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flId1" Type="http://schemas.openxmlformats.org/officeDocument/2006/relationships/officeDocument" Target="xl/workbook.xml" /><Relationship Id="flId2" Type="http://schemas.openxmlformats.org/package/2006/relationships/metadata/core-properties" Target="docProps/core.xml" /><Relationship Id="flId3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rupBuild="4506" lastEdited="4" lowestEdited="4"/>
  <workbookPr defaultThemeVersion="164011"/>
  <bookViews>
    <workbookView xWindow="0" yWindow="0" windowWidth="25200" windowHeight="12045"/>
  </bookViews>
  <sheets>
    <sheet name="Krycí List" sheetId="1" r:id="flId1"/>
    <sheet name="Rekapitulace" sheetId="3" r:id="flId2"/>
    <sheet name="Zakázka" sheetId="4" r:id="flId3"/>
    <sheet name="Figury" sheetId="5" r:id="flId4"/>
  </sheets>
  <definedNames>
    <definedName name="GROUP_ID">'Zakázka'!$B$6:$B$415</definedName>
    <definedName name="ITEM_COUNTS">'Zakázka'!$T$6:$T$415</definedName>
    <definedName name="ITEM_FULLDESCR2">'Zakázka'!$X$10</definedName>
    <definedName name="ITEM_PRICES">'Zakázka'!$J$6:$J$415</definedName>
    <definedName name="_xlnm.Print_Titles" localSheetId="2">'Zakázka'!$4:$5</definedName>
    <definedName name="_xlnm.Print_Titles" localSheetId="3">Figury!$1:$2</definedName>
    <definedName name="_xlnm.Print_Titles" localSheetId="1">Rekapitulace!$4:$5</definedName>
    <definedName name="_xlnm.Print_Area" localSheetId="2">'Zakázka'!$C$1:$T$415</definedName>
    <definedName name="_xlnm.Print_Area" localSheetId="3">Figury!$B$1:$E$2</definedName>
    <definedName name="_xlnm.Print_Area" localSheetId="0">'Krycí List'!$C$2:$F$35</definedName>
    <definedName name="_xlnm.Print_Area" localSheetId="1">Rekapitulace!$B$1:$G$21</definedName>
    <definedName name="VAT_RATES">'Zakázka'!$O$6:$O$415</definedName>
    <definedName name="__290850C4_052B_4FF6_A0B3_6D189B03D21D_FIGURE__">Figury!#REF!</definedName>
    <definedName name="__290850C4_052B_4FF6_A0B3_6D189B03D21D_ITEM__">'Zakázka'!$A$9:$T$17</definedName>
    <definedName name="__290850C4_052B_4FF6_A0B3_6D189B03D21D_ITEM_GROUP1__">'Zakázka'!$A$6:$T$414</definedName>
    <definedName name="__290850C4_052B_4FF6_A0B3_6D189B03D21D_ITEM_GROUP1_RECAP__">Rekapitulace!$A$6:$G$8</definedName>
    <definedName name="__290850C4_052B_4FF6_A0B3_6D189B03D21D_ITEM_GROUP2__">'Zakázka'!$A$7:$T$413</definedName>
    <definedName name="__290850C4_052B_4FF6_A0B3_6D189B03D21D_ITEM_GROUP2_RECAP__">Rekapitulace!$A$7:$G$8</definedName>
    <definedName name="__290850C4_052B_4FF6_A0B3_6D189B03D21D_ITEM_GROUP3__X">'Zakázka'!$A$8:$T$48</definedName>
    <definedName name="__290850C4_052B_4FF6_A0B3_6D189B03D21D_ITEM_GROUP3_RECAP__">Rekapitulace!$A$8:$G$8</definedName>
    <definedName name="__290850C4_052B_4FF6_A0B3_6D189B03D21D_QBILL__">'Zakázka'!$F$12:$H$12</definedName>
    <definedName name="__290850C4_052B_4FF6_A0B3_6D189B03D21D_QBILLFIG__">Figury!#REF!</definedName>
    <definedName name="__290850C4_052B_4FF6_A0B3_6D189B03D21D_QINDEX__">'Zakázka'!#REF!</definedName>
  </definedNames>
</workbook>
</file>

<file path=xl/sharedStrings.xml><?xml version="1.0" encoding="utf-8"?>
<sst xmlns="http://schemas.openxmlformats.org/spreadsheetml/2006/main" count="712" uniqueCount="360">
  <si>
    <t>Hodnota</t>
  </si>
  <si>
    <t>Plný popis:</t>
  </si>
  <si>
    <t>Výkaz výměr: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</si>
  <si>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</si>
  <si>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</si>
  <si>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</si>
  <si>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</si>
  <si>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</si>
  <si>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</si>
  <si>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</si>
  <si>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</si>
  <si>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</si>
  <si>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</si>
  <si>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</si>
  <si>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</si>
  <si>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</si>
  <si>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</si>
  <si>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</si>
  <si>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</si>
  <si>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</si>
  <si>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</si>
  <si>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</si>
  <si>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</si>
  <si>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</si>
  <si>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</si>
  <si>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Figura</t>
  </si>
  <si>
    <t>Výraz</t>
  </si>
  <si>
    <t>CENOVÁ NABÍDKA</t>
  </si>
  <si>
    <t>Set Column width to</t>
  </si>
  <si>
    <t>ZAKÁZKA</t>
  </si>
  <si>
    <t>Číslo:</t>
  </si>
  <si>
    <t>PK-2024/05</t>
  </si>
  <si>
    <t>Zakázka:</t>
  </si>
  <si>
    <t>OPRAVA SILNICE II/203 NÝŘANY</t>
  </si>
  <si>
    <t>Komentář:</t>
  </si>
  <si>
    <t>Verze:</t>
  </si>
  <si>
    <t>Nabídka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</si>
  <si>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</si>
  <si>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</si>
  <si>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</si>
  <si>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</si>
  <si>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</si>
  <si>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</si>
  <si>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</si>
  <si>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</si>
  <si>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</si>
  <si>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---</t>
  </si>
  <si>
    <t>Význam (funkce)</t>
  </si>
  <si>
    <t>Jméno</t>
  </si>
  <si>
    <t>Rozpočtář</t>
  </si>
  <si>
    <t>Pavel Rajkov</t>
  </si>
  <si>
    <t>REKAPITULACE</t>
  </si>
  <si>
    <t>Kód stavebního objektu</t>
  </si>
  <si>
    <t>Popis objektu</t>
  </si>
  <si>
    <t>Kód zatřídění</t>
  </si>
  <si>
    <t>Zatřídění</t>
  </si>
  <si>
    <t>SO 01</t>
  </si>
  <si>
    <t>Stavební objekt 01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</si>
  <si>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</si>
  <si>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</si>
  <si>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</si>
  <si>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</si>
  <si>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</si>
  <si>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</si>
  <si>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</si>
  <si>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</si>
  <si>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</si>
  <si>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</si>
  <si>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</si>
  <si>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</si>
  <si>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</si>
  <si>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</si>
  <si>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</si>
  <si>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</si>
  <si>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</si>
  <si>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</si>
  <si>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</si>
  <si>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01/009</t>
  </si>
  <si>
    <t>009: Ostatní konstrukce a práce, bourání</t>
  </si>
  <si>
    <t>S/SO 01/099</t>
  </si>
  <si>
    <t>099: Přesun hmot a manipulace se sutí</t>
  </si>
  <si>
    <t>S/SO 01/V01</t>
  </si>
  <si>
    <t>V01: Průzkumné, geodetické a projektové práce</t>
  </si>
  <si>
    <t>S/SO 01/V07</t>
  </si>
  <si>
    <t>V07: Provozní vlivy</t>
  </si>
  <si>
    <t>S/SO 01/VRN</t>
  </si>
  <si>
    <t>VRN: Vedlejší rozpočtové náklady</t>
  </si>
  <si>
    <t>OPRAVA SILNICE II/203 NÝŘANY - Nabídka</t>
  </si>
  <si>
    <t xml:space="preserve"> </t>
  </si>
  <si>
    <t>Stavba</t>
  </si>
  <si>
    <t>Objekt</t>
  </si>
  <si>
    <t>Oddíl</t>
  </si>
  <si>
    <t>SP</t>
  </si>
  <si>
    <t>113154563</t>
  </si>
  <si>
    <t>Frézování živičného krytu tl 50 mm pl přes 10000 m2</t>
  </si>
  <si>
    <t>m2</t>
  </si>
  <si>
    <t>URS 2025/I</t>
  </si>
  <si>
    <t>Frézování živičného podkladu nebo krytu s naložením hmot na dopravní prostředek plochy přes 10 000 m2 tloušťky vrstvy 50 mm</t>
  </si>
  <si>
    <t>frézovaný materiál bude následně použít pro nezpevněné krajnice a pro hospodářské vjezdy</t>
  </si>
  <si>
    <t>komunikace</t>
  </si>
  <si>
    <t>34008-2085</t>
  </si>
  <si>
    <t>napojení</t>
  </si>
  <si>
    <t>31</t>
  </si>
  <si>
    <t>113154568</t>
  </si>
  <si>
    <t>Frézování živičného krytu tl 100 mm pl přes 10000 m2</t>
  </si>
  <si>
    <t>Frézování živičného podkladu nebo krytu s naložením hmot na dopravní prostředek plochy přes 10 000 m2 tloušťky vrstvy 100 mm</t>
  </si>
  <si>
    <t>122251105</t>
  </si>
  <si>
    <t>Odkopávky a prokopávky nezapažené v hornině třídy těžitelnosti I skupiny 3 objem do 1000 m3 strojně</t>
  </si>
  <si>
    <t>m3</t>
  </si>
  <si>
    <t>Odkopávky a prokopávky nezapažené strojně v hornině třídy těžitelnosti I skupiny 3 přes 500 do 1 000 m3</t>
  </si>
  <si>
    <t>sanace poruch plochy komunikace 40% (se souhlasem TD a objednatele)</t>
  </si>
  <si>
    <t>(34008-2085)*0,5/100*40</t>
  </si>
  <si>
    <t>31*0,5/100*40</t>
  </si>
  <si>
    <t>přesah</t>
  </si>
  <si>
    <t>(4244-244,56)*0,2*2*0,5/100*40</t>
  </si>
  <si>
    <t>bude fakturováno na základě skutečnosti a odsouhlasení TD nebo investorem</t>
  </si>
  <si>
    <t>167151111</t>
  </si>
  <si>
    <t>Nakládání výkopku z hornin třídy těžitelnosti I skupiny 1 až 3 přes 100 m3</t>
  </si>
  <si>
    <t>Nakládání, skládání a překládání neulehlého výkopku nebo sypaniny strojně nakládání, množství přes 100 m3, z hornin třídy těžitelnosti I, skupiny 1 až 3</t>
  </si>
  <si>
    <t>6710,755</t>
  </si>
  <si>
    <t>B</t>
  </si>
  <si>
    <t>162X6441AGR</t>
  </si>
  <si>
    <t>Vodorovné přemístění výkopu nebo sypaniny po suchu na obvyklém dopravním prostředku, bez naložení výkopku, avšak se složením, uložením na skládku s hrubým urovnáním a s případným poplatkem za skládku - zemina a kamení, na vzdálenost dle možností zhotovitele</t>
  </si>
  <si>
    <t>564871111</t>
  </si>
  <si>
    <t>Podklad ze štěrkodrtě ŠD plochy přes 100 m2 tl 250 mm</t>
  </si>
  <si>
    <t>Podklad ze štěrkodrti ŠD s rozprostřením a zhutněním plochy přes 100 m2, po zhutnění tl. 250 mm</t>
  </si>
  <si>
    <t>300-500 cm počítáno 2x250</t>
  </si>
  <si>
    <t>(34008-2085)*2/100*40</t>
  </si>
  <si>
    <t>31*2/100*40</t>
  </si>
  <si>
    <t>(4244-244,56)*0,2*2*2/100*40</t>
  </si>
  <si>
    <t>567532152</t>
  </si>
  <si>
    <t>Recyklace podkladu za studena na místě - promísení s pojivem, kamenivem tl přes 220 do 250 mm pl přes 10000 m2</t>
  </si>
  <si>
    <t>Recyklace podkladní vrstvy za studena na místě promísení rozpojené směsi s kamenivem a pojivem (materiál ve specifikaci) s rozhrnutím, zhutněním a vlhčením plochy přes 10 000 m2, tloušťky po zhutnění přes 220 do 250 mm</t>
  </si>
  <si>
    <t xml:space="preserve">rozfrézování stávajících vrstev; homogenizace vrstvy v podélném i příčném profilu na hloubku 
280 mm</t>
  </si>
  <si>
    <t xml:space="preserve">provedení reprofilace, homogenizace materiálu v příčném profilu s přehrnutím, přesunem a 
vícenásobným pojezdem recyklační frézy a zhutnění vrstvy</t>
  </si>
  <si>
    <t>krajnice</t>
  </si>
  <si>
    <t>3886-184</t>
  </si>
  <si>
    <t>567541151</t>
  </si>
  <si>
    <t>Recyklace podkladu za studena na místě - rozpojení a reprofilace tl přes 250 do 300 mm pl přes 10000 m2</t>
  </si>
  <si>
    <t>Recyklace podkladní vrstvy za studena na místě rozpojení a reprofilace podkladu s hutněním plochy přes 10 000 m2, tloušťky přes 200 do 300 mm</t>
  </si>
  <si>
    <t xml:space="preserve">provést recyklaci zbylého konstrukčního souvrství podle ČSN 73 6147 technologií za studena na 
místě, tloušťka vrstvy 250 mm – výsledná recyklovaná směs RS CA (max. velikost zrna 0/63, 
bude upřesněno průkazní zkouškou; před prováděním samotné recyklace na místě je nutné 
provést ověření fyzikálně-mechanických vlastností budoucí recyklované směsi – zpracování 
průkazních zkoušek)</t>
  </si>
  <si>
    <t xml:space="preserve">31 </t>
  </si>
  <si>
    <t>H</t>
  </si>
  <si>
    <t>11162540</t>
  </si>
  <si>
    <t>emulze asfaltová obalovací pro použití za studena</t>
  </si>
  <si>
    <t>t</t>
  </si>
  <si>
    <t xml:space="preserve">obsah asfaltové emulze 4%  </t>
  </si>
  <si>
    <t>(34008-2085)*0,25*2,3/100*4</t>
  </si>
  <si>
    <t>31*0,25*2,3/100*4</t>
  </si>
  <si>
    <t>(3886-184)*0,25*2,3/100*4</t>
  </si>
  <si>
    <t>58522110</t>
  </si>
  <si>
    <t>cement portlandský směsný CEM II 42,5MPa</t>
  </si>
  <si>
    <t xml:space="preserve">obsah cementu 6%   </t>
  </si>
  <si>
    <t>(34008-2085)*0,25*2,3/100*6</t>
  </si>
  <si>
    <t>31*0,25*2,3/100*6</t>
  </si>
  <si>
    <t>5731911X1</t>
  </si>
  <si>
    <t>Postřik infiltrační kationaktivní emulzí v množství 0,6 kg/m2</t>
  </si>
  <si>
    <t>PI-C 0,6kg/m2</t>
  </si>
  <si>
    <t>(4244-244,56)*0,2*2</t>
  </si>
  <si>
    <t>565166122</t>
  </si>
  <si>
    <t>Asfaltový beton vrstva podkladní ACP 22 (obalované kamenivo OKH) tl 90 mm š přes 3 m</t>
  </si>
  <si>
    <t>Asfaltový beton vrstva podkladní ACP 22 (obalované kamenivo hrubozrnné - OKH) s rozprostřením a zhutněním v pruhu šířky přes 3 m, po zhutnění tl. 90 mm</t>
  </si>
  <si>
    <t xml:space="preserve">položit podkladní vrstvu z asfaltové směsi typu asfaltový beton ACP 22 S podle ČSN 73 6121 a 
ČSN EN 13108-1 ed. 2 v tloušťce 90 mm s asfaltovým pojivem 50/70</t>
  </si>
  <si>
    <t>573231106</t>
  </si>
  <si>
    <t>Postřik živičný spojovací ze silniční emulze v množství 0,30 kg/m2</t>
  </si>
  <si>
    <t>Postřik spojovací PS bez posypu kamenivem ze silniční emulze, v množství 0,30 kg/m2</t>
  </si>
  <si>
    <t>C 60 BP 5 0,30 kg/m2</t>
  </si>
  <si>
    <t>(4244-244,56)*0,1*2</t>
  </si>
  <si>
    <t>577156141</t>
  </si>
  <si>
    <t>Asfaltový beton vrstva ložní ACL 22 (ABVH) tl 60 mm š přes 3 m z modifikovaného asfaltu</t>
  </si>
  <si>
    <t>Asfaltový beton vrstva ložní ACL 22 (ABVH) s rozprostřením a zhutněním z modifikovaného asfaltu v pruhu šířky přes 3 m, po zhutnění tl. 60 mm</t>
  </si>
  <si>
    <t xml:space="preserve">položit ložní vrstvu z asfaltové směsi typu asfaltový beton ACL 22 S podle ČSN 73 6121 a ČSN EN 
13108-1 ed. 2 v tloušťce 60 mm s modifikovaným asfaltovým pojivem PMB 25/55-60</t>
  </si>
  <si>
    <t>573231107</t>
  </si>
  <si>
    <t>Postřik živičný spojovací ze silniční emulze v množství 0,40 kg/m2</t>
  </si>
  <si>
    <t>Postřik spojovací PS bez posypu kamenivem ze silniční emulze, v množství 0,40 kg/m2</t>
  </si>
  <si>
    <t>PS-CP 0,4kg/m2</t>
  </si>
  <si>
    <t>577145141</t>
  </si>
  <si>
    <t>Asfaltový beton vrstva obrusná ACO 16 (ABH) tl 50 mm š přes 3 m z modifikovaného asfaltu</t>
  </si>
  <si>
    <t>Asfaltový beton vrstva obrusná ACO 16 (ABH) s rozprostřením a zhutněním z modifikovaného asfaltu v pruhu šířky přes 3 m, po zhutnění tl. 50 mm</t>
  </si>
  <si>
    <t xml:space="preserve">položit obrusnou vrstvu z asfaltové směsi typu asfaltový beton ACO 16 + podle ČSN 73 6121 a 
ČSN EN 13108-1 ed. 2 v tloušťce 50 mm s modifikovaným asfaltovým pojivem PMB 45/80-65</t>
  </si>
  <si>
    <t>569931132</t>
  </si>
  <si>
    <t>Zpevnění krajnic asfaltovým recyklátem tl 100 mm</t>
  </si>
  <si>
    <t>Zpevnění krajnic nebo komunikací pro pěší s rozprostřením a zhutněním, po zhutnění asfaltovým recyklátem tl. 100 mm</t>
  </si>
  <si>
    <t>nezpevněná krajnice š 0,5m</t>
  </si>
  <si>
    <t>564851111</t>
  </si>
  <si>
    <t>Podklad ze štěrkodrtě ŠD plochy přes 100 m2 tl 150 mm</t>
  </si>
  <si>
    <t>Podklad ze štěrkodrti ŠD s rozprostřením a zhutněním plochy přes 100 m2, po zhutnění tl. 150 mm</t>
  </si>
  <si>
    <t>zpevnění hospodářských sjezdů</t>
  </si>
  <si>
    <t>56</t>
  </si>
  <si>
    <t>564931412</t>
  </si>
  <si>
    <t>Podklad z asfaltového recyklátu plochy přes 100 m2 tl 100 mm</t>
  </si>
  <si>
    <t>Podklad nebo podsyp z asfaltového recyklátu s rozprostřením a zhutněním plochy přes 100 m2, po zhutnění tl. 100 mm</t>
  </si>
  <si>
    <t>599141111</t>
  </si>
  <si>
    <t>Vyplnění spár mezi silničními dílci živičnou zálivkou</t>
  </si>
  <si>
    <t>m</t>
  </si>
  <si>
    <t>Vyplnění spár mezi silničními dílci jakékoliv tloušťky živičnou zálivkou</t>
  </si>
  <si>
    <t>včetně proříznutí spáry</t>
  </si>
  <si>
    <t>4500</t>
  </si>
  <si>
    <t>938909611</t>
  </si>
  <si>
    <t>Odstranění nánosu na krajnicích tl do 100 mm</t>
  </si>
  <si>
    <t>Čištění krajnic odstraněním nánosu (ulehlého, popř. zaježděného) naneseného vlivem silničního provozu, s přemístěním na hromady na vzdálenost do 50 m nebo s naložením na dopravní prostředek, ale bez složení průměrné tloušťky do 100 mm</t>
  </si>
  <si>
    <t>938908411</t>
  </si>
  <si>
    <t>Čištění vozovek splachováním vodou</t>
  </si>
  <si>
    <t>Čištění vozovek splachováním vodou povrchu podkladu nebo krytu živičného, betonového nebo dlážděného</t>
  </si>
  <si>
    <t>938909111</t>
  </si>
  <si>
    <t>Čištění vozovek metením strojně podkladu nebo krytu štěrkového</t>
  </si>
  <si>
    <t>Čištění vozovek metením bláta, prachu nebo hlinitého nánosu s odklizením na hromady na vzdálenost do 20 m nebo naložením na dopravní prostředek strojně povrchu podkladu nebo krytu štěrkového</t>
  </si>
  <si>
    <t>915211112</t>
  </si>
  <si>
    <t>Vodorovné dopravní značení dělící čáry souvislé š 125 mm retroreflexní bílý plast</t>
  </si>
  <si>
    <t>Vodorovné dopravní značení stříkaným plastem dělící čára šířky 125 mm souvislá bílá retroreflexní</t>
  </si>
  <si>
    <t>V4 vodící čára</t>
  </si>
  <si>
    <t>8234</t>
  </si>
  <si>
    <t>u autobusové zastávky</t>
  </si>
  <si>
    <t>23+23</t>
  </si>
  <si>
    <t>odbočovaí pruhy</t>
  </si>
  <si>
    <t>24+84+33+46+48+4</t>
  </si>
  <si>
    <t>zálivy</t>
  </si>
  <si>
    <t>27+25+21+21</t>
  </si>
  <si>
    <t>915111112</t>
  </si>
  <si>
    <t>Vodorovné dopravní značení dělící čáry souvislé š 125 mm retroreflexní bílá barva</t>
  </si>
  <si>
    <t>Vodorovné dopravní značení stříkané barvou dělící čára šířky 125 mm souvislá bílá retroreflexní</t>
  </si>
  <si>
    <t>915211122</t>
  </si>
  <si>
    <t>Vodorovné dopravní značení dělící čáry přerušované š 125 mm retroreflexní bílý plast</t>
  </si>
  <si>
    <t>Vodorovné dopravní značení stříkaným plastem dělící čára šířky 125 mm přerušovaná bílá retroreflexní</t>
  </si>
  <si>
    <t>v2b podélná čára přerušovaná</t>
  </si>
  <si>
    <t>521</t>
  </si>
  <si>
    <t>27+15+12+22</t>
  </si>
  <si>
    <t>odbočovací pruhy</t>
  </si>
  <si>
    <t>65+21+78+64+20+19</t>
  </si>
  <si>
    <t>28+24+26+21+29+20+18+30</t>
  </si>
  <si>
    <t>915111122</t>
  </si>
  <si>
    <t>Vodorovné dopravní značení dělící čáry přerušované š 125 mm retroreflexní bílá barva</t>
  </si>
  <si>
    <t>Vodorovné dopravní značení stříkané barvou dělící čára šířky 125 mm přerušovaná bílá retroreflexní</t>
  </si>
  <si>
    <t>915611111</t>
  </si>
  <si>
    <t>Předznačení vodorovného liniového značení</t>
  </si>
  <si>
    <t>Předznačení pro vodorovné značení stříkané barvou nebo prováděné z nátěrových hmot liniové dělicí čáry, vodicí proužky</t>
  </si>
  <si>
    <t>9347</t>
  </si>
  <si>
    <t>šrafy</t>
  </si>
  <si>
    <t>520</t>
  </si>
  <si>
    <t>1094</t>
  </si>
  <si>
    <t>912221111</t>
  </si>
  <si>
    <t>Montáž směrového sloupku silničního ocelového pružného zinkovaného ručním beraněním</t>
  </si>
  <si>
    <t>kus</t>
  </si>
  <si>
    <t>Montáž směrového sloupku ocelového pružného ručním beraněním silničního</t>
  </si>
  <si>
    <t>směrový plastový sloupek plochý á50 m</t>
  </si>
  <si>
    <t>312</t>
  </si>
  <si>
    <t>40445165</t>
  </si>
  <si>
    <t>sloupek směrový silniční ocelový</t>
  </si>
  <si>
    <t>938902113</t>
  </si>
  <si>
    <t>Čištění příkopů komunikací příkopovým rypadlem objem nánosu přes 0,3 do 0,5 m3/m</t>
  </si>
  <si>
    <t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0,30 do 0,50 m3/m</t>
  </si>
  <si>
    <t>čištění+reprofilace, strojové čištění podélných odvodnění podél celé komunikace v místech kde se nachází</t>
  </si>
  <si>
    <t>17984/3</t>
  </si>
  <si>
    <t>938902422</t>
  </si>
  <si>
    <t>Čištění propustků strojně tlakovou vodou D přes 500 do 1000 mm při tl nánosu přes 25 do 50% DN</t>
  </si>
  <si>
    <t>Čištění propustků s odstraněním travnatého porostu nebo nánosu, s naložením na dopravní prostředek nebo s přemístěním na hromady na vzdálenost do 20 m strojně tlakovou vodou tloušťky nánosu přes 25 do 50% průměru propustku přes 500 do 1000 mm</t>
  </si>
  <si>
    <t>příčné propustky + nátok 6m z každé strany</t>
  </si>
  <si>
    <t>st 51 a 53</t>
  </si>
  <si>
    <t>(12,8+6+6)*1</t>
  </si>
  <si>
    <t>st 56 a 57</t>
  </si>
  <si>
    <t>(17+6+6)*1</t>
  </si>
  <si>
    <t>st 84 a 85</t>
  </si>
  <si>
    <t>14+6+6</t>
  </si>
  <si>
    <t>podélné propustky</t>
  </si>
  <si>
    <t>st 01 a 02</t>
  </si>
  <si>
    <t>6,7</t>
  </si>
  <si>
    <t>st 08</t>
  </si>
  <si>
    <t>7</t>
  </si>
  <si>
    <t>st 13 a 14</t>
  </si>
  <si>
    <t>6,6</t>
  </si>
  <si>
    <t xml:space="preserve">st 21  </t>
  </si>
  <si>
    <t>6,8</t>
  </si>
  <si>
    <t>st 38 a 39</t>
  </si>
  <si>
    <t>8,2</t>
  </si>
  <si>
    <t>st 39</t>
  </si>
  <si>
    <t>13,6</t>
  </si>
  <si>
    <t>st 40</t>
  </si>
  <si>
    <t>16,3</t>
  </si>
  <si>
    <t>915131112</t>
  </si>
  <si>
    <t>Vodorovné dopravní značení přechody pro chodce, šipky, symboly retroreflexní bílá barva</t>
  </si>
  <si>
    <t>Vodorovné dopravní značení stříkané barvou přechody pro chodce, šipky, symboly bílé retroreflexní</t>
  </si>
  <si>
    <t xml:space="preserve">šrafy </t>
  </si>
  <si>
    <t>43*1,5</t>
  </si>
  <si>
    <t>147+201+33+100</t>
  </si>
  <si>
    <t>šipky</t>
  </si>
  <si>
    <t>2,6+2,8+2,6+2,8+2,6+2,8+2,6+2,8+2,8+2,8</t>
  </si>
  <si>
    <t>915231112</t>
  </si>
  <si>
    <t>Vodorovné dopravní značení přechody pro chodce, šipky, symboly retroreflexní bílý plast</t>
  </si>
  <si>
    <t>Vodorovné dopravní značení stříkaným plastem přechody pro chodce, šipky, symboly nápisy bílé retroreflexní</t>
  </si>
  <si>
    <t>915621111</t>
  </si>
  <si>
    <t>Předznačení vodorovného plošného značení</t>
  </si>
  <si>
    <t>Předznačení pro vodorovné značení stříkané barvou nebo prováděné z nátěrových hmot plošné šipky, symboly, nápisy</t>
  </si>
  <si>
    <t>998225111</t>
  </si>
  <si>
    <t>Přesun hmot pro pozemní komunikace s krytem z kamene, monolitickým betonovým nebo živičným</t>
  </si>
  <si>
    <t>Přesun hmot pro komunikace s krytem z kameniva, monolitickým betonovým nebo živičným dopravní vzdálenost do 200 m jakékoliv délky objektu</t>
  </si>
  <si>
    <t>997221611</t>
  </si>
  <si>
    <t>Nakládání suti na dopravní prostředky pro vodorovnou dopravu</t>
  </si>
  <si>
    <t>Nakládání na dopravní prostředky pro vodorovnou dopravu suti</t>
  </si>
  <si>
    <t>materiál z čištění krajnic, vozovek. příkopů a propustků</t>
  </si>
  <si>
    <t>3386,049</t>
  </si>
  <si>
    <t>997X6441AGR</t>
  </si>
  <si>
    <t>Vodorovná doprava suti a vybouraných hmot bez naložení, ale se složením na skládku zeminy a kamení, na vzdálenost dle možnosti zhotovitele</t>
  </si>
  <si>
    <t>materiál z čištění příkopů, krajnic, propustků vozovek atd</t>
  </si>
  <si>
    <t>997221873</t>
  </si>
  <si>
    <t>Poplatek za uložení na recyklační skládce (skládkovné) stavebního odpadu zeminy a kamení zatříděného do Katalogu odpadů pod kódem 17 05 04</t>
  </si>
  <si>
    <t>Poplatek za uložení stavebního odpadu na recyklační skládce (skládkovné) zeminy a kamení zatříděného do Katalogu odpadů pod kódem 17 05 04</t>
  </si>
  <si>
    <t xml:space="preserve">Bude odsouhlaseno na základě předaných a odsouhlasených dodacích lístků z místa uložení TDS nebo investorem </t>
  </si>
  <si>
    <t>997221551</t>
  </si>
  <si>
    <t>Vodorovná doprava suti ze sypkých materiálů do 1 km</t>
  </si>
  <si>
    <t>Vodorovná doprava suti bez naložení, ale se složením a s hrubým urovnáním ze sypkých materiálů, na vzdálenost do 1 km</t>
  </si>
  <si>
    <t>dle požadavků investora bude ofrézovaný materiál s odečtem materiálu použitého do krajnic odvezen na jednotlivá střediska</t>
  </si>
  <si>
    <t>3674,71 - frézování 50mm</t>
  </si>
  <si>
    <t>7349,42 - frézování 100mm</t>
  </si>
  <si>
    <t>-799,632 - materiál použitý na zpevnění krajnic</t>
  </si>
  <si>
    <t>10224,498 - celkem</t>
  </si>
  <si>
    <t xml:space="preserve">  středisko Stod do 15 km … 500 m3</t>
  </si>
  <si>
    <t>500*2,3</t>
  </si>
  <si>
    <t>středisko Vochov do 15 km … 1500 m3</t>
  </si>
  <si>
    <t>1500*2,3</t>
  </si>
  <si>
    <t>středisko Přeštice do 30 km … 250 m3</t>
  </si>
  <si>
    <t>250*2,3</t>
  </si>
  <si>
    <t>středisko Seč do 35 km … 750 m3</t>
  </si>
  <si>
    <t>750*2,3</t>
  </si>
  <si>
    <t>středisko Horšovský Týn do 40 km … 500 m3</t>
  </si>
  <si>
    <t>středisko Klatovy do 55 km …945,43 zbylý rozdíl mezi frézovaním a krajnicemi</t>
  </si>
  <si>
    <t>945,434*2,3</t>
  </si>
  <si>
    <t>=</t>
  </si>
  <si>
    <t>997221559</t>
  </si>
  <si>
    <t>Příplatek ZKD 1 km u vodorovné dopravy suti ze sypkých materiálů</t>
  </si>
  <si>
    <t>Vodorovná doprava suti bez naložení, ale se složením a s hrubým urovnáním Příplatek k ceně za každý další započatý 1 km přes 1 km</t>
  </si>
  <si>
    <t>středisko Stod do 15 km … 500 m3</t>
  </si>
  <si>
    <t>500*2,3*14</t>
  </si>
  <si>
    <t>1500*2,3*14</t>
  </si>
  <si>
    <t>250*2,3*29</t>
  </si>
  <si>
    <t>750*2,3*34</t>
  </si>
  <si>
    <t>500*2,3*39</t>
  </si>
  <si>
    <t>945,434*2,3*54</t>
  </si>
  <si>
    <t>ON</t>
  </si>
  <si>
    <t>010001000</t>
  </si>
  <si>
    <t>Vytýčení sítí</t>
  </si>
  <si>
    <t>soubor</t>
  </si>
  <si>
    <t>Průzkumné, geodetické a projektové práce</t>
  </si>
  <si>
    <t>012103000</t>
  </si>
  <si>
    <t>Geodetické práce před výstavbou</t>
  </si>
  <si>
    <t>012203000</t>
  </si>
  <si>
    <t>Geodetické práce při provádění stavby</t>
  </si>
  <si>
    <t>012303000</t>
  </si>
  <si>
    <t>Geodetické práce po výstavbě</t>
  </si>
  <si>
    <t>013254000</t>
  </si>
  <si>
    <t>Dokumentace skutečného provedení stavby</t>
  </si>
  <si>
    <t>011103000</t>
  </si>
  <si>
    <t>Zkoušky a měření</t>
  </si>
  <si>
    <t>Geologický průzkum bez rozlišení</t>
  </si>
  <si>
    <t>072103001</t>
  </si>
  <si>
    <t>Projednání DIO a zajištění DIR komunikace II.a III. třídy</t>
  </si>
  <si>
    <t>072103011</t>
  </si>
  <si>
    <t>Zajištění DIO komunikace II. a III. třídy - jednoduché el. vedení</t>
  </si>
  <si>
    <t>07</t>
  </si>
  <si>
    <t>Zařízení staveniště</t>
  </si>
  <si>
    <t>%</t>
  </si>
</sst>
</file>

<file path=xl/styles.xml><?xml version="1.0" encoding="utf-8"?>
<styleSheet xmlns="http://schemas.openxmlformats.org/spreadsheetml/2006/main">
  <numFmts count="7">
    <numFmt numFmtId="164" formatCode="_(#,##0_);[Red]\-\ #,##0_);&quot;–&quot;??;_(@_)"/>
    <numFmt numFmtId="165" formatCode="_(#,##0.00_);[Red]\-\ #,##0.00_);&quot;–&quot;??;_(@_)"/>
    <numFmt numFmtId="166" formatCode="_(#,##0.00_);[Red]\-\ #,##0.0_);&quot;–&quot;??;_(@_)"/>
    <numFmt numFmtId="167" formatCode="d/m/yyyy;@"/>
    <numFmt numFmtId="168" formatCode="_(#,##0.000_);[Red]\-\ #,##0.000_);&quot;–&quot;??;_(@_)"/>
    <numFmt numFmtId="169" formatCode="_(#,##0.0&quot; %&quot;_);[Red]\-\ #,##0.0&quot; %&quot;_);&quot;–&quot;??;_(@_)"/>
    <numFmt numFmtId="170" formatCode="yyyy"/>
  </numFmts>
  <fonts count="45">
    <font>
      <sz val="10"/>
      <color theme="1"/>
      <name val="Arial"/>
      <family val="2"/>
      <charset val="238"/>
    </font>
    <font>
      <sz val="10"/>
      <color auto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4"/>
      <color rgb="FFFFFFFF"/>
      <name val="Cambria"/>
      <family val="1"/>
    </font>
    <font>
      <sz val="10"/>
      <color rgb="FFFFFFFF"/>
      <name val="Arial"/>
      <family val="2"/>
    </font>
    <font>
      <b/>
      <sz val="12"/>
      <color rgb="FF000000"/>
      <name val="Arial"/>
      <family val="2"/>
      <charset val="238"/>
    </font>
    <font>
      <sz val="9"/>
      <color rgb="FFFF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8"/>
      <color rgb="FF806000"/>
      <name val="Arial"/>
      <family val="2"/>
      <charset val="238"/>
    </font>
    <font>
      <b/>
      <i/>
      <sz val="8"/>
      <color rgb="FF595982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9"/>
      <color theme="1"/>
      <name val="Arial"/>
      <family val="2"/>
      <charset val="238"/>
    </font>
    <font>
      <sz val="10"/>
      <color rgb="FF777777"/>
      <name val="Arial"/>
      <family val="2"/>
      <charset val="238"/>
    </font>
    <font>
      <sz val="10"/>
      <color rgb="FFFFFFFF"/>
      <name val="Arial"/>
      <family val="2"/>
      <charset val="238"/>
    </font>
    <font>
      <b/>
      <sz val="10"/>
      <color rgb="FFFFFFFF"/>
      <name val="Arial"/>
      <family val="2"/>
      <charset val="238"/>
    </font>
    <font>
      <sz val="10"/>
      <color rgb="FF0070C0"/>
      <name val="Arial"/>
      <family val="2"/>
      <charset val="238"/>
    </font>
    <font>
      <i/>
      <sz val="9"/>
      <color theme="1"/>
      <name val="Arial"/>
      <family val="2"/>
      <charset val="238"/>
    </font>
    <font>
      <b/>
      <sz val="10"/>
      <color rgb="FF0070C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7030A0"/>
      <name val="Arial"/>
      <family val="2"/>
      <charset val="238"/>
    </font>
    <font>
      <sz val="6"/>
      <color rgb="FF0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sz val="7"/>
      <color rgb="FF008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80808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538DD5"/>
        <bgColor rgb="FF000000"/>
      </patternFill>
    </fill>
    <fill>
      <patternFill patternType="solid">
        <fgColor rgb="FFFFFF00"/>
        <bgColor auto="1"/>
      </patternFill>
    </fill>
    <fill>
      <patternFill patternType="solid">
        <fgColor rgb="FF528FD5"/>
        <bgColor auto="1"/>
      </patternFill>
    </fill>
    <fill>
      <patternFill patternType="solid">
        <fgColor rgb="FFDDDDDD"/>
        <bgColor auto="1"/>
      </patternFill>
    </fill>
  </fills>
  <borders count="18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fontId="0" numFmtId="0" fillId="0" borderId="0"/>
  </cellStyleXfs>
  <cellXfs count="300">
    <xf fontId="0" numFmtId="0" fillId="0" borderId="0" xfId="0"/>
    <xf applyFont="1" applyFill="1" applyBorder="1" fontId="4" numFmtId="0" fillId="2" borderId="0" xfId="0"/>
    <xf applyFont="1" applyFill="1" applyBorder="1" fontId="1" numFmtId="0" fillId="3" borderId="0" xfId="0"/>
    <xf applyFont="1" applyFill="1" applyBorder="1" fontId="1" numFmtId="0" fillId="0" borderId="0" xfId="0"/>
    <xf applyFont="1" applyFill="1" applyBorder="1" applyAlignment="1" fontId="5" numFmtId="0" fillId="4" borderId="2" xfId="0">
      <alignment wrapText="1"/>
    </xf>
    <xf applyFont="1" fontId="6" numFmtId="0" fillId="0" borderId="0" xfId="0"/>
    <xf applyFont="1" applyAlignment="1" fontId="7" numFmtId="0" fillId="0" borderId="0" xfId="0">
      <alignment horizontal="left" indent="6"/>
    </xf>
    <xf applyFont="1" fontId="8" numFmtId="0" fillId="0" borderId="0" xfId="0"/>
    <xf applyFont="1" applyAlignment="1" fontId="9" numFmtId="0" fillId="0" borderId="0" xfId="0">
      <alignment horizontal="left" vertical="top"/>
    </xf>
    <xf applyNumberFormat="1" fontId="0" numFmtId="49" fillId="0" borderId="0" xfId="0"/>
    <xf applyNumberFormat="1" fontId="0" numFmtId="164" fillId="0" borderId="0" xfId="0"/>
    <xf applyNumberFormat="1" fontId="0" numFmtId="166" fillId="0" borderId="0" xfId="0"/>
    <xf applyNumberFormat="1" fontId="0" numFmtId="1" fillId="0" borderId="0" xfId="0"/>
    <xf applyFont="1" applyFill="1" applyAlignment="1" fontId="10" numFmtId="0" fillId="0" borderId="0" xfId="0">
      <alignment horizontal="right" vertical="top" indent="1"/>
    </xf>
    <xf applyNumberFormat="1" applyFont="1" fontId="11" numFmtId="49" fillId="0" borderId="0" xfId="0"/>
    <xf applyNumberFormat="1" applyFont="1" applyFill="1" applyBorder="1" fontId="4" numFmtId="49" fillId="2" borderId="0" xfId="0"/>
    <xf applyNumberFormat="1" applyFont="1" applyFill="1" applyBorder="1" fontId="1" numFmtId="49" fillId="3" borderId="0" xfId="0"/>
    <xf applyNumberFormat="1" applyFont="1" fontId="2" numFmtId="49" fillId="0" borderId="0" xfId="0"/>
    <xf applyNumberFormat="1" applyFont="1" applyFill="1" applyBorder="1" applyAlignment="1" fontId="5" numFmtId="49" fillId="4" borderId="2" xfId="0">
      <alignment wrapText="1"/>
    </xf>
    <xf applyNumberFormat="1" applyFont="1" applyFill="1" applyAlignment="1" fontId="12" numFmtId="49" fillId="5" borderId="0" xfId="0">
      <alignment horizontal="center"/>
    </xf>
    <xf applyNumberFormat="1" applyFont="1" applyFill="1" applyBorder="1" fontId="12" numFmtId="49" fillId="5" borderId="1" xfId="0"/>
    <xf applyNumberFormat="1" applyFill="1" fontId="0" numFmtId="49" fillId="5" borderId="0" xfId="0"/>
    <xf applyNumberFormat="1" applyFont="1" fontId="13" numFmtId="49" fillId="0" borderId="0" xfId="0"/>
    <xf applyNumberFormat="1" applyFont="1" applyFill="1" applyBorder="1" fontId="1" numFmtId="49" fillId="0" borderId="0" xfId="0"/>
    <xf applyFont="1" fontId="14" numFmtId="0" fillId="0" borderId="0" xfId="0"/>
    <xf applyNumberFormat="1" applyFill="1" fontId="0" numFmtId="49" fillId="6" borderId="0" xfId="0"/>
    <xf applyNumberFormat="1" applyFont="1" applyFill="1" fontId="15" numFmtId="49" fillId="6" borderId="0" xfId="0"/>
    <xf applyFont="1" applyFill="1" applyBorder="1" fontId="8" numFmtId="0" fillId="0" borderId="0" xfId="0"/>
    <xf applyAlignment="1" fontId="0" numFmtId="0" fillId="0" borderId="0" xfId="0"/>
    <xf applyFont="1" applyFill="1" fontId="8" numFmtId="0" fillId="0" borderId="0" xfId="0"/>
    <xf applyNumberFormat="1" applyFont="1" applyFill="1" fontId="16" numFmtId="49" fillId="6" borderId="0" xfId="0"/>
    <xf applyNumberFormat="1" applyFont="1" applyFill="1" fontId="17" numFmtId="49" fillId="6" borderId="0" xfId="0"/>
    <xf applyNumberFormat="1" applyFill="1" fontId="0" numFmtId="49" fillId="0" borderId="0" xfId="0"/>
    <xf applyNumberFormat="1" applyFont="1" applyFill="1" applyBorder="1" fontId="16" numFmtId="49" fillId="6" borderId="0" xfId="0"/>
    <xf applyNumberFormat="1" applyFont="1" fontId="8" numFmtId="49" fillId="0" borderId="0" xfId="0"/>
    <xf applyNumberFormat="1" applyFont="1" fontId="13" numFmtId="167" fillId="0" borderId="0" xfId="0" quotePrefix="1"/>
    <xf applyNumberFormat="1" applyFont="1" fontId="17" numFmtId="49" fillId="0" borderId="0" xfId="0"/>
    <xf applyNumberFormat="1" applyFont="1" fontId="18" numFmtId="49" fillId="0" borderId="0" xfId="0"/>
    <xf applyNumberFormat="1" applyFont="1" applyFill="1" fontId="19" numFmtId="49" fillId="0" borderId="0" xfId="0"/>
    <xf applyNumberFormat="1" applyFont="1" fontId="3" numFmtId="49" fillId="0" borderId="0" xfId="0"/>
    <xf applyNumberFormat="1" applyFont="1" applyFill="1" fontId="17" numFmtId="49" fillId="0" borderId="0" xfId="0"/>
    <xf applyNumberFormat="1" applyFont="1" fontId="19" numFmtId="49" fillId="0" borderId="0" xfId="0"/>
    <xf applyNumberFormat="1" applyFont="1" applyFill="1" fontId="8" numFmtId="49" fillId="6" borderId="0" xfId="0"/>
    <xf applyNumberFormat="1" applyFont="1" fontId="12" numFmtId="49" fillId="0" borderId="0" xfId="0"/>
    <xf applyNumberFormat="1" applyFont="1" fontId="0" numFmtId="49" fillId="0" borderId="0" xfId="0"/>
    <xf applyNumberFormat="1" applyFont="1" fontId="2" numFmtId="164" fillId="0" borderId="0" xfId="0"/>
    <xf applyNumberFormat="1" applyFont="1" fontId="0" numFmtId="165" fillId="0" borderId="0" xfId="0"/>
    <xf applyNumberFormat="1" applyFont="1" fontId="14" numFmtId="0" fillId="0" borderId="0" xfId="0"/>
    <xf applyFont="1" applyBorder="1" applyAlignment="1" fontId="20" numFmtId="0" fillId="0" borderId="3" xfId="0">
      <alignment horizontal="center"/>
    </xf>
    <xf applyFont="1" applyAlignment="1" fontId="21" numFmtId="0" fillId="0" borderId="0" xfId="0"/>
    <xf applyFont="1" applyAlignment="1" fontId="20" numFmtId="0" fillId="0" borderId="0" xfId="0">
      <alignment horizontal="left"/>
    </xf>
    <xf applyFont="1" applyAlignment="1" fontId="22" numFmtId="0" fillId="0" borderId="0" xfId="0">
      <alignment horizontal="left"/>
    </xf>
    <xf applyFont="1" applyFill="1" applyBorder="1" fontId="23" numFmtId="0" fillId="0" borderId="0" xfId="0"/>
    <xf applyFont="1" applyFill="1" applyAlignment="1" fontId="22" numFmtId="0" fillId="0" borderId="0" xfId="0">
      <alignment horizontal="right" vertical="top" indent="1"/>
    </xf>
    <xf applyFont="1" applyAlignment="1" fontId="22" numFmtId="0" fillId="0" borderId="0" xfId="0">
      <alignment horizontal="left" vertical="top"/>
    </xf>
    <xf applyFont="1" applyFill="1" applyBorder="1" applyAlignment="1" fontId="20" numFmtId="0" fillId="0" borderId="3" xfId="0">
      <alignment horizontal="center"/>
    </xf>
    <xf applyFont="1" fontId="23" numFmtId="0" fillId="0" borderId="0" xfId="0"/>
    <xf applyNumberFormat="1" applyFont="1" fontId="23" numFmtId="49" fillId="0" borderId="0" xfId="0"/>
    <xf applyNumberFormat="1" applyFont="1" fontId="23" numFmtId="166" fillId="0" borderId="0" xfId="0"/>
    <xf applyFont="1" fontId="11" numFmtId="0" fillId="0" borderId="0" xfId="0"/>
    <xf applyNumberFormat="1" applyFont="1" fontId="0" numFmtId="168" fillId="0" borderId="0" xfId="0"/>
    <xf applyFont="1" fontId="24" numFmtId="0" fillId="0" borderId="0" xfId="0"/>
    <xf applyFont="1" fontId="25" numFmtId="0" fillId="0" borderId="0" xfId="0"/>
    <xf applyFont="1" fontId="26" numFmtId="0" fillId="0" borderId="0" xfId="0"/>
    <xf applyFont="1" applyBorder="1" fontId="24" numFmtId="0" fillId="0" borderId="0" xfId="0"/>
    <xf applyFont="1" applyBorder="1" fontId="25" numFmtId="0" fillId="0" borderId="0" xfId="0"/>
    <xf applyFont="1" applyBorder="1" applyAlignment="1" fontId="24" numFmtId="0" fillId="0" borderId="0" xfId="0">
      <alignment horizontal="left"/>
    </xf>
    <xf applyFont="1" fontId="27" numFmtId="0" fillId="0" borderId="0" xfId="0"/>
    <xf applyFont="1" fontId="28" numFmtId="0" fillId="0" borderId="0" xfId="0"/>
    <xf applyFont="1" applyFill="1" fontId="25" numFmtId="0" fillId="7" borderId="0" xfId="0"/>
    <xf applyFont="1" applyFill="1" fontId="27" numFmtId="0" fillId="0" borderId="0" xfId="0"/>
    <xf applyFont="1" applyFill="1" fontId="25" numFmtId="0" fillId="0" borderId="0" xfId="0"/>
    <xf applyFont="1" applyAlignment="1" fontId="24" numFmtId="0" fillId="0" borderId="0" xfId="0">
      <alignment horizontal="left"/>
    </xf>
    <xf applyFont="1" applyAlignment="1" fontId="25" numFmtId="0" fillId="0" borderId="0" xfId="0">
      <alignment horizontal="right" vertical="top"/>
    </xf>
    <xf applyFont="1" applyAlignment="1" fontId="25" numFmtId="0" fillId="0" borderId="0" xfId="0">
      <alignment horizontal="left" vertical="top" wrapText="1"/>
    </xf>
    <xf applyFont="1" applyAlignment="1" fontId="25" numFmtId="0" fillId="0" borderId="0" xfId="0">
      <alignment horizontal="left" vertical="top" wrapText="1" indent="1"/>
    </xf>
    <xf applyFont="1" applyAlignment="1" fontId="25" numFmtId="0" fillId="0" borderId="0" xfId="0">
      <alignment horizontal="left" vertical="top" wrapText="1" indent="2"/>
    </xf>
    <xf applyFont="1" applyAlignment="1" fontId="25" numFmtId="0" fillId="0" borderId="0" xfId="0">
      <alignment horizontal="left" vertical="top" wrapText="1" indent="3"/>
    </xf>
    <xf applyFont="1" applyAlignment="1" fontId="25" numFmtId="0" fillId="0" borderId="0" xfId="0">
      <alignment horizontal="left" vertical="top" wrapText="1" indent="4"/>
    </xf>
    <xf applyFont="1" applyAlignment="1" fontId="25" numFmtId="0" fillId="0" borderId="0" xfId="0">
      <alignment horizontal="left" vertical="top" wrapText="1" indent="5"/>
    </xf>
    <xf applyFont="1" applyAlignment="1" fontId="25" numFmtId="0" fillId="0" borderId="0" xfId="0">
      <alignment horizontal="left" vertical="top" wrapText="1" indent="6"/>
    </xf>
    <xf applyFont="1" applyBorder="1" fontId="25" numFmtId="0" fillId="0" borderId="3" xfId="0"/>
    <xf applyFont="1" applyBorder="1" applyAlignment="1" fontId="25" numFmtId="0" fillId="0" borderId="0" xfId="0">
      <alignment horizontal="left" vertical="top"/>
    </xf>
    <xf applyFont="1" applyBorder="1" applyAlignment="1" fontId="25" numFmtId="0" fillId="0" borderId="0" xfId="0">
      <alignment horizontal="right" vertical="top"/>
    </xf>
    <xf applyFont="1" applyAlignment="1" fontId="25" numFmtId="0" fillId="0" borderId="0" xfId="0">
      <alignment horizontal="left" vertical="top" indent="1"/>
    </xf>
    <xf applyFont="1" applyAlignment="1" fontId="29" numFmtId="0" fillId="0" borderId="0" xfId="0">
      <alignment horizontal="left" vertical="top" indent="1"/>
    </xf>
    <xf applyFont="1" applyBorder="1" applyAlignment="1" fontId="25" numFmtId="0" fillId="0" borderId="3" xfId="0">
      <alignment horizontal="left" vertical="top" indent="1"/>
    </xf>
    <xf applyFont="1" applyBorder="1" applyAlignment="1" fontId="25" numFmtId="0" fillId="0" borderId="3" xfId="0">
      <alignment horizontal="right" vertical="top"/>
    </xf>
    <xf applyFont="1" applyFill="1" applyAlignment="1" fontId="24" numFmtId="0" fillId="0" borderId="0" xfId="0">
      <alignment horizontal="center"/>
    </xf>
    <xf applyFont="1" applyAlignment="1" fontId="28" numFmtId="0" fillId="0" borderId="0" xfId="0">
      <alignment horizontal="left"/>
    </xf>
    <xf applyFont="1" applyFill="1" applyAlignment="1" fontId="24" numFmtId="0" fillId="5" borderId="0" xfId="0">
      <alignment horizontal="center"/>
    </xf>
    <xf applyFont="1" applyFill="1" applyAlignment="1" fontId="24" numFmtId="0" fillId="0" borderId="0" xfId="0">
      <alignment horizontal="left"/>
    </xf>
    <xf applyFont="1" applyAlignment="1" fontId="27" numFmtId="0" fillId="0" borderId="0" xfId="0">
      <alignment horizontal="right" vertical="top"/>
    </xf>
    <xf applyFont="1" applyAlignment="1" fontId="24" numFmtId="0" fillId="0" borderId="0" xfId="0"/>
    <xf applyFont="1" applyFill="1" applyBorder="1" applyAlignment="1" fontId="25" numFmtId="0" fillId="0" borderId="0" xfId="0">
      <alignment horizontal="left" vertical="top" wrapText="1"/>
    </xf>
    <xf applyFont="1" applyAlignment="1" fontId="24" numFmtId="0" fillId="0" borderId="0" xfId="0">
      <alignment horizontal="left" vertical="top" wrapText="1"/>
    </xf>
    <xf applyFont="1" applyAlignment="1" fontId="24" numFmtId="0" fillId="0" borderId="0" xfId="0">
      <alignment horizontal="right" vertical="top"/>
    </xf>
    <xf applyNumberFormat="1" fontId="0" numFmtId="169" fillId="0" borderId="0" xfId="0"/>
    <xf applyFont="1" applyBorder="1" applyAlignment="1" fontId="24" numFmtId="0" fillId="0" borderId="4" xfId="0">
      <alignment horizontal="left" vertical="top" wrapText="1"/>
    </xf>
    <xf applyFont="1" applyBorder="1" applyAlignment="1" fontId="25" numFmtId="0" fillId="0" borderId="4" xfId="0">
      <alignment horizontal="center" vertical="top"/>
    </xf>
    <xf applyFont="1" applyBorder="1" applyAlignment="1" fontId="25" numFmtId="0" fillId="0" borderId="5" xfId="0">
      <alignment horizontal="center" vertical="top"/>
    </xf>
    <xf applyFont="1" applyBorder="1" applyAlignment="1" fontId="25" numFmtId="0" fillId="0" borderId="5" xfId="0">
      <alignment horizontal="right" vertical="top"/>
    </xf>
    <xf applyFont="1" applyBorder="1" applyAlignment="1" fontId="25" numFmtId="0" fillId="0" borderId="5" xfId="0">
      <alignment horizontal="left" vertical="top" wrapText="1"/>
    </xf>
    <xf applyFont="1" applyBorder="1" applyAlignment="1" fontId="25" numFmtId="0" fillId="0" borderId="5" xfId="0">
      <alignment horizontal="left" vertical="top"/>
    </xf>
    <xf applyFont="1" applyBorder="1" fontId="25" numFmtId="0" fillId="0" borderId="5" xfId="0"/>
    <xf applyNumberFormat="1" applyFont="1" applyBorder="1" applyAlignment="1" fontId="29" numFmtId="0" fillId="0" borderId="5" xfId="0">
      <alignment horizontal="left" vertical="top" wrapText="1"/>
    </xf>
    <xf applyFont="1" applyBorder="1" applyAlignment="1" fontId="24" numFmtId="0" fillId="0" borderId="5" xfId="0">
      <alignment horizontal="right" vertical="top" wrapText="1" indent="1"/>
    </xf>
    <xf applyFont="1" applyAlignment="1" fontId="21" numFmtId="0" fillId="0" borderId="0" xfId="0">
      <alignment horizontal="left"/>
    </xf>
    <xf applyFont="1" applyAlignment="1" fontId="30" numFmtId="0" fillId="0" borderId="0" xfId="0">
      <alignment horizontal="left"/>
    </xf>
    <xf applyFont="1" applyFill="1" applyAlignment="1" fontId="31" numFmtId="0" fillId="0" borderId="0" xfId="0">
      <alignment horizontal="right" vertical="top" indent="1"/>
    </xf>
    <xf applyFont="1" applyAlignment="1" fontId="31" numFmtId="0" fillId="0" borderId="0" xfId="0">
      <alignment horizontal="left" vertical="top"/>
    </xf>
    <xf applyFont="1" applyBorder="1" applyAlignment="1" fontId="24" numFmtId="0" fillId="0" borderId="0" xfId="0">
      <alignment horizontal="left" vertical="top"/>
    </xf>
    <xf applyFont="1" applyBorder="1" applyAlignment="1" fontId="24" numFmtId="0" fillId="0" borderId="0" xfId="0">
      <alignment horizontal="left" vertical="top" wrapText="1"/>
    </xf>
    <xf applyFont="1" applyBorder="1" applyAlignment="1" fontId="24" numFmtId="0" fillId="0" borderId="0" xfId="0">
      <alignment horizontal="right" vertical="top"/>
    </xf>
    <xf applyFont="1" applyAlignment="1" fontId="26" numFmtId="0" fillId="0" borderId="0" xfId="0">
      <alignment horizontal="left" vertical="top" wrapText="1"/>
    </xf>
    <xf applyFont="1" applyAlignment="1" fontId="25" numFmtId="0" fillId="0" borderId="0" xfId="0">
      <alignment horizontal="center" vertical="top"/>
    </xf>
    <xf applyFont="1" applyAlignment="1" fontId="25" numFmtId="0" fillId="0" borderId="0" xfId="0">
      <alignment horizontal="left" vertical="top"/>
    </xf>
    <xf applyFont="1" applyFill="1" applyAlignment="1" fontId="32" numFmtId="0" fillId="0" borderId="0" xfId="0">
      <alignment horizontal="right" vertical="top" indent="1"/>
    </xf>
    <xf applyFont="1" applyAlignment="1" fontId="32" numFmtId="0" fillId="0" borderId="0" xfId="0">
      <alignment horizontal="left" vertical="top"/>
    </xf>
    <xf applyFont="1" applyBorder="1" applyAlignment="1" applyProtection="1" fontId="26" numFmtId="0" fillId="0" borderId="5" xfId="0">
      <alignment horizontal="right" vertical="top"/>
      <protection locked="0"/>
    </xf>
    <xf applyFont="1" applyAlignment="1" fontId="24" numFmtId="0" fillId="0" borderId="0" xfId="0">
      <alignment horizontal="left" vertical="top" wrapText="1"/>
    </xf>
    <xf applyFont="1" fontId="33" numFmtId="0" fillId="0" borderId="0" xfId="0"/>
    <xf applyFont="1" applyAlignment="1" fontId="25" numFmtId="0" fillId="0" borderId="0" xfId="0"/>
    <xf applyFont="1" fontId="13" numFmtId="0" fillId="0" borderId="0" xfId="0"/>
    <xf applyFont="1" fontId="34" numFmtId="0" fillId="0" borderId="0" xfId="0"/>
    <xf applyFont="1" fontId="35" numFmtId="0" fillId="0" borderId="0" xfId="0"/>
    <xf applyFont="1" applyAlignment="1" fontId="33" numFmtId="0" fillId="0" borderId="0" xfId="0">
      <alignment horizontal="center"/>
    </xf>
    <xf applyFont="1" applyFill="1" applyAlignment="1" fontId="33" numFmtId="0" fillId="5" borderId="0" xfId="0">
      <alignment horizontal="center"/>
    </xf>
    <xf applyFont="1" applyAlignment="1" fontId="36" numFmtId="0" fillId="0" borderId="0" xfId="0">
      <alignment horizontal="center"/>
    </xf>
    <xf applyFont="1" applyFill="1" applyAlignment="1" fontId="37" numFmtId="0" fillId="5" borderId="0" xfId="0">
      <alignment horizontal="center"/>
    </xf>
    <xf applyFont="1" applyBorder="1" applyAlignment="1" fontId="6" numFmtId="0" fillId="0" borderId="6" xfId="0">
      <alignment horizontal="left"/>
    </xf>
    <xf applyFont="1" applyBorder="1" applyAlignment="1" fontId="6" numFmtId="0" fillId="0" borderId="6" xfId="0">
      <alignment horizontal="center"/>
    </xf>
    <xf applyFont="1" applyFill="1" applyAlignment="1" fontId="6" numFmtId="0" fillId="5" borderId="0" xfId="0">
      <alignment horizontal="center"/>
    </xf>
    <xf applyFont="1" applyAlignment="1" fontId="38" numFmtId="0" fillId="0" borderId="0" xfId="0">
      <alignment horizontal="left"/>
    </xf>
    <xf applyFont="1" applyAlignment="1" fontId="25" numFmtId="0" fillId="0" borderId="0" xfId="0">
      <alignment horizontal="center"/>
    </xf>
    <xf applyFont="1" applyAlignment="1" fontId="21" numFmtId="0" fillId="0" borderId="0" xfId="0">
      <alignment horizontal="right"/>
    </xf>
    <xf applyFont="1" applyAlignment="1" fontId="39" numFmtId="0" fillId="0" borderId="0" xfId="0">
      <alignment horizontal="left"/>
    </xf>
    <xf applyFont="1" applyAlignment="1" fontId="13" numFmtId="0" fillId="0" borderId="0" xfId="0">
      <alignment horizontal="left"/>
    </xf>
    <xf applyFont="1" fontId="40" numFmtId="0" fillId="0" borderId="0" xfId="0"/>
    <xf applyNumberFormat="1" applyFont="1" applyAlignment="1" fontId="21" numFmtId="49" fillId="0" borderId="0" xfId="0">
      <alignment horizontal="right" vertical="top" wrapText="1"/>
    </xf>
    <xf applyNumberFormat="1" applyFont="1" applyAlignment="1" fontId="39" numFmtId="49" fillId="0" borderId="0" xfId="0">
      <alignment horizontal="left" vertical="top" wrapText="1"/>
    </xf>
    <xf applyNumberFormat="1" applyFont="1" applyAlignment="1" fontId="13" numFmtId="49" fillId="0" borderId="0" xfId="0">
      <alignment horizontal="left" vertical="top" wrapText="1"/>
    </xf>
    <xf applyFont="1" applyAlignment="1" fontId="21" numFmtId="0" fillId="0" borderId="0" xfId="0">
      <alignment horizontal="right" vertical="top"/>
    </xf>
    <xf applyNumberFormat="1" applyFont="1" applyAlignment="1" fontId="39" numFmtId="14" fillId="0" borderId="0" xfId="0">
      <alignment horizontal="left" vertical="top"/>
    </xf>
    <xf applyNumberFormat="1" applyFont="1" applyAlignment="1" fontId="39" numFmtId="170" fillId="0" borderId="0" xfId="0">
      <alignment horizontal="left" vertical="top"/>
    </xf>
    <xf applyFont="1" applyAlignment="1" fontId="36" numFmtId="0" fillId="0" borderId="0" xfId="0">
      <alignment horizontal="right" vertical="top"/>
    </xf>
    <xf applyNumberFormat="1" applyFont="1" applyAlignment="1" fontId="29" numFmtId="170" fillId="0" borderId="0" xfId="0">
      <alignment horizontal="left" vertical="top"/>
    </xf>
    <xf applyNumberFormat="1" applyFont="1" applyAlignment="1" fontId="29" numFmtId="14" fillId="0" borderId="0" xfId="0">
      <alignment horizontal="left" vertical="top"/>
    </xf>
    <xf applyFont="1" applyBorder="1" applyAlignment="1" fontId="41" numFmtId="0" fillId="0" borderId="7" xfId="0">
      <alignment horizontal="center"/>
    </xf>
    <xf applyNumberFormat="1" applyFont="1" applyBorder="1" applyAlignment="1" fontId="39" numFmtId="49" fillId="0" borderId="8" xfId="0">
      <alignment horizontal="left" vertical="top" wrapText="1"/>
    </xf>
    <xf applyNumberFormat="1" applyFont="1" applyBorder="1" applyAlignment="1" fontId="39" numFmtId="49" fillId="0" borderId="9" xfId="0">
      <alignment horizontal="left" vertical="top" wrapText="1"/>
    </xf>
    <xf applyNumberFormat="1" applyFont="1" applyBorder="1" applyAlignment="1" fontId="39" numFmtId="49" fillId="0" borderId="10" xfId="0">
      <alignment horizontal="left" vertical="top" wrapText="1"/>
    </xf>
    <xf applyNumberFormat="1" applyFont="1" applyBorder="1" fontId="29" numFmtId="49" fillId="0" borderId="11" xfId="0"/>
    <xf applyNumberFormat="1" applyFont="1" applyBorder="1" applyAlignment="1" fontId="39" numFmtId="49" fillId="0" borderId="12" xfId="0">
      <alignment horizontal="left" vertical="top" wrapText="1"/>
    </xf>
    <xf applyNumberFormat="1" applyFont="1" applyBorder="1" applyAlignment="1" fontId="39" numFmtId="49" fillId="0" borderId="13" xfId="0">
      <alignment horizontal="left" vertical="top" wrapText="1"/>
    </xf>
    <xf applyNumberFormat="1" applyFont="1" applyBorder="1" applyAlignment="1" fontId="39" numFmtId="49" fillId="0" borderId="5" xfId="0">
      <alignment horizontal="left" vertical="top" wrapText="1"/>
    </xf>
    <xf applyNumberFormat="1" applyFont="1" applyAlignment="1" fontId="13" numFmtId="49" fillId="0" borderId="0" xfId="0">
      <alignment wrapText="1"/>
    </xf>
    <xf applyNumberFormat="1" applyFont="1" applyBorder="1" fontId="29" numFmtId="49" fillId="0" borderId="14" xfId="0"/>
    <xf applyFont="1" applyBorder="1" applyAlignment="1" fontId="6" numFmtId="0" fillId="0" borderId="15" xfId="0">
      <alignment horizontal="center"/>
    </xf>
    <xf applyNumberFormat="1" applyFont="1" applyAlignment="1" fontId="21" numFmtId="164" fillId="0" borderId="0" xfId="0">
      <alignment horizontal="right" vertical="top"/>
    </xf>
    <xf applyFont="1" applyAlignment="1" fontId="21" numFmtId="0" fillId="0" borderId="0" xfId="0">
      <alignment horizontal="left" vertical="top"/>
    </xf>
    <xf applyFont="1" fontId="42" numFmtId="0" fillId="0" borderId="0" xfId="0"/>
    <xf applyNumberFormat="1" applyFont="1" applyAlignment="1" fontId="39" numFmtId="164" fillId="0" borderId="0" xfId="0">
      <alignment horizontal="right" vertical="top"/>
    </xf>
    <xf applyFont="1" applyAlignment="1" fontId="39" numFmtId="0" fillId="0" borderId="0" xfId="0">
      <alignment horizontal="left" vertical="top"/>
    </xf>
    <xf applyFont="1" applyAlignment="1" fontId="23" numFmtId="0" fillId="0" borderId="0" xfId="0">
      <alignment horizontal="right" vertical="top"/>
    </xf>
    <xf applyNumberFormat="1" applyFont="1" applyAlignment="1" fontId="23" numFmtId="164" fillId="0" borderId="0" xfId="0">
      <alignment horizontal="right" vertical="top"/>
    </xf>
    <xf applyFont="1" applyAlignment="1" fontId="23" numFmtId="0" fillId="0" borderId="0" xfId="0">
      <alignment horizontal="left" vertical="top"/>
    </xf>
    <xf applyFont="1" fontId="43" numFmtId="0" fillId="0" borderId="0" xfId="0"/>
    <xf applyFont="1" fontId="44" numFmtId="0" fillId="0" borderId="0" xfId="0"/>
    <xf applyFont="1" applyBorder="1" applyAlignment="1" fontId="21" numFmtId="0" fillId="0" borderId="3" xfId="0">
      <alignment horizontal="right" vertical="top"/>
    </xf>
    <xf applyNumberFormat="1" applyFont="1" applyBorder="1" applyAlignment="1" fontId="39" numFmtId="164" fillId="0" borderId="3" xfId="0">
      <alignment horizontal="right" vertical="top"/>
    </xf>
    <xf applyFont="1" applyBorder="1" applyAlignment="1" fontId="39" numFmtId="0" fillId="0" borderId="3" xfId="0">
      <alignment horizontal="left" vertical="top"/>
    </xf>
    <xf applyFont="1" applyAlignment="1" fontId="35" numFmtId="0" fillId="0" borderId="0" xfId="0">
      <alignment horizontal="left"/>
    </xf>
    <xf applyNumberFormat="1" applyFont="1" applyAlignment="1" fontId="35" numFmtId="49" fillId="0" borderId="0" xfId="0">
      <alignment horizontal="left"/>
    </xf>
    <xf applyFont="1" applyBorder="1" applyAlignment="1" fontId="39" numFmtId="0" fillId="0" borderId="16" xfId="0">
      <alignment horizontal="left" vertical="top"/>
    </xf>
    <xf applyNumberFormat="1" applyFont="1" applyAlignment="1" fontId="39" numFmtId="49" fillId="0" borderId="0" xfId="0">
      <alignment horizontal="left" vertical="top"/>
    </xf>
    <xf applyFont="1" applyBorder="1" fontId="13" numFmtId="0" fillId="0" borderId="17" xfId="0"/>
    <xf applyNumberFormat="1" applyFont="1" applyAlignment="1" fontId="39" numFmtId="49" fillId="0" borderId="0" xfId="0">
      <alignment horizontal="right" vertical="top" wrapText="1"/>
    </xf>
    <xf applyNumberFormat="1" applyFont="1" fontId="24" numFmtId="49" fillId="0" borderId="0" xfId="0"/>
    <xf applyNumberFormat="1" applyFont="1" fontId="28" numFmtId="49" fillId="0" borderId="0" xfId="0"/>
    <xf applyNumberFormat="1" applyFont="1" fontId="25" numFmtId="49" fillId="0" borderId="0" xfId="0"/>
    <xf applyNumberFormat="1" applyFont="1" applyAlignment="1" fontId="25" numFmtId="49" fillId="0" borderId="0" xfId="0">
      <alignment horizontal="left" vertical="top" wrapText="1"/>
    </xf>
    <xf applyNumberFormat="1" applyFont="1" applyAlignment="1" fontId="25" numFmtId="49" fillId="0" borderId="0" xfId="0">
      <alignment horizontal="left" vertical="top" wrapText="1" indent="1"/>
    </xf>
    <xf applyNumberFormat="1" applyFont="1" applyAlignment="1" fontId="25" numFmtId="49" fillId="0" borderId="0" xfId="0">
      <alignment horizontal="left" vertical="top" wrapText="1" indent="2"/>
    </xf>
    <xf applyNumberFormat="1" applyFont="1" applyBorder="1" fontId="25" numFmtId="49" fillId="0" borderId="3" xfId="0"/>
    <xf applyNumberFormat="1" applyFont="1" applyAlignment="1" fontId="25" numFmtId="49" fillId="0" borderId="0" xfId="0">
      <alignment horizontal="left" vertical="top"/>
    </xf>
    <xf applyNumberFormat="1" applyFont="1" applyAlignment="1" fontId="25" numFmtId="49" fillId="0" borderId="0" xfId="0">
      <alignment horizontal="left" vertical="top" indent="1"/>
    </xf>
    <xf applyNumberFormat="1" applyFont="1" applyAlignment="1" fontId="29" numFmtId="49" fillId="0" borderId="0" xfId="0">
      <alignment horizontal="left" vertical="top" indent="1"/>
    </xf>
    <xf applyNumberFormat="1" applyFont="1" applyBorder="1" applyAlignment="1" fontId="25" numFmtId="49" fillId="0" borderId="3" xfId="0">
      <alignment horizontal="left" vertical="top" indent="1"/>
    </xf>
    <xf applyNumberFormat="1" applyFont="1" fontId="27" numFmtId="164" fillId="0" borderId="0" xfId="0"/>
    <xf applyNumberFormat="1" applyFont="1" fontId="25" numFmtId="164" fillId="0" borderId="0" xfId="0"/>
    <xf applyNumberFormat="1" applyFont="1" applyAlignment="1" fontId="25" numFmtId="164" fillId="0" borderId="0" xfId="0">
      <alignment horizontal="right" vertical="top"/>
    </xf>
    <xf applyNumberFormat="1" applyFont="1" applyBorder="1" fontId="25" numFmtId="164" fillId="0" borderId="3" xfId="0"/>
    <xf applyNumberFormat="1" applyFont="1" applyBorder="1" applyAlignment="1" fontId="25" numFmtId="164" fillId="0" borderId="3" xfId="0">
      <alignment horizontal="right" vertical="top"/>
    </xf>
    <xf applyNumberFormat="1" applyFont="1" fontId="25" numFmtId="168" fillId="0" borderId="0" xfId="0"/>
    <xf applyNumberFormat="1" applyFont="1" fontId="26" numFmtId="168" fillId="0" borderId="0" xfId="0"/>
    <xf applyNumberFormat="1" applyFont="1" applyAlignment="1" fontId="25" numFmtId="168" fillId="0" borderId="0" xfId="0">
      <alignment horizontal="right" vertical="top"/>
    </xf>
    <xf applyNumberFormat="1" applyFont="1" applyBorder="1" fontId="25" numFmtId="168" fillId="0" borderId="3" xfId="0"/>
    <xf applyNumberFormat="1" applyFont="1" fontId="26" numFmtId="164" fillId="0" borderId="0" xfId="0"/>
    <xf applyNumberFormat="1" applyFont="1" fontId="25" numFmtId="1" fillId="0" borderId="0" xfId="0"/>
    <xf applyNumberFormat="1" applyFont="1" fontId="26" numFmtId="1" fillId="0" borderId="0" xfId="0"/>
    <xf applyNumberFormat="1" applyFont="1" applyAlignment="1" fontId="25" numFmtId="1" fillId="0" borderId="0" xfId="0">
      <alignment horizontal="right" vertical="top"/>
    </xf>
    <xf applyNumberFormat="1" applyFont="1" applyBorder="1" fontId="25" numFmtId="1" fillId="0" borderId="3" xfId="0"/>
    <xf applyNumberFormat="1" applyFont="1" applyBorder="1" applyAlignment="1" fontId="20" numFmtId="49" fillId="0" borderId="3" xfId="0">
      <alignment horizontal="center"/>
    </xf>
    <xf applyNumberFormat="1" applyFont="1" applyBorder="1" applyAlignment="1" fontId="20" numFmtId="164" fillId="0" borderId="3" xfId="0">
      <alignment horizontal="center"/>
    </xf>
    <xf applyNumberFormat="1" applyFont="1" applyBorder="1" applyAlignment="1" fontId="20" numFmtId="168" fillId="0" borderId="3" xfId="0">
      <alignment horizontal="center"/>
    </xf>
    <xf applyNumberFormat="1" applyFont="1" applyBorder="1" applyAlignment="1" fontId="20" numFmtId="1" fillId="0" borderId="3" xfId="0">
      <alignment horizontal="center"/>
    </xf>
    <xf applyNumberFormat="1" applyFont="1" applyAlignment="1" fontId="11" numFmtId="49" fillId="0" borderId="0" xfId="0">
      <alignment horizontal="left" vertical="top"/>
    </xf>
    <xf applyNumberFormat="1" applyFont="1" applyAlignment="1" fontId="11" numFmtId="164" fillId="0" borderId="0" xfId="0">
      <alignment horizontal="right" vertical="top"/>
    </xf>
    <xf applyNumberFormat="1" applyFont="1" fontId="11" numFmtId="168" fillId="0" borderId="0" xfId="0"/>
    <xf applyNumberFormat="1" applyFont="1" fontId="11" numFmtId="164" fillId="0" borderId="0" xfId="0"/>
    <xf applyNumberFormat="1" applyFont="1" fontId="11" numFmtId="1" fillId="0" borderId="0" xfId="0"/>
    <xf applyNumberFormat="1" applyFont="1" applyAlignment="1" fontId="11" numFmtId="49" fillId="0" borderId="0" xfId="0">
      <alignment horizontal="left" vertical="top" indent="1"/>
    </xf>
    <xf applyNumberFormat="1" applyFont="1" applyAlignment="1" fontId="8" numFmtId="49" fillId="0" borderId="0" xfId="0">
      <alignment horizontal="left" vertical="top" indent="1"/>
    </xf>
    <xf applyNumberFormat="1" applyFont="1" applyAlignment="1" fontId="8" numFmtId="164" fillId="0" borderId="0" xfId="0">
      <alignment horizontal="right" vertical="top"/>
    </xf>
    <xf applyNumberFormat="1" applyFont="1" fontId="8" numFmtId="168" fillId="0" borderId="0" xfId="0"/>
    <xf applyNumberFormat="1" applyFont="1" fontId="8" numFmtId="164" fillId="0" borderId="0" xfId="0"/>
    <xf applyNumberFormat="1" applyFont="1" fontId="8" numFmtId="1" fillId="0" borderId="0" xfId="0"/>
    <xf applyNumberFormat="1" applyFont="1" applyBorder="1" applyAlignment="1" fontId="8" numFmtId="49" fillId="0" borderId="3" xfId="0">
      <alignment horizontal="left" vertical="top" indent="1"/>
    </xf>
    <xf applyNumberFormat="1" applyFont="1" applyBorder="1" applyAlignment="1" fontId="8" numFmtId="164" fillId="0" borderId="3" xfId="0">
      <alignment horizontal="right" vertical="top"/>
    </xf>
    <xf applyNumberFormat="1" applyFont="1" applyBorder="1" fontId="8" numFmtId="168" fillId="0" borderId="3" xfId="0"/>
    <xf applyNumberFormat="1" applyFont="1" applyBorder="1" fontId="8" numFmtId="164" fillId="0" borderId="3" xfId="0"/>
    <xf applyNumberFormat="1" applyFont="1" applyBorder="1" fontId="8" numFmtId="1" fillId="0" borderId="3" xfId="0"/>
    <xf applyNumberFormat="1" applyFont="1" applyAlignment="1" fontId="21" numFmtId="49" fillId="0" borderId="0" xfId="0">
      <alignment horizontal="left" vertical="top" wrapText="1"/>
    </xf>
    <xf applyNumberFormat="1" applyFont="1" applyAlignment="1" fontId="21" numFmtId="168" fillId="0" borderId="0" xfId="0">
      <alignment horizontal="right" vertical="top"/>
    </xf>
    <xf applyNumberFormat="1" applyFont="1" applyAlignment="1" fontId="21" numFmtId="1" fillId="0" borderId="0" xfId="0">
      <alignment horizontal="right" vertical="top"/>
    </xf>
    <xf applyNumberFormat="1" applyFont="1" applyAlignment="1" fontId="21" numFmtId="49" fillId="0" borderId="0" xfId="0">
      <alignment horizontal="left" vertical="top" wrapText="1" indent="1"/>
    </xf>
    <xf applyFont="1" applyAlignment="1" fontId="20" numFmtId="0" fillId="0" borderId="0" xfId="0">
      <alignment horizontal="right" vertical="top"/>
    </xf>
    <xf applyNumberFormat="1" applyFont="1" applyAlignment="1" fontId="20" numFmtId="49" fillId="0" borderId="0" xfId="0">
      <alignment horizontal="left" vertical="top" wrapText="1" indent="2"/>
    </xf>
    <xf applyNumberFormat="1" applyFont="1" applyAlignment="1" fontId="20" numFmtId="164" fillId="0" borderId="0" xfId="0">
      <alignment horizontal="right" vertical="top"/>
    </xf>
    <xf applyNumberFormat="1" applyFont="1" applyAlignment="1" fontId="20" numFmtId="168" fillId="0" borderId="0" xfId="0">
      <alignment horizontal="right" vertical="top"/>
    </xf>
    <xf applyNumberFormat="1" applyFont="1" applyAlignment="1" fontId="20" numFmtId="1" fillId="0" borderId="0" xfId="0">
      <alignment horizontal="right" vertical="top"/>
    </xf>
    <xf applyFont="1" applyAlignment="1" fontId="6" numFmtId="0" fillId="0" borderId="0" xfId="0">
      <alignment horizontal="center" vertical="top"/>
    </xf>
    <xf applyNumberFormat="1" applyFont="1" fontId="24" numFmtId="1" fillId="0" borderId="0" xfId="0"/>
    <xf applyNumberFormat="1" applyFont="1" applyAlignment="1" fontId="27" numFmtId="1" fillId="0" borderId="0" xfId="0">
      <alignment horizontal="right" vertical="top"/>
    </xf>
    <xf applyNumberFormat="1" applyFont="1" applyAlignment="1" fontId="24" numFmtId="1" fillId="0" borderId="0" xfId="0">
      <alignment horizontal="left"/>
    </xf>
    <xf applyNumberFormat="1" applyFont="1" applyBorder="1" applyAlignment="1" fontId="25" numFmtId="1" fillId="0" borderId="4" xfId="0">
      <alignment horizontal="center" vertical="top"/>
    </xf>
    <xf applyNumberFormat="1" applyFont="1" applyBorder="1" applyAlignment="1" fontId="25" numFmtId="49" fillId="0" borderId="5" xfId="0">
      <alignment horizontal="center" vertical="top"/>
    </xf>
    <xf applyNumberFormat="1" applyFont="1" applyBorder="1" applyAlignment="1" fontId="25" numFmtId="49" fillId="0" borderId="5" xfId="0">
      <alignment horizontal="right" vertical="top"/>
    </xf>
    <xf applyNumberFormat="1" applyFont="1" fontId="27" numFmtId="49" fillId="0" borderId="0" xfId="0"/>
    <xf applyNumberFormat="1" applyFont="1" applyAlignment="1" fontId="28" numFmtId="49" fillId="0" borderId="0" xfId="0">
      <alignment horizontal="left"/>
    </xf>
    <xf applyNumberFormat="1" applyFont="1" applyBorder="1" applyAlignment="1" fontId="25" numFmtId="49" fillId="0" borderId="5" xfId="0">
      <alignment horizontal="left" vertical="top" wrapText="1"/>
    </xf>
    <xf applyNumberFormat="1" applyFont="1" applyAlignment="1" fontId="24" numFmtId="49" fillId="0" borderId="0" xfId="0">
      <alignment horizontal="left" vertical="top" wrapText="1"/>
    </xf>
    <xf applyNumberFormat="1" applyFont="1" fontId="26" numFmtId="49" fillId="0" borderId="0" xfId="0"/>
    <xf applyNumberFormat="1" applyFont="1" applyBorder="1" applyAlignment="1" fontId="25" numFmtId="168" fillId="0" borderId="5" xfId="0">
      <alignment horizontal="right" vertical="top"/>
    </xf>
    <xf applyNumberFormat="1" applyFont="1" applyAlignment="1" fontId="24" numFmtId="168" fillId="0" borderId="0" xfId="0">
      <alignment horizontal="left" vertical="top" wrapText="1"/>
    </xf>
    <xf applyNumberFormat="1" applyFont="1" applyAlignment="1" fontId="24" numFmtId="168" fillId="0" borderId="0" xfId="0">
      <alignment horizontal="right" vertical="top"/>
    </xf>
    <xf applyNumberFormat="1" applyFont="1" fontId="25" numFmtId="165" fillId="0" borderId="0" xfId="0"/>
    <xf applyNumberFormat="1" applyFont="1" applyBorder="1" applyAlignment="1" applyProtection="1" fontId="26" numFmtId="165" fillId="0" borderId="5" xfId="0">
      <alignment horizontal="right" vertical="top"/>
      <protection locked="0"/>
    </xf>
    <xf applyNumberFormat="1" applyFont="1" applyAlignment="1" fontId="24" numFmtId="165" fillId="0" borderId="0" xfId="0">
      <alignment horizontal="left" vertical="top" wrapText="1"/>
    </xf>
    <xf applyNumberFormat="1" applyFont="1" applyBorder="1" applyAlignment="1" fontId="25" numFmtId="164" fillId="0" borderId="5" xfId="0">
      <alignment horizontal="right" vertical="top"/>
    </xf>
    <xf applyNumberFormat="1" applyFont="1" applyAlignment="1" fontId="24" numFmtId="164" fillId="0" borderId="0" xfId="0">
      <alignment horizontal="left" vertical="top" wrapText="1"/>
    </xf>
    <xf applyNumberFormat="1" applyFont="1" applyBorder="1" applyAlignment="1" fontId="25" numFmtId="49" fillId="0" borderId="5" xfId="0">
      <alignment horizontal="left" vertical="top"/>
    </xf>
    <xf applyNumberFormat="1" applyFont="1" applyBorder="1" applyAlignment="1" fontId="25" numFmtId="1" fillId="0" borderId="5" xfId="0">
      <alignment horizontal="right" vertical="top"/>
    </xf>
    <xf applyNumberFormat="1" applyFont="1" applyAlignment="1" fontId="24" numFmtId="49" fillId="0" borderId="0" xfId="0">
      <alignment horizontal="center"/>
    </xf>
    <xf applyNumberFormat="1" applyFont="1" applyFill="1" applyAlignment="1" fontId="24" numFmtId="49" fillId="5" borderId="0" xfId="0">
      <alignment horizontal="center"/>
    </xf>
    <xf applyNumberFormat="1" applyFont="1" applyAlignment="1" fontId="24" numFmtId="49" fillId="0" borderId="0" xfId="0">
      <alignment horizontal="left"/>
    </xf>
    <xf applyNumberFormat="1" applyFont="1" applyBorder="1" applyAlignment="1" fontId="20" numFmtId="165" fillId="0" borderId="3" xfId="0">
      <alignment horizontal="center"/>
    </xf>
    <xf applyNumberFormat="1" applyFont="1" fontId="21" numFmtId="1" fillId="0" borderId="0" xfId="0"/>
    <xf applyNumberFormat="1" applyFont="1" fontId="21" numFmtId="49" fillId="0" borderId="0" xfId="0"/>
    <xf applyNumberFormat="1" applyFont="1" fontId="21" numFmtId="168" fillId="0" borderId="0" xfId="0"/>
    <xf applyNumberFormat="1" applyFont="1" fontId="21" numFmtId="165" fillId="0" borderId="0" xfId="0"/>
    <xf applyNumberFormat="1" applyFont="1" fontId="21" numFmtId="164" fillId="0" borderId="0" xfId="0"/>
    <xf applyNumberFormat="1" applyFont="1" fontId="20" numFmtId="1" fillId="0" borderId="0" xfId="0"/>
    <xf applyNumberFormat="1" applyFont="1" fontId="20" numFmtId="49" fillId="0" borderId="0" xfId="0"/>
    <xf applyNumberFormat="1" applyFont="1" applyAlignment="1" fontId="20" numFmtId="49" fillId="0" borderId="0" xfId="0">
      <alignment horizontal="left" vertical="top" wrapText="1"/>
    </xf>
    <xf applyNumberFormat="1" applyFont="1" fontId="20" numFmtId="168" fillId="0" borderId="0" xfId="0"/>
    <xf applyNumberFormat="1" applyFont="1" fontId="20" numFmtId="165" fillId="0" borderId="0" xfId="0"/>
    <xf applyNumberFormat="1" applyFont="1" fontId="20" numFmtId="164" fillId="0" borderId="0" xfId="0"/>
    <xf applyNumberFormat="1" applyFont="1" applyAlignment="1" fontId="23" numFmtId="1" fillId="0" borderId="0" xfId="0">
      <alignment horizontal="right" vertical="top"/>
    </xf>
    <xf applyNumberFormat="1" applyFont="1" applyBorder="1" applyAlignment="1" fontId="23" numFmtId="1" fillId="0" borderId="4" xfId="0">
      <alignment horizontal="center" vertical="top"/>
    </xf>
    <xf applyNumberFormat="1" applyFont="1" applyBorder="1" applyAlignment="1" fontId="23" numFmtId="49" fillId="0" borderId="5" xfId="0">
      <alignment horizontal="center" vertical="top"/>
    </xf>
    <xf applyNumberFormat="1" applyFont="1" applyBorder="1" applyAlignment="1" fontId="23" numFmtId="49" fillId="0" borderId="5" xfId="0">
      <alignment horizontal="right" vertical="top"/>
    </xf>
    <xf applyNumberFormat="1" applyFont="1" applyBorder="1" applyAlignment="1" fontId="23" numFmtId="49" fillId="0" borderId="5" xfId="0">
      <alignment horizontal="left" vertical="top" wrapText="1"/>
    </xf>
    <xf applyNumberFormat="1" applyFont="1" applyBorder="1" applyAlignment="1" fontId="23" numFmtId="168" fillId="0" borderId="5" xfId="0">
      <alignment horizontal="right" vertical="top"/>
    </xf>
    <xf applyNumberFormat="1" applyFont="1" applyBorder="1" applyAlignment="1" applyProtection="1" fontId="23" numFmtId="165" fillId="0" borderId="5" xfId="0">
      <alignment horizontal="right" vertical="top"/>
      <protection locked="0"/>
    </xf>
    <xf applyNumberFormat="1" applyFont="1" applyBorder="1" applyAlignment="1" fontId="23" numFmtId="164" fillId="0" borderId="5" xfId="0">
      <alignment horizontal="right" vertical="top"/>
    </xf>
    <xf applyNumberFormat="1" applyFont="1" applyBorder="1" applyAlignment="1" fontId="23" numFmtId="49" fillId="0" borderId="5" xfId="0">
      <alignment horizontal="left" vertical="top"/>
    </xf>
    <xf applyNumberFormat="1" applyFont="1" applyBorder="1" applyAlignment="1" fontId="23" numFmtId="1" fillId="0" borderId="5" xfId="0">
      <alignment horizontal="right" vertical="top"/>
    </xf>
    <xf applyFont="1" fontId="22" numFmtId="0" fillId="0" borderId="0" xfId="0"/>
    <xf applyNumberFormat="1" applyFont="1" fontId="22" numFmtId="1" fillId="0" borderId="0" xfId="0"/>
    <xf applyNumberFormat="1" applyFont="1" fontId="22" numFmtId="49" fillId="0" borderId="0" xfId="0"/>
    <xf applyNumberFormat="1" applyFont="1" applyAlignment="1" fontId="22" numFmtId="49" fillId="0" borderId="0" xfId="0">
      <alignment horizontal="left" vertical="top" wrapText="1"/>
    </xf>
    <xf applyNumberFormat="1" applyFont="1" applyAlignment="1" fontId="22" numFmtId="168" fillId="0" borderId="0" xfId="0">
      <alignment horizontal="left" vertical="top" wrapText="1"/>
    </xf>
    <xf applyNumberFormat="1" applyFont="1" applyAlignment="1" fontId="22" numFmtId="165" fillId="0" borderId="0" xfId="0">
      <alignment horizontal="left" vertical="top" wrapText="1"/>
    </xf>
    <xf applyNumberFormat="1" applyFont="1" applyAlignment="1" fontId="22" numFmtId="164" fillId="0" borderId="0" xfId="0">
      <alignment horizontal="left" vertical="top" wrapText="1"/>
    </xf>
    <xf applyNumberFormat="1" applyFont="1" fontId="22" numFmtId="168" fillId="0" borderId="0" xfId="0"/>
    <xf applyNumberFormat="1" applyFont="1" fontId="22" numFmtId="164" fillId="0" borderId="0" xfId="0"/>
    <xf applyNumberFormat="1" applyFont="1" applyAlignment="1" fontId="22" numFmtId="49" fillId="0" borderId="0" xfId="0">
      <alignment horizontal="right" vertical="top"/>
    </xf>
    <xf applyFont="1" fontId="31" numFmtId="0" fillId="0" borderId="0" xfId="0"/>
    <xf applyNumberFormat="1" applyFont="1" fontId="31" numFmtId="1" fillId="0" borderId="0" xfId="0"/>
    <xf applyNumberFormat="1" applyFont="1" fontId="31" numFmtId="49" fillId="0" borderId="0" xfId="0"/>
    <xf applyNumberFormat="1" applyFont="1" applyAlignment="1" fontId="31" numFmtId="49" fillId="0" borderId="0" xfId="0">
      <alignment horizontal="left" vertical="top" wrapText="1"/>
    </xf>
    <xf applyNumberFormat="1" applyFont="1" applyAlignment="1" fontId="31" numFmtId="168" fillId="0" borderId="0" xfId="0">
      <alignment horizontal="right" vertical="top"/>
    </xf>
    <xf applyNumberFormat="1" applyFont="1" fontId="31" numFmtId="165" fillId="0" borderId="0" xfId="0"/>
    <xf applyNumberFormat="1" applyFont="1" fontId="31" numFmtId="164" fillId="0" borderId="0" xfId="0"/>
    <xf applyNumberFormat="1" applyFont="1" fontId="31" numFmtId="168" fillId="0" borderId="0" xfId="0"/>
    <xf applyNumberFormat="1" applyFont="1" applyAlignment="1" fontId="31" numFmtId="49" fillId="0" borderId="0" xfId="0">
      <alignment horizontal="right" vertical="top"/>
    </xf>
    <xf applyNumberFormat="1" applyFont="1" applyBorder="1" applyAlignment="1" fontId="29" numFmtId="49" fillId="0" borderId="5" xfId="0">
      <alignment horizontal="left" vertical="top" wrapText="1"/>
    </xf>
    <xf applyNumberFormat="1" applyFont="1" applyAlignment="1" fontId="26" numFmtId="49" fillId="0" borderId="0" xfId="0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flId5" Type="http://schemas.openxmlformats.org/officeDocument/2006/relationships/sharedStrings" Target="sharedStrings.xml" /><Relationship Id="flId1" Type="http://schemas.openxmlformats.org/officeDocument/2006/relationships/worksheet" Target="worksheets/sheet1.xml" /><Relationship Id="flId2" Type="http://schemas.openxmlformats.org/officeDocument/2006/relationships/worksheet" Target="worksheets/sheet2.xml" /><Relationship Id="flId3" Type="http://schemas.openxmlformats.org/officeDocument/2006/relationships/worksheet" Target="worksheets/sheet3.xml" /><Relationship Id="flId4" Type="http://schemas.openxmlformats.org/officeDocument/2006/relationships/worksheet" Target="worksheets/sheet4.xml" /><Relationship Id="flId6" Type="http://schemas.openxmlformats.org/officeDocument/2006/relationships/styles" Target="styles.xml" /><Relationship Id="flId7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1.bin" /></Relationships>
</file>

<file path=xl/worksheets/_rels/sheet2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2.bin" /></Relationships>
</file>

<file path=xl/worksheets/_rels/sheet3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3.bin" /></Relationships>
</file>

<file path=xl/worksheets/_rels/sheet4.xml.rels>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4.bin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2:J49"/>
  <sheetViews>
    <sheetView showGridLines="0" tabSelected="1" topLeftCell="A1" zoomScaleNormal="100" workbookViewId="0">
      <selection activeCell="C3" sqref="C3"/>
    </sheetView>
  </sheetViews>
  <sheetFormatPr defaultColWidth="9.140625" defaultRowHeight="8.25"/>
  <cols>
    <col min="1" max="1" width="9.42578125" style="62" hidden="1" customWidth="1"/>
    <col min="2" max="2" width="4.7109375" style="62" customWidth="1"/>
    <col min="3" max="6" width="32.7109375" style="62" customWidth="1"/>
    <col min="7" max="9" width="9.140625" style="62"/>
    <col min="10" max="10" width="96" style="62" hidden="1" customWidth="1"/>
    <col min="11" max="16384" width="9.140625" style="62"/>
  </cols>
  <sheetData>
    <row r="2" s="121" customFormat="1" ht="16.45">
      <c r="A2" s="121"/>
      <c r="B2" s="121"/>
      <c r="C2" s="126" t="s">
        <v>27</v>
      </c>
      <c r="D2" s="126"/>
      <c r="E2" s="126"/>
      <c r="F2" s="126"/>
      <c r="G2" s="121"/>
      <c r="H2" s="121"/>
      <c r="J2" s="127" t="s">
        <v>28</v>
      </c>
    </row>
    <row r="3" ht="12.75">
      <c r="A3" s="69">
        <v>0</v>
      </c>
      <c r="C3" s="128"/>
      <c r="D3" s="128"/>
      <c r="E3" s="128"/>
      <c r="F3" s="128"/>
      <c r="G3" s="61"/>
      <c r="H3" s="61"/>
      <c r="J3" s="129"/>
    </row>
    <row r="4" s="5" customFormat="1" ht="15.2">
      <c r="A4" s="5">
        <f t="array" ref="A4">INDEX(VAT_RATES,MATCH(0,COUNTIF($A$2:A3,VAT_RATES),0))</f>
        <v>21</v>
      </c>
      <c r="C4" s="130"/>
      <c r="D4" s="131" t="s">
        <v>29</v>
      </c>
      <c r="E4" s="131"/>
      <c r="F4" s="130"/>
      <c r="H4" s="5"/>
      <c r="J4" s="132">
        <f ca="1">CELL("width",D2)+CELL("width",E2)+CELL("width",F2)</f>
        <v>96</v>
      </c>
    </row>
    <row r="5" s="122" customFormat="1">
      <c r="A5" s="122" t="e">
        <f t="array" ref="A5">INDEX(VAT_RATES,MATCH(0,COUNTIF($A$2:A4,VAT_RATES),0))</f>
        <v>#N/A</v>
      </c>
      <c r="C5" s="133"/>
      <c r="D5" s="128"/>
      <c r="E5" s="134"/>
      <c r="F5" s="133"/>
      <c r="H5" s="61"/>
      <c r="J5" s="67"/>
    </row>
    <row r="6" s="123" customFormat="1" ht="11.45">
      <c r="A6" s="123" t="e">
        <f t="array" ref="A6">INDEX(VAT_RATES,MATCH(0,COUNTIF($A$2:A5,VAT_RATES),0))</f>
        <v>#N/A</v>
      </c>
      <c r="C6" s="135" t="s">
        <v>30</v>
      </c>
      <c r="D6" s="136" t="s">
        <v>31</v>
      </c>
      <c r="E6" s="137"/>
      <c r="F6" s="137"/>
      <c r="H6" s="138"/>
    </row>
    <row r="7" s="123" customFormat="1" ht="11.85">
      <c r="A7" s="123">
        <f>SUMIF(GROUP_ID,"",ITEM_PRICES)</f>
        <v>0</v>
      </c>
      <c r="C7" s="139" t="s">
        <v>32</v>
      </c>
      <c r="D7" s="140" t="s">
        <v>33</v>
      </c>
      <c r="E7" s="140"/>
      <c r="F7" s="140"/>
      <c r="H7" s="138"/>
      <c r="J7" s="141" t="str">
        <f>D7</f>
        <v>OPRAVA SILNICE II/203 NÝŘANY</v>
      </c>
    </row>
    <row r="8" s="123" customFormat="1" ht="11.45">
      <c r="A8" s="123">
        <f>IF(ISNUMBER($A$4),SUMIF(VAT_RATES,$A$4,ITEM_PRICES),0)</f>
        <v>0</v>
      </c>
      <c r="C8" s="142" t="s">
        <v>34</v>
      </c>
      <c r="D8" s="140"/>
      <c r="E8" s="140"/>
      <c r="F8" s="140"/>
      <c r="H8" s="138"/>
      <c r="J8" s="141">
        <f>D8</f>
        <v>0</v>
      </c>
    </row>
    <row r="9" s="123" customFormat="1" ht="11.85">
      <c r="A9" s="123">
        <f>IF(ISNUMBER($A$5),SUMIF(VAT_RATES,$A$5,ITEM_PRICES),0)</f>
        <v>0</v>
      </c>
      <c r="C9" s="142" t="s">
        <v>35</v>
      </c>
      <c r="D9" s="140" t="s">
        <v>36</v>
      </c>
      <c r="E9" s="140"/>
      <c r="F9" s="140"/>
      <c r="H9" s="138"/>
      <c r="J9" s="141" t="str">
        <f>D9</f>
        <v>Nabídka</v>
      </c>
    </row>
    <row r="10" s="123" customFormat="1" ht="11.45">
      <c r="A10" s="123">
        <f>IF(ISNUMBER($A$6),SUMIF(VAT_RATES,$A$6,ITEM_PRICES),0)</f>
        <v>0</v>
      </c>
      <c r="C10" s="142" t="s">
        <v>37</v>
      </c>
      <c r="D10" s="140"/>
      <c r="E10" s="140"/>
      <c r="F10" s="140"/>
      <c r="H10" s="138"/>
      <c r="J10" s="141">
        <f>D10</f>
        <v>0</v>
      </c>
    </row>
    <row r="11" s="123" customFormat="1" ht="11.45">
      <c r="A11" s="123" t="str">
        <f>IF($A8=0,"","DPH " &amp; $A4 &amp; " % ze základny: " &amp; TEXT($A8,"# ##0")&amp;":")</f>
        <v/>
      </c>
      <c r="C11" s="142" t="s">
        <v>38</v>
      </c>
      <c r="D11" s="140"/>
      <c r="E11" s="142" t="s">
        <v>39</v>
      </c>
      <c r="F11" s="143"/>
      <c r="H11" s="138"/>
      <c r="J11" s="138"/>
    </row>
    <row r="12" s="123" customFormat="1" ht="11.45">
      <c r="A12" s="123" t="str">
        <f>IF($A9=0,"","DPH " &amp; $A5 &amp; " % ze základny: " &amp; TEXT($A9,"# ##0")&amp;":")</f>
        <v/>
      </c>
      <c r="C12" s="142" t="s">
        <v>40</v>
      </c>
      <c r="D12" s="144">
        <v>45429.33444443287</v>
      </c>
      <c r="E12" s="142" t="s">
        <v>41</v>
      </c>
      <c r="F12" s="143"/>
      <c r="H12" s="138"/>
    </row>
    <row r="13" ht="12.75">
      <c r="A13" s="69" t="str">
        <f>IF($A10=0,"","DPH " &amp; $A6 &amp; " % ze základny: " &amp; TEXT($A10,"# ##0")&amp;":")</f>
        <v/>
      </c>
      <c r="C13" s="145"/>
      <c r="D13" s="146"/>
      <c r="E13" s="145"/>
      <c r="F13" s="147"/>
      <c r="H13" s="61"/>
    </row>
    <row r="14" ht="12.75">
      <c r="A14" s="69" t="str">
        <f>IF($A8=0,"",$A8*$A4/100)</f>
        <v/>
      </c>
      <c r="C14" s="148" t="s">
        <v>42</v>
      </c>
      <c r="D14" s="148" t="s">
        <v>43</v>
      </c>
      <c r="E14" s="148" t="s">
        <v>44</v>
      </c>
      <c r="F14" s="148" t="s">
        <v>45</v>
      </c>
      <c r="H14" s="61"/>
    </row>
    <row r="15" s="123" customFormat="1" ht="11.85">
      <c r="A15" s="123" t="str">
        <f>IF($A9=0,"",$A9*$A5/100)</f>
        <v/>
      </c>
      <c r="C15" s="149" t="s">
        <v>46</v>
      </c>
      <c r="D15" s="150" t="s">
        <v>46</v>
      </c>
      <c r="E15" s="150" t="s">
        <v>46</v>
      </c>
      <c r="F15" s="151" t="s">
        <v>46</v>
      </c>
      <c r="H15" s="138"/>
    </row>
    <row r="16" ht="12.75">
      <c r="A16" s="69" t="str">
        <f>IF($A10=0,"",$A10*$A6/100)</f>
        <v/>
      </c>
      <c r="C16" s="152"/>
      <c r="D16" s="152"/>
      <c r="E16" s="152"/>
      <c r="F16" s="152"/>
      <c r="H16" s="61"/>
    </row>
    <row r="17" ht="12.75">
      <c r="A17" s="61"/>
      <c r="B17" s="61"/>
      <c r="C17" s="148" t="s">
        <v>47</v>
      </c>
      <c r="D17" s="148" t="s">
        <v>48</v>
      </c>
      <c r="E17" s="148"/>
      <c r="F17" s="148"/>
      <c r="H17" s="61"/>
    </row>
    <row r="18" s="123" customFormat="1" ht="11.85">
      <c r="C18" s="153" t="s">
        <v>49</v>
      </c>
      <c r="D18" s="154" t="s">
        <v>50</v>
      </c>
      <c r="E18" s="154"/>
      <c r="F18" s="155"/>
      <c r="H18" s="138"/>
      <c r="J18" s="156" t="str">
        <f>D18</f>
        <v>Pavel Rajkov</v>
      </c>
    </row>
    <row r="19" ht="12.75">
      <c r="C19" s="157"/>
      <c r="D19" s="157"/>
      <c r="E19" s="157"/>
      <c r="F19" s="157"/>
      <c r="H19" s="61"/>
    </row>
    <row r="20" s="5" customFormat="1" ht="15.2">
      <c r="C20" s="158" t="s">
        <v>51</v>
      </c>
      <c r="D20" s="158"/>
      <c r="E20" s="158"/>
      <c r="F20" s="158"/>
      <c r="H20" s="5"/>
    </row>
    <row r="21" ht="12.75">
      <c r="C21" s="148" t="s">
        <v>52</v>
      </c>
      <c r="D21" s="148" t="s">
        <v>53</v>
      </c>
      <c r="E21" s="148" t="s">
        <v>54</v>
      </c>
      <c r="F21" s="148" t="s">
        <v>55</v>
      </c>
      <c r="H21" s="61"/>
    </row>
    <row r="22" s="123" customFormat="1" ht="11.85">
      <c r="C22" s="153" t="s">
        <v>56</v>
      </c>
      <c r="D22" s="154" t="s">
        <v>57</v>
      </c>
      <c r="E22" s="154"/>
      <c r="F22" s="155"/>
      <c r="H22" s="138"/>
    </row>
    <row r="23" ht="12.75">
      <c r="C23" s="152"/>
      <c r="D23" s="152"/>
      <c r="E23" s="152"/>
      <c r="F23" s="152"/>
      <c r="H23" s="61"/>
    </row>
    <row r="24" s="123" customFormat="1" ht="11.45">
      <c r="C24" s="142"/>
      <c r="D24" s="142" t="s">
        <v>58</v>
      </c>
      <c r="E24" s="159">
        <f ca="1">INDIRECT("A7")</f>
        <v>0</v>
      </c>
      <c r="F24" s="160" t="s">
        <v>59</v>
      </c>
      <c r="G24" s="161"/>
      <c r="H24" s="138"/>
    </row>
    <row r="25" s="123" customFormat="1" ht="11.45">
      <c r="C25" s="142"/>
      <c r="D25" s="142" t="s">
        <v>60</v>
      </c>
      <c r="E25" s="162">
        <f ca="1">SUM(E26:E27)</f>
        <v>0</v>
      </c>
      <c r="F25" s="163" t="str">
        <f>F24</f>
        <v>Kč</v>
      </c>
      <c r="G25" s="161"/>
      <c r="H25" s="138"/>
    </row>
    <row r="26" s="124" customFormat="1" ht="10.2">
      <c r="C26" s="164"/>
      <c r="D26" s="164" t="str">
        <f ca="1">INDIRECT("A11")</f>
        <v/>
      </c>
      <c r="E26" s="165" t="str">
        <f ca="1">INDIRECT("A14")</f>
        <v/>
      </c>
      <c r="F26" s="166" t="str">
        <f ca="1">IF(D26="","",F24)</f>
        <v/>
      </c>
      <c r="G26" s="167"/>
      <c r="H26" s="168"/>
    </row>
    <row r="27" s="124" customFormat="1" ht="10.2">
      <c r="C27" s="164"/>
      <c r="D27" s="164" t="str">
        <f ca="1">INDIRECT("A12")</f>
        <v/>
      </c>
      <c r="E27" s="165" t="str">
        <f ca="1">INDIRECT("A15")</f>
        <v/>
      </c>
      <c r="F27" s="166" t="str">
        <f ca="1">IF(D27="","",F24)</f>
        <v/>
      </c>
      <c r="G27" s="167"/>
      <c r="H27" s="168"/>
    </row>
    <row r="28" s="123" customFormat="1" ht="11.45">
      <c r="C28" s="169"/>
      <c r="D28" s="169" t="s">
        <v>61</v>
      </c>
      <c r="E28" s="170">
        <f ca="1">E24+E25</f>
        <v>0</v>
      </c>
      <c r="F28" s="171" t="str">
        <f>F24</f>
        <v>Kč</v>
      </c>
      <c r="G28" s="161"/>
      <c r="H28" s="138"/>
    </row>
    <row r="29" s="125" customFormat="1" ht="10.2">
      <c r="C29" s="172" t="s">
        <v>62</v>
      </c>
      <c r="D29" s="173"/>
      <c r="E29" s="172" t="s">
        <v>63</v>
      </c>
      <c r="F29" s="173"/>
      <c r="H29" s="125"/>
    </row>
    <row r="30" s="123" customFormat="1" ht="11.45">
      <c r="C30" s="174" t="s">
        <v>64</v>
      </c>
      <c r="D30" s="175"/>
      <c r="E30" s="174" t="s">
        <v>64</v>
      </c>
      <c r="F30" s="175"/>
      <c r="H30" s="138"/>
    </row>
    <row r="31" s="123" customFormat="1" ht="11.45">
      <c r="C31" s="174" t="s">
        <v>65</v>
      </c>
      <c r="D31" s="175"/>
      <c r="E31" s="174" t="s">
        <v>65</v>
      </c>
      <c r="F31" s="175"/>
      <c r="H31" s="138"/>
    </row>
    <row r="32" s="123" customFormat="1" ht="11.45">
      <c r="C32" s="163" t="s">
        <v>66</v>
      </c>
      <c r="D32" s="175"/>
      <c r="E32" s="163" t="s">
        <v>67</v>
      </c>
      <c r="F32" s="175"/>
      <c r="H32" s="138"/>
    </row>
    <row r="33" s="123" customFormat="1" ht="11.45">
      <c r="C33" s="176"/>
      <c r="D33" s="176"/>
      <c r="E33" s="176"/>
      <c r="F33" s="176"/>
      <c r="H33" s="138"/>
    </row>
    <row r="34" s="125" customFormat="1" ht="10.2">
      <c r="C34" s="172" t="s">
        <v>68</v>
      </c>
      <c r="D34" s="173"/>
      <c r="E34" s="173"/>
      <c r="F34" s="173"/>
      <c r="H34" s="125"/>
      <c r="J34" s="125"/>
    </row>
    <row r="35">
      <c r="C35" s="177"/>
      <c r="D35" s="177"/>
      <c r="E35" s="177"/>
      <c r="F35" s="177"/>
      <c r="H35" s="138"/>
      <c r="J35" s="138"/>
    </row>
    <row r="36">
      <c r="C36" s="70"/>
      <c r="D36" s="71"/>
      <c r="E36" s="71"/>
      <c r="F36" s="71"/>
    </row>
    <row r="37">
      <c r="C37" s="70"/>
      <c r="D37" s="71"/>
      <c r="E37" s="71"/>
      <c r="F37" s="71"/>
    </row>
    <row r="38">
      <c r="C38" s="70"/>
      <c r="D38" s="71"/>
      <c r="E38" s="71"/>
      <c r="F38" s="71"/>
    </row>
    <row r="39">
      <c r="C39" s="70"/>
      <c r="D39" s="71"/>
      <c r="E39" s="71"/>
      <c r="F39" s="71"/>
    </row>
    <row r="40">
      <c r="C40" s="67"/>
    </row>
    <row r="41">
      <c r="C41" s="67"/>
    </row>
    <row r="42">
      <c r="C42" s="67"/>
    </row>
    <row r="43">
      <c r="C43" s="67"/>
    </row>
    <row r="44">
      <c r="C44" s="67"/>
    </row>
    <row r="45">
      <c r="C45" s="67"/>
    </row>
    <row r="46">
      <c r="C46" s="67"/>
    </row>
    <row r="47">
      <c r="C47" s="67"/>
    </row>
    <row r="48">
      <c r="C48" s="67"/>
    </row>
    <row r="49">
      <c r="C49" s="67"/>
    </row>
  </sheetData>
  <mergeCells>
    <mergeCell ref="C2:F2"/>
    <mergeCell ref="D7:F7"/>
    <mergeCell ref="D8:F8"/>
    <mergeCell ref="D9:F9"/>
    <mergeCell ref="D10:F10"/>
    <mergeCell ref="D6:F6"/>
    <mergeCell ref="D4:E4"/>
    <mergeCell ref="D17:F17"/>
    <mergeCell ref="D18:F18"/>
    <mergeCell ref="C20:F20"/>
    <mergeCell ref="C35:F35"/>
  </mergeCells>
  <pageMargins left="0.708661417322835" right="0.708661417322835" top="0.78740157480315" bottom="0.78740157480315" header="0.31496062992126" footer="0.31496062992126"/>
  <pageSetup paperSize="9" pageOrder="overThenDown" orientation="landscape" r:id="flId1"/>
  <headerFooter>
    <oddFooter>&amp;L&amp;8Vytvořeno systémem euroCALC 4&amp;C&amp;P/&amp;N&amp;R&amp;8&amp;[6.5.2025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1:I22"/>
  <sheetViews>
    <sheetView topLeftCell="A1" zoomScaleNormal="100" workbookViewId="0">
      <pane ySplit="4" topLeftCell="A5" activePane="bottomLeft" state="frozen"/>
      <selection pane="bottomLeft" activeCell="B4" sqref="B4"/>
    </sheetView>
  </sheetViews>
  <sheetFormatPr defaultColWidth="9.140625" defaultRowHeight="8.25" outlineLevelRow="2"/>
  <cols>
    <col min="1" max="1" width="34.7109375" style="62" hidden="1" customWidth="1"/>
    <col min="2" max="2" width="80.7109375" style="62" customWidth="1"/>
    <col min="3" max="3" width="15.7109375" style="62" customWidth="1"/>
    <col min="4" max="4" width="15.7109375" style="62" hidden="1" customWidth="1"/>
    <col min="5" max="6" width="15.7109375" style="62" customWidth="1"/>
    <col min="7" max="7" width="12.7109375" style="62" customWidth="1"/>
    <col min="8" max="8" width="43.28515625" style="62" customWidth="1"/>
    <col min="9" max="16384" width="9.140625" style="62"/>
  </cols>
  <sheetData>
    <row r="1" ht="15.2">
      <c r="B1" s="232" t="s">
        <v>87</v>
      </c>
    </row>
    <row r="2" ht="15.2">
      <c r="B2" s="232" t="s">
        <v>88</v>
      </c>
      <c r="C2" s="190"/>
      <c r="D2" s="194"/>
      <c r="E2" s="190"/>
      <c r="F2" s="190"/>
      <c r="G2" s="199"/>
    </row>
    <row r="3" ht="7.5" customHeight="1">
      <c r="A3" s="61"/>
      <c r="B3" s="180"/>
      <c r="C3" s="190"/>
      <c r="D3" s="195"/>
      <c r="E3" s="198"/>
      <c r="F3" s="198"/>
      <c r="G3" s="200"/>
      <c r="H3" s="63"/>
    </row>
    <row r="4" ht="12.75">
      <c r="A4" s="48"/>
      <c r="B4" s="203" t="s">
        <v>6</v>
      </c>
      <c r="C4" s="204" t="s">
        <v>13</v>
      </c>
      <c r="D4" s="205" t="s">
        <v>15</v>
      </c>
      <c r="E4" s="204" t="s">
        <v>5</v>
      </c>
      <c r="F4" s="204" t="s">
        <v>19</v>
      </c>
      <c r="G4" s="206" t="s">
        <v>23</v>
      </c>
      <c r="H4" s="61"/>
      <c r="I4" s="63"/>
    </row>
    <row r="5" ht="7.5" customHeight="1">
      <c r="B5" s="180"/>
      <c r="C5" s="190"/>
      <c r="D5" s="194"/>
      <c r="E5" s="190"/>
      <c r="F5" s="190"/>
      <c r="G5" s="199"/>
      <c r="H5" s="63"/>
    </row>
    <row r="6" ht="12.75">
      <c r="A6" s="142" t="s">
        <v>69</v>
      </c>
      <c r="B6" s="223" t="s">
        <v>70</v>
      </c>
      <c r="C6" s="159">
        <f>VLOOKUP($A6,'Zakázka'!$A:$T,10,FALSE)</f>
        <v>0</v>
      </c>
      <c r="D6" s="224">
        <f>VLOOKUP($A6,'Zakázka'!$A:$T,12,FALSE)</f>
        <v>2831.6769019999997</v>
      </c>
      <c r="E6" s="159">
        <f>VLOOKUP($A6,'Zakázka'!$A:$T,16,FALSE)</f>
        <v>0</v>
      </c>
      <c r="F6" s="159">
        <f>VLOOKUP($A6,'Zakázka'!$A:$T,17,FALSE)</f>
        <v>0</v>
      </c>
      <c r="G6" s="225">
        <f>VLOOKUP($A6,'Zakázka'!$A:$T,20,FALSE)</f>
        <v>50</v>
      </c>
      <c r="H6" s="61"/>
      <c r="I6" s="63"/>
    </row>
    <row r="7" ht="12.75" outlineLevel="1">
      <c r="A7" s="142" t="s">
        <v>71</v>
      </c>
      <c r="B7" s="226" t="s">
        <v>72</v>
      </c>
      <c r="C7" s="159">
        <f>VLOOKUP($A7,'Zakázka'!$A:$T,10,FALSE)</f>
        <v>0</v>
      </c>
      <c r="D7" s="224">
        <f>VLOOKUP($A7,'Zakázka'!$A:$T,12,FALSE)</f>
        <v>2831.6769019999997</v>
      </c>
      <c r="E7" s="159">
        <f>VLOOKUP($A7,'Zakázka'!$A:$T,16,FALSE)</f>
        <v>0</v>
      </c>
      <c r="F7" s="159">
        <f>VLOOKUP($A7,'Zakázka'!$A:$T,17,FALSE)</f>
        <v>0</v>
      </c>
      <c r="G7" s="225">
        <f>VLOOKUP($A7,'Zakázka'!$A:$T,20,FALSE)</f>
        <v>50</v>
      </c>
      <c r="H7" s="61"/>
      <c r="I7" s="63"/>
    </row>
    <row r="8" ht="12.75" outlineLevel="2">
      <c r="A8" s="227" t="s">
        <v>73</v>
      </c>
      <c r="B8" s="228" t="s">
        <v>74</v>
      </c>
      <c r="C8" s="229">
        <f>VLOOKUP($A8,'Zakázka'!$A:$T,10,FALSE)</f>
        <v>0</v>
      </c>
      <c r="D8" s="230">
        <f>VLOOKUP($A8,'Zakázka'!$A:$T,12,FALSE)</f>
        <v>1.2781600000000002</v>
      </c>
      <c r="E8" s="229">
        <f>VLOOKUP($A8,'Zakázka'!$A:$T,16,FALSE)</f>
        <v>0</v>
      </c>
      <c r="F8" s="229">
        <f>VLOOKUP($A8,'Zakázka'!$A:$T,17,FALSE)</f>
        <v>0</v>
      </c>
      <c r="G8" s="231">
        <f>VLOOKUP($A8,'Zakázka'!$A:$T,20,FALSE)</f>
        <v>5</v>
      </c>
      <c r="H8" s="61"/>
      <c r="I8" s="63"/>
    </row>
    <row r="9" ht="12.75" outlineLevel="2">
      <c r="A9" s="227" t="s">
        <v>75</v>
      </c>
      <c r="B9" s="228" t="s">
        <v>76</v>
      </c>
      <c r="C9" s="229">
        <f>VLOOKUP($A9,'Zakázka'!$A:$T,10,FALSE)</f>
        <v>0</v>
      </c>
      <c r="D9" s="230">
        <f>VLOOKUP($A9,'Zakázka'!$A:$T,12,FALSE)</f>
        <v>2823.479</v>
      </c>
      <c r="E9" s="229">
        <f>VLOOKUP($A9,'Zakázka'!$A:$T,16,FALSE)</f>
        <v>0</v>
      </c>
      <c r="F9" s="229">
        <f>VLOOKUP($A9,'Zakázka'!$A:$T,17,FALSE)</f>
        <v>0</v>
      </c>
      <c r="G9" s="231">
        <f>VLOOKUP($A9,'Zakázka'!$A:$T,20,FALSE)</f>
        <v>15</v>
      </c>
      <c r="H9" s="61"/>
      <c r="I9" s="63"/>
    </row>
    <row r="10" ht="12.75" outlineLevel="2">
      <c r="A10" s="227" t="s">
        <v>77</v>
      </c>
      <c r="B10" s="228" t="s">
        <v>78</v>
      </c>
      <c r="C10" s="229">
        <f>VLOOKUP($A10,'Zakázka'!$A:$T,10,FALSE)</f>
        <v>0</v>
      </c>
      <c r="D10" s="230">
        <f>VLOOKUP($A10,'Zakázka'!$A:$T,12,FALSE)</f>
        <v>6.919742</v>
      </c>
      <c r="E10" s="229">
        <f>VLOOKUP($A10,'Zakázka'!$A:$T,16,FALSE)</f>
        <v>0</v>
      </c>
      <c r="F10" s="229">
        <f>VLOOKUP($A10,'Zakázka'!$A:$T,17,FALSE)</f>
        <v>0</v>
      </c>
      <c r="G10" s="231">
        <f>VLOOKUP($A10,'Zakázka'!$A:$T,20,FALSE)</f>
        <v>15</v>
      </c>
      <c r="H10" s="61"/>
      <c r="I10" s="63"/>
    </row>
    <row r="11" ht="12.75" outlineLevel="2">
      <c r="A11" s="227" t="s">
        <v>79</v>
      </c>
      <c r="B11" s="228" t="s">
        <v>80</v>
      </c>
      <c r="C11" s="229">
        <f>VLOOKUP($A11,'Zakázka'!$A:$T,10,FALSE)</f>
        <v>0</v>
      </c>
      <c r="D11" s="230">
        <f>VLOOKUP($A11,'Zakázka'!$A:$T,12,FALSE)</f>
        <v>0</v>
      </c>
      <c r="E11" s="229">
        <f>VLOOKUP($A11,'Zakázka'!$A:$T,16,FALSE)</f>
        <v>0</v>
      </c>
      <c r="F11" s="229">
        <f>VLOOKUP($A11,'Zakázka'!$A:$T,17,FALSE)</f>
        <v>0</v>
      </c>
      <c r="G11" s="231">
        <f>VLOOKUP($A11,'Zakázka'!$A:$T,20,FALSE)</f>
        <v>6</v>
      </c>
      <c r="H11" s="61"/>
      <c r="I11" s="63"/>
    </row>
    <row r="12" ht="12.75" outlineLevel="2">
      <c r="A12" s="227" t="s">
        <v>81</v>
      </c>
      <c r="B12" s="228" t="s">
        <v>82</v>
      </c>
      <c r="C12" s="229">
        <f>VLOOKUP($A12,'Zakázka'!$A:$T,10,FALSE)</f>
        <v>0</v>
      </c>
      <c r="D12" s="230">
        <f>VLOOKUP($A12,'Zakázka'!$A:$T,12,FALSE)</f>
        <v>0</v>
      </c>
      <c r="E12" s="229">
        <f>VLOOKUP($A12,'Zakázka'!$A:$T,16,FALSE)</f>
        <v>0</v>
      </c>
      <c r="F12" s="229">
        <f>VLOOKUP($A12,'Zakázka'!$A:$T,17,FALSE)</f>
        <v>0</v>
      </c>
      <c r="G12" s="231">
        <f>VLOOKUP($A12,'Zakázka'!$A:$T,20,FALSE)</f>
        <v>6</v>
      </c>
      <c r="H12" s="61"/>
      <c r="I12" s="63"/>
    </row>
    <row r="13" ht="12.75" outlineLevel="2">
      <c r="A13" s="227" t="s">
        <v>83</v>
      </c>
      <c r="B13" s="228" t="s">
        <v>84</v>
      </c>
      <c r="C13" s="229">
        <f>VLOOKUP($A13,'Zakázka'!$A:$T,10,FALSE)</f>
        <v>0</v>
      </c>
      <c r="D13" s="230">
        <f>VLOOKUP($A13,'Zakázka'!$A:$T,12,FALSE)</f>
        <v>0</v>
      </c>
      <c r="E13" s="229">
        <f>VLOOKUP($A13,'Zakázka'!$A:$T,16,FALSE)</f>
        <v>0</v>
      </c>
      <c r="F13" s="229">
        <f>VLOOKUP($A13,'Zakázka'!$A:$T,17,FALSE)</f>
        <v>0</v>
      </c>
      <c r="G13" s="231">
        <f>VLOOKUP($A13,'Zakázka'!$A:$T,20,FALSE)</f>
        <v>2</v>
      </c>
      <c r="H13" s="61"/>
      <c r="I13" s="63"/>
    </row>
    <row r="14" ht="12.75" outlineLevel="2">
      <c r="A14" s="227" t="s">
        <v>85</v>
      </c>
      <c r="B14" s="228" t="s">
        <v>86</v>
      </c>
      <c r="C14" s="229">
        <f>VLOOKUP($A14,'Zakázka'!$A:$T,10,FALSE)</f>
        <v>0</v>
      </c>
      <c r="D14" s="230">
        <f>VLOOKUP($A14,'Zakázka'!$A:$T,12,FALSE)</f>
        <v>0</v>
      </c>
      <c r="E14" s="229">
        <f>VLOOKUP($A14,'Zakázka'!$A:$T,16,FALSE)</f>
        <v>0</v>
      </c>
      <c r="F14" s="229">
        <f>VLOOKUP($A14,'Zakázka'!$A:$T,17,FALSE)</f>
        <v>0</v>
      </c>
      <c r="G14" s="231">
        <f>VLOOKUP($A14,'Zakázka'!$A:$T,20,FALSE)</f>
        <v>1</v>
      </c>
      <c r="H14" s="61"/>
      <c r="I14" s="63"/>
    </row>
    <row r="15" ht="7.5" customHeight="1">
      <c r="A15" s="65"/>
      <c r="B15" s="184"/>
      <c r="C15" s="192"/>
      <c r="D15" s="197"/>
      <c r="E15" s="192"/>
      <c r="F15" s="192"/>
      <c r="G15" s="202"/>
      <c r="H15" s="63"/>
    </row>
    <row r="16" ht="12.75">
      <c r="A16" s="59"/>
      <c r="B16" s="207" t="s">
        <v>4</v>
      </c>
      <c r="C16" s="208">
        <f>SUMIF(GROUP_ID,"",ITEM_PRICES)</f>
        <v>0</v>
      </c>
      <c r="D16" s="209"/>
      <c r="E16" s="210"/>
      <c r="F16" s="210"/>
      <c r="G16" s="211"/>
      <c r="H16" s="61"/>
      <c r="I16" s="63"/>
    </row>
    <row r="17" ht="12.75">
      <c r="A17" s="59"/>
      <c r="B17" s="212" t="s">
        <v>5</v>
      </c>
      <c r="C17" s="208">
        <f ca="1">SUM(C18:C19)</f>
        <v>0</v>
      </c>
      <c r="D17" s="209"/>
      <c r="E17" s="210"/>
      <c r="F17" s="210"/>
      <c r="G17" s="211"/>
      <c r="H17" s="61"/>
      <c r="I17" s="63"/>
    </row>
    <row r="18" ht="12.75">
      <c r="A18" s="7"/>
      <c r="B18" s="213" t="str">
        <f ca="1">INDIRECT(ADDRESS(11,1,,,"Krycí List"))</f>
        <v/>
      </c>
      <c r="C18" s="214" t="str">
        <f ca="1">INDIRECT(ADDRESS(14,1,,,"Krycí List"))</f>
        <v/>
      </c>
      <c r="D18" s="215"/>
      <c r="E18" s="216"/>
      <c r="F18" s="216"/>
      <c r="G18" s="217"/>
      <c r="H18" s="61"/>
      <c r="I18" s="63"/>
    </row>
    <row r="19" ht="12.75">
      <c r="A19" s="7"/>
      <c r="B19" s="218" t="str">
        <f ca="1">INDIRECT(ADDRESS(12,1,,,"Krycí List"))</f>
        <v/>
      </c>
      <c r="C19" s="219" t="str">
        <f ca="1">INDIRECT(ADDRESS(15,1,,,"Krycí List"))</f>
        <v/>
      </c>
      <c r="D19" s="220"/>
      <c r="E19" s="221"/>
      <c r="F19" s="221"/>
      <c r="G19" s="222"/>
      <c r="H19" s="61"/>
      <c r="I19" s="63"/>
    </row>
    <row r="20" ht="12.75">
      <c r="A20" s="59"/>
      <c r="B20" s="207" t="s">
        <v>3</v>
      </c>
      <c r="C20" s="208">
        <f ca="1">C16+C17</f>
        <v>0</v>
      </c>
      <c r="D20" s="209"/>
      <c r="E20" s="210"/>
      <c r="F20" s="210"/>
      <c r="G20" s="211"/>
      <c r="H20" s="61"/>
      <c r="I20" s="63"/>
    </row>
    <row r="21" ht="12.75">
      <c r="B21" s="180"/>
      <c r="C21" s="190"/>
      <c r="D21" s="194"/>
      <c r="E21" s="190"/>
      <c r="F21" s="190"/>
      <c r="G21" s="199"/>
    </row>
    <row r="22" ht="12.75">
      <c r="B22" s="61"/>
      <c r="C22" s="63"/>
      <c r="D22" s="61"/>
      <c r="E22" s="63"/>
      <c r="F22" s="63"/>
      <c r="G22" s="61"/>
    </row>
  </sheetData>
  <pageMargins left="0.708661417322835" right="0.708661417322835" top="0.78740157480315" bottom="0.78740157480315" header="0.31496062992126" footer="0.31496062992126"/>
  <pageSetup paperSize="9" scale="80" fitToHeight="0" pageOrder="overThenDown" orientation="landscape" r:id="flId1"/>
  <headerFooter>
    <oddHeader>&amp;L&amp;8Pavel Rajkov&amp;C&amp;8</oddHeader>
    <oddFooter>&amp;L&amp;8Vytvořeno systémem euroCALC 4&amp;C&amp;P/&amp;N&amp;R&amp;8&amp;[6.5.2025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1:AA414"/>
  <sheetViews>
    <sheetView topLeftCell="A1" workbookViewId="0">
      <pane ySplit="4" topLeftCell="A5" activePane="bottomLeft" state="frozen"/>
      <selection pane="bottomLeft" activeCell="C5" sqref="C5"/>
    </sheetView>
  </sheetViews>
  <sheetFormatPr defaultColWidth="9.140625" defaultRowHeight="8.25" outlineLevelRow="4"/>
  <cols>
    <col min="1" max="1" width="28.7109375" style="62" hidden="1" customWidth="1"/>
    <col min="2" max="2" width="3.7109375" style="62" hidden="1" customWidth="1"/>
    <col min="3" max="3" width="5.7109375" style="62" customWidth="1"/>
    <col min="4" max="4" width="4.7109375" style="62" customWidth="1"/>
    <col min="5" max="5" width="14.7109375" style="62" customWidth="1"/>
    <col min="6" max="6" width="72.7109375" style="62" customWidth="1"/>
    <col min="7" max="7" width="4.7109375" style="62" customWidth="1"/>
    <col min="8" max="8" width="14.7109375" style="62" customWidth="1"/>
    <col min="9" max="9" width="12.7109375" style="62" customWidth="1"/>
    <col min="10" max="10" width="15.7109375" style="62" customWidth="1"/>
    <col min="11" max="11" width="11.7109375" style="62" hidden="1" customWidth="1"/>
    <col min="12" max="12" width="14.7109375" style="62" hidden="1" customWidth="1"/>
    <col min="13" max="13" width="11.7109375" style="62" hidden="1" customWidth="1"/>
    <col min="14" max="14" width="14.7109375" style="62" hidden="1" customWidth="1"/>
    <col min="15" max="15" width="9.7109375" style="62" hidden="1" customWidth="1"/>
    <col min="16" max="16" width="14.7109375" style="62" hidden="1" customWidth="1"/>
    <col min="17" max="17" width="15.7109375" style="62" hidden="1" customWidth="1"/>
    <col min="18" max="18" width="25.7109375" style="62" hidden="1" customWidth="1"/>
    <col min="19" max="19" width="14.7109375" style="62" customWidth="1"/>
    <col min="20" max="20" width="8.7109375" style="62" hidden="1" customWidth="1"/>
    <col min="21" max="21" width="40.42578125" style="62" customWidth="1"/>
    <col min="22" max="22" width="9.5703125" style="62" customWidth="1"/>
    <col min="23" max="23" width="53.140625" style="62" customWidth="1"/>
    <col min="24" max="24" width="117" style="62" hidden="1" customWidth="1"/>
    <col min="25" max="26" width="9.140625" style="62"/>
    <col min="27" max="27" width="9.140625" style="62" customWidth="1"/>
    <col min="28" max="28" width="5.5703125" style="62" customWidth="1"/>
    <col min="29" max="16384" width="9.140625" style="62"/>
  </cols>
  <sheetData>
    <row r="1" ht="15.2">
      <c r="F1" s="232" t="s">
        <v>87</v>
      </c>
    </row>
    <row r="2" ht="15.2">
      <c r="B2" s="199"/>
      <c r="C2" s="199"/>
      <c r="D2" s="180"/>
      <c r="E2" s="180"/>
      <c r="F2" s="232" t="s">
        <v>88</v>
      </c>
      <c r="G2" s="180"/>
      <c r="H2" s="194"/>
      <c r="I2" s="247"/>
      <c r="J2" s="190"/>
      <c r="K2" s="194"/>
      <c r="L2" s="194"/>
      <c r="M2" s="194"/>
      <c r="N2" s="194"/>
      <c r="O2" s="190"/>
      <c r="P2" s="190"/>
      <c r="Q2" s="190"/>
      <c r="R2" s="180"/>
      <c r="S2" s="180"/>
      <c r="T2" s="199"/>
      <c r="V2" s="67"/>
      <c r="X2" s="255" t="s">
        <v>24</v>
      </c>
      <c r="Y2" s="67"/>
    </row>
    <row r="3" ht="7.5" customHeight="1">
      <c r="A3" s="61"/>
      <c r="B3" s="233"/>
      <c r="C3" s="199"/>
      <c r="D3" s="180"/>
      <c r="E3" s="180"/>
      <c r="F3" s="180"/>
      <c r="G3" s="180"/>
      <c r="H3" s="194"/>
      <c r="I3" s="247"/>
      <c r="J3" s="190"/>
      <c r="K3" s="195"/>
      <c r="L3" s="195"/>
      <c r="M3" s="195"/>
      <c r="N3" s="195"/>
      <c r="O3" s="198"/>
      <c r="P3" s="198"/>
      <c r="Q3" s="198"/>
      <c r="R3" s="243"/>
      <c r="S3" s="180"/>
      <c r="T3" s="200"/>
      <c r="U3" s="63"/>
      <c r="X3" s="256"/>
      <c r="Y3" s="67"/>
    </row>
    <row r="4" ht="12.75">
      <c r="A4" s="48"/>
      <c r="B4" s="206"/>
      <c r="C4" s="206" t="s">
        <v>7</v>
      </c>
      <c r="D4" s="203" t="s">
        <v>8</v>
      </c>
      <c r="E4" s="203" t="s">
        <v>9</v>
      </c>
      <c r="F4" s="203" t="s">
        <v>6</v>
      </c>
      <c r="G4" s="203" t="s">
        <v>10</v>
      </c>
      <c r="H4" s="205" t="s">
        <v>11</v>
      </c>
      <c r="I4" s="257" t="s">
        <v>12</v>
      </c>
      <c r="J4" s="204" t="s">
        <v>13</v>
      </c>
      <c r="K4" s="205" t="s">
        <v>14</v>
      </c>
      <c r="L4" s="205" t="s">
        <v>15</v>
      </c>
      <c r="M4" s="205" t="s">
        <v>16</v>
      </c>
      <c r="N4" s="205" t="s">
        <v>17</v>
      </c>
      <c r="O4" s="204" t="s">
        <v>18</v>
      </c>
      <c r="P4" s="204" t="s">
        <v>5</v>
      </c>
      <c r="Q4" s="204" t="s">
        <v>19</v>
      </c>
      <c r="R4" s="203" t="s">
        <v>20</v>
      </c>
      <c r="S4" s="203" t="s">
        <v>21</v>
      </c>
      <c r="T4" s="206" t="s">
        <v>22</v>
      </c>
      <c r="U4" s="61"/>
      <c r="V4" s="63"/>
      <c r="W4" s="63"/>
      <c r="X4" s="255">
        <f ca="1">CELL("width",F4)+CELL("width",G4)+CELL("width",H4)+CELL("width",I4)+CELL("width",J4)</f>
        <v>117</v>
      </c>
      <c r="Y4" s="67"/>
    </row>
    <row r="5" ht="7.5" customHeight="1">
      <c r="B5" s="199"/>
      <c r="C5" s="199"/>
      <c r="D5" s="180"/>
      <c r="E5" s="180"/>
      <c r="F5" s="180"/>
      <c r="G5" s="180"/>
      <c r="H5" s="194"/>
      <c r="I5" s="247"/>
      <c r="J5" s="190"/>
      <c r="K5" s="194"/>
      <c r="L5" s="194"/>
      <c r="M5" s="194"/>
      <c r="N5" s="194"/>
      <c r="O5" s="190"/>
      <c r="P5" s="190"/>
      <c r="Q5" s="190"/>
      <c r="R5" s="180"/>
      <c r="S5" s="180"/>
      <c r="T5" s="199"/>
      <c r="U5" s="63"/>
      <c r="X5" s="178"/>
    </row>
    <row r="6" ht="12.75">
      <c r="A6" s="142" t="s">
        <v>69</v>
      </c>
      <c r="B6" s="225">
        <v>1</v>
      </c>
      <c r="C6" s="258"/>
      <c r="D6" s="259" t="s">
        <v>89</v>
      </c>
      <c r="E6" s="259"/>
      <c r="F6" s="223" t="s">
        <v>70</v>
      </c>
      <c r="G6" s="259"/>
      <c r="H6" s="260"/>
      <c r="I6" s="261"/>
      <c r="J6" s="159">
        <f>SUBTOTAL(9,J7:J414)</f>
        <v>0</v>
      </c>
      <c r="K6" s="260"/>
      <c r="L6" s="224">
        <f>SUBTOTAL(9,L7:L414)</f>
        <v>2831.6769019999997</v>
      </c>
      <c r="M6" s="260"/>
      <c r="N6" s="224">
        <f>SUBTOTAL(9,N7:N414)</f>
        <v>14410.179000000003</v>
      </c>
      <c r="O6" s="262"/>
      <c r="P6" s="159">
        <f>SUBTOTAL(9,P7:P414)</f>
        <v>0</v>
      </c>
      <c r="Q6" s="159">
        <f>SUBTOTAL(9,Q7:Q414)</f>
        <v>0</v>
      </c>
      <c r="R6" s="259"/>
      <c r="S6" s="259"/>
      <c r="T6" s="225">
        <f>SUBTOTAL(9,T7:T414)</f>
        <v>50</v>
      </c>
      <c r="U6" s="61"/>
      <c r="V6" s="63"/>
      <c r="W6" s="63"/>
      <c r="X6" s="180"/>
    </row>
    <row r="7" ht="12.75" outlineLevel="1">
      <c r="A7" s="142" t="s">
        <v>71</v>
      </c>
      <c r="B7" s="225">
        <v>2</v>
      </c>
      <c r="C7" s="258"/>
      <c r="D7" s="259" t="s">
        <v>90</v>
      </c>
      <c r="E7" s="259"/>
      <c r="F7" s="223" t="s">
        <v>72</v>
      </c>
      <c r="G7" s="259"/>
      <c r="H7" s="260"/>
      <c r="I7" s="261"/>
      <c r="J7" s="159">
        <f>SUBTOTAL(9,J8:J413)</f>
        <v>0</v>
      </c>
      <c r="K7" s="260"/>
      <c r="L7" s="224">
        <f>SUBTOTAL(9,L8:L413)</f>
        <v>2831.6769019999997</v>
      </c>
      <c r="M7" s="260"/>
      <c r="N7" s="224">
        <f>SUBTOTAL(9,N8:N413)</f>
        <v>14410.179000000003</v>
      </c>
      <c r="O7" s="262"/>
      <c r="P7" s="159">
        <f>SUBTOTAL(9,P8:P413)</f>
        <v>0</v>
      </c>
      <c r="Q7" s="159">
        <f>SUBTOTAL(9,Q8:Q413)</f>
        <v>0</v>
      </c>
      <c r="R7" s="259"/>
      <c r="S7" s="259"/>
      <c r="T7" s="225">
        <f>SUBTOTAL(9,T8:T413)</f>
        <v>50</v>
      </c>
      <c r="U7" s="61"/>
      <c r="V7" s="63"/>
      <c r="W7" s="63"/>
      <c r="X7" s="180"/>
    </row>
    <row r="8" ht="12.75" outlineLevel="2">
      <c r="A8" s="227" t="s">
        <v>73</v>
      </c>
      <c r="B8" s="231">
        <v>3</v>
      </c>
      <c r="C8" s="263"/>
      <c r="D8" s="264" t="s">
        <v>91</v>
      </c>
      <c r="E8" s="264"/>
      <c r="F8" s="265" t="s">
        <v>74</v>
      </c>
      <c r="G8" s="264"/>
      <c r="H8" s="266"/>
      <c r="I8" s="267"/>
      <c r="J8" s="229">
        <f>SUBTOTAL(9,J9:J48)</f>
        <v>0</v>
      </c>
      <c r="K8" s="266"/>
      <c r="L8" s="230">
        <f>SUBTOTAL(9,L9:L48)</f>
        <v>1.2781600000000002</v>
      </c>
      <c r="M8" s="266"/>
      <c r="N8" s="230">
        <f>SUBTOTAL(9,N9:N48)</f>
        <v>11024.130000000002</v>
      </c>
      <c r="O8" s="268"/>
      <c r="P8" s="229">
        <f>SUBTOTAL(9,P9:P48)</f>
        <v>0</v>
      </c>
      <c r="Q8" s="229">
        <f>SUBTOTAL(9,Q9:Q48)</f>
        <v>0</v>
      </c>
      <c r="R8" s="264"/>
      <c r="S8" s="264"/>
      <c r="T8" s="231">
        <f>SUBTOTAL(9,T9:T48)</f>
        <v>5</v>
      </c>
      <c r="U8" s="61"/>
      <c r="V8" s="63"/>
      <c r="W8" s="63"/>
      <c r="X8" s="180"/>
    </row>
    <row r="9" ht="12.75" outlineLevel="3">
      <c r="A9" s="56"/>
      <c r="B9" s="269"/>
      <c r="C9" s="270">
        <v>1</v>
      </c>
      <c r="D9" s="271" t="s">
        <v>92</v>
      </c>
      <c r="E9" s="272" t="s">
        <v>93</v>
      </c>
      <c r="F9" s="273" t="s">
        <v>94</v>
      </c>
      <c r="G9" s="271" t="s">
        <v>95</v>
      </c>
      <c r="H9" s="274">
        <v>31954</v>
      </c>
      <c r="I9" s="275"/>
      <c r="J9" s="276">
        <f>H9*I9</f>
        <v>0</v>
      </c>
      <c r="K9" s="274">
        <v>1E-05</v>
      </c>
      <c r="L9" s="274">
        <f>H9*K9</f>
        <v>0.31954000000000006</v>
      </c>
      <c r="M9" s="274">
        <v>0.115</v>
      </c>
      <c r="N9" s="274">
        <f>H9*M9</f>
        <v>3674.71</v>
      </c>
      <c r="O9" s="276">
        <v>21</v>
      </c>
      <c r="P9" s="276">
        <f>J9*(O9/100)</f>
        <v>0</v>
      </c>
      <c r="Q9" s="276">
        <f>J9+P9</f>
        <v>0</v>
      </c>
      <c r="R9" s="277"/>
      <c r="S9" s="277" t="s">
        <v>96</v>
      </c>
      <c r="T9" s="278">
        <v>1</v>
      </c>
      <c r="U9" s="63"/>
      <c r="V9" s="63"/>
      <c r="W9" s="63"/>
      <c r="X9" s="180"/>
    </row>
    <row r="10" ht="12.75" outlineLevel="4">
      <c r="A10" s="279"/>
      <c r="B10" s="280"/>
      <c r="C10" s="280"/>
      <c r="D10" s="281"/>
      <c r="E10" s="288" t="s">
        <v>1</v>
      </c>
      <c r="F10" s="282" t="s">
        <v>97</v>
      </c>
      <c r="G10" s="282"/>
      <c r="H10" s="283"/>
      <c r="I10" s="284"/>
      <c r="J10" s="285"/>
      <c r="K10" s="286"/>
      <c r="L10" s="286"/>
      <c r="M10" s="286"/>
      <c r="N10" s="286"/>
      <c r="O10" s="287"/>
      <c r="P10" s="287"/>
      <c r="Q10" s="287"/>
      <c r="R10" s="281"/>
      <c r="S10" s="281"/>
      <c r="T10" s="280"/>
      <c r="U10" s="61"/>
      <c r="V10" s="63"/>
      <c r="W10" s="63"/>
      <c r="X10" s="282" t="str">
        <f>F10</f>
        <v>Frézování živičného podkladu nebo krytu s naložením hmot na dopravní prostředek plochy přes 10 000 m2 tloušťky vrstvy 50 mm</v>
      </c>
      <c r="Y10" s="67"/>
      <c r="AA10" s="74"/>
    </row>
    <row r="11" ht="7.5" customHeight="1" outlineLevel="4">
      <c r="B11" s="199"/>
      <c r="C11" s="199"/>
      <c r="D11" s="180"/>
      <c r="E11" s="180"/>
      <c r="F11" s="181"/>
      <c r="G11" s="180"/>
      <c r="H11" s="194"/>
      <c r="I11" s="247"/>
      <c r="J11" s="190"/>
      <c r="K11" s="194"/>
      <c r="L11" s="194"/>
      <c r="M11" s="194"/>
      <c r="N11" s="194"/>
      <c r="O11" s="190"/>
      <c r="P11" s="190"/>
      <c r="Q11" s="190"/>
      <c r="R11" s="180"/>
      <c r="S11" s="180"/>
      <c r="T11" s="199"/>
      <c r="U11" s="63"/>
      <c r="X11" s="180"/>
    </row>
    <row r="12" ht="12.75" outlineLevel="4">
      <c r="A12" s="289"/>
      <c r="B12" s="290"/>
      <c r="C12" s="290"/>
      <c r="D12" s="291"/>
      <c r="E12" s="297" t="s">
        <v>2</v>
      </c>
      <c r="F12" s="292" t="s">
        <v>98</v>
      </c>
      <c r="G12" s="291"/>
      <c r="H12" s="293">
        <v>0</v>
      </c>
      <c r="I12" s="294"/>
      <c r="J12" s="295"/>
      <c r="K12" s="296"/>
      <c r="L12" s="296"/>
      <c r="M12" s="296"/>
      <c r="N12" s="296"/>
      <c r="O12" s="295"/>
      <c r="P12" s="295"/>
      <c r="Q12" s="295"/>
      <c r="R12" s="291"/>
      <c r="S12" s="291"/>
      <c r="T12" s="290"/>
      <c r="U12" s="61"/>
      <c r="V12" s="63"/>
      <c r="W12" s="63"/>
      <c r="X12" s="180"/>
    </row>
    <row r="13" ht="12.75" outlineLevel="4">
      <c r="A13" s="289"/>
      <c r="B13" s="290"/>
      <c r="C13" s="290"/>
      <c r="D13" s="291"/>
      <c r="E13" s="297"/>
      <c r="F13" s="292" t="s">
        <v>99</v>
      </c>
      <c r="G13" s="291"/>
      <c r="H13" s="293">
        <v>0</v>
      </c>
      <c r="I13" s="294"/>
      <c r="J13" s="295"/>
      <c r="K13" s="296"/>
      <c r="L13" s="296"/>
      <c r="M13" s="296"/>
      <c r="N13" s="296"/>
      <c r="O13" s="295"/>
      <c r="P13" s="295"/>
      <c r="Q13" s="295"/>
      <c r="R13" s="291"/>
      <c r="S13" s="291"/>
      <c r="T13" s="290"/>
      <c r="U13" s="61"/>
      <c r="V13" s="63"/>
      <c r="W13" s="63"/>
      <c r="X13" s="180"/>
    </row>
    <row r="14" ht="12.75" outlineLevel="4">
      <c r="A14" s="289"/>
      <c r="B14" s="290"/>
      <c r="C14" s="290"/>
      <c r="D14" s="291"/>
      <c r="E14" s="297"/>
      <c r="F14" s="292" t="s">
        <v>100</v>
      </c>
      <c r="G14" s="291"/>
      <c r="H14" s="293">
        <v>31923</v>
      </c>
      <c r="I14" s="294"/>
      <c r="J14" s="295"/>
      <c r="K14" s="296"/>
      <c r="L14" s="296"/>
      <c r="M14" s="296"/>
      <c r="N14" s="296"/>
      <c r="O14" s="295"/>
      <c r="P14" s="295"/>
      <c r="Q14" s="295"/>
      <c r="R14" s="291"/>
      <c r="S14" s="291"/>
      <c r="T14" s="290"/>
      <c r="U14" s="61"/>
      <c r="V14" s="63"/>
      <c r="W14" s="63"/>
      <c r="X14" s="180"/>
    </row>
    <row r="15" ht="12.75" outlineLevel="4">
      <c r="A15" s="289"/>
      <c r="B15" s="290"/>
      <c r="C15" s="290"/>
      <c r="D15" s="291"/>
      <c r="E15" s="297"/>
      <c r="F15" s="292" t="s">
        <v>101</v>
      </c>
      <c r="G15" s="291"/>
      <c r="H15" s="293">
        <v>0</v>
      </c>
      <c r="I15" s="294"/>
      <c r="J15" s="295"/>
      <c r="K15" s="296"/>
      <c r="L15" s="296"/>
      <c r="M15" s="296"/>
      <c r="N15" s="296"/>
      <c r="O15" s="295"/>
      <c r="P15" s="295"/>
      <c r="Q15" s="295"/>
      <c r="R15" s="291"/>
      <c r="S15" s="291"/>
      <c r="T15" s="290"/>
      <c r="U15" s="61"/>
      <c r="V15" s="63"/>
      <c r="W15" s="63"/>
      <c r="X15" s="180"/>
    </row>
    <row r="16" ht="12.75" outlineLevel="4">
      <c r="A16" s="289"/>
      <c r="B16" s="290"/>
      <c r="C16" s="290"/>
      <c r="D16" s="291"/>
      <c r="E16" s="297"/>
      <c r="F16" s="292" t="s">
        <v>102</v>
      </c>
      <c r="G16" s="291"/>
      <c r="H16" s="293">
        <v>31</v>
      </c>
      <c r="I16" s="294"/>
      <c r="J16" s="295"/>
      <c r="K16" s="296"/>
      <c r="L16" s="296"/>
      <c r="M16" s="296"/>
      <c r="N16" s="296"/>
      <c r="O16" s="295"/>
      <c r="P16" s="295"/>
      <c r="Q16" s="295"/>
      <c r="R16" s="291"/>
      <c r="S16" s="291"/>
      <c r="T16" s="290"/>
      <c r="U16" s="61"/>
      <c r="V16" s="63"/>
      <c r="W16" s="63"/>
      <c r="X16" s="180"/>
    </row>
    <row r="17" ht="7.5" customHeight="1" outlineLevel="4">
      <c r="A17" s="63"/>
      <c r="B17" s="199"/>
      <c r="C17" s="199"/>
      <c r="D17" s="180"/>
      <c r="E17" s="180"/>
      <c r="F17" s="243"/>
      <c r="G17" s="180"/>
      <c r="H17" s="194"/>
      <c r="I17" s="247"/>
      <c r="J17" s="190"/>
      <c r="K17" s="194"/>
      <c r="L17" s="194"/>
      <c r="M17" s="194"/>
      <c r="N17" s="194"/>
      <c r="O17" s="190"/>
      <c r="P17" s="190"/>
      <c r="Q17" s="190"/>
      <c r="R17" s="180"/>
      <c r="S17" s="180"/>
      <c r="T17" s="199"/>
      <c r="U17" s="63"/>
      <c r="X17" s="180"/>
    </row>
    <row r="18" ht="12.75" outlineLevel="3">
      <c r="A18" s="56"/>
      <c r="B18" s="269"/>
      <c r="C18" s="270">
        <v>2</v>
      </c>
      <c r="D18" s="271" t="s">
        <v>92</v>
      </c>
      <c r="E18" s="272" t="s">
        <v>103</v>
      </c>
      <c r="F18" s="273" t="s">
        <v>104</v>
      </c>
      <c r="G18" s="271" t="s">
        <v>95</v>
      </c>
      <c r="H18" s="274">
        <v>31954</v>
      </c>
      <c r="I18" s="275"/>
      <c r="J18" s="276">
        <f>H18*I18</f>
        <v>0</v>
      </c>
      <c r="K18" s="274">
        <v>3E-05</v>
      </c>
      <c r="L18" s="274">
        <f>H18*K18</f>
        <v>0.95862</v>
      </c>
      <c r="M18" s="274">
        <v>0.23</v>
      </c>
      <c r="N18" s="274">
        <f>H18*M18</f>
        <v>7349.42</v>
      </c>
      <c r="O18" s="276">
        <v>21</v>
      </c>
      <c r="P18" s="276">
        <f>J18*(O18/100)</f>
        <v>0</v>
      </c>
      <c r="Q18" s="276">
        <f>J18+P18</f>
        <v>0</v>
      </c>
      <c r="R18" s="277"/>
      <c r="S18" s="277" t="s">
        <v>96</v>
      </c>
      <c r="T18" s="278">
        <v>1</v>
      </c>
      <c r="U18" s="63"/>
      <c r="V18" s="63"/>
      <c r="W18" s="63"/>
      <c r="X18" s="180"/>
    </row>
    <row r="19" ht="12.75" outlineLevel="4">
      <c r="A19" s="279"/>
      <c r="B19" s="280"/>
      <c r="C19" s="280"/>
      <c r="D19" s="281"/>
      <c r="E19" s="288" t="s">
        <v>1</v>
      </c>
      <c r="F19" s="282" t="s">
        <v>105</v>
      </c>
      <c r="G19" s="282"/>
      <c r="H19" s="283"/>
      <c r="I19" s="284"/>
      <c r="J19" s="285"/>
      <c r="K19" s="286"/>
      <c r="L19" s="286"/>
      <c r="M19" s="286"/>
      <c r="N19" s="286"/>
      <c r="O19" s="287"/>
      <c r="P19" s="287"/>
      <c r="Q19" s="287"/>
      <c r="R19" s="281"/>
      <c r="S19" s="281"/>
      <c r="T19" s="280"/>
      <c r="U19" s="61"/>
      <c r="V19" s="63"/>
      <c r="W19" s="63"/>
      <c r="X19" s="282" t="str">
        <f>F19</f>
        <v>Frézování živičného podkladu nebo krytu s naložením hmot na dopravní prostředek plochy přes 10 000 m2 tloušťky vrstvy 100 mm</v>
      </c>
      <c r="Y19" s="67"/>
      <c r="AA19" s="74"/>
    </row>
    <row r="20" ht="7.5" customHeight="1" outlineLevel="4">
      <c r="B20" s="199"/>
      <c r="C20" s="199"/>
      <c r="D20" s="180"/>
      <c r="E20" s="180"/>
      <c r="F20" s="181"/>
      <c r="G20" s="180"/>
      <c r="H20" s="194"/>
      <c r="I20" s="247"/>
      <c r="J20" s="190"/>
      <c r="K20" s="194"/>
      <c r="L20" s="194"/>
      <c r="M20" s="194"/>
      <c r="N20" s="194"/>
      <c r="O20" s="190"/>
      <c r="P20" s="190"/>
      <c r="Q20" s="190"/>
      <c r="R20" s="180"/>
      <c r="S20" s="180"/>
      <c r="T20" s="199"/>
      <c r="U20" s="63"/>
      <c r="X20" s="180"/>
    </row>
    <row r="21" ht="12.75" outlineLevel="4">
      <c r="A21" s="289"/>
      <c r="B21" s="290"/>
      <c r="C21" s="290"/>
      <c r="D21" s="291"/>
      <c r="E21" s="297" t="s">
        <v>2</v>
      </c>
      <c r="F21" s="292" t="s">
        <v>98</v>
      </c>
      <c r="G21" s="291"/>
      <c r="H21" s="293">
        <v>0</v>
      </c>
      <c r="I21" s="294"/>
      <c r="J21" s="295"/>
      <c r="K21" s="296"/>
      <c r="L21" s="296"/>
      <c r="M21" s="296"/>
      <c r="N21" s="296"/>
      <c r="O21" s="295"/>
      <c r="P21" s="295"/>
      <c r="Q21" s="295"/>
      <c r="R21" s="291"/>
      <c r="S21" s="291"/>
      <c r="T21" s="290"/>
      <c r="U21" s="61"/>
      <c r="V21" s="63"/>
      <c r="W21" s="63"/>
      <c r="X21" s="180"/>
    </row>
    <row r="22" ht="12.75" outlineLevel="4">
      <c r="A22" s="289"/>
      <c r="B22" s="290"/>
      <c r="C22" s="290"/>
      <c r="D22" s="291"/>
      <c r="E22" s="297"/>
      <c r="F22" s="292" t="s">
        <v>99</v>
      </c>
      <c r="G22" s="291"/>
      <c r="H22" s="293">
        <v>0</v>
      </c>
      <c r="I22" s="294"/>
      <c r="J22" s="295"/>
      <c r="K22" s="296"/>
      <c r="L22" s="296"/>
      <c r="M22" s="296"/>
      <c r="N22" s="296"/>
      <c r="O22" s="295"/>
      <c r="P22" s="295"/>
      <c r="Q22" s="295"/>
      <c r="R22" s="291"/>
      <c r="S22" s="291"/>
      <c r="T22" s="290"/>
      <c r="U22" s="61"/>
      <c r="V22" s="63"/>
      <c r="W22" s="63"/>
      <c r="X22" s="180"/>
    </row>
    <row r="23" ht="12.75" outlineLevel="4">
      <c r="A23" s="289"/>
      <c r="B23" s="290"/>
      <c r="C23" s="290"/>
      <c r="D23" s="291"/>
      <c r="E23" s="297"/>
      <c r="F23" s="292" t="s">
        <v>100</v>
      </c>
      <c r="G23" s="291"/>
      <c r="H23" s="293">
        <v>31923</v>
      </c>
      <c r="I23" s="294"/>
      <c r="J23" s="295"/>
      <c r="K23" s="296"/>
      <c r="L23" s="296"/>
      <c r="M23" s="296"/>
      <c r="N23" s="296"/>
      <c r="O23" s="295"/>
      <c r="P23" s="295"/>
      <c r="Q23" s="295"/>
      <c r="R23" s="291"/>
      <c r="S23" s="291"/>
      <c r="T23" s="290"/>
      <c r="U23" s="61"/>
      <c r="V23" s="63"/>
      <c r="W23" s="63"/>
      <c r="X23" s="180"/>
    </row>
    <row r="24" ht="12.75" outlineLevel="4">
      <c r="A24" s="289"/>
      <c r="B24" s="290"/>
      <c r="C24" s="290"/>
      <c r="D24" s="291"/>
      <c r="E24" s="297"/>
      <c r="F24" s="292" t="s">
        <v>101</v>
      </c>
      <c r="G24" s="291"/>
      <c r="H24" s="293">
        <v>0</v>
      </c>
      <c r="I24" s="294"/>
      <c r="J24" s="295"/>
      <c r="K24" s="296"/>
      <c r="L24" s="296"/>
      <c r="M24" s="296"/>
      <c r="N24" s="296"/>
      <c r="O24" s="295"/>
      <c r="P24" s="295"/>
      <c r="Q24" s="295"/>
      <c r="R24" s="291"/>
      <c r="S24" s="291"/>
      <c r="T24" s="290"/>
      <c r="U24" s="61"/>
      <c r="V24" s="63"/>
      <c r="W24" s="63"/>
      <c r="X24" s="180"/>
    </row>
    <row r="25" ht="12.75" outlineLevel="4">
      <c r="A25" s="289"/>
      <c r="B25" s="290"/>
      <c r="C25" s="290"/>
      <c r="D25" s="291"/>
      <c r="E25" s="297"/>
      <c r="F25" s="292" t="s">
        <v>102</v>
      </c>
      <c r="G25" s="291"/>
      <c r="H25" s="293">
        <v>31</v>
      </c>
      <c r="I25" s="294"/>
      <c r="J25" s="295"/>
      <c r="K25" s="296"/>
      <c r="L25" s="296"/>
      <c r="M25" s="296"/>
      <c r="N25" s="296"/>
      <c r="O25" s="295"/>
      <c r="P25" s="295"/>
      <c r="Q25" s="295"/>
      <c r="R25" s="291"/>
      <c r="S25" s="291"/>
      <c r="T25" s="290"/>
      <c r="U25" s="61"/>
      <c r="V25" s="63"/>
      <c r="W25" s="63"/>
      <c r="X25" s="180"/>
    </row>
    <row r="26" ht="7.5" customHeight="1" outlineLevel="4">
      <c r="A26" s="63"/>
      <c r="B26" s="199"/>
      <c r="C26" s="199"/>
      <c r="D26" s="180"/>
      <c r="E26" s="180"/>
      <c r="F26" s="243"/>
      <c r="G26" s="180"/>
      <c r="H26" s="194"/>
      <c r="I26" s="247"/>
      <c r="J26" s="190"/>
      <c r="K26" s="194"/>
      <c r="L26" s="194"/>
      <c r="M26" s="194"/>
      <c r="N26" s="194"/>
      <c r="O26" s="190"/>
      <c r="P26" s="190"/>
      <c r="Q26" s="190"/>
      <c r="R26" s="180"/>
      <c r="S26" s="180"/>
      <c r="T26" s="199"/>
      <c r="U26" s="63"/>
      <c r="X26" s="180"/>
    </row>
    <row r="27" ht="12.75" outlineLevel="3">
      <c r="A27" s="56"/>
      <c r="B27" s="269"/>
      <c r="C27" s="270">
        <v>3</v>
      </c>
      <c r="D27" s="271" t="s">
        <v>92</v>
      </c>
      <c r="E27" s="272" t="s">
        <v>106</v>
      </c>
      <c r="F27" s="273" t="s">
        <v>107</v>
      </c>
      <c r="G27" s="271" t="s">
        <v>108</v>
      </c>
      <c r="H27" s="274">
        <v>6710.7552</v>
      </c>
      <c r="I27" s="275"/>
      <c r="J27" s="276">
        <f>H27*I27</f>
        <v>0</v>
      </c>
      <c r="K27" s="274"/>
      <c r="L27" s="274">
        <f>H27*K27</f>
        <v>0</v>
      </c>
      <c r="M27" s="274"/>
      <c r="N27" s="274">
        <f>H27*M27</f>
        <v>0</v>
      </c>
      <c r="O27" s="276">
        <v>21</v>
      </c>
      <c r="P27" s="276">
        <f>J27*(O27/100)</f>
        <v>0</v>
      </c>
      <c r="Q27" s="276">
        <f>J27+P27</f>
        <v>0</v>
      </c>
      <c r="R27" s="277"/>
      <c r="S27" s="277" t="s">
        <v>96</v>
      </c>
      <c r="T27" s="278">
        <v>1</v>
      </c>
      <c r="U27" s="63"/>
      <c r="V27" s="63"/>
      <c r="W27" s="63"/>
      <c r="X27" s="180"/>
    </row>
    <row r="28" ht="12.75" outlineLevel="4">
      <c r="A28" s="279"/>
      <c r="B28" s="280"/>
      <c r="C28" s="280"/>
      <c r="D28" s="281"/>
      <c r="E28" s="288" t="s">
        <v>1</v>
      </c>
      <c r="F28" s="282" t="s">
        <v>109</v>
      </c>
      <c r="G28" s="282"/>
      <c r="H28" s="283"/>
      <c r="I28" s="284"/>
      <c r="J28" s="285"/>
      <c r="K28" s="286"/>
      <c r="L28" s="286"/>
      <c r="M28" s="286"/>
      <c r="N28" s="286"/>
      <c r="O28" s="287"/>
      <c r="P28" s="287"/>
      <c r="Q28" s="287"/>
      <c r="R28" s="281"/>
      <c r="S28" s="281"/>
      <c r="T28" s="280"/>
      <c r="U28" s="61"/>
      <c r="V28" s="63"/>
      <c r="W28" s="63"/>
      <c r="X28" s="282" t="str">
        <f>F28</f>
        <v>Odkopávky a prokopávky nezapažené strojně v hornině třídy těžitelnosti I skupiny 3 přes 500 do 1 000 m3</v>
      </c>
      <c r="Y28" s="67"/>
      <c r="AA28" s="74"/>
    </row>
    <row r="29" ht="7.5" customHeight="1" outlineLevel="4">
      <c r="B29" s="199"/>
      <c r="C29" s="199"/>
      <c r="D29" s="180"/>
      <c r="E29" s="180"/>
      <c r="F29" s="181"/>
      <c r="G29" s="180"/>
      <c r="H29" s="194"/>
      <c r="I29" s="247"/>
      <c r="J29" s="190"/>
      <c r="K29" s="194"/>
      <c r="L29" s="194"/>
      <c r="M29" s="194"/>
      <c r="N29" s="194"/>
      <c r="O29" s="190"/>
      <c r="P29" s="190"/>
      <c r="Q29" s="190"/>
      <c r="R29" s="180"/>
      <c r="S29" s="180"/>
      <c r="T29" s="199"/>
      <c r="U29" s="63"/>
      <c r="X29" s="180"/>
    </row>
    <row r="30" ht="12.75" outlineLevel="4">
      <c r="A30" s="289"/>
      <c r="B30" s="290"/>
      <c r="C30" s="290"/>
      <c r="D30" s="291"/>
      <c r="E30" s="297" t="s">
        <v>2</v>
      </c>
      <c r="F30" s="292" t="s">
        <v>110</v>
      </c>
      <c r="G30" s="291"/>
      <c r="H30" s="293">
        <v>0</v>
      </c>
      <c r="I30" s="294"/>
      <c r="J30" s="295"/>
      <c r="K30" s="296"/>
      <c r="L30" s="296"/>
      <c r="M30" s="296"/>
      <c r="N30" s="296"/>
      <c r="O30" s="295"/>
      <c r="P30" s="295"/>
      <c r="Q30" s="295"/>
      <c r="R30" s="291"/>
      <c r="S30" s="291"/>
      <c r="T30" s="290"/>
      <c r="U30" s="61"/>
      <c r="V30" s="63"/>
      <c r="W30" s="63"/>
      <c r="X30" s="180"/>
    </row>
    <row r="31" ht="12.75" outlineLevel="4">
      <c r="A31" s="289"/>
      <c r="B31" s="290"/>
      <c r="C31" s="290"/>
      <c r="D31" s="291"/>
      <c r="E31" s="297"/>
      <c r="F31" s="292" t="s">
        <v>99</v>
      </c>
      <c r="G31" s="291"/>
      <c r="H31" s="293">
        <v>0</v>
      </c>
      <c r="I31" s="294"/>
      <c r="J31" s="295"/>
      <c r="K31" s="296"/>
      <c r="L31" s="296"/>
      <c r="M31" s="296"/>
      <c r="N31" s="296"/>
      <c r="O31" s="295"/>
      <c r="P31" s="295"/>
      <c r="Q31" s="295"/>
      <c r="R31" s="291"/>
      <c r="S31" s="291"/>
      <c r="T31" s="290"/>
      <c r="U31" s="61"/>
      <c r="V31" s="63"/>
      <c r="W31" s="63"/>
      <c r="X31" s="180"/>
    </row>
    <row r="32" ht="12.75" outlineLevel="4">
      <c r="A32" s="289"/>
      <c r="B32" s="290"/>
      <c r="C32" s="290"/>
      <c r="D32" s="291"/>
      <c r="E32" s="297"/>
      <c r="F32" s="292" t="s">
        <v>111</v>
      </c>
      <c r="G32" s="291"/>
      <c r="H32" s="293">
        <v>6384.6</v>
      </c>
      <c r="I32" s="294"/>
      <c r="J32" s="295"/>
      <c r="K32" s="296"/>
      <c r="L32" s="296"/>
      <c r="M32" s="296"/>
      <c r="N32" s="296"/>
      <c r="O32" s="295"/>
      <c r="P32" s="295"/>
      <c r="Q32" s="295"/>
      <c r="R32" s="291"/>
      <c r="S32" s="291"/>
      <c r="T32" s="290"/>
      <c r="U32" s="61"/>
      <c r="V32" s="63"/>
      <c r="W32" s="63"/>
      <c r="X32" s="180"/>
    </row>
    <row r="33" ht="12.75" outlineLevel="4">
      <c r="A33" s="289"/>
      <c r="B33" s="290"/>
      <c r="C33" s="290"/>
      <c r="D33" s="291"/>
      <c r="E33" s="297"/>
      <c r="F33" s="292" t="s">
        <v>101</v>
      </c>
      <c r="G33" s="291"/>
      <c r="H33" s="293">
        <v>0</v>
      </c>
      <c r="I33" s="294"/>
      <c r="J33" s="295"/>
      <c r="K33" s="296"/>
      <c r="L33" s="296"/>
      <c r="M33" s="296"/>
      <c r="N33" s="296"/>
      <c r="O33" s="295"/>
      <c r="P33" s="295"/>
      <c r="Q33" s="295"/>
      <c r="R33" s="291"/>
      <c r="S33" s="291"/>
      <c r="T33" s="290"/>
      <c r="U33" s="61"/>
      <c r="V33" s="63"/>
      <c r="W33" s="63"/>
      <c r="X33" s="180"/>
    </row>
    <row r="34" ht="12.75" outlineLevel="4">
      <c r="A34" s="289"/>
      <c r="B34" s="290"/>
      <c r="C34" s="290"/>
      <c r="D34" s="291"/>
      <c r="E34" s="297"/>
      <c r="F34" s="292" t="s">
        <v>112</v>
      </c>
      <c r="G34" s="291"/>
      <c r="H34" s="293">
        <v>6.2</v>
      </c>
      <c r="I34" s="294"/>
      <c r="J34" s="295"/>
      <c r="K34" s="296"/>
      <c r="L34" s="296"/>
      <c r="M34" s="296"/>
      <c r="N34" s="296"/>
      <c r="O34" s="295"/>
      <c r="P34" s="295"/>
      <c r="Q34" s="295"/>
      <c r="R34" s="291"/>
      <c r="S34" s="291"/>
      <c r="T34" s="290"/>
      <c r="U34" s="61"/>
      <c r="V34" s="63"/>
      <c r="W34" s="63"/>
      <c r="X34" s="180"/>
    </row>
    <row r="35" ht="12.75" outlineLevel="4">
      <c r="A35" s="289"/>
      <c r="B35" s="290"/>
      <c r="C35" s="290"/>
      <c r="D35" s="291"/>
      <c r="E35" s="297"/>
      <c r="F35" s="292" t="s">
        <v>113</v>
      </c>
      <c r="G35" s="291"/>
      <c r="H35" s="293">
        <v>0</v>
      </c>
      <c r="I35" s="294"/>
      <c r="J35" s="295"/>
      <c r="K35" s="296"/>
      <c r="L35" s="296"/>
      <c r="M35" s="296"/>
      <c r="N35" s="296"/>
      <c r="O35" s="295"/>
      <c r="P35" s="295"/>
      <c r="Q35" s="295"/>
      <c r="R35" s="291"/>
      <c r="S35" s="291"/>
      <c r="T35" s="290"/>
      <c r="U35" s="61"/>
      <c r="V35" s="63"/>
      <c r="W35" s="63"/>
      <c r="X35" s="180"/>
    </row>
    <row r="36" ht="12.75" outlineLevel="4">
      <c r="A36" s="289"/>
      <c r="B36" s="290"/>
      <c r="C36" s="290"/>
      <c r="D36" s="291"/>
      <c r="E36" s="297"/>
      <c r="F36" s="292" t="s">
        <v>114</v>
      </c>
      <c r="G36" s="291"/>
      <c r="H36" s="293">
        <v>319.95520000000006</v>
      </c>
      <c r="I36" s="294"/>
      <c r="J36" s="295"/>
      <c r="K36" s="296"/>
      <c r="L36" s="296"/>
      <c r="M36" s="296"/>
      <c r="N36" s="296"/>
      <c r="O36" s="295"/>
      <c r="P36" s="295"/>
      <c r="Q36" s="295"/>
      <c r="R36" s="291"/>
      <c r="S36" s="291"/>
      <c r="T36" s="290"/>
      <c r="U36" s="61"/>
      <c r="V36" s="63"/>
      <c r="W36" s="63"/>
      <c r="X36" s="180"/>
    </row>
    <row r="37" ht="12.75" outlineLevel="4">
      <c r="A37" s="289"/>
      <c r="B37" s="290"/>
      <c r="C37" s="290"/>
      <c r="D37" s="291"/>
      <c r="E37" s="297"/>
      <c r="F37" s="292" t="s">
        <v>115</v>
      </c>
      <c r="G37" s="291"/>
      <c r="H37" s="293">
        <v>0</v>
      </c>
      <c r="I37" s="294"/>
      <c r="J37" s="295"/>
      <c r="K37" s="296"/>
      <c r="L37" s="296"/>
      <c r="M37" s="296"/>
      <c r="N37" s="296"/>
      <c r="O37" s="295"/>
      <c r="P37" s="295"/>
      <c r="Q37" s="295"/>
      <c r="R37" s="291"/>
      <c r="S37" s="291"/>
      <c r="T37" s="290"/>
      <c r="U37" s="61"/>
      <c r="V37" s="63"/>
      <c r="W37" s="63"/>
      <c r="X37" s="180"/>
    </row>
    <row r="38" ht="7.5" customHeight="1" outlineLevel="4">
      <c r="A38" s="63"/>
      <c r="B38" s="199"/>
      <c r="C38" s="199"/>
      <c r="D38" s="180"/>
      <c r="E38" s="180"/>
      <c r="F38" s="243"/>
      <c r="G38" s="180"/>
      <c r="H38" s="194"/>
      <c r="I38" s="247"/>
      <c r="J38" s="190"/>
      <c r="K38" s="194"/>
      <c r="L38" s="194"/>
      <c r="M38" s="194"/>
      <c r="N38" s="194"/>
      <c r="O38" s="190"/>
      <c r="P38" s="190"/>
      <c r="Q38" s="190"/>
      <c r="R38" s="180"/>
      <c r="S38" s="180"/>
      <c r="T38" s="199"/>
      <c r="U38" s="63"/>
      <c r="X38" s="180"/>
    </row>
    <row r="39" ht="12.75" outlineLevel="3">
      <c r="A39" s="56"/>
      <c r="B39" s="269"/>
      <c r="C39" s="270">
        <v>4</v>
      </c>
      <c r="D39" s="271" t="s">
        <v>92</v>
      </c>
      <c r="E39" s="272" t="s">
        <v>116</v>
      </c>
      <c r="F39" s="273" t="s">
        <v>117</v>
      </c>
      <c r="G39" s="271" t="s">
        <v>108</v>
      </c>
      <c r="H39" s="274">
        <v>6710.755</v>
      </c>
      <c r="I39" s="275"/>
      <c r="J39" s="276">
        <f>H39*I39</f>
        <v>0</v>
      </c>
      <c r="K39" s="274"/>
      <c r="L39" s="274">
        <f>H39*K39</f>
        <v>0</v>
      </c>
      <c r="M39" s="274"/>
      <c r="N39" s="274">
        <f>H39*M39</f>
        <v>0</v>
      </c>
      <c r="O39" s="276">
        <v>21</v>
      </c>
      <c r="P39" s="276">
        <f>J39*(O39/100)</f>
        <v>0</v>
      </c>
      <c r="Q39" s="276">
        <f>J39+P39</f>
        <v>0</v>
      </c>
      <c r="R39" s="277"/>
      <c r="S39" s="277" t="s">
        <v>96</v>
      </c>
      <c r="T39" s="278">
        <v>1</v>
      </c>
      <c r="U39" s="63"/>
      <c r="V39" s="63"/>
      <c r="W39" s="63"/>
      <c r="X39" s="180"/>
    </row>
    <row r="40" ht="12.75" outlineLevel="4">
      <c r="A40" s="279"/>
      <c r="B40" s="280"/>
      <c r="C40" s="280"/>
      <c r="D40" s="281"/>
      <c r="E40" s="288" t="s">
        <v>1</v>
      </c>
      <c r="F40" s="282" t="s">
        <v>118</v>
      </c>
      <c r="G40" s="282"/>
      <c r="H40" s="283"/>
      <c r="I40" s="284"/>
      <c r="J40" s="285"/>
      <c r="K40" s="286"/>
      <c r="L40" s="286"/>
      <c r="M40" s="286"/>
      <c r="N40" s="286"/>
      <c r="O40" s="287"/>
      <c r="P40" s="287"/>
      <c r="Q40" s="287"/>
      <c r="R40" s="281"/>
      <c r="S40" s="281"/>
      <c r="T40" s="280"/>
      <c r="U40" s="61"/>
      <c r="V40" s="63"/>
      <c r="W40" s="63"/>
      <c r="X40" s="282" t="str">
        <f>F40</f>
        <v>Nakládání, skládání a překládání neulehlého výkopku nebo sypaniny strojně nakládání, množství přes 100 m3, z hornin třídy těžitelnosti I, skupiny 1 až 3</v>
      </c>
      <c r="Y40" s="67"/>
      <c r="AA40" s="74"/>
    </row>
    <row r="41" ht="7.5" customHeight="1" outlineLevel="4">
      <c r="B41" s="199"/>
      <c r="C41" s="199"/>
      <c r="D41" s="180"/>
      <c r="E41" s="180"/>
      <c r="F41" s="181"/>
      <c r="G41" s="180"/>
      <c r="H41" s="194"/>
      <c r="I41" s="247"/>
      <c r="J41" s="190"/>
      <c r="K41" s="194"/>
      <c r="L41" s="194"/>
      <c r="M41" s="194"/>
      <c r="N41" s="194"/>
      <c r="O41" s="190"/>
      <c r="P41" s="190"/>
      <c r="Q41" s="190"/>
      <c r="R41" s="180"/>
      <c r="S41" s="180"/>
      <c r="T41" s="199"/>
      <c r="U41" s="63"/>
      <c r="X41" s="180"/>
    </row>
    <row r="42" ht="12.75" outlineLevel="4">
      <c r="A42" s="289"/>
      <c r="B42" s="290"/>
      <c r="C42" s="290"/>
      <c r="D42" s="291"/>
      <c r="E42" s="297" t="s">
        <v>2</v>
      </c>
      <c r="F42" s="292" t="s">
        <v>119</v>
      </c>
      <c r="G42" s="291"/>
      <c r="H42" s="293">
        <v>6710.755</v>
      </c>
      <c r="I42" s="294"/>
      <c r="J42" s="295"/>
      <c r="K42" s="296"/>
      <c r="L42" s="296"/>
      <c r="M42" s="296"/>
      <c r="N42" s="296"/>
      <c r="O42" s="295"/>
      <c r="P42" s="295"/>
      <c r="Q42" s="295"/>
      <c r="R42" s="291"/>
      <c r="S42" s="291"/>
      <c r="T42" s="290"/>
      <c r="U42" s="61"/>
      <c r="V42" s="63"/>
      <c r="W42" s="63"/>
      <c r="X42" s="180"/>
    </row>
    <row r="43" ht="12.75" outlineLevel="4">
      <c r="A43" s="289"/>
      <c r="B43" s="290"/>
      <c r="C43" s="290"/>
      <c r="D43" s="291"/>
      <c r="E43" s="297"/>
      <c r="F43" s="292" t="s">
        <v>115</v>
      </c>
      <c r="G43" s="291"/>
      <c r="H43" s="293">
        <v>0</v>
      </c>
      <c r="I43" s="294"/>
      <c r="J43" s="295"/>
      <c r="K43" s="296"/>
      <c r="L43" s="296"/>
      <c r="M43" s="296"/>
      <c r="N43" s="296"/>
      <c r="O43" s="295"/>
      <c r="P43" s="295"/>
      <c r="Q43" s="295"/>
      <c r="R43" s="291"/>
      <c r="S43" s="291"/>
      <c r="T43" s="290"/>
      <c r="U43" s="61"/>
      <c r="V43" s="63"/>
      <c r="W43" s="63"/>
      <c r="X43" s="180"/>
    </row>
    <row r="44" ht="7.5" customHeight="1" outlineLevel="4">
      <c r="A44" s="63"/>
      <c r="B44" s="199"/>
      <c r="C44" s="199"/>
      <c r="D44" s="180"/>
      <c r="E44" s="180"/>
      <c r="F44" s="243"/>
      <c r="G44" s="180"/>
      <c r="H44" s="194"/>
      <c r="I44" s="247"/>
      <c r="J44" s="190"/>
      <c r="K44" s="194"/>
      <c r="L44" s="194"/>
      <c r="M44" s="194"/>
      <c r="N44" s="194"/>
      <c r="O44" s="190"/>
      <c r="P44" s="190"/>
      <c r="Q44" s="190"/>
      <c r="R44" s="180"/>
      <c r="S44" s="180"/>
      <c r="T44" s="199"/>
      <c r="U44" s="63"/>
      <c r="X44" s="180"/>
    </row>
    <row r="45" ht="29.1" outlineLevel="3">
      <c r="A45" s="56"/>
      <c r="B45" s="269"/>
      <c r="C45" s="270">
        <v>5</v>
      </c>
      <c r="D45" s="271" t="s">
        <v>120</v>
      </c>
      <c r="E45" s="272" t="s">
        <v>121</v>
      </c>
      <c r="F45" s="273" t="s">
        <v>122</v>
      </c>
      <c r="G45" s="271" t="s">
        <v>108</v>
      </c>
      <c r="H45" s="274">
        <v>6710.755</v>
      </c>
      <c r="I45" s="275"/>
      <c r="J45" s="276">
        <f>H45*I45</f>
        <v>0</v>
      </c>
      <c r="K45" s="274"/>
      <c r="L45" s="274">
        <f>H45*K45</f>
        <v>0</v>
      </c>
      <c r="M45" s="274"/>
      <c r="N45" s="274">
        <f>H45*M45</f>
        <v>0</v>
      </c>
      <c r="O45" s="276">
        <v>21</v>
      </c>
      <c r="P45" s="276">
        <f>J45*(O45/100)</f>
        <v>0</v>
      </c>
      <c r="Q45" s="276">
        <f>J45+P45</f>
        <v>0</v>
      </c>
      <c r="R45" s="277"/>
      <c r="S45" s="277" t="s">
        <v>96</v>
      </c>
      <c r="T45" s="278">
        <v>1</v>
      </c>
      <c r="U45" s="63"/>
      <c r="V45" s="63"/>
      <c r="W45" s="63"/>
      <c r="X45" s="180"/>
    </row>
    <row r="46" ht="12.75" outlineLevel="4">
      <c r="A46" s="279"/>
      <c r="B46" s="280"/>
      <c r="C46" s="280"/>
      <c r="D46" s="281"/>
      <c r="E46" s="288" t="s">
        <v>1</v>
      </c>
      <c r="F46" s="282" t="s">
        <v>46</v>
      </c>
      <c r="G46" s="282"/>
      <c r="H46" s="283"/>
      <c r="I46" s="284"/>
      <c r="J46" s="285"/>
      <c r="K46" s="286"/>
      <c r="L46" s="286"/>
      <c r="M46" s="286"/>
      <c r="N46" s="286"/>
      <c r="O46" s="287"/>
      <c r="P46" s="287"/>
      <c r="Q46" s="287"/>
      <c r="R46" s="281"/>
      <c r="S46" s="281"/>
      <c r="T46" s="280"/>
      <c r="U46" s="61"/>
      <c r="V46" s="63"/>
      <c r="W46" s="63"/>
      <c r="X46" s="282" t="str">
        <f>F46</f>
        <v>---</v>
      </c>
      <c r="Y46" s="67"/>
      <c r="AA46" s="74"/>
    </row>
    <row r="47" ht="7.5" customHeight="1" outlineLevel="4">
      <c r="B47" s="199"/>
      <c r="C47" s="199"/>
      <c r="D47" s="180"/>
      <c r="E47" s="180"/>
      <c r="F47" s="181"/>
      <c r="G47" s="180"/>
      <c r="H47" s="194"/>
      <c r="I47" s="247"/>
      <c r="J47" s="190"/>
      <c r="K47" s="194"/>
      <c r="L47" s="194"/>
      <c r="M47" s="194"/>
      <c r="N47" s="194"/>
      <c r="O47" s="190"/>
      <c r="P47" s="190"/>
      <c r="Q47" s="190"/>
      <c r="R47" s="180"/>
      <c r="S47" s="180"/>
      <c r="T47" s="199"/>
      <c r="U47" s="63"/>
      <c r="X47" s="180"/>
    </row>
    <row r="48" ht="12.75" outlineLevel="3">
      <c r="B48" s="61"/>
      <c r="C48" s="61"/>
      <c r="D48" s="61"/>
      <c r="E48" s="61"/>
      <c r="F48" s="61"/>
      <c r="G48" s="61"/>
      <c r="H48" s="61"/>
      <c r="I48" s="63"/>
      <c r="J48" s="63"/>
      <c r="K48" s="61"/>
      <c r="L48" s="61"/>
      <c r="M48" s="61"/>
      <c r="N48" s="61"/>
      <c r="O48" s="61"/>
      <c r="P48" s="63"/>
      <c r="Q48" s="63"/>
      <c r="R48" s="63"/>
      <c r="S48" s="61"/>
      <c r="T48" s="61"/>
      <c r="X48" s="61"/>
    </row>
    <row r="49" ht="12.75" outlineLevel="2">
      <c r="A49" s="227" t="s">
        <v>75</v>
      </c>
      <c r="B49" s="231">
        <v>3</v>
      </c>
      <c r="C49" s="263"/>
      <c r="D49" s="264" t="s">
        <v>91</v>
      </c>
      <c r="E49" s="264"/>
      <c r="F49" s="265" t="s">
        <v>76</v>
      </c>
      <c r="G49" s="264"/>
      <c r="H49" s="266"/>
      <c r="I49" s="267"/>
      <c r="J49" s="229">
        <f>SUBTOTAL(9,J50:J193)</f>
        <v>0</v>
      </c>
      <c r="K49" s="266"/>
      <c r="L49" s="230">
        <f>SUBTOTAL(9,L50:L193)</f>
        <v>2823.479</v>
      </c>
      <c r="M49" s="266"/>
      <c r="N49" s="230">
        <f>SUBTOTAL(9,N50:N193)</f>
        <v>0</v>
      </c>
      <c r="O49" s="268"/>
      <c r="P49" s="229">
        <f>SUBTOTAL(9,P50:P193)</f>
        <v>0</v>
      </c>
      <c r="Q49" s="229">
        <f>SUBTOTAL(9,Q50:Q193)</f>
        <v>0</v>
      </c>
      <c r="R49" s="264"/>
      <c r="S49" s="264"/>
      <c r="T49" s="231">
        <f>SUBTOTAL(9,T50:T193)</f>
        <v>15</v>
      </c>
      <c r="U49" s="61"/>
      <c r="V49" s="63"/>
      <c r="W49" s="63"/>
      <c r="X49" s="180"/>
    </row>
    <row r="50" ht="12.75" outlineLevel="3">
      <c r="A50" s="56"/>
      <c r="B50" s="269"/>
      <c r="C50" s="270">
        <v>6</v>
      </c>
      <c r="D50" s="271" t="s">
        <v>92</v>
      </c>
      <c r="E50" s="272" t="s">
        <v>123</v>
      </c>
      <c r="F50" s="273" t="s">
        <v>124</v>
      </c>
      <c r="G50" s="271" t="s">
        <v>95</v>
      </c>
      <c r="H50" s="274">
        <v>26843.020800000003</v>
      </c>
      <c r="I50" s="275"/>
      <c r="J50" s="276">
        <f>H50*I50</f>
        <v>0</v>
      </c>
      <c r="K50" s="274"/>
      <c r="L50" s="274">
        <f>H50*K50</f>
        <v>0</v>
      </c>
      <c r="M50" s="274"/>
      <c r="N50" s="274">
        <f>H50*M50</f>
        <v>0</v>
      </c>
      <c r="O50" s="276">
        <v>21</v>
      </c>
      <c r="P50" s="276">
        <f>J50*(O50/100)</f>
        <v>0</v>
      </c>
      <c r="Q50" s="276">
        <f>J50+P50</f>
        <v>0</v>
      </c>
      <c r="R50" s="277"/>
      <c r="S50" s="277" t="s">
        <v>96</v>
      </c>
      <c r="T50" s="278">
        <v>1</v>
      </c>
      <c r="U50" s="63"/>
      <c r="V50" s="63"/>
      <c r="W50" s="63"/>
      <c r="X50" s="180"/>
    </row>
    <row r="51" ht="12.75" outlineLevel="4">
      <c r="A51" s="279"/>
      <c r="B51" s="280"/>
      <c r="C51" s="280"/>
      <c r="D51" s="281"/>
      <c r="E51" s="288" t="s">
        <v>1</v>
      </c>
      <c r="F51" s="282" t="s">
        <v>125</v>
      </c>
      <c r="G51" s="282"/>
      <c r="H51" s="283"/>
      <c r="I51" s="284"/>
      <c r="J51" s="285"/>
      <c r="K51" s="286"/>
      <c r="L51" s="286"/>
      <c r="M51" s="286"/>
      <c r="N51" s="286"/>
      <c r="O51" s="287"/>
      <c r="P51" s="287"/>
      <c r="Q51" s="287"/>
      <c r="R51" s="281"/>
      <c r="S51" s="281"/>
      <c r="T51" s="280"/>
      <c r="U51" s="61"/>
      <c r="V51" s="63"/>
      <c r="W51" s="63"/>
      <c r="X51" s="282" t="str">
        <f>F51</f>
        <v>Podklad ze štěrkodrti ŠD s rozprostřením a zhutněním plochy přes 100 m2, po zhutnění tl. 250 mm</v>
      </c>
      <c r="Y51" s="67"/>
      <c r="AA51" s="74"/>
    </row>
    <row r="52" ht="7.5" customHeight="1" outlineLevel="4">
      <c r="B52" s="199"/>
      <c r="C52" s="199"/>
      <c r="D52" s="180"/>
      <c r="E52" s="180"/>
      <c r="F52" s="181"/>
      <c r="G52" s="180"/>
      <c r="H52" s="194"/>
      <c r="I52" s="247"/>
      <c r="J52" s="190"/>
      <c r="K52" s="194"/>
      <c r="L52" s="194"/>
      <c r="M52" s="194"/>
      <c r="N52" s="194"/>
      <c r="O52" s="190"/>
      <c r="P52" s="190"/>
      <c r="Q52" s="190"/>
      <c r="R52" s="180"/>
      <c r="S52" s="180"/>
      <c r="T52" s="199"/>
      <c r="U52" s="63"/>
      <c r="X52" s="180"/>
    </row>
    <row r="53" ht="12.75" outlineLevel="4">
      <c r="A53" s="289"/>
      <c r="B53" s="290"/>
      <c r="C53" s="290"/>
      <c r="D53" s="291"/>
      <c r="E53" s="297" t="s">
        <v>2</v>
      </c>
      <c r="F53" s="292" t="s">
        <v>126</v>
      </c>
      <c r="G53" s="291"/>
      <c r="H53" s="293">
        <v>0</v>
      </c>
      <c r="I53" s="294"/>
      <c r="J53" s="295"/>
      <c r="K53" s="296"/>
      <c r="L53" s="296"/>
      <c r="M53" s="296"/>
      <c r="N53" s="296"/>
      <c r="O53" s="295"/>
      <c r="P53" s="295"/>
      <c r="Q53" s="295"/>
      <c r="R53" s="291"/>
      <c r="S53" s="291"/>
      <c r="T53" s="290"/>
      <c r="U53" s="61"/>
      <c r="V53" s="63"/>
      <c r="W53" s="63"/>
      <c r="X53" s="180"/>
    </row>
    <row r="54" ht="12.75" outlineLevel="4">
      <c r="A54" s="289"/>
      <c r="B54" s="290"/>
      <c r="C54" s="290"/>
      <c r="D54" s="291"/>
      <c r="E54" s="297"/>
      <c r="F54" s="292" t="s">
        <v>110</v>
      </c>
      <c r="G54" s="291"/>
      <c r="H54" s="293">
        <v>0</v>
      </c>
      <c r="I54" s="294"/>
      <c r="J54" s="295"/>
      <c r="K54" s="296"/>
      <c r="L54" s="296"/>
      <c r="M54" s="296"/>
      <c r="N54" s="296"/>
      <c r="O54" s="295"/>
      <c r="P54" s="295"/>
      <c r="Q54" s="295"/>
      <c r="R54" s="291"/>
      <c r="S54" s="291"/>
      <c r="T54" s="290"/>
      <c r="U54" s="61"/>
      <c r="V54" s="63"/>
      <c r="W54" s="63"/>
      <c r="X54" s="180"/>
    </row>
    <row r="55" ht="12.75" outlineLevel="4">
      <c r="A55" s="289"/>
      <c r="B55" s="290"/>
      <c r="C55" s="290"/>
      <c r="D55" s="291"/>
      <c r="E55" s="297"/>
      <c r="F55" s="292" t="s">
        <v>99</v>
      </c>
      <c r="G55" s="291"/>
      <c r="H55" s="293">
        <v>0</v>
      </c>
      <c r="I55" s="294"/>
      <c r="J55" s="295"/>
      <c r="K55" s="296"/>
      <c r="L55" s="296"/>
      <c r="M55" s="296"/>
      <c r="N55" s="296"/>
      <c r="O55" s="295"/>
      <c r="P55" s="295"/>
      <c r="Q55" s="295"/>
      <c r="R55" s="291"/>
      <c r="S55" s="291"/>
      <c r="T55" s="290"/>
      <c r="U55" s="61"/>
      <c r="V55" s="63"/>
      <c r="W55" s="63"/>
      <c r="X55" s="180"/>
    </row>
    <row r="56" ht="12.75" outlineLevel="4">
      <c r="A56" s="289"/>
      <c r="B56" s="290"/>
      <c r="C56" s="290"/>
      <c r="D56" s="291"/>
      <c r="E56" s="297"/>
      <c r="F56" s="292" t="s">
        <v>127</v>
      </c>
      <c r="G56" s="291"/>
      <c r="H56" s="293">
        <v>25538.4</v>
      </c>
      <c r="I56" s="294"/>
      <c r="J56" s="295"/>
      <c r="K56" s="296"/>
      <c r="L56" s="296"/>
      <c r="M56" s="296"/>
      <c r="N56" s="296"/>
      <c r="O56" s="295"/>
      <c r="P56" s="295"/>
      <c r="Q56" s="295"/>
      <c r="R56" s="291"/>
      <c r="S56" s="291"/>
      <c r="T56" s="290"/>
      <c r="U56" s="61"/>
      <c r="V56" s="63"/>
      <c r="W56" s="63"/>
      <c r="X56" s="180"/>
    </row>
    <row r="57" ht="12.75" outlineLevel="4">
      <c r="A57" s="289"/>
      <c r="B57" s="290"/>
      <c r="C57" s="290"/>
      <c r="D57" s="291"/>
      <c r="E57" s="297"/>
      <c r="F57" s="292" t="s">
        <v>101</v>
      </c>
      <c r="G57" s="291"/>
      <c r="H57" s="293">
        <v>0</v>
      </c>
      <c r="I57" s="294"/>
      <c r="J57" s="295"/>
      <c r="K57" s="296"/>
      <c r="L57" s="296"/>
      <c r="M57" s="296"/>
      <c r="N57" s="296"/>
      <c r="O57" s="295"/>
      <c r="P57" s="295"/>
      <c r="Q57" s="295"/>
      <c r="R57" s="291"/>
      <c r="S57" s="291"/>
      <c r="T57" s="290"/>
      <c r="U57" s="61"/>
      <c r="V57" s="63"/>
      <c r="W57" s="63"/>
      <c r="X57" s="180"/>
    </row>
    <row r="58" ht="12.75" outlineLevel="4">
      <c r="A58" s="289"/>
      <c r="B58" s="290"/>
      <c r="C58" s="290"/>
      <c r="D58" s="291"/>
      <c r="E58" s="297"/>
      <c r="F58" s="292" t="s">
        <v>128</v>
      </c>
      <c r="G58" s="291"/>
      <c r="H58" s="293">
        <v>24.8</v>
      </c>
      <c r="I58" s="294"/>
      <c r="J58" s="295"/>
      <c r="K58" s="296"/>
      <c r="L58" s="296"/>
      <c r="M58" s="296"/>
      <c r="N58" s="296"/>
      <c r="O58" s="295"/>
      <c r="P58" s="295"/>
      <c r="Q58" s="295"/>
      <c r="R58" s="291"/>
      <c r="S58" s="291"/>
      <c r="T58" s="290"/>
      <c r="U58" s="61"/>
      <c r="V58" s="63"/>
      <c r="W58" s="63"/>
      <c r="X58" s="180"/>
    </row>
    <row r="59" ht="12.75" outlineLevel="4">
      <c r="A59" s="289"/>
      <c r="B59" s="290"/>
      <c r="C59" s="290"/>
      <c r="D59" s="291"/>
      <c r="E59" s="297"/>
      <c r="F59" s="292" t="s">
        <v>113</v>
      </c>
      <c r="G59" s="291"/>
      <c r="H59" s="293">
        <v>0</v>
      </c>
      <c r="I59" s="294"/>
      <c r="J59" s="295"/>
      <c r="K59" s="296"/>
      <c r="L59" s="296"/>
      <c r="M59" s="296"/>
      <c r="N59" s="296"/>
      <c r="O59" s="295"/>
      <c r="P59" s="295"/>
      <c r="Q59" s="295"/>
      <c r="R59" s="291"/>
      <c r="S59" s="291"/>
      <c r="T59" s="290"/>
      <c r="U59" s="61"/>
      <c r="V59" s="63"/>
      <c r="W59" s="63"/>
      <c r="X59" s="180"/>
    </row>
    <row r="60" ht="12.75" outlineLevel="4">
      <c r="A60" s="289"/>
      <c r="B60" s="290"/>
      <c r="C60" s="290"/>
      <c r="D60" s="291"/>
      <c r="E60" s="297"/>
      <c r="F60" s="292" t="s">
        <v>129</v>
      </c>
      <c r="G60" s="291"/>
      <c r="H60" s="293">
        <v>1279.8208000000002</v>
      </c>
      <c r="I60" s="294"/>
      <c r="J60" s="295"/>
      <c r="K60" s="296"/>
      <c r="L60" s="296"/>
      <c r="M60" s="296"/>
      <c r="N60" s="296"/>
      <c r="O60" s="295"/>
      <c r="P60" s="295"/>
      <c r="Q60" s="295"/>
      <c r="R60" s="291"/>
      <c r="S60" s="291"/>
      <c r="T60" s="290"/>
      <c r="U60" s="61"/>
      <c r="V60" s="63"/>
      <c r="W60" s="63"/>
      <c r="X60" s="180"/>
    </row>
    <row r="61" ht="7.5" customHeight="1" outlineLevel="4">
      <c r="A61" s="63"/>
      <c r="B61" s="199"/>
      <c r="C61" s="199"/>
      <c r="D61" s="180"/>
      <c r="E61" s="180"/>
      <c r="F61" s="243"/>
      <c r="G61" s="180"/>
      <c r="H61" s="194"/>
      <c r="I61" s="247"/>
      <c r="J61" s="190"/>
      <c r="K61" s="194"/>
      <c r="L61" s="194"/>
      <c r="M61" s="194"/>
      <c r="N61" s="194"/>
      <c r="O61" s="190"/>
      <c r="P61" s="190"/>
      <c r="Q61" s="190"/>
      <c r="R61" s="180"/>
      <c r="S61" s="180"/>
      <c r="T61" s="199"/>
      <c r="U61" s="63"/>
      <c r="X61" s="180"/>
    </row>
    <row r="62" ht="19.9" outlineLevel="3">
      <c r="A62" s="56"/>
      <c r="B62" s="269"/>
      <c r="C62" s="270">
        <v>7</v>
      </c>
      <c r="D62" s="271" t="s">
        <v>92</v>
      </c>
      <c r="E62" s="272" t="s">
        <v>130</v>
      </c>
      <c r="F62" s="273" t="s">
        <v>131</v>
      </c>
      <c r="G62" s="271" t="s">
        <v>95</v>
      </c>
      <c r="H62" s="274">
        <v>35656</v>
      </c>
      <c r="I62" s="275"/>
      <c r="J62" s="276">
        <f>H62*I62</f>
        <v>0</v>
      </c>
      <c r="K62" s="274"/>
      <c r="L62" s="274">
        <f>H62*K62</f>
        <v>0</v>
      </c>
      <c r="M62" s="274"/>
      <c r="N62" s="274">
        <f>H62*M62</f>
        <v>0</v>
      </c>
      <c r="O62" s="276">
        <v>21</v>
      </c>
      <c r="P62" s="276">
        <f>J62*(O62/100)</f>
        <v>0</v>
      </c>
      <c r="Q62" s="276">
        <f>J62+P62</f>
        <v>0</v>
      </c>
      <c r="R62" s="277"/>
      <c r="S62" s="277" t="s">
        <v>96</v>
      </c>
      <c r="T62" s="278">
        <v>1</v>
      </c>
      <c r="U62" s="63"/>
      <c r="V62" s="63"/>
      <c r="W62" s="63"/>
      <c r="X62" s="180"/>
    </row>
    <row r="63" ht="17.6" outlineLevel="4">
      <c r="A63" s="279"/>
      <c r="B63" s="280"/>
      <c r="C63" s="280"/>
      <c r="D63" s="281"/>
      <c r="E63" s="288" t="s">
        <v>1</v>
      </c>
      <c r="F63" s="282" t="s">
        <v>132</v>
      </c>
      <c r="G63" s="282"/>
      <c r="H63" s="283"/>
      <c r="I63" s="284"/>
      <c r="J63" s="285"/>
      <c r="K63" s="286"/>
      <c r="L63" s="286"/>
      <c r="M63" s="286"/>
      <c r="N63" s="286"/>
      <c r="O63" s="287"/>
      <c r="P63" s="287"/>
      <c r="Q63" s="287"/>
      <c r="R63" s="281"/>
      <c r="S63" s="281"/>
      <c r="T63" s="280"/>
      <c r="U63" s="61"/>
      <c r="V63" s="63"/>
      <c r="W63" s="63"/>
      <c r="X63" s="282" t="str">
        <f>F63</f>
        <v>Recyklace podkladní vrstvy za studena na místě promísení rozpojené směsi s kamenivem a pojivem (materiál ve specifikaci) s rozhrnutím, zhutněním a vlhčením plochy přes 10 000 m2, tloušťky po zhutnění přes 220 do 250 mm</v>
      </c>
      <c r="Y63" s="67"/>
      <c r="AA63" s="74"/>
    </row>
    <row r="64" ht="7.5" customHeight="1" outlineLevel="4">
      <c r="B64" s="199"/>
      <c r="C64" s="199"/>
      <c r="D64" s="180"/>
      <c r="E64" s="180"/>
      <c r="F64" s="181"/>
      <c r="G64" s="180"/>
      <c r="H64" s="194"/>
      <c r="I64" s="247"/>
      <c r="J64" s="190"/>
      <c r="K64" s="194"/>
      <c r="L64" s="194"/>
      <c r="M64" s="194"/>
      <c r="N64" s="194"/>
      <c r="O64" s="190"/>
      <c r="P64" s="190"/>
      <c r="Q64" s="190"/>
      <c r="R64" s="180"/>
      <c r="S64" s="180"/>
      <c r="T64" s="199"/>
      <c r="U64" s="63"/>
      <c r="X64" s="180"/>
    </row>
    <row r="65" ht="19.9" outlineLevel="4">
      <c r="A65" s="289"/>
      <c r="B65" s="290"/>
      <c r="C65" s="290"/>
      <c r="D65" s="291"/>
      <c r="E65" s="297" t="s">
        <v>2</v>
      </c>
      <c r="F65" s="292" t="s">
        <v>133</v>
      </c>
      <c r="G65" s="291"/>
      <c r="H65" s="293">
        <v>0</v>
      </c>
      <c r="I65" s="294"/>
      <c r="J65" s="295"/>
      <c r="K65" s="296"/>
      <c r="L65" s="296"/>
      <c r="M65" s="296"/>
      <c r="N65" s="296"/>
      <c r="O65" s="295"/>
      <c r="P65" s="295"/>
      <c r="Q65" s="295"/>
      <c r="R65" s="291"/>
      <c r="S65" s="291"/>
      <c r="T65" s="290"/>
      <c r="U65" s="61"/>
      <c r="V65" s="63"/>
      <c r="W65" s="63"/>
      <c r="X65" s="180"/>
    </row>
    <row r="66" ht="19.9" outlineLevel="4">
      <c r="A66" s="289"/>
      <c r="B66" s="290"/>
      <c r="C66" s="290"/>
      <c r="D66" s="291"/>
      <c r="E66" s="297"/>
      <c r="F66" s="292" t="s">
        <v>134</v>
      </c>
      <c r="G66" s="291"/>
      <c r="H66" s="293">
        <v>0</v>
      </c>
      <c r="I66" s="294"/>
      <c r="J66" s="295"/>
      <c r="K66" s="296"/>
      <c r="L66" s="296"/>
      <c r="M66" s="296"/>
      <c r="N66" s="296"/>
      <c r="O66" s="295"/>
      <c r="P66" s="295"/>
      <c r="Q66" s="295"/>
      <c r="R66" s="291"/>
      <c r="S66" s="291"/>
      <c r="T66" s="290"/>
      <c r="U66" s="61"/>
      <c r="V66" s="63"/>
      <c r="W66" s="63"/>
      <c r="X66" s="180"/>
    </row>
    <row r="67" ht="12.75" outlineLevel="4">
      <c r="A67" s="289"/>
      <c r="B67" s="290"/>
      <c r="C67" s="290"/>
      <c r="D67" s="291"/>
      <c r="E67" s="297"/>
      <c r="F67" s="292" t="s">
        <v>99</v>
      </c>
      <c r="G67" s="291"/>
      <c r="H67" s="293">
        <v>0</v>
      </c>
      <c r="I67" s="294"/>
      <c r="J67" s="295"/>
      <c r="K67" s="296"/>
      <c r="L67" s="296"/>
      <c r="M67" s="296"/>
      <c r="N67" s="296"/>
      <c r="O67" s="295"/>
      <c r="P67" s="295"/>
      <c r="Q67" s="295"/>
      <c r="R67" s="291"/>
      <c r="S67" s="291"/>
      <c r="T67" s="290"/>
      <c r="U67" s="61"/>
      <c r="V67" s="63"/>
      <c r="W67" s="63"/>
      <c r="X67" s="180"/>
    </row>
    <row r="68" ht="12.75" outlineLevel="4">
      <c r="A68" s="289"/>
      <c r="B68" s="290"/>
      <c r="C68" s="290"/>
      <c r="D68" s="291"/>
      <c r="E68" s="297"/>
      <c r="F68" s="292" t="s">
        <v>100</v>
      </c>
      <c r="G68" s="291"/>
      <c r="H68" s="293">
        <v>31923</v>
      </c>
      <c r="I68" s="294"/>
      <c r="J68" s="295"/>
      <c r="K68" s="296"/>
      <c r="L68" s="296"/>
      <c r="M68" s="296"/>
      <c r="N68" s="296"/>
      <c r="O68" s="295"/>
      <c r="P68" s="295"/>
      <c r="Q68" s="295"/>
      <c r="R68" s="291"/>
      <c r="S68" s="291"/>
      <c r="T68" s="290"/>
      <c r="U68" s="61"/>
      <c r="V68" s="63"/>
      <c r="W68" s="63"/>
      <c r="X68" s="180"/>
    </row>
    <row r="69" ht="12.75" outlineLevel="4">
      <c r="A69" s="289"/>
      <c r="B69" s="290"/>
      <c r="C69" s="290"/>
      <c r="D69" s="291"/>
      <c r="E69" s="297"/>
      <c r="F69" s="292" t="s">
        <v>101</v>
      </c>
      <c r="G69" s="291"/>
      <c r="H69" s="293">
        <v>0</v>
      </c>
      <c r="I69" s="294"/>
      <c r="J69" s="295"/>
      <c r="K69" s="296"/>
      <c r="L69" s="296"/>
      <c r="M69" s="296"/>
      <c r="N69" s="296"/>
      <c r="O69" s="295"/>
      <c r="P69" s="295"/>
      <c r="Q69" s="295"/>
      <c r="R69" s="291"/>
      <c r="S69" s="291"/>
      <c r="T69" s="290"/>
      <c r="U69" s="61"/>
      <c r="V69" s="63"/>
      <c r="W69" s="63"/>
      <c r="X69" s="180"/>
    </row>
    <row r="70" ht="12.75" outlineLevel="4">
      <c r="A70" s="289"/>
      <c r="B70" s="290"/>
      <c r="C70" s="290"/>
      <c r="D70" s="291"/>
      <c r="E70" s="297"/>
      <c r="F70" s="292" t="s">
        <v>102</v>
      </c>
      <c r="G70" s="291"/>
      <c r="H70" s="293">
        <v>31</v>
      </c>
      <c r="I70" s="294"/>
      <c r="J70" s="295"/>
      <c r="K70" s="296"/>
      <c r="L70" s="296"/>
      <c r="M70" s="296"/>
      <c r="N70" s="296"/>
      <c r="O70" s="295"/>
      <c r="P70" s="295"/>
      <c r="Q70" s="295"/>
      <c r="R70" s="291"/>
      <c r="S70" s="291"/>
      <c r="T70" s="290"/>
      <c r="U70" s="61"/>
      <c r="V70" s="63"/>
      <c r="W70" s="63"/>
      <c r="X70" s="180"/>
    </row>
    <row r="71" ht="12.75" outlineLevel="4">
      <c r="A71" s="289"/>
      <c r="B71" s="290"/>
      <c r="C71" s="290"/>
      <c r="D71" s="291"/>
      <c r="E71" s="297"/>
      <c r="F71" s="292" t="s">
        <v>135</v>
      </c>
      <c r="G71" s="291"/>
      <c r="H71" s="293">
        <v>0</v>
      </c>
      <c r="I71" s="294"/>
      <c r="J71" s="295"/>
      <c r="K71" s="296"/>
      <c r="L71" s="296"/>
      <c r="M71" s="296"/>
      <c r="N71" s="296"/>
      <c r="O71" s="295"/>
      <c r="P71" s="295"/>
      <c r="Q71" s="295"/>
      <c r="R71" s="291"/>
      <c r="S71" s="291"/>
      <c r="T71" s="290"/>
      <c r="U71" s="61"/>
      <c r="V71" s="63"/>
      <c r="W71" s="63"/>
      <c r="X71" s="180"/>
    </row>
    <row r="72" ht="12.75" outlineLevel="4">
      <c r="A72" s="289"/>
      <c r="B72" s="290"/>
      <c r="C72" s="290"/>
      <c r="D72" s="291"/>
      <c r="E72" s="297"/>
      <c r="F72" s="292" t="s">
        <v>136</v>
      </c>
      <c r="G72" s="291"/>
      <c r="H72" s="293">
        <v>3702</v>
      </c>
      <c r="I72" s="294"/>
      <c r="J72" s="295"/>
      <c r="K72" s="296"/>
      <c r="L72" s="296"/>
      <c r="M72" s="296"/>
      <c r="N72" s="296"/>
      <c r="O72" s="295"/>
      <c r="P72" s="295"/>
      <c r="Q72" s="295"/>
      <c r="R72" s="291"/>
      <c r="S72" s="291"/>
      <c r="T72" s="290"/>
      <c r="U72" s="61"/>
      <c r="V72" s="63"/>
      <c r="W72" s="63"/>
      <c r="X72" s="180"/>
    </row>
    <row r="73" ht="7.5" customHeight="1" outlineLevel="4">
      <c r="A73" s="63"/>
      <c r="B73" s="199"/>
      <c r="C73" s="199"/>
      <c r="D73" s="180"/>
      <c r="E73" s="180"/>
      <c r="F73" s="243"/>
      <c r="G73" s="180"/>
      <c r="H73" s="194"/>
      <c r="I73" s="247"/>
      <c r="J73" s="190"/>
      <c r="K73" s="194"/>
      <c r="L73" s="194"/>
      <c r="M73" s="194"/>
      <c r="N73" s="194"/>
      <c r="O73" s="190"/>
      <c r="P73" s="190"/>
      <c r="Q73" s="190"/>
      <c r="R73" s="180"/>
      <c r="S73" s="180"/>
      <c r="T73" s="199"/>
      <c r="U73" s="63"/>
      <c r="X73" s="180"/>
    </row>
    <row r="74" ht="12.75" outlineLevel="3">
      <c r="A74" s="56"/>
      <c r="B74" s="269"/>
      <c r="C74" s="270">
        <v>8</v>
      </c>
      <c r="D74" s="271" t="s">
        <v>92</v>
      </c>
      <c r="E74" s="272" t="s">
        <v>137</v>
      </c>
      <c r="F74" s="273" t="s">
        <v>138</v>
      </c>
      <c r="G74" s="271" t="s">
        <v>95</v>
      </c>
      <c r="H74" s="274">
        <v>35656</v>
      </c>
      <c r="I74" s="275"/>
      <c r="J74" s="276">
        <f>H74*I74</f>
        <v>0</v>
      </c>
      <c r="K74" s="274"/>
      <c r="L74" s="274">
        <f>H74*K74</f>
        <v>0</v>
      </c>
      <c r="M74" s="274"/>
      <c r="N74" s="274">
        <f>H74*M74</f>
        <v>0</v>
      </c>
      <c r="O74" s="276">
        <v>21</v>
      </c>
      <c r="P74" s="276">
        <f>J74*(O74/100)</f>
        <v>0</v>
      </c>
      <c r="Q74" s="276">
        <f>J74+P74</f>
        <v>0</v>
      </c>
      <c r="R74" s="277"/>
      <c r="S74" s="277" t="s">
        <v>96</v>
      </c>
      <c r="T74" s="278">
        <v>1</v>
      </c>
      <c r="U74" s="63"/>
      <c r="V74" s="63"/>
      <c r="W74" s="63"/>
      <c r="X74" s="180"/>
    </row>
    <row r="75" ht="12.75" outlineLevel="4">
      <c r="A75" s="279"/>
      <c r="B75" s="280"/>
      <c r="C75" s="280"/>
      <c r="D75" s="281"/>
      <c r="E75" s="288" t="s">
        <v>1</v>
      </c>
      <c r="F75" s="282" t="s">
        <v>139</v>
      </c>
      <c r="G75" s="282"/>
      <c r="H75" s="283"/>
      <c r="I75" s="284"/>
      <c r="J75" s="285"/>
      <c r="K75" s="286"/>
      <c r="L75" s="286"/>
      <c r="M75" s="286"/>
      <c r="N75" s="286"/>
      <c r="O75" s="287"/>
      <c r="P75" s="287"/>
      <c r="Q75" s="287"/>
      <c r="R75" s="281"/>
      <c r="S75" s="281"/>
      <c r="T75" s="280"/>
      <c r="U75" s="61"/>
      <c r="V75" s="63"/>
      <c r="W75" s="63"/>
      <c r="X75" s="282" t="str">
        <f>F75</f>
        <v>Recyklace podkladní vrstvy za studena na místě rozpojení a reprofilace podkladu s hutněním plochy přes 10 000 m2, tloušťky přes 200 do 300 mm</v>
      </c>
      <c r="Y75" s="67"/>
      <c r="AA75" s="74"/>
    </row>
    <row r="76" ht="7.5" customHeight="1" outlineLevel="4">
      <c r="B76" s="199"/>
      <c r="C76" s="199"/>
      <c r="D76" s="180"/>
      <c r="E76" s="180"/>
      <c r="F76" s="181"/>
      <c r="G76" s="180"/>
      <c r="H76" s="194"/>
      <c r="I76" s="247"/>
      <c r="J76" s="190"/>
      <c r="K76" s="194"/>
      <c r="L76" s="194"/>
      <c r="M76" s="194"/>
      <c r="N76" s="194"/>
      <c r="O76" s="190"/>
      <c r="P76" s="190"/>
      <c r="Q76" s="190"/>
      <c r="R76" s="180"/>
      <c r="S76" s="180"/>
      <c r="T76" s="199"/>
      <c r="U76" s="63"/>
      <c r="X76" s="180"/>
    </row>
    <row r="77" ht="47.55" outlineLevel="4">
      <c r="A77" s="289"/>
      <c r="B77" s="290"/>
      <c r="C77" s="290"/>
      <c r="D77" s="291"/>
      <c r="E77" s="297" t="s">
        <v>2</v>
      </c>
      <c r="F77" s="292" t="s">
        <v>140</v>
      </c>
      <c r="G77" s="291"/>
      <c r="H77" s="293">
        <v>0</v>
      </c>
      <c r="I77" s="294"/>
      <c r="J77" s="295"/>
      <c r="K77" s="296"/>
      <c r="L77" s="296"/>
      <c r="M77" s="296"/>
      <c r="N77" s="296"/>
      <c r="O77" s="295"/>
      <c r="P77" s="295"/>
      <c r="Q77" s="295"/>
      <c r="R77" s="291"/>
      <c r="S77" s="291"/>
      <c r="T77" s="290"/>
      <c r="U77" s="61"/>
      <c r="V77" s="63"/>
      <c r="W77" s="63"/>
      <c r="X77" s="180"/>
    </row>
    <row r="78" ht="12.75" outlineLevel="4">
      <c r="A78" s="289"/>
      <c r="B78" s="290"/>
      <c r="C78" s="290"/>
      <c r="D78" s="291"/>
      <c r="E78" s="297"/>
      <c r="F78" s="292" t="s">
        <v>99</v>
      </c>
      <c r="G78" s="291"/>
      <c r="H78" s="293">
        <v>0</v>
      </c>
      <c r="I78" s="294"/>
      <c r="J78" s="295"/>
      <c r="K78" s="296"/>
      <c r="L78" s="296"/>
      <c r="M78" s="296"/>
      <c r="N78" s="296"/>
      <c r="O78" s="295"/>
      <c r="P78" s="295"/>
      <c r="Q78" s="295"/>
      <c r="R78" s="291"/>
      <c r="S78" s="291"/>
      <c r="T78" s="290"/>
      <c r="U78" s="61"/>
      <c r="V78" s="63"/>
      <c r="W78" s="63"/>
      <c r="X78" s="180"/>
    </row>
    <row r="79" ht="12.75" outlineLevel="4">
      <c r="A79" s="289"/>
      <c r="B79" s="290"/>
      <c r="C79" s="290"/>
      <c r="D79" s="291"/>
      <c r="E79" s="297"/>
      <c r="F79" s="292" t="s">
        <v>100</v>
      </c>
      <c r="G79" s="291"/>
      <c r="H79" s="293">
        <v>31923</v>
      </c>
      <c r="I79" s="294"/>
      <c r="J79" s="295"/>
      <c r="K79" s="296"/>
      <c r="L79" s="296"/>
      <c r="M79" s="296"/>
      <c r="N79" s="296"/>
      <c r="O79" s="295"/>
      <c r="P79" s="295"/>
      <c r="Q79" s="295"/>
      <c r="R79" s="291"/>
      <c r="S79" s="291"/>
      <c r="T79" s="290"/>
      <c r="U79" s="61"/>
      <c r="V79" s="63"/>
      <c r="W79" s="63"/>
      <c r="X79" s="180"/>
    </row>
    <row r="80" ht="12.75" outlineLevel="4">
      <c r="A80" s="289"/>
      <c r="B80" s="290"/>
      <c r="C80" s="290"/>
      <c r="D80" s="291"/>
      <c r="E80" s="297"/>
      <c r="F80" s="292" t="s">
        <v>101</v>
      </c>
      <c r="G80" s="291"/>
      <c r="H80" s="293">
        <v>0</v>
      </c>
      <c r="I80" s="294"/>
      <c r="J80" s="295"/>
      <c r="K80" s="296"/>
      <c r="L80" s="296"/>
      <c r="M80" s="296"/>
      <c r="N80" s="296"/>
      <c r="O80" s="295"/>
      <c r="P80" s="295"/>
      <c r="Q80" s="295"/>
      <c r="R80" s="291"/>
      <c r="S80" s="291"/>
      <c r="T80" s="290"/>
      <c r="U80" s="61"/>
      <c r="V80" s="63"/>
      <c r="W80" s="63"/>
      <c r="X80" s="180"/>
    </row>
    <row r="81" ht="12.75" outlineLevel="4">
      <c r="A81" s="289"/>
      <c r="B81" s="290"/>
      <c r="C81" s="290"/>
      <c r="D81" s="291"/>
      <c r="E81" s="297"/>
      <c r="F81" s="292" t="s">
        <v>141</v>
      </c>
      <c r="G81" s="291"/>
      <c r="H81" s="293">
        <v>31</v>
      </c>
      <c r="I81" s="294"/>
      <c r="J81" s="295"/>
      <c r="K81" s="296"/>
      <c r="L81" s="296"/>
      <c r="M81" s="296"/>
      <c r="N81" s="296"/>
      <c r="O81" s="295"/>
      <c r="P81" s="295"/>
      <c r="Q81" s="295"/>
      <c r="R81" s="291"/>
      <c r="S81" s="291"/>
      <c r="T81" s="290"/>
      <c r="U81" s="61"/>
      <c r="V81" s="63"/>
      <c r="W81" s="63"/>
      <c r="X81" s="180"/>
    </row>
    <row r="82" ht="12.75" outlineLevel="4">
      <c r="A82" s="289"/>
      <c r="B82" s="290"/>
      <c r="C82" s="290"/>
      <c r="D82" s="291"/>
      <c r="E82" s="297"/>
      <c r="F82" s="292" t="s">
        <v>135</v>
      </c>
      <c r="G82" s="291"/>
      <c r="H82" s="293">
        <v>0</v>
      </c>
      <c r="I82" s="294"/>
      <c r="J82" s="295"/>
      <c r="K82" s="296"/>
      <c r="L82" s="296"/>
      <c r="M82" s="296"/>
      <c r="N82" s="296"/>
      <c r="O82" s="295"/>
      <c r="P82" s="295"/>
      <c r="Q82" s="295"/>
      <c r="R82" s="291"/>
      <c r="S82" s="291"/>
      <c r="T82" s="290"/>
      <c r="U82" s="61"/>
      <c r="V82" s="63"/>
      <c r="W82" s="63"/>
      <c r="X82" s="180"/>
    </row>
    <row r="83" ht="12.75" outlineLevel="4">
      <c r="A83" s="289"/>
      <c r="B83" s="290"/>
      <c r="C83" s="290"/>
      <c r="D83" s="291"/>
      <c r="E83" s="297"/>
      <c r="F83" s="292" t="s">
        <v>136</v>
      </c>
      <c r="G83" s="291"/>
      <c r="H83" s="293">
        <v>3702</v>
      </c>
      <c r="I83" s="294"/>
      <c r="J83" s="295"/>
      <c r="K83" s="296"/>
      <c r="L83" s="296"/>
      <c r="M83" s="296"/>
      <c r="N83" s="296"/>
      <c r="O83" s="295"/>
      <c r="P83" s="295"/>
      <c r="Q83" s="295"/>
      <c r="R83" s="291"/>
      <c r="S83" s="291"/>
      <c r="T83" s="290"/>
      <c r="U83" s="61"/>
      <c r="V83" s="63"/>
      <c r="W83" s="63"/>
      <c r="X83" s="180"/>
    </row>
    <row r="84" ht="7.5" customHeight="1" outlineLevel="4">
      <c r="A84" s="63"/>
      <c r="B84" s="199"/>
      <c r="C84" s="199"/>
      <c r="D84" s="180"/>
      <c r="E84" s="180"/>
      <c r="F84" s="243"/>
      <c r="G84" s="180"/>
      <c r="H84" s="194"/>
      <c r="I84" s="247"/>
      <c r="J84" s="190"/>
      <c r="K84" s="194"/>
      <c r="L84" s="194"/>
      <c r="M84" s="194"/>
      <c r="N84" s="194"/>
      <c r="O84" s="190"/>
      <c r="P84" s="190"/>
      <c r="Q84" s="190"/>
      <c r="R84" s="180"/>
      <c r="S84" s="180"/>
      <c r="T84" s="199"/>
      <c r="U84" s="63"/>
      <c r="X84" s="180"/>
    </row>
    <row r="85" ht="12.75" outlineLevel="3">
      <c r="A85" s="56"/>
      <c r="B85" s="269"/>
      <c r="C85" s="270">
        <v>9</v>
      </c>
      <c r="D85" s="271" t="s">
        <v>142</v>
      </c>
      <c r="E85" s="272" t="s">
        <v>143</v>
      </c>
      <c r="F85" s="273" t="s">
        <v>144</v>
      </c>
      <c r="G85" s="271" t="s">
        <v>145</v>
      </c>
      <c r="H85" s="274">
        <v>820.08799999999987</v>
      </c>
      <c r="I85" s="275"/>
      <c r="J85" s="276">
        <f>H85*I85</f>
        <v>0</v>
      </c>
      <c r="K85" s="274">
        <v>1</v>
      </c>
      <c r="L85" s="274">
        <f>H85*K85</f>
        <v>820.08799999999987</v>
      </c>
      <c r="M85" s="274"/>
      <c r="N85" s="274">
        <f>H85*M85</f>
        <v>0</v>
      </c>
      <c r="O85" s="276">
        <v>21</v>
      </c>
      <c r="P85" s="276">
        <f>J85*(O85/100)</f>
        <v>0</v>
      </c>
      <c r="Q85" s="276">
        <f>J85+P85</f>
        <v>0</v>
      </c>
      <c r="R85" s="277"/>
      <c r="S85" s="277" t="s">
        <v>96</v>
      </c>
      <c r="T85" s="278">
        <v>1</v>
      </c>
      <c r="U85" s="63"/>
      <c r="V85" s="63"/>
      <c r="W85" s="63"/>
      <c r="X85" s="180"/>
    </row>
    <row r="86" ht="12.75" outlineLevel="4">
      <c r="A86" s="279"/>
      <c r="B86" s="280"/>
      <c r="C86" s="280"/>
      <c r="D86" s="281"/>
      <c r="E86" s="288" t="s">
        <v>1</v>
      </c>
      <c r="F86" s="282" t="s">
        <v>46</v>
      </c>
      <c r="G86" s="282"/>
      <c r="H86" s="283"/>
      <c r="I86" s="284"/>
      <c r="J86" s="285"/>
      <c r="K86" s="286"/>
      <c r="L86" s="286"/>
      <c r="M86" s="286"/>
      <c r="N86" s="286"/>
      <c r="O86" s="287"/>
      <c r="P86" s="287"/>
      <c r="Q86" s="287"/>
      <c r="R86" s="281"/>
      <c r="S86" s="281"/>
      <c r="T86" s="280"/>
      <c r="U86" s="61"/>
      <c r="V86" s="63"/>
      <c r="W86" s="63"/>
      <c r="X86" s="282" t="str">
        <f>F86</f>
        <v>---</v>
      </c>
      <c r="Y86" s="67"/>
      <c r="AA86" s="74"/>
    </row>
    <row r="87" ht="7.5" customHeight="1" outlineLevel="4">
      <c r="B87" s="199"/>
      <c r="C87" s="199"/>
      <c r="D87" s="180"/>
      <c r="E87" s="180"/>
      <c r="F87" s="181"/>
      <c r="G87" s="180"/>
      <c r="H87" s="194"/>
      <c r="I87" s="247"/>
      <c r="J87" s="190"/>
      <c r="K87" s="194"/>
      <c r="L87" s="194"/>
      <c r="M87" s="194"/>
      <c r="N87" s="194"/>
      <c r="O87" s="190"/>
      <c r="P87" s="190"/>
      <c r="Q87" s="190"/>
      <c r="R87" s="180"/>
      <c r="S87" s="180"/>
      <c r="T87" s="199"/>
      <c r="U87" s="63"/>
      <c r="X87" s="180"/>
    </row>
    <row r="88" ht="12.75" outlineLevel="4">
      <c r="A88" s="289"/>
      <c r="B88" s="290"/>
      <c r="C88" s="290"/>
      <c r="D88" s="291"/>
      <c r="E88" s="297" t="s">
        <v>2</v>
      </c>
      <c r="F88" s="292" t="s">
        <v>146</v>
      </c>
      <c r="G88" s="291"/>
      <c r="H88" s="293">
        <v>0</v>
      </c>
      <c r="I88" s="294"/>
      <c r="J88" s="295"/>
      <c r="K88" s="296"/>
      <c r="L88" s="296"/>
      <c r="M88" s="296"/>
      <c r="N88" s="296"/>
      <c r="O88" s="295"/>
      <c r="P88" s="295"/>
      <c r="Q88" s="295"/>
      <c r="R88" s="291"/>
      <c r="S88" s="291"/>
      <c r="T88" s="290"/>
      <c r="U88" s="61"/>
      <c r="V88" s="63"/>
      <c r="W88" s="63"/>
      <c r="X88" s="180"/>
    </row>
    <row r="89" ht="12.75" outlineLevel="4">
      <c r="A89" s="289"/>
      <c r="B89" s="290"/>
      <c r="C89" s="290"/>
      <c r="D89" s="291"/>
      <c r="E89" s="297"/>
      <c r="F89" s="292" t="s">
        <v>99</v>
      </c>
      <c r="G89" s="291"/>
      <c r="H89" s="293">
        <v>0</v>
      </c>
      <c r="I89" s="294"/>
      <c r="J89" s="295"/>
      <c r="K89" s="296"/>
      <c r="L89" s="296"/>
      <c r="M89" s="296"/>
      <c r="N89" s="296"/>
      <c r="O89" s="295"/>
      <c r="P89" s="295"/>
      <c r="Q89" s="295"/>
      <c r="R89" s="291"/>
      <c r="S89" s="291"/>
      <c r="T89" s="290"/>
      <c r="U89" s="61"/>
      <c r="V89" s="63"/>
      <c r="W89" s="63"/>
      <c r="X89" s="180"/>
    </row>
    <row r="90" ht="12.75" outlineLevel="4">
      <c r="A90" s="289"/>
      <c r="B90" s="290"/>
      <c r="C90" s="290"/>
      <c r="D90" s="291"/>
      <c r="E90" s="297"/>
      <c r="F90" s="292" t="s">
        <v>147</v>
      </c>
      <c r="G90" s="291"/>
      <c r="H90" s="293">
        <v>734.22899999999987</v>
      </c>
      <c r="I90" s="294"/>
      <c r="J90" s="295"/>
      <c r="K90" s="296"/>
      <c r="L90" s="296"/>
      <c r="M90" s="296"/>
      <c r="N90" s="296"/>
      <c r="O90" s="295"/>
      <c r="P90" s="295"/>
      <c r="Q90" s="295"/>
      <c r="R90" s="291"/>
      <c r="S90" s="291"/>
      <c r="T90" s="290"/>
      <c r="U90" s="61"/>
      <c r="V90" s="63"/>
      <c r="W90" s="63"/>
      <c r="X90" s="180"/>
    </row>
    <row r="91" ht="12.75" outlineLevel="4">
      <c r="A91" s="289"/>
      <c r="B91" s="290"/>
      <c r="C91" s="290"/>
      <c r="D91" s="291"/>
      <c r="E91" s="297"/>
      <c r="F91" s="292" t="s">
        <v>101</v>
      </c>
      <c r="G91" s="291"/>
      <c r="H91" s="293">
        <v>0</v>
      </c>
      <c r="I91" s="294"/>
      <c r="J91" s="295"/>
      <c r="K91" s="296"/>
      <c r="L91" s="296"/>
      <c r="M91" s="296"/>
      <c r="N91" s="296"/>
      <c r="O91" s="295"/>
      <c r="P91" s="295"/>
      <c r="Q91" s="295"/>
      <c r="R91" s="291"/>
      <c r="S91" s="291"/>
      <c r="T91" s="290"/>
      <c r="U91" s="61"/>
      <c r="V91" s="63"/>
      <c r="W91" s="63"/>
      <c r="X91" s="180"/>
    </row>
    <row r="92" ht="12.75" outlineLevel="4">
      <c r="A92" s="289"/>
      <c r="B92" s="290"/>
      <c r="C92" s="290"/>
      <c r="D92" s="291"/>
      <c r="E92" s="297"/>
      <c r="F92" s="292" t="s">
        <v>148</v>
      </c>
      <c r="G92" s="291"/>
      <c r="H92" s="293">
        <v>0.713</v>
      </c>
      <c r="I92" s="294"/>
      <c r="J92" s="295"/>
      <c r="K92" s="296"/>
      <c r="L92" s="296"/>
      <c r="M92" s="296"/>
      <c r="N92" s="296"/>
      <c r="O92" s="295"/>
      <c r="P92" s="295"/>
      <c r="Q92" s="295"/>
      <c r="R92" s="291"/>
      <c r="S92" s="291"/>
      <c r="T92" s="290"/>
      <c r="U92" s="61"/>
      <c r="V92" s="63"/>
      <c r="W92" s="63"/>
      <c r="X92" s="180"/>
    </row>
    <row r="93" ht="12.75" outlineLevel="4">
      <c r="A93" s="289"/>
      <c r="B93" s="290"/>
      <c r="C93" s="290"/>
      <c r="D93" s="291"/>
      <c r="E93" s="297"/>
      <c r="F93" s="292" t="s">
        <v>135</v>
      </c>
      <c r="G93" s="291"/>
      <c r="H93" s="293">
        <v>0</v>
      </c>
      <c r="I93" s="294"/>
      <c r="J93" s="295"/>
      <c r="K93" s="296"/>
      <c r="L93" s="296"/>
      <c r="M93" s="296"/>
      <c r="N93" s="296"/>
      <c r="O93" s="295"/>
      <c r="P93" s="295"/>
      <c r="Q93" s="295"/>
      <c r="R93" s="291"/>
      <c r="S93" s="291"/>
      <c r="T93" s="290"/>
      <c r="U93" s="61"/>
      <c r="V93" s="63"/>
      <c r="W93" s="63"/>
      <c r="X93" s="180"/>
    </row>
    <row r="94" ht="12.75" outlineLevel="4">
      <c r="A94" s="289"/>
      <c r="B94" s="290"/>
      <c r="C94" s="290"/>
      <c r="D94" s="291"/>
      <c r="E94" s="297"/>
      <c r="F94" s="292" t="s">
        <v>149</v>
      </c>
      <c r="G94" s="291"/>
      <c r="H94" s="293">
        <v>85.145999999999987</v>
      </c>
      <c r="I94" s="294"/>
      <c r="J94" s="295"/>
      <c r="K94" s="296"/>
      <c r="L94" s="296"/>
      <c r="M94" s="296"/>
      <c r="N94" s="296"/>
      <c r="O94" s="295"/>
      <c r="P94" s="295"/>
      <c r="Q94" s="295"/>
      <c r="R94" s="291"/>
      <c r="S94" s="291"/>
      <c r="T94" s="290"/>
      <c r="U94" s="61"/>
      <c r="V94" s="63"/>
      <c r="W94" s="63"/>
      <c r="X94" s="180"/>
    </row>
    <row r="95" ht="7.5" customHeight="1" outlineLevel="4">
      <c r="A95" s="63"/>
      <c r="B95" s="199"/>
      <c r="C95" s="199"/>
      <c r="D95" s="180"/>
      <c r="E95" s="180"/>
      <c r="F95" s="243"/>
      <c r="G95" s="180"/>
      <c r="H95" s="194"/>
      <c r="I95" s="247"/>
      <c r="J95" s="190"/>
      <c r="K95" s="194"/>
      <c r="L95" s="194"/>
      <c r="M95" s="194"/>
      <c r="N95" s="194"/>
      <c r="O95" s="190"/>
      <c r="P95" s="190"/>
      <c r="Q95" s="190"/>
      <c r="R95" s="180"/>
      <c r="S95" s="180"/>
      <c r="T95" s="199"/>
      <c r="U95" s="63"/>
      <c r="X95" s="180"/>
    </row>
    <row r="96" ht="12.75" outlineLevel="3">
      <c r="A96" s="56"/>
      <c r="B96" s="269"/>
      <c r="C96" s="270">
        <v>10</v>
      </c>
      <c r="D96" s="271" t="s">
        <v>142</v>
      </c>
      <c r="E96" s="272" t="s">
        <v>150</v>
      </c>
      <c r="F96" s="273" t="s">
        <v>151</v>
      </c>
      <c r="G96" s="271" t="s">
        <v>145</v>
      </c>
      <c r="H96" s="274">
        <v>1187.559</v>
      </c>
      <c r="I96" s="275"/>
      <c r="J96" s="276">
        <f>H96*I96</f>
        <v>0</v>
      </c>
      <c r="K96" s="274">
        <v>1</v>
      </c>
      <c r="L96" s="274">
        <f>H96*K96</f>
        <v>1187.559</v>
      </c>
      <c r="M96" s="274"/>
      <c r="N96" s="274">
        <f>H96*M96</f>
        <v>0</v>
      </c>
      <c r="O96" s="276">
        <v>21</v>
      </c>
      <c r="P96" s="276">
        <f>J96*(O96/100)</f>
        <v>0</v>
      </c>
      <c r="Q96" s="276">
        <f>J96+P96</f>
        <v>0</v>
      </c>
      <c r="R96" s="277"/>
      <c r="S96" s="277" t="s">
        <v>96</v>
      </c>
      <c r="T96" s="278">
        <v>1</v>
      </c>
      <c r="U96" s="63"/>
      <c r="V96" s="63"/>
      <c r="W96" s="63"/>
      <c r="X96" s="180"/>
    </row>
    <row r="97" ht="12.75" outlineLevel="4">
      <c r="A97" s="279"/>
      <c r="B97" s="280"/>
      <c r="C97" s="280"/>
      <c r="D97" s="281"/>
      <c r="E97" s="288" t="s">
        <v>1</v>
      </c>
      <c r="F97" s="282" t="s">
        <v>46</v>
      </c>
      <c r="G97" s="282"/>
      <c r="H97" s="283"/>
      <c r="I97" s="284"/>
      <c r="J97" s="285"/>
      <c r="K97" s="286"/>
      <c r="L97" s="286"/>
      <c r="M97" s="286"/>
      <c r="N97" s="286"/>
      <c r="O97" s="287"/>
      <c r="P97" s="287"/>
      <c r="Q97" s="287"/>
      <c r="R97" s="281"/>
      <c r="S97" s="281"/>
      <c r="T97" s="280"/>
      <c r="U97" s="61"/>
      <c r="V97" s="63"/>
      <c r="W97" s="63"/>
      <c r="X97" s="282" t="str">
        <f>F97</f>
        <v>---</v>
      </c>
      <c r="Y97" s="67"/>
      <c r="AA97" s="74"/>
    </row>
    <row r="98" ht="7.5" customHeight="1" outlineLevel="4">
      <c r="B98" s="199"/>
      <c r="C98" s="199"/>
      <c r="D98" s="180"/>
      <c r="E98" s="180"/>
      <c r="F98" s="181"/>
      <c r="G98" s="180"/>
      <c r="H98" s="194"/>
      <c r="I98" s="247"/>
      <c r="J98" s="190"/>
      <c r="K98" s="194"/>
      <c r="L98" s="194"/>
      <c r="M98" s="194"/>
      <c r="N98" s="194"/>
      <c r="O98" s="190"/>
      <c r="P98" s="190"/>
      <c r="Q98" s="190"/>
      <c r="R98" s="180"/>
      <c r="S98" s="180"/>
      <c r="T98" s="199"/>
      <c r="U98" s="63"/>
      <c r="X98" s="180"/>
    </row>
    <row r="99" ht="12.75" outlineLevel="4">
      <c r="A99" s="289"/>
      <c r="B99" s="290"/>
      <c r="C99" s="290"/>
      <c r="D99" s="291"/>
      <c r="E99" s="297" t="s">
        <v>2</v>
      </c>
      <c r="F99" s="292" t="s">
        <v>152</v>
      </c>
      <c r="G99" s="291"/>
      <c r="H99" s="293">
        <v>0</v>
      </c>
      <c r="I99" s="294"/>
      <c r="J99" s="295"/>
      <c r="K99" s="296"/>
      <c r="L99" s="296"/>
      <c r="M99" s="296"/>
      <c r="N99" s="296"/>
      <c r="O99" s="295"/>
      <c r="P99" s="295"/>
      <c r="Q99" s="295"/>
      <c r="R99" s="291"/>
      <c r="S99" s="291"/>
      <c r="T99" s="290"/>
      <c r="U99" s="61"/>
      <c r="V99" s="63"/>
      <c r="W99" s="63"/>
      <c r="X99" s="180"/>
    </row>
    <row r="100" ht="12.75" outlineLevel="4">
      <c r="A100" s="289"/>
      <c r="B100" s="290"/>
      <c r="C100" s="290"/>
      <c r="D100" s="291"/>
      <c r="E100" s="297"/>
      <c r="F100" s="292" t="s">
        <v>99</v>
      </c>
      <c r="G100" s="291"/>
      <c r="H100" s="293">
        <v>0</v>
      </c>
      <c r="I100" s="294"/>
      <c r="J100" s="295"/>
      <c r="K100" s="296"/>
      <c r="L100" s="296"/>
      <c r="M100" s="296"/>
      <c r="N100" s="296"/>
      <c r="O100" s="295"/>
      <c r="P100" s="295"/>
      <c r="Q100" s="295"/>
      <c r="R100" s="291"/>
      <c r="S100" s="291"/>
      <c r="T100" s="290"/>
      <c r="U100" s="61"/>
      <c r="V100" s="63"/>
      <c r="W100" s="63"/>
      <c r="X100" s="180"/>
    </row>
    <row r="101" ht="12.75" outlineLevel="4">
      <c r="A101" s="289"/>
      <c r="B101" s="290"/>
      <c r="C101" s="290"/>
      <c r="D101" s="291"/>
      <c r="E101" s="297"/>
      <c r="F101" s="292" t="s">
        <v>153</v>
      </c>
      <c r="G101" s="291"/>
      <c r="H101" s="293">
        <v>1101.3435</v>
      </c>
      <c r="I101" s="294"/>
      <c r="J101" s="295"/>
      <c r="K101" s="296"/>
      <c r="L101" s="296"/>
      <c r="M101" s="296"/>
      <c r="N101" s="296"/>
      <c r="O101" s="295"/>
      <c r="P101" s="295"/>
      <c r="Q101" s="295"/>
      <c r="R101" s="291"/>
      <c r="S101" s="291"/>
      <c r="T101" s="290"/>
      <c r="U101" s="61"/>
      <c r="V101" s="63"/>
      <c r="W101" s="63"/>
      <c r="X101" s="180"/>
    </row>
    <row r="102" ht="12.75" outlineLevel="4">
      <c r="A102" s="289"/>
      <c r="B102" s="290"/>
      <c r="C102" s="290"/>
      <c r="D102" s="291"/>
      <c r="E102" s="297"/>
      <c r="F102" s="292" t="s">
        <v>101</v>
      </c>
      <c r="G102" s="291"/>
      <c r="H102" s="293">
        <v>0</v>
      </c>
      <c r="I102" s="294"/>
      <c r="J102" s="295"/>
      <c r="K102" s="296"/>
      <c r="L102" s="296"/>
      <c r="M102" s="296"/>
      <c r="N102" s="296"/>
      <c r="O102" s="295"/>
      <c r="P102" s="295"/>
      <c r="Q102" s="295"/>
      <c r="R102" s="291"/>
      <c r="S102" s="291"/>
      <c r="T102" s="290"/>
      <c r="U102" s="61"/>
      <c r="V102" s="63"/>
      <c r="W102" s="63"/>
      <c r="X102" s="180"/>
    </row>
    <row r="103" ht="12.75" outlineLevel="4">
      <c r="A103" s="289"/>
      <c r="B103" s="290"/>
      <c r="C103" s="290"/>
      <c r="D103" s="291"/>
      <c r="E103" s="297"/>
      <c r="F103" s="292" t="s">
        <v>154</v>
      </c>
      <c r="G103" s="291"/>
      <c r="H103" s="293">
        <v>1.0695</v>
      </c>
      <c r="I103" s="294"/>
      <c r="J103" s="295"/>
      <c r="K103" s="296"/>
      <c r="L103" s="296"/>
      <c r="M103" s="296"/>
      <c r="N103" s="296"/>
      <c r="O103" s="295"/>
      <c r="P103" s="295"/>
      <c r="Q103" s="295"/>
      <c r="R103" s="291"/>
      <c r="S103" s="291"/>
      <c r="T103" s="290"/>
      <c r="U103" s="61"/>
      <c r="V103" s="63"/>
      <c r="W103" s="63"/>
      <c r="X103" s="180"/>
    </row>
    <row r="104" ht="12.75" outlineLevel="4">
      <c r="A104" s="289"/>
      <c r="B104" s="290"/>
      <c r="C104" s="290"/>
      <c r="D104" s="291"/>
      <c r="E104" s="297"/>
      <c r="F104" s="292" t="s">
        <v>135</v>
      </c>
      <c r="G104" s="291"/>
      <c r="H104" s="293">
        <v>0</v>
      </c>
      <c r="I104" s="294"/>
      <c r="J104" s="295"/>
      <c r="K104" s="296"/>
      <c r="L104" s="296"/>
      <c r="M104" s="296"/>
      <c r="N104" s="296"/>
      <c r="O104" s="295"/>
      <c r="P104" s="295"/>
      <c r="Q104" s="295"/>
      <c r="R104" s="291"/>
      <c r="S104" s="291"/>
      <c r="T104" s="290"/>
      <c r="U104" s="61"/>
      <c r="V104" s="63"/>
      <c r="W104" s="63"/>
      <c r="X104" s="180"/>
    </row>
    <row r="105" ht="12.75" outlineLevel="4">
      <c r="A105" s="289"/>
      <c r="B105" s="290"/>
      <c r="C105" s="290"/>
      <c r="D105" s="291"/>
      <c r="E105" s="297"/>
      <c r="F105" s="292" t="s">
        <v>149</v>
      </c>
      <c r="G105" s="291"/>
      <c r="H105" s="293">
        <v>85.145999999999987</v>
      </c>
      <c r="I105" s="294"/>
      <c r="J105" s="295"/>
      <c r="K105" s="296"/>
      <c r="L105" s="296"/>
      <c r="M105" s="296"/>
      <c r="N105" s="296"/>
      <c r="O105" s="295"/>
      <c r="P105" s="295"/>
      <c r="Q105" s="295"/>
      <c r="R105" s="291"/>
      <c r="S105" s="291"/>
      <c r="T105" s="290"/>
      <c r="U105" s="61"/>
      <c r="V105" s="63"/>
      <c r="W105" s="63"/>
      <c r="X105" s="180"/>
    </row>
    <row r="106" ht="7.5" customHeight="1" outlineLevel="4">
      <c r="A106" s="63"/>
      <c r="B106" s="199"/>
      <c r="C106" s="199"/>
      <c r="D106" s="180"/>
      <c r="E106" s="180"/>
      <c r="F106" s="243"/>
      <c r="G106" s="180"/>
      <c r="H106" s="194"/>
      <c r="I106" s="247"/>
      <c r="J106" s="190"/>
      <c r="K106" s="194"/>
      <c r="L106" s="194"/>
      <c r="M106" s="194"/>
      <c r="N106" s="194"/>
      <c r="O106" s="190"/>
      <c r="P106" s="190"/>
      <c r="Q106" s="190"/>
      <c r="R106" s="180"/>
      <c r="S106" s="180"/>
      <c r="T106" s="199"/>
      <c r="U106" s="63"/>
      <c r="X106" s="180"/>
    </row>
    <row r="107" ht="12.75" outlineLevel="3">
      <c r="A107" s="56"/>
      <c r="B107" s="269"/>
      <c r="C107" s="270">
        <v>11</v>
      </c>
      <c r="D107" s="271" t="s">
        <v>92</v>
      </c>
      <c r="E107" s="272" t="s">
        <v>155</v>
      </c>
      <c r="F107" s="273" t="s">
        <v>156</v>
      </c>
      <c r="G107" s="271" t="s">
        <v>95</v>
      </c>
      <c r="H107" s="274">
        <v>33553.776</v>
      </c>
      <c r="I107" s="275"/>
      <c r="J107" s="276">
        <f>H107*I107</f>
        <v>0</v>
      </c>
      <c r="K107" s="274"/>
      <c r="L107" s="274">
        <f>H107*K107</f>
        <v>0</v>
      </c>
      <c r="M107" s="274"/>
      <c r="N107" s="274">
        <f>H107*M107</f>
        <v>0</v>
      </c>
      <c r="O107" s="276">
        <v>21</v>
      </c>
      <c r="P107" s="276">
        <f>J107*(O107/100)</f>
        <v>0</v>
      </c>
      <c r="Q107" s="276">
        <f>J107+P107</f>
        <v>0</v>
      </c>
      <c r="R107" s="277"/>
      <c r="S107" s="277" t="s">
        <v>88</v>
      </c>
      <c r="T107" s="278">
        <v>1</v>
      </c>
      <c r="U107" s="63"/>
      <c r="V107" s="63"/>
      <c r="W107" s="63"/>
      <c r="X107" s="180"/>
    </row>
    <row r="108" ht="12.75" outlineLevel="4">
      <c r="A108" s="279"/>
      <c r="B108" s="280"/>
      <c r="C108" s="280"/>
      <c r="D108" s="281"/>
      <c r="E108" s="288" t="s">
        <v>1</v>
      </c>
      <c r="F108" s="282" t="s">
        <v>156</v>
      </c>
      <c r="G108" s="282"/>
      <c r="H108" s="283"/>
      <c r="I108" s="284"/>
      <c r="J108" s="285"/>
      <c r="K108" s="286"/>
      <c r="L108" s="286"/>
      <c r="M108" s="286"/>
      <c r="N108" s="286"/>
      <c r="O108" s="287"/>
      <c r="P108" s="287"/>
      <c r="Q108" s="287"/>
      <c r="R108" s="281"/>
      <c r="S108" s="281"/>
      <c r="T108" s="280"/>
      <c r="U108" s="61"/>
      <c r="V108" s="63"/>
      <c r="W108" s="63"/>
      <c r="X108" s="282" t="str">
        <f>F108</f>
        <v>Postřik infiltrační kationaktivní emulzí v množství 0,6 kg/m2</v>
      </c>
      <c r="Y108" s="67"/>
      <c r="AA108" s="74"/>
    </row>
    <row r="109" ht="7.5" customHeight="1" outlineLevel="4">
      <c r="B109" s="199"/>
      <c r="C109" s="199"/>
      <c r="D109" s="180"/>
      <c r="E109" s="180"/>
      <c r="F109" s="181"/>
      <c r="G109" s="180"/>
      <c r="H109" s="194"/>
      <c r="I109" s="247"/>
      <c r="J109" s="190"/>
      <c r="K109" s="194"/>
      <c r="L109" s="194"/>
      <c r="M109" s="194"/>
      <c r="N109" s="194"/>
      <c r="O109" s="190"/>
      <c r="P109" s="190"/>
      <c r="Q109" s="190"/>
      <c r="R109" s="180"/>
      <c r="S109" s="180"/>
      <c r="T109" s="199"/>
      <c r="U109" s="63"/>
      <c r="X109" s="180"/>
    </row>
    <row r="110" ht="12.75" outlineLevel="4">
      <c r="A110" s="289"/>
      <c r="B110" s="290"/>
      <c r="C110" s="290"/>
      <c r="D110" s="291"/>
      <c r="E110" s="297" t="s">
        <v>2</v>
      </c>
      <c r="F110" s="292" t="s">
        <v>157</v>
      </c>
      <c r="G110" s="291"/>
      <c r="H110" s="293">
        <v>0</v>
      </c>
      <c r="I110" s="294"/>
      <c r="J110" s="295"/>
      <c r="K110" s="296"/>
      <c r="L110" s="296"/>
      <c r="M110" s="296"/>
      <c r="N110" s="296"/>
      <c r="O110" s="295"/>
      <c r="P110" s="295"/>
      <c r="Q110" s="295"/>
      <c r="R110" s="291"/>
      <c r="S110" s="291"/>
      <c r="T110" s="290"/>
      <c r="U110" s="61"/>
      <c r="V110" s="63"/>
      <c r="W110" s="63"/>
      <c r="X110" s="180"/>
    </row>
    <row r="111" ht="12.75" outlineLevel="4">
      <c r="A111" s="289"/>
      <c r="B111" s="290"/>
      <c r="C111" s="290"/>
      <c r="D111" s="291"/>
      <c r="E111" s="297"/>
      <c r="F111" s="292" t="s">
        <v>99</v>
      </c>
      <c r="G111" s="291"/>
      <c r="H111" s="293">
        <v>0</v>
      </c>
      <c r="I111" s="294"/>
      <c r="J111" s="295"/>
      <c r="K111" s="296"/>
      <c r="L111" s="296"/>
      <c r="M111" s="296"/>
      <c r="N111" s="296"/>
      <c r="O111" s="295"/>
      <c r="P111" s="295"/>
      <c r="Q111" s="295"/>
      <c r="R111" s="291"/>
      <c r="S111" s="291"/>
      <c r="T111" s="290"/>
      <c r="U111" s="61"/>
      <c r="V111" s="63"/>
      <c r="W111" s="63"/>
      <c r="X111" s="180"/>
    </row>
    <row r="112" ht="12.75" outlineLevel="4">
      <c r="A112" s="289"/>
      <c r="B112" s="290"/>
      <c r="C112" s="290"/>
      <c r="D112" s="291"/>
      <c r="E112" s="297"/>
      <c r="F112" s="292" t="s">
        <v>100</v>
      </c>
      <c r="G112" s="291"/>
      <c r="H112" s="293">
        <v>31923</v>
      </c>
      <c r="I112" s="294"/>
      <c r="J112" s="295"/>
      <c r="K112" s="296"/>
      <c r="L112" s="296"/>
      <c r="M112" s="296"/>
      <c r="N112" s="296"/>
      <c r="O112" s="295"/>
      <c r="P112" s="295"/>
      <c r="Q112" s="295"/>
      <c r="R112" s="291"/>
      <c r="S112" s="291"/>
      <c r="T112" s="290"/>
      <c r="U112" s="61"/>
      <c r="V112" s="63"/>
      <c r="W112" s="63"/>
      <c r="X112" s="180"/>
    </row>
    <row r="113" ht="12.75" outlineLevel="4">
      <c r="A113" s="289"/>
      <c r="B113" s="290"/>
      <c r="C113" s="290"/>
      <c r="D113" s="291"/>
      <c r="E113" s="297"/>
      <c r="F113" s="292" t="s">
        <v>101</v>
      </c>
      <c r="G113" s="291"/>
      <c r="H113" s="293">
        <v>0</v>
      </c>
      <c r="I113" s="294"/>
      <c r="J113" s="295"/>
      <c r="K113" s="296"/>
      <c r="L113" s="296"/>
      <c r="M113" s="296"/>
      <c r="N113" s="296"/>
      <c r="O113" s="295"/>
      <c r="P113" s="295"/>
      <c r="Q113" s="295"/>
      <c r="R113" s="291"/>
      <c r="S113" s="291"/>
      <c r="T113" s="290"/>
      <c r="U113" s="61"/>
      <c r="V113" s="63"/>
      <c r="W113" s="63"/>
      <c r="X113" s="180"/>
    </row>
    <row r="114" ht="12.75" outlineLevel="4">
      <c r="A114" s="289"/>
      <c r="B114" s="290"/>
      <c r="C114" s="290"/>
      <c r="D114" s="291"/>
      <c r="E114" s="297"/>
      <c r="F114" s="292" t="s">
        <v>102</v>
      </c>
      <c r="G114" s="291"/>
      <c r="H114" s="293">
        <v>31</v>
      </c>
      <c r="I114" s="294"/>
      <c r="J114" s="295"/>
      <c r="K114" s="296"/>
      <c r="L114" s="296"/>
      <c r="M114" s="296"/>
      <c r="N114" s="296"/>
      <c r="O114" s="295"/>
      <c r="P114" s="295"/>
      <c r="Q114" s="295"/>
      <c r="R114" s="291"/>
      <c r="S114" s="291"/>
      <c r="T114" s="290"/>
      <c r="U114" s="61"/>
      <c r="V114" s="63"/>
      <c r="W114" s="63"/>
      <c r="X114" s="180"/>
    </row>
    <row r="115" ht="12.75" outlineLevel="4">
      <c r="A115" s="289"/>
      <c r="B115" s="290"/>
      <c r="C115" s="290"/>
      <c r="D115" s="291"/>
      <c r="E115" s="297"/>
      <c r="F115" s="292" t="s">
        <v>113</v>
      </c>
      <c r="G115" s="291"/>
      <c r="H115" s="293">
        <v>0</v>
      </c>
      <c r="I115" s="294"/>
      <c r="J115" s="295"/>
      <c r="K115" s="296"/>
      <c r="L115" s="296"/>
      <c r="M115" s="296"/>
      <c r="N115" s="296"/>
      <c r="O115" s="295"/>
      <c r="P115" s="295"/>
      <c r="Q115" s="295"/>
      <c r="R115" s="291"/>
      <c r="S115" s="291"/>
      <c r="T115" s="290"/>
      <c r="U115" s="61"/>
      <c r="V115" s="63"/>
      <c r="W115" s="63"/>
      <c r="X115" s="180"/>
    </row>
    <row r="116" ht="12.75" outlineLevel="4">
      <c r="A116" s="289"/>
      <c r="B116" s="290"/>
      <c r="C116" s="290"/>
      <c r="D116" s="291"/>
      <c r="E116" s="297"/>
      <c r="F116" s="292" t="s">
        <v>158</v>
      </c>
      <c r="G116" s="291"/>
      <c r="H116" s="293">
        <v>1599.776</v>
      </c>
      <c r="I116" s="294"/>
      <c r="J116" s="295"/>
      <c r="K116" s="296"/>
      <c r="L116" s="296"/>
      <c r="M116" s="296"/>
      <c r="N116" s="296"/>
      <c r="O116" s="295"/>
      <c r="P116" s="295"/>
      <c r="Q116" s="295"/>
      <c r="R116" s="291"/>
      <c r="S116" s="291"/>
      <c r="T116" s="290"/>
      <c r="U116" s="61"/>
      <c r="V116" s="63"/>
      <c r="W116" s="63"/>
      <c r="X116" s="180"/>
    </row>
    <row r="117" ht="7.5" customHeight="1" outlineLevel="4">
      <c r="A117" s="63"/>
      <c r="B117" s="199"/>
      <c r="C117" s="199"/>
      <c r="D117" s="180"/>
      <c r="E117" s="180"/>
      <c r="F117" s="243"/>
      <c r="G117" s="180"/>
      <c r="H117" s="194"/>
      <c r="I117" s="247"/>
      <c r="J117" s="190"/>
      <c r="K117" s="194"/>
      <c r="L117" s="194"/>
      <c r="M117" s="194"/>
      <c r="N117" s="194"/>
      <c r="O117" s="190"/>
      <c r="P117" s="190"/>
      <c r="Q117" s="190"/>
      <c r="R117" s="180"/>
      <c r="S117" s="180"/>
      <c r="T117" s="199"/>
      <c r="U117" s="63"/>
      <c r="X117" s="180"/>
    </row>
    <row r="118" ht="12.75" outlineLevel="3">
      <c r="A118" s="56"/>
      <c r="B118" s="269"/>
      <c r="C118" s="270">
        <v>12</v>
      </c>
      <c r="D118" s="271" t="s">
        <v>92</v>
      </c>
      <c r="E118" s="272" t="s">
        <v>159</v>
      </c>
      <c r="F118" s="273" t="s">
        <v>160</v>
      </c>
      <c r="G118" s="271" t="s">
        <v>95</v>
      </c>
      <c r="H118" s="274">
        <v>33553.776</v>
      </c>
      <c r="I118" s="275"/>
      <c r="J118" s="276">
        <f>H118*I118</f>
        <v>0</v>
      </c>
      <c r="K118" s="274"/>
      <c r="L118" s="274">
        <f>H118*K118</f>
        <v>0</v>
      </c>
      <c r="M118" s="274"/>
      <c r="N118" s="274">
        <f>H118*M118</f>
        <v>0</v>
      </c>
      <c r="O118" s="276">
        <v>21</v>
      </c>
      <c r="P118" s="276">
        <f>J118*(O118/100)</f>
        <v>0</v>
      </c>
      <c r="Q118" s="276">
        <f>J118+P118</f>
        <v>0</v>
      </c>
      <c r="R118" s="277"/>
      <c r="S118" s="277" t="s">
        <v>96</v>
      </c>
      <c r="T118" s="278">
        <v>1</v>
      </c>
      <c r="U118" s="63"/>
      <c r="V118" s="63"/>
      <c r="W118" s="63"/>
      <c r="X118" s="180"/>
    </row>
    <row r="119" ht="12.75" outlineLevel="4">
      <c r="A119" s="279"/>
      <c r="B119" s="280"/>
      <c r="C119" s="280"/>
      <c r="D119" s="281"/>
      <c r="E119" s="288" t="s">
        <v>1</v>
      </c>
      <c r="F119" s="282" t="s">
        <v>161</v>
      </c>
      <c r="G119" s="282"/>
      <c r="H119" s="283"/>
      <c r="I119" s="284"/>
      <c r="J119" s="285"/>
      <c r="K119" s="286"/>
      <c r="L119" s="286"/>
      <c r="M119" s="286"/>
      <c r="N119" s="286"/>
      <c r="O119" s="287"/>
      <c r="P119" s="287"/>
      <c r="Q119" s="287"/>
      <c r="R119" s="281"/>
      <c r="S119" s="281"/>
      <c r="T119" s="280"/>
      <c r="U119" s="61"/>
      <c r="V119" s="63"/>
      <c r="W119" s="63"/>
      <c r="X119" s="282" t="str">
        <f>F119</f>
        <v>Asfaltový beton vrstva podkladní ACP 22 (obalované kamenivo hrubozrnné - OKH) s rozprostřením a zhutněním v pruhu šířky přes 3 m, po zhutnění tl. 90 mm</v>
      </c>
      <c r="Y119" s="67"/>
      <c r="AA119" s="74"/>
    </row>
    <row r="120" ht="7.5" customHeight="1" outlineLevel="4">
      <c r="B120" s="199"/>
      <c r="C120" s="199"/>
      <c r="D120" s="180"/>
      <c r="E120" s="180"/>
      <c r="F120" s="181"/>
      <c r="G120" s="180"/>
      <c r="H120" s="194"/>
      <c r="I120" s="247"/>
      <c r="J120" s="190"/>
      <c r="K120" s="194"/>
      <c r="L120" s="194"/>
      <c r="M120" s="194"/>
      <c r="N120" s="194"/>
      <c r="O120" s="190"/>
      <c r="P120" s="190"/>
      <c r="Q120" s="190"/>
      <c r="R120" s="180"/>
      <c r="S120" s="180"/>
      <c r="T120" s="199"/>
      <c r="U120" s="63"/>
      <c r="X120" s="180"/>
    </row>
    <row r="121" ht="19.9" outlineLevel="4">
      <c r="A121" s="289"/>
      <c r="B121" s="290"/>
      <c r="C121" s="290"/>
      <c r="D121" s="291"/>
      <c r="E121" s="297" t="s">
        <v>2</v>
      </c>
      <c r="F121" s="292" t="s">
        <v>162</v>
      </c>
      <c r="G121" s="291"/>
      <c r="H121" s="293">
        <v>0</v>
      </c>
      <c r="I121" s="294"/>
      <c r="J121" s="295"/>
      <c r="K121" s="296"/>
      <c r="L121" s="296"/>
      <c r="M121" s="296"/>
      <c r="N121" s="296"/>
      <c r="O121" s="295"/>
      <c r="P121" s="295"/>
      <c r="Q121" s="295"/>
      <c r="R121" s="291"/>
      <c r="S121" s="291"/>
      <c r="T121" s="290"/>
      <c r="U121" s="61"/>
      <c r="V121" s="63"/>
      <c r="W121" s="63"/>
      <c r="X121" s="180"/>
    </row>
    <row r="122" ht="12.75" outlineLevel="4">
      <c r="A122" s="289"/>
      <c r="B122" s="290"/>
      <c r="C122" s="290"/>
      <c r="D122" s="291"/>
      <c r="E122" s="297"/>
      <c r="F122" s="292" t="s">
        <v>99</v>
      </c>
      <c r="G122" s="291"/>
      <c r="H122" s="293">
        <v>0</v>
      </c>
      <c r="I122" s="294"/>
      <c r="J122" s="295"/>
      <c r="K122" s="296"/>
      <c r="L122" s="296"/>
      <c r="M122" s="296"/>
      <c r="N122" s="296"/>
      <c r="O122" s="295"/>
      <c r="P122" s="295"/>
      <c r="Q122" s="295"/>
      <c r="R122" s="291"/>
      <c r="S122" s="291"/>
      <c r="T122" s="290"/>
      <c r="U122" s="61"/>
      <c r="V122" s="63"/>
      <c r="W122" s="63"/>
      <c r="X122" s="180"/>
    </row>
    <row r="123" ht="12.75" outlineLevel="4">
      <c r="A123" s="289"/>
      <c r="B123" s="290"/>
      <c r="C123" s="290"/>
      <c r="D123" s="291"/>
      <c r="E123" s="297"/>
      <c r="F123" s="292" t="s">
        <v>100</v>
      </c>
      <c r="G123" s="291"/>
      <c r="H123" s="293">
        <v>31923</v>
      </c>
      <c r="I123" s="294"/>
      <c r="J123" s="295"/>
      <c r="K123" s="296"/>
      <c r="L123" s="296"/>
      <c r="M123" s="296"/>
      <c r="N123" s="296"/>
      <c r="O123" s="295"/>
      <c r="P123" s="295"/>
      <c r="Q123" s="295"/>
      <c r="R123" s="291"/>
      <c r="S123" s="291"/>
      <c r="T123" s="290"/>
      <c r="U123" s="61"/>
      <c r="V123" s="63"/>
      <c r="W123" s="63"/>
      <c r="X123" s="180"/>
    </row>
    <row r="124" ht="12.75" outlineLevel="4">
      <c r="A124" s="289"/>
      <c r="B124" s="290"/>
      <c r="C124" s="290"/>
      <c r="D124" s="291"/>
      <c r="E124" s="297"/>
      <c r="F124" s="292" t="s">
        <v>101</v>
      </c>
      <c r="G124" s="291"/>
      <c r="H124" s="293">
        <v>0</v>
      </c>
      <c r="I124" s="294"/>
      <c r="J124" s="295"/>
      <c r="K124" s="296"/>
      <c r="L124" s="296"/>
      <c r="M124" s="296"/>
      <c r="N124" s="296"/>
      <c r="O124" s="295"/>
      <c r="P124" s="295"/>
      <c r="Q124" s="295"/>
      <c r="R124" s="291"/>
      <c r="S124" s="291"/>
      <c r="T124" s="290"/>
      <c r="U124" s="61"/>
      <c r="V124" s="63"/>
      <c r="W124" s="63"/>
      <c r="X124" s="180"/>
    </row>
    <row r="125" ht="12.75" outlineLevel="4">
      <c r="A125" s="289"/>
      <c r="B125" s="290"/>
      <c r="C125" s="290"/>
      <c r="D125" s="291"/>
      <c r="E125" s="297"/>
      <c r="F125" s="292" t="s">
        <v>102</v>
      </c>
      <c r="G125" s="291"/>
      <c r="H125" s="293">
        <v>31</v>
      </c>
      <c r="I125" s="294"/>
      <c r="J125" s="295"/>
      <c r="K125" s="296"/>
      <c r="L125" s="296"/>
      <c r="M125" s="296"/>
      <c r="N125" s="296"/>
      <c r="O125" s="295"/>
      <c r="P125" s="295"/>
      <c r="Q125" s="295"/>
      <c r="R125" s="291"/>
      <c r="S125" s="291"/>
      <c r="T125" s="290"/>
      <c r="U125" s="61"/>
      <c r="V125" s="63"/>
      <c r="W125" s="63"/>
      <c r="X125" s="180"/>
    </row>
    <row r="126" ht="12.75" outlineLevel="4">
      <c r="A126" s="289"/>
      <c r="B126" s="290"/>
      <c r="C126" s="290"/>
      <c r="D126" s="291"/>
      <c r="E126" s="297"/>
      <c r="F126" s="292" t="s">
        <v>113</v>
      </c>
      <c r="G126" s="291"/>
      <c r="H126" s="293">
        <v>0</v>
      </c>
      <c r="I126" s="294"/>
      <c r="J126" s="295"/>
      <c r="K126" s="296"/>
      <c r="L126" s="296"/>
      <c r="M126" s="296"/>
      <c r="N126" s="296"/>
      <c r="O126" s="295"/>
      <c r="P126" s="295"/>
      <c r="Q126" s="295"/>
      <c r="R126" s="291"/>
      <c r="S126" s="291"/>
      <c r="T126" s="290"/>
      <c r="U126" s="61"/>
      <c r="V126" s="63"/>
      <c r="W126" s="63"/>
      <c r="X126" s="180"/>
    </row>
    <row r="127" ht="12.75" outlineLevel="4">
      <c r="A127" s="289"/>
      <c r="B127" s="290"/>
      <c r="C127" s="290"/>
      <c r="D127" s="291"/>
      <c r="E127" s="297"/>
      <c r="F127" s="292" t="s">
        <v>158</v>
      </c>
      <c r="G127" s="291"/>
      <c r="H127" s="293">
        <v>1599.776</v>
      </c>
      <c r="I127" s="294"/>
      <c r="J127" s="295"/>
      <c r="K127" s="296"/>
      <c r="L127" s="296"/>
      <c r="M127" s="296"/>
      <c r="N127" s="296"/>
      <c r="O127" s="295"/>
      <c r="P127" s="295"/>
      <c r="Q127" s="295"/>
      <c r="R127" s="291"/>
      <c r="S127" s="291"/>
      <c r="T127" s="290"/>
      <c r="U127" s="61"/>
      <c r="V127" s="63"/>
      <c r="W127" s="63"/>
      <c r="X127" s="180"/>
    </row>
    <row r="128" ht="7.5" customHeight="1" outlineLevel="4">
      <c r="A128" s="63"/>
      <c r="B128" s="199"/>
      <c r="C128" s="199"/>
      <c r="D128" s="180"/>
      <c r="E128" s="180"/>
      <c r="F128" s="243"/>
      <c r="G128" s="180"/>
      <c r="H128" s="194"/>
      <c r="I128" s="247"/>
      <c r="J128" s="190"/>
      <c r="K128" s="194"/>
      <c r="L128" s="194"/>
      <c r="M128" s="194"/>
      <c r="N128" s="194"/>
      <c r="O128" s="190"/>
      <c r="P128" s="190"/>
      <c r="Q128" s="190"/>
      <c r="R128" s="180"/>
      <c r="S128" s="180"/>
      <c r="T128" s="199"/>
      <c r="U128" s="63"/>
      <c r="X128" s="180"/>
    </row>
    <row r="129" ht="12.75" outlineLevel="3">
      <c r="A129" s="56"/>
      <c r="B129" s="269"/>
      <c r="C129" s="270">
        <v>13</v>
      </c>
      <c r="D129" s="271" t="s">
        <v>92</v>
      </c>
      <c r="E129" s="272" t="s">
        <v>163</v>
      </c>
      <c r="F129" s="273" t="s">
        <v>164</v>
      </c>
      <c r="G129" s="271" t="s">
        <v>95</v>
      </c>
      <c r="H129" s="274">
        <v>32753.888</v>
      </c>
      <c r="I129" s="275"/>
      <c r="J129" s="276">
        <f>H129*I129</f>
        <v>0</v>
      </c>
      <c r="K129" s="274"/>
      <c r="L129" s="274">
        <f>H129*K129</f>
        <v>0</v>
      </c>
      <c r="M129" s="274"/>
      <c r="N129" s="274">
        <f>H129*M129</f>
        <v>0</v>
      </c>
      <c r="O129" s="276">
        <v>21</v>
      </c>
      <c r="P129" s="276">
        <f>J129*(O129/100)</f>
        <v>0</v>
      </c>
      <c r="Q129" s="276">
        <f>J129+P129</f>
        <v>0</v>
      </c>
      <c r="R129" s="277"/>
      <c r="S129" s="277" t="s">
        <v>96</v>
      </c>
      <c r="T129" s="278">
        <v>1</v>
      </c>
      <c r="U129" s="63"/>
      <c r="V129" s="63"/>
      <c r="W129" s="63"/>
      <c r="X129" s="180"/>
    </row>
    <row r="130" ht="12.75" outlineLevel="4">
      <c r="A130" s="279"/>
      <c r="B130" s="280"/>
      <c r="C130" s="280"/>
      <c r="D130" s="281"/>
      <c r="E130" s="288" t="s">
        <v>1</v>
      </c>
      <c r="F130" s="282" t="s">
        <v>165</v>
      </c>
      <c r="G130" s="282"/>
      <c r="H130" s="283"/>
      <c r="I130" s="284"/>
      <c r="J130" s="285"/>
      <c r="K130" s="286"/>
      <c r="L130" s="286"/>
      <c r="M130" s="286"/>
      <c r="N130" s="286"/>
      <c r="O130" s="287"/>
      <c r="P130" s="287"/>
      <c r="Q130" s="287"/>
      <c r="R130" s="281"/>
      <c r="S130" s="281"/>
      <c r="T130" s="280"/>
      <c r="U130" s="61"/>
      <c r="V130" s="63"/>
      <c r="W130" s="63"/>
      <c r="X130" s="282" t="str">
        <f>F130</f>
        <v>Postřik spojovací PS bez posypu kamenivem ze silniční emulze, v množství 0,30 kg/m2</v>
      </c>
      <c r="Y130" s="67"/>
      <c r="AA130" s="74"/>
    </row>
    <row r="131" ht="7.5" customHeight="1" outlineLevel="4">
      <c r="B131" s="199"/>
      <c r="C131" s="199"/>
      <c r="D131" s="180"/>
      <c r="E131" s="180"/>
      <c r="F131" s="181"/>
      <c r="G131" s="180"/>
      <c r="H131" s="194"/>
      <c r="I131" s="247"/>
      <c r="J131" s="190"/>
      <c r="K131" s="194"/>
      <c r="L131" s="194"/>
      <c r="M131" s="194"/>
      <c r="N131" s="194"/>
      <c r="O131" s="190"/>
      <c r="P131" s="190"/>
      <c r="Q131" s="190"/>
      <c r="R131" s="180"/>
      <c r="S131" s="180"/>
      <c r="T131" s="199"/>
      <c r="U131" s="63"/>
      <c r="X131" s="180"/>
    </row>
    <row r="132" ht="12.75" outlineLevel="4">
      <c r="A132" s="289"/>
      <c r="B132" s="290"/>
      <c r="C132" s="290"/>
      <c r="D132" s="291"/>
      <c r="E132" s="297" t="s">
        <v>2</v>
      </c>
      <c r="F132" s="292" t="s">
        <v>166</v>
      </c>
      <c r="G132" s="291"/>
      <c r="H132" s="293">
        <v>0</v>
      </c>
      <c r="I132" s="294"/>
      <c r="J132" s="295"/>
      <c r="K132" s="296"/>
      <c r="L132" s="296"/>
      <c r="M132" s="296"/>
      <c r="N132" s="296"/>
      <c r="O132" s="295"/>
      <c r="P132" s="295"/>
      <c r="Q132" s="295"/>
      <c r="R132" s="291"/>
      <c r="S132" s="291"/>
      <c r="T132" s="290"/>
      <c r="U132" s="61"/>
      <c r="V132" s="63"/>
      <c r="W132" s="63"/>
      <c r="X132" s="180"/>
    </row>
    <row r="133" ht="12.75" outlineLevel="4">
      <c r="A133" s="289"/>
      <c r="B133" s="290"/>
      <c r="C133" s="290"/>
      <c r="D133" s="291"/>
      <c r="E133" s="297"/>
      <c r="F133" s="292" t="s">
        <v>99</v>
      </c>
      <c r="G133" s="291"/>
      <c r="H133" s="293">
        <v>0</v>
      </c>
      <c r="I133" s="294"/>
      <c r="J133" s="295"/>
      <c r="K133" s="296"/>
      <c r="L133" s="296"/>
      <c r="M133" s="296"/>
      <c r="N133" s="296"/>
      <c r="O133" s="295"/>
      <c r="P133" s="295"/>
      <c r="Q133" s="295"/>
      <c r="R133" s="291"/>
      <c r="S133" s="291"/>
      <c r="T133" s="290"/>
      <c r="U133" s="61"/>
      <c r="V133" s="63"/>
      <c r="W133" s="63"/>
      <c r="X133" s="180"/>
    </row>
    <row r="134" ht="12.75" outlineLevel="4">
      <c r="A134" s="289"/>
      <c r="B134" s="290"/>
      <c r="C134" s="290"/>
      <c r="D134" s="291"/>
      <c r="E134" s="297"/>
      <c r="F134" s="292" t="s">
        <v>100</v>
      </c>
      <c r="G134" s="291"/>
      <c r="H134" s="293">
        <v>31923</v>
      </c>
      <c r="I134" s="294"/>
      <c r="J134" s="295"/>
      <c r="K134" s="296"/>
      <c r="L134" s="296"/>
      <c r="M134" s="296"/>
      <c r="N134" s="296"/>
      <c r="O134" s="295"/>
      <c r="P134" s="295"/>
      <c r="Q134" s="295"/>
      <c r="R134" s="291"/>
      <c r="S134" s="291"/>
      <c r="T134" s="290"/>
      <c r="U134" s="61"/>
      <c r="V134" s="63"/>
      <c r="W134" s="63"/>
      <c r="X134" s="180"/>
    </row>
    <row r="135" ht="12.75" outlineLevel="4">
      <c r="A135" s="289"/>
      <c r="B135" s="290"/>
      <c r="C135" s="290"/>
      <c r="D135" s="291"/>
      <c r="E135" s="297"/>
      <c r="F135" s="292" t="s">
        <v>101</v>
      </c>
      <c r="G135" s="291"/>
      <c r="H135" s="293">
        <v>0</v>
      </c>
      <c r="I135" s="294"/>
      <c r="J135" s="295"/>
      <c r="K135" s="296"/>
      <c r="L135" s="296"/>
      <c r="M135" s="296"/>
      <c r="N135" s="296"/>
      <c r="O135" s="295"/>
      <c r="P135" s="295"/>
      <c r="Q135" s="295"/>
      <c r="R135" s="291"/>
      <c r="S135" s="291"/>
      <c r="T135" s="290"/>
      <c r="U135" s="61"/>
      <c r="V135" s="63"/>
      <c r="W135" s="63"/>
      <c r="X135" s="180"/>
    </row>
    <row r="136" ht="12.75" outlineLevel="4">
      <c r="A136" s="289"/>
      <c r="B136" s="290"/>
      <c r="C136" s="290"/>
      <c r="D136" s="291"/>
      <c r="E136" s="297"/>
      <c r="F136" s="292" t="s">
        <v>102</v>
      </c>
      <c r="G136" s="291"/>
      <c r="H136" s="293">
        <v>31</v>
      </c>
      <c r="I136" s="294"/>
      <c r="J136" s="295"/>
      <c r="K136" s="296"/>
      <c r="L136" s="296"/>
      <c r="M136" s="296"/>
      <c r="N136" s="296"/>
      <c r="O136" s="295"/>
      <c r="P136" s="295"/>
      <c r="Q136" s="295"/>
      <c r="R136" s="291"/>
      <c r="S136" s="291"/>
      <c r="T136" s="290"/>
      <c r="U136" s="61"/>
      <c r="V136" s="63"/>
      <c r="W136" s="63"/>
      <c r="X136" s="180"/>
    </row>
    <row r="137" ht="12.75" outlineLevel="4">
      <c r="A137" s="289"/>
      <c r="B137" s="290"/>
      <c r="C137" s="290"/>
      <c r="D137" s="291"/>
      <c r="E137" s="297"/>
      <c r="F137" s="292" t="s">
        <v>113</v>
      </c>
      <c r="G137" s="291"/>
      <c r="H137" s="293">
        <v>0</v>
      </c>
      <c r="I137" s="294"/>
      <c r="J137" s="295"/>
      <c r="K137" s="296"/>
      <c r="L137" s="296"/>
      <c r="M137" s="296"/>
      <c r="N137" s="296"/>
      <c r="O137" s="295"/>
      <c r="P137" s="295"/>
      <c r="Q137" s="295"/>
      <c r="R137" s="291"/>
      <c r="S137" s="291"/>
      <c r="T137" s="290"/>
      <c r="U137" s="61"/>
      <c r="V137" s="63"/>
      <c r="W137" s="63"/>
      <c r="X137" s="180"/>
    </row>
    <row r="138" ht="12.75" outlineLevel="4">
      <c r="A138" s="289"/>
      <c r="B138" s="290"/>
      <c r="C138" s="290"/>
      <c r="D138" s="291"/>
      <c r="E138" s="297"/>
      <c r="F138" s="292" t="s">
        <v>167</v>
      </c>
      <c r="G138" s="291"/>
      <c r="H138" s="293">
        <v>799.888</v>
      </c>
      <c r="I138" s="294"/>
      <c r="J138" s="295"/>
      <c r="K138" s="296"/>
      <c r="L138" s="296"/>
      <c r="M138" s="296"/>
      <c r="N138" s="296"/>
      <c r="O138" s="295"/>
      <c r="P138" s="295"/>
      <c r="Q138" s="295"/>
      <c r="R138" s="291"/>
      <c r="S138" s="291"/>
      <c r="T138" s="290"/>
      <c r="U138" s="61"/>
      <c r="V138" s="63"/>
      <c r="W138" s="63"/>
      <c r="X138" s="180"/>
    </row>
    <row r="139" ht="7.5" customHeight="1" outlineLevel="4">
      <c r="A139" s="63"/>
      <c r="B139" s="199"/>
      <c r="C139" s="199"/>
      <c r="D139" s="180"/>
      <c r="E139" s="180"/>
      <c r="F139" s="243"/>
      <c r="G139" s="180"/>
      <c r="H139" s="194"/>
      <c r="I139" s="247"/>
      <c r="J139" s="190"/>
      <c r="K139" s="194"/>
      <c r="L139" s="194"/>
      <c r="M139" s="194"/>
      <c r="N139" s="194"/>
      <c r="O139" s="190"/>
      <c r="P139" s="190"/>
      <c r="Q139" s="190"/>
      <c r="R139" s="180"/>
      <c r="S139" s="180"/>
      <c r="T139" s="199"/>
      <c r="U139" s="63"/>
      <c r="X139" s="180"/>
    </row>
    <row r="140" ht="12.75" outlineLevel="3">
      <c r="A140" s="56"/>
      <c r="B140" s="269"/>
      <c r="C140" s="270">
        <v>14</v>
      </c>
      <c r="D140" s="271" t="s">
        <v>92</v>
      </c>
      <c r="E140" s="272" t="s">
        <v>168</v>
      </c>
      <c r="F140" s="273" t="s">
        <v>169</v>
      </c>
      <c r="G140" s="271" t="s">
        <v>95</v>
      </c>
      <c r="H140" s="274">
        <v>32753.888</v>
      </c>
      <c r="I140" s="275"/>
      <c r="J140" s="276">
        <f>H140*I140</f>
        <v>0</v>
      </c>
      <c r="K140" s="274"/>
      <c r="L140" s="274">
        <f>H140*K140</f>
        <v>0</v>
      </c>
      <c r="M140" s="274"/>
      <c r="N140" s="274">
        <f>H140*M140</f>
        <v>0</v>
      </c>
      <c r="O140" s="276">
        <v>21</v>
      </c>
      <c r="P140" s="276">
        <f>J140*(O140/100)</f>
        <v>0</v>
      </c>
      <c r="Q140" s="276">
        <f>J140+P140</f>
        <v>0</v>
      </c>
      <c r="R140" s="277"/>
      <c r="S140" s="277" t="s">
        <v>96</v>
      </c>
      <c r="T140" s="278">
        <v>1</v>
      </c>
      <c r="U140" s="63"/>
      <c r="V140" s="63"/>
      <c r="W140" s="63"/>
      <c r="X140" s="180"/>
    </row>
    <row r="141" ht="12.75" outlineLevel="4">
      <c r="A141" s="279"/>
      <c r="B141" s="280"/>
      <c r="C141" s="280"/>
      <c r="D141" s="281"/>
      <c r="E141" s="288" t="s">
        <v>1</v>
      </c>
      <c r="F141" s="282" t="s">
        <v>170</v>
      </c>
      <c r="G141" s="282"/>
      <c r="H141" s="283"/>
      <c r="I141" s="284"/>
      <c r="J141" s="285"/>
      <c r="K141" s="286"/>
      <c r="L141" s="286"/>
      <c r="M141" s="286"/>
      <c r="N141" s="286"/>
      <c r="O141" s="287"/>
      <c r="P141" s="287"/>
      <c r="Q141" s="287"/>
      <c r="R141" s="281"/>
      <c r="S141" s="281"/>
      <c r="T141" s="280"/>
      <c r="U141" s="61"/>
      <c r="V141" s="63"/>
      <c r="W141" s="63"/>
      <c r="X141" s="282" t="str">
        <f>F141</f>
        <v>Asfaltový beton vrstva ložní ACL 22 (ABVH) s rozprostřením a zhutněním z modifikovaného asfaltu v pruhu šířky přes 3 m, po zhutnění tl. 60 mm</v>
      </c>
      <c r="Y141" s="67"/>
      <c r="AA141" s="74"/>
    </row>
    <row r="142" ht="7.5" customHeight="1" outlineLevel="4">
      <c r="B142" s="199"/>
      <c r="C142" s="199"/>
      <c r="D142" s="180"/>
      <c r="E142" s="180"/>
      <c r="F142" s="181"/>
      <c r="G142" s="180"/>
      <c r="H142" s="194"/>
      <c r="I142" s="247"/>
      <c r="J142" s="190"/>
      <c r="K142" s="194"/>
      <c r="L142" s="194"/>
      <c r="M142" s="194"/>
      <c r="N142" s="194"/>
      <c r="O142" s="190"/>
      <c r="P142" s="190"/>
      <c r="Q142" s="190"/>
      <c r="R142" s="180"/>
      <c r="S142" s="180"/>
      <c r="T142" s="199"/>
      <c r="U142" s="63"/>
      <c r="X142" s="180"/>
    </row>
    <row r="143" ht="19.9" outlineLevel="4">
      <c r="A143" s="289"/>
      <c r="B143" s="290"/>
      <c r="C143" s="290"/>
      <c r="D143" s="291"/>
      <c r="E143" s="297" t="s">
        <v>2</v>
      </c>
      <c r="F143" s="292" t="s">
        <v>171</v>
      </c>
      <c r="G143" s="291"/>
      <c r="H143" s="293">
        <v>0</v>
      </c>
      <c r="I143" s="294"/>
      <c r="J143" s="295"/>
      <c r="K143" s="296"/>
      <c r="L143" s="296"/>
      <c r="M143" s="296"/>
      <c r="N143" s="296"/>
      <c r="O143" s="295"/>
      <c r="P143" s="295"/>
      <c r="Q143" s="295"/>
      <c r="R143" s="291"/>
      <c r="S143" s="291"/>
      <c r="T143" s="290"/>
      <c r="U143" s="61"/>
      <c r="V143" s="63"/>
      <c r="W143" s="63"/>
      <c r="X143" s="180"/>
    </row>
    <row r="144" ht="12.75" outlineLevel="4">
      <c r="A144" s="289"/>
      <c r="B144" s="290"/>
      <c r="C144" s="290"/>
      <c r="D144" s="291"/>
      <c r="E144" s="297"/>
      <c r="F144" s="292" t="s">
        <v>99</v>
      </c>
      <c r="G144" s="291"/>
      <c r="H144" s="293">
        <v>0</v>
      </c>
      <c r="I144" s="294"/>
      <c r="J144" s="295"/>
      <c r="K144" s="296"/>
      <c r="L144" s="296"/>
      <c r="M144" s="296"/>
      <c r="N144" s="296"/>
      <c r="O144" s="295"/>
      <c r="P144" s="295"/>
      <c r="Q144" s="295"/>
      <c r="R144" s="291"/>
      <c r="S144" s="291"/>
      <c r="T144" s="290"/>
      <c r="U144" s="61"/>
      <c r="V144" s="63"/>
      <c r="W144" s="63"/>
      <c r="X144" s="180"/>
    </row>
    <row r="145" ht="12.75" outlineLevel="4">
      <c r="A145" s="289"/>
      <c r="B145" s="290"/>
      <c r="C145" s="290"/>
      <c r="D145" s="291"/>
      <c r="E145" s="297"/>
      <c r="F145" s="292" t="s">
        <v>100</v>
      </c>
      <c r="G145" s="291"/>
      <c r="H145" s="293">
        <v>31923</v>
      </c>
      <c r="I145" s="294"/>
      <c r="J145" s="295"/>
      <c r="K145" s="296"/>
      <c r="L145" s="296"/>
      <c r="M145" s="296"/>
      <c r="N145" s="296"/>
      <c r="O145" s="295"/>
      <c r="P145" s="295"/>
      <c r="Q145" s="295"/>
      <c r="R145" s="291"/>
      <c r="S145" s="291"/>
      <c r="T145" s="290"/>
      <c r="U145" s="61"/>
      <c r="V145" s="63"/>
      <c r="W145" s="63"/>
      <c r="X145" s="180"/>
    </row>
    <row r="146" ht="12.75" outlineLevel="4">
      <c r="A146" s="289"/>
      <c r="B146" s="290"/>
      <c r="C146" s="290"/>
      <c r="D146" s="291"/>
      <c r="E146" s="297"/>
      <c r="F146" s="292" t="s">
        <v>101</v>
      </c>
      <c r="G146" s="291"/>
      <c r="H146" s="293">
        <v>0</v>
      </c>
      <c r="I146" s="294"/>
      <c r="J146" s="295"/>
      <c r="K146" s="296"/>
      <c r="L146" s="296"/>
      <c r="M146" s="296"/>
      <c r="N146" s="296"/>
      <c r="O146" s="295"/>
      <c r="P146" s="295"/>
      <c r="Q146" s="295"/>
      <c r="R146" s="291"/>
      <c r="S146" s="291"/>
      <c r="T146" s="290"/>
      <c r="U146" s="61"/>
      <c r="V146" s="63"/>
      <c r="W146" s="63"/>
      <c r="X146" s="180"/>
    </row>
    <row r="147" ht="12.75" outlineLevel="4">
      <c r="A147" s="289"/>
      <c r="B147" s="290"/>
      <c r="C147" s="290"/>
      <c r="D147" s="291"/>
      <c r="E147" s="297"/>
      <c r="F147" s="292" t="s">
        <v>102</v>
      </c>
      <c r="G147" s="291"/>
      <c r="H147" s="293">
        <v>31</v>
      </c>
      <c r="I147" s="294"/>
      <c r="J147" s="295"/>
      <c r="K147" s="296"/>
      <c r="L147" s="296"/>
      <c r="M147" s="296"/>
      <c r="N147" s="296"/>
      <c r="O147" s="295"/>
      <c r="P147" s="295"/>
      <c r="Q147" s="295"/>
      <c r="R147" s="291"/>
      <c r="S147" s="291"/>
      <c r="T147" s="290"/>
      <c r="U147" s="61"/>
      <c r="V147" s="63"/>
      <c r="W147" s="63"/>
      <c r="X147" s="180"/>
    </row>
    <row r="148" ht="12.75" outlineLevel="4">
      <c r="A148" s="289"/>
      <c r="B148" s="290"/>
      <c r="C148" s="290"/>
      <c r="D148" s="291"/>
      <c r="E148" s="297"/>
      <c r="F148" s="292" t="s">
        <v>113</v>
      </c>
      <c r="G148" s="291"/>
      <c r="H148" s="293">
        <v>0</v>
      </c>
      <c r="I148" s="294"/>
      <c r="J148" s="295"/>
      <c r="K148" s="296"/>
      <c r="L148" s="296"/>
      <c r="M148" s="296"/>
      <c r="N148" s="296"/>
      <c r="O148" s="295"/>
      <c r="P148" s="295"/>
      <c r="Q148" s="295"/>
      <c r="R148" s="291"/>
      <c r="S148" s="291"/>
      <c r="T148" s="290"/>
      <c r="U148" s="61"/>
      <c r="V148" s="63"/>
      <c r="W148" s="63"/>
      <c r="X148" s="180"/>
    </row>
    <row r="149" ht="12.75" outlineLevel="4">
      <c r="A149" s="289"/>
      <c r="B149" s="290"/>
      <c r="C149" s="290"/>
      <c r="D149" s="291"/>
      <c r="E149" s="297"/>
      <c r="F149" s="292" t="s">
        <v>167</v>
      </c>
      <c r="G149" s="291"/>
      <c r="H149" s="293">
        <v>799.888</v>
      </c>
      <c r="I149" s="294"/>
      <c r="J149" s="295"/>
      <c r="K149" s="296"/>
      <c r="L149" s="296"/>
      <c r="M149" s="296"/>
      <c r="N149" s="296"/>
      <c r="O149" s="295"/>
      <c r="P149" s="295"/>
      <c r="Q149" s="295"/>
      <c r="R149" s="291"/>
      <c r="S149" s="291"/>
      <c r="T149" s="290"/>
      <c r="U149" s="61"/>
      <c r="V149" s="63"/>
      <c r="W149" s="63"/>
      <c r="X149" s="180"/>
    </row>
    <row r="150" ht="7.5" customHeight="1" outlineLevel="4">
      <c r="A150" s="63"/>
      <c r="B150" s="199"/>
      <c r="C150" s="199"/>
      <c r="D150" s="180"/>
      <c r="E150" s="180"/>
      <c r="F150" s="243"/>
      <c r="G150" s="180"/>
      <c r="H150" s="194"/>
      <c r="I150" s="247"/>
      <c r="J150" s="190"/>
      <c r="K150" s="194"/>
      <c r="L150" s="194"/>
      <c r="M150" s="194"/>
      <c r="N150" s="194"/>
      <c r="O150" s="190"/>
      <c r="P150" s="190"/>
      <c r="Q150" s="190"/>
      <c r="R150" s="180"/>
      <c r="S150" s="180"/>
      <c r="T150" s="199"/>
      <c r="U150" s="63"/>
      <c r="X150" s="180"/>
    </row>
    <row r="151" ht="12.75" outlineLevel="3">
      <c r="A151" s="56"/>
      <c r="B151" s="269"/>
      <c r="C151" s="270">
        <v>15</v>
      </c>
      <c r="D151" s="271" t="s">
        <v>92</v>
      </c>
      <c r="E151" s="272" t="s">
        <v>172</v>
      </c>
      <c r="F151" s="273" t="s">
        <v>173</v>
      </c>
      <c r="G151" s="271" t="s">
        <v>95</v>
      </c>
      <c r="H151" s="274">
        <v>31954</v>
      </c>
      <c r="I151" s="275"/>
      <c r="J151" s="276">
        <f>H151*I151</f>
        <v>0</v>
      </c>
      <c r="K151" s="274"/>
      <c r="L151" s="274">
        <f>H151*K151</f>
        <v>0</v>
      </c>
      <c r="M151" s="274"/>
      <c r="N151" s="274">
        <f>H151*M151</f>
        <v>0</v>
      </c>
      <c r="O151" s="276">
        <v>21</v>
      </c>
      <c r="P151" s="276">
        <f>J151*(O151/100)</f>
        <v>0</v>
      </c>
      <c r="Q151" s="276">
        <f>J151+P151</f>
        <v>0</v>
      </c>
      <c r="R151" s="277"/>
      <c r="S151" s="277" t="s">
        <v>96</v>
      </c>
      <c r="T151" s="278">
        <v>1</v>
      </c>
      <c r="U151" s="63"/>
      <c r="V151" s="63"/>
      <c r="W151" s="63"/>
      <c r="X151" s="180"/>
    </row>
    <row r="152" ht="12.75" outlineLevel="4">
      <c r="A152" s="279"/>
      <c r="B152" s="280"/>
      <c r="C152" s="280"/>
      <c r="D152" s="281"/>
      <c r="E152" s="288" t="s">
        <v>1</v>
      </c>
      <c r="F152" s="282" t="s">
        <v>174</v>
      </c>
      <c r="G152" s="282"/>
      <c r="H152" s="283"/>
      <c r="I152" s="284"/>
      <c r="J152" s="285"/>
      <c r="K152" s="286"/>
      <c r="L152" s="286"/>
      <c r="M152" s="286"/>
      <c r="N152" s="286"/>
      <c r="O152" s="287"/>
      <c r="P152" s="287"/>
      <c r="Q152" s="287"/>
      <c r="R152" s="281"/>
      <c r="S152" s="281"/>
      <c r="T152" s="280"/>
      <c r="U152" s="61"/>
      <c r="V152" s="63"/>
      <c r="W152" s="63"/>
      <c r="X152" s="282" t="str">
        <f>F152</f>
        <v>Postřik spojovací PS bez posypu kamenivem ze silniční emulze, v množství 0,40 kg/m2</v>
      </c>
      <c r="Y152" s="67"/>
      <c r="AA152" s="74"/>
    </row>
    <row r="153" ht="7.5" customHeight="1" outlineLevel="4">
      <c r="B153" s="199"/>
      <c r="C153" s="199"/>
      <c r="D153" s="180"/>
      <c r="E153" s="180"/>
      <c r="F153" s="181"/>
      <c r="G153" s="180"/>
      <c r="H153" s="194"/>
      <c r="I153" s="247"/>
      <c r="J153" s="190"/>
      <c r="K153" s="194"/>
      <c r="L153" s="194"/>
      <c r="M153" s="194"/>
      <c r="N153" s="194"/>
      <c r="O153" s="190"/>
      <c r="P153" s="190"/>
      <c r="Q153" s="190"/>
      <c r="R153" s="180"/>
      <c r="S153" s="180"/>
      <c r="T153" s="199"/>
      <c r="U153" s="63"/>
      <c r="X153" s="180"/>
    </row>
    <row r="154" ht="12.75" outlineLevel="4">
      <c r="A154" s="289"/>
      <c r="B154" s="290"/>
      <c r="C154" s="290"/>
      <c r="D154" s="291"/>
      <c r="E154" s="297" t="s">
        <v>2</v>
      </c>
      <c r="F154" s="292" t="s">
        <v>175</v>
      </c>
      <c r="G154" s="291"/>
      <c r="H154" s="293">
        <v>0</v>
      </c>
      <c r="I154" s="294"/>
      <c r="J154" s="295"/>
      <c r="K154" s="296"/>
      <c r="L154" s="296"/>
      <c r="M154" s="296"/>
      <c r="N154" s="296"/>
      <c r="O154" s="295"/>
      <c r="P154" s="295"/>
      <c r="Q154" s="295"/>
      <c r="R154" s="291"/>
      <c r="S154" s="291"/>
      <c r="T154" s="290"/>
      <c r="U154" s="61"/>
      <c r="V154" s="63"/>
      <c r="W154" s="63"/>
      <c r="X154" s="180"/>
    </row>
    <row r="155" ht="12.75" outlineLevel="4">
      <c r="A155" s="289"/>
      <c r="B155" s="290"/>
      <c r="C155" s="290"/>
      <c r="D155" s="291"/>
      <c r="E155" s="297"/>
      <c r="F155" s="292" t="s">
        <v>99</v>
      </c>
      <c r="G155" s="291"/>
      <c r="H155" s="293">
        <v>0</v>
      </c>
      <c r="I155" s="294"/>
      <c r="J155" s="295"/>
      <c r="K155" s="296"/>
      <c r="L155" s="296"/>
      <c r="M155" s="296"/>
      <c r="N155" s="296"/>
      <c r="O155" s="295"/>
      <c r="P155" s="295"/>
      <c r="Q155" s="295"/>
      <c r="R155" s="291"/>
      <c r="S155" s="291"/>
      <c r="T155" s="290"/>
      <c r="U155" s="61"/>
      <c r="V155" s="63"/>
      <c r="W155" s="63"/>
      <c r="X155" s="180"/>
    </row>
    <row r="156" ht="12.75" outlineLevel="4">
      <c r="A156" s="289"/>
      <c r="B156" s="290"/>
      <c r="C156" s="290"/>
      <c r="D156" s="291"/>
      <c r="E156" s="297"/>
      <c r="F156" s="292" t="s">
        <v>100</v>
      </c>
      <c r="G156" s="291"/>
      <c r="H156" s="293">
        <v>31923</v>
      </c>
      <c r="I156" s="294"/>
      <c r="J156" s="295"/>
      <c r="K156" s="296"/>
      <c r="L156" s="296"/>
      <c r="M156" s="296"/>
      <c r="N156" s="296"/>
      <c r="O156" s="295"/>
      <c r="P156" s="295"/>
      <c r="Q156" s="295"/>
      <c r="R156" s="291"/>
      <c r="S156" s="291"/>
      <c r="T156" s="290"/>
      <c r="U156" s="61"/>
      <c r="V156" s="63"/>
      <c r="W156" s="63"/>
      <c r="X156" s="180"/>
    </row>
    <row r="157" ht="12.75" outlineLevel="4">
      <c r="A157" s="289"/>
      <c r="B157" s="290"/>
      <c r="C157" s="290"/>
      <c r="D157" s="291"/>
      <c r="E157" s="297"/>
      <c r="F157" s="292" t="s">
        <v>101</v>
      </c>
      <c r="G157" s="291"/>
      <c r="H157" s="293">
        <v>0</v>
      </c>
      <c r="I157" s="294"/>
      <c r="J157" s="295"/>
      <c r="K157" s="296"/>
      <c r="L157" s="296"/>
      <c r="M157" s="296"/>
      <c r="N157" s="296"/>
      <c r="O157" s="295"/>
      <c r="P157" s="295"/>
      <c r="Q157" s="295"/>
      <c r="R157" s="291"/>
      <c r="S157" s="291"/>
      <c r="T157" s="290"/>
      <c r="U157" s="61"/>
      <c r="V157" s="63"/>
      <c r="W157" s="63"/>
      <c r="X157" s="180"/>
    </row>
    <row r="158" ht="12.75" outlineLevel="4">
      <c r="A158" s="289"/>
      <c r="B158" s="290"/>
      <c r="C158" s="290"/>
      <c r="D158" s="291"/>
      <c r="E158" s="297"/>
      <c r="F158" s="292" t="s">
        <v>102</v>
      </c>
      <c r="G158" s="291"/>
      <c r="H158" s="293">
        <v>31</v>
      </c>
      <c r="I158" s="294"/>
      <c r="J158" s="295"/>
      <c r="K158" s="296"/>
      <c r="L158" s="296"/>
      <c r="M158" s="296"/>
      <c r="N158" s="296"/>
      <c r="O158" s="295"/>
      <c r="P158" s="295"/>
      <c r="Q158" s="295"/>
      <c r="R158" s="291"/>
      <c r="S158" s="291"/>
      <c r="T158" s="290"/>
      <c r="U158" s="61"/>
      <c r="V158" s="63"/>
      <c r="W158" s="63"/>
      <c r="X158" s="180"/>
    </row>
    <row r="159" ht="7.5" customHeight="1" outlineLevel="4">
      <c r="A159" s="63"/>
      <c r="B159" s="199"/>
      <c r="C159" s="199"/>
      <c r="D159" s="180"/>
      <c r="E159" s="180"/>
      <c r="F159" s="243"/>
      <c r="G159" s="180"/>
      <c r="H159" s="194"/>
      <c r="I159" s="247"/>
      <c r="J159" s="190"/>
      <c r="K159" s="194"/>
      <c r="L159" s="194"/>
      <c r="M159" s="194"/>
      <c r="N159" s="194"/>
      <c r="O159" s="190"/>
      <c r="P159" s="190"/>
      <c r="Q159" s="190"/>
      <c r="R159" s="180"/>
      <c r="S159" s="180"/>
      <c r="T159" s="199"/>
      <c r="U159" s="63"/>
      <c r="X159" s="180"/>
    </row>
    <row r="160" ht="12.75" outlineLevel="3">
      <c r="A160" s="56"/>
      <c r="B160" s="269"/>
      <c r="C160" s="270">
        <v>16</v>
      </c>
      <c r="D160" s="271" t="s">
        <v>92</v>
      </c>
      <c r="E160" s="272" t="s">
        <v>176</v>
      </c>
      <c r="F160" s="273" t="s">
        <v>177</v>
      </c>
      <c r="G160" s="271" t="s">
        <v>95</v>
      </c>
      <c r="H160" s="274">
        <v>31954</v>
      </c>
      <c r="I160" s="275"/>
      <c r="J160" s="276">
        <f>H160*I160</f>
        <v>0</v>
      </c>
      <c r="K160" s="274"/>
      <c r="L160" s="274">
        <f>H160*K160</f>
        <v>0</v>
      </c>
      <c r="M160" s="274"/>
      <c r="N160" s="274">
        <f>H160*M160</f>
        <v>0</v>
      </c>
      <c r="O160" s="276">
        <v>21</v>
      </c>
      <c r="P160" s="276">
        <f>J160*(O160/100)</f>
        <v>0</v>
      </c>
      <c r="Q160" s="276">
        <f>J160+P160</f>
        <v>0</v>
      </c>
      <c r="R160" s="277"/>
      <c r="S160" s="277" t="s">
        <v>96</v>
      </c>
      <c r="T160" s="278">
        <v>1</v>
      </c>
      <c r="U160" s="63"/>
      <c r="V160" s="63"/>
      <c r="W160" s="63"/>
      <c r="X160" s="180"/>
    </row>
    <row r="161" ht="12.75" outlineLevel="4">
      <c r="A161" s="279"/>
      <c r="B161" s="280"/>
      <c r="C161" s="280"/>
      <c r="D161" s="281"/>
      <c r="E161" s="288" t="s">
        <v>1</v>
      </c>
      <c r="F161" s="282" t="s">
        <v>178</v>
      </c>
      <c r="G161" s="282"/>
      <c r="H161" s="283"/>
      <c r="I161" s="284"/>
      <c r="J161" s="285"/>
      <c r="K161" s="286"/>
      <c r="L161" s="286"/>
      <c r="M161" s="286"/>
      <c r="N161" s="286"/>
      <c r="O161" s="287"/>
      <c r="P161" s="287"/>
      <c r="Q161" s="287"/>
      <c r="R161" s="281"/>
      <c r="S161" s="281"/>
      <c r="T161" s="280"/>
      <c r="U161" s="61"/>
      <c r="V161" s="63"/>
      <c r="W161" s="63"/>
      <c r="X161" s="282" t="str">
        <f>F161</f>
        <v>Asfaltový beton vrstva obrusná ACO 16 (ABH) s rozprostřením a zhutněním z modifikovaného asfaltu v pruhu šířky přes 3 m, po zhutnění tl. 50 mm</v>
      </c>
      <c r="Y161" s="67"/>
      <c r="AA161" s="74"/>
    </row>
    <row r="162" ht="7.5" customHeight="1" outlineLevel="4">
      <c r="B162" s="199"/>
      <c r="C162" s="199"/>
      <c r="D162" s="180"/>
      <c r="E162" s="180"/>
      <c r="F162" s="181"/>
      <c r="G162" s="180"/>
      <c r="H162" s="194"/>
      <c r="I162" s="247"/>
      <c r="J162" s="190"/>
      <c r="K162" s="194"/>
      <c r="L162" s="194"/>
      <c r="M162" s="194"/>
      <c r="N162" s="194"/>
      <c r="O162" s="190"/>
      <c r="P162" s="190"/>
      <c r="Q162" s="190"/>
      <c r="R162" s="180"/>
      <c r="S162" s="180"/>
      <c r="T162" s="199"/>
      <c r="U162" s="63"/>
      <c r="X162" s="180"/>
    </row>
    <row r="163" ht="19.9" outlineLevel="4">
      <c r="A163" s="289"/>
      <c r="B163" s="290"/>
      <c r="C163" s="290"/>
      <c r="D163" s="291"/>
      <c r="E163" s="297" t="s">
        <v>2</v>
      </c>
      <c r="F163" s="292" t="s">
        <v>179</v>
      </c>
      <c r="G163" s="291"/>
      <c r="H163" s="293">
        <v>0</v>
      </c>
      <c r="I163" s="294"/>
      <c r="J163" s="295"/>
      <c r="K163" s="296"/>
      <c r="L163" s="296"/>
      <c r="M163" s="296"/>
      <c r="N163" s="296"/>
      <c r="O163" s="295"/>
      <c r="P163" s="295"/>
      <c r="Q163" s="295"/>
      <c r="R163" s="291"/>
      <c r="S163" s="291"/>
      <c r="T163" s="290"/>
      <c r="U163" s="61"/>
      <c r="V163" s="63"/>
      <c r="W163" s="63"/>
      <c r="X163" s="180"/>
    </row>
    <row r="164" ht="12.75" outlineLevel="4">
      <c r="A164" s="289"/>
      <c r="B164" s="290"/>
      <c r="C164" s="290"/>
      <c r="D164" s="291"/>
      <c r="E164" s="297"/>
      <c r="F164" s="292" t="s">
        <v>99</v>
      </c>
      <c r="G164" s="291"/>
      <c r="H164" s="293">
        <v>0</v>
      </c>
      <c r="I164" s="294"/>
      <c r="J164" s="295"/>
      <c r="K164" s="296"/>
      <c r="L164" s="296"/>
      <c r="M164" s="296"/>
      <c r="N164" s="296"/>
      <c r="O164" s="295"/>
      <c r="P164" s="295"/>
      <c r="Q164" s="295"/>
      <c r="R164" s="291"/>
      <c r="S164" s="291"/>
      <c r="T164" s="290"/>
      <c r="U164" s="61"/>
      <c r="V164" s="63"/>
      <c r="W164" s="63"/>
      <c r="X164" s="180"/>
    </row>
    <row r="165" ht="12.75" outlineLevel="4">
      <c r="A165" s="289"/>
      <c r="B165" s="290"/>
      <c r="C165" s="290"/>
      <c r="D165" s="291"/>
      <c r="E165" s="297"/>
      <c r="F165" s="292" t="s">
        <v>100</v>
      </c>
      <c r="G165" s="291"/>
      <c r="H165" s="293">
        <v>31923</v>
      </c>
      <c r="I165" s="294"/>
      <c r="J165" s="295"/>
      <c r="K165" s="296"/>
      <c r="L165" s="296"/>
      <c r="M165" s="296"/>
      <c r="N165" s="296"/>
      <c r="O165" s="295"/>
      <c r="P165" s="295"/>
      <c r="Q165" s="295"/>
      <c r="R165" s="291"/>
      <c r="S165" s="291"/>
      <c r="T165" s="290"/>
      <c r="U165" s="61"/>
      <c r="V165" s="63"/>
      <c r="W165" s="63"/>
      <c r="X165" s="180"/>
    </row>
    <row r="166" ht="12.75" outlineLevel="4">
      <c r="A166" s="289"/>
      <c r="B166" s="290"/>
      <c r="C166" s="290"/>
      <c r="D166" s="291"/>
      <c r="E166" s="297"/>
      <c r="F166" s="292" t="s">
        <v>101</v>
      </c>
      <c r="G166" s="291"/>
      <c r="H166" s="293">
        <v>0</v>
      </c>
      <c r="I166" s="294"/>
      <c r="J166" s="295"/>
      <c r="K166" s="296"/>
      <c r="L166" s="296"/>
      <c r="M166" s="296"/>
      <c r="N166" s="296"/>
      <c r="O166" s="295"/>
      <c r="P166" s="295"/>
      <c r="Q166" s="295"/>
      <c r="R166" s="291"/>
      <c r="S166" s="291"/>
      <c r="T166" s="290"/>
      <c r="U166" s="61"/>
      <c r="V166" s="63"/>
      <c r="W166" s="63"/>
      <c r="X166" s="180"/>
    </row>
    <row r="167" ht="12.75" outlineLevel="4">
      <c r="A167" s="289"/>
      <c r="B167" s="290"/>
      <c r="C167" s="290"/>
      <c r="D167" s="291"/>
      <c r="E167" s="297"/>
      <c r="F167" s="292" t="s">
        <v>102</v>
      </c>
      <c r="G167" s="291"/>
      <c r="H167" s="293">
        <v>31</v>
      </c>
      <c r="I167" s="294"/>
      <c r="J167" s="295"/>
      <c r="K167" s="296"/>
      <c r="L167" s="296"/>
      <c r="M167" s="296"/>
      <c r="N167" s="296"/>
      <c r="O167" s="295"/>
      <c r="P167" s="295"/>
      <c r="Q167" s="295"/>
      <c r="R167" s="291"/>
      <c r="S167" s="291"/>
      <c r="T167" s="290"/>
      <c r="U167" s="61"/>
      <c r="V167" s="63"/>
      <c r="W167" s="63"/>
      <c r="X167" s="180"/>
    </row>
    <row r="168" ht="7.5" customHeight="1" outlineLevel="4">
      <c r="A168" s="63"/>
      <c r="B168" s="199"/>
      <c r="C168" s="199"/>
      <c r="D168" s="180"/>
      <c r="E168" s="180"/>
      <c r="F168" s="243"/>
      <c r="G168" s="180"/>
      <c r="H168" s="194"/>
      <c r="I168" s="247"/>
      <c r="J168" s="190"/>
      <c r="K168" s="194"/>
      <c r="L168" s="194"/>
      <c r="M168" s="194"/>
      <c r="N168" s="194"/>
      <c r="O168" s="190"/>
      <c r="P168" s="190"/>
      <c r="Q168" s="190"/>
      <c r="R168" s="180"/>
      <c r="S168" s="180"/>
      <c r="T168" s="199"/>
      <c r="U168" s="63"/>
      <c r="X168" s="180"/>
    </row>
    <row r="169" ht="12.75" outlineLevel="3">
      <c r="A169" s="56"/>
      <c r="B169" s="269"/>
      <c r="C169" s="270">
        <v>17</v>
      </c>
      <c r="D169" s="271" t="s">
        <v>92</v>
      </c>
      <c r="E169" s="272" t="s">
        <v>180</v>
      </c>
      <c r="F169" s="273" t="s">
        <v>181</v>
      </c>
      <c r="G169" s="271" t="s">
        <v>95</v>
      </c>
      <c r="H169" s="274">
        <v>3702</v>
      </c>
      <c r="I169" s="275"/>
      <c r="J169" s="276">
        <f>H169*I169</f>
        <v>0</v>
      </c>
      <c r="K169" s="274">
        <v>0.216</v>
      </c>
      <c r="L169" s="274">
        <f>H169*K169</f>
        <v>799.632</v>
      </c>
      <c r="M169" s="274"/>
      <c r="N169" s="274">
        <f>H169*M169</f>
        <v>0</v>
      </c>
      <c r="O169" s="276">
        <v>21</v>
      </c>
      <c r="P169" s="276">
        <f>J169*(O169/100)</f>
        <v>0</v>
      </c>
      <c r="Q169" s="276">
        <f>J169+P169</f>
        <v>0</v>
      </c>
      <c r="R169" s="277"/>
      <c r="S169" s="277" t="s">
        <v>96</v>
      </c>
      <c r="T169" s="278">
        <v>1</v>
      </c>
      <c r="U169" s="63"/>
      <c r="V169" s="63"/>
      <c r="W169" s="63"/>
      <c r="X169" s="180"/>
    </row>
    <row r="170" ht="12.75" outlineLevel="4">
      <c r="A170" s="279"/>
      <c r="B170" s="280"/>
      <c r="C170" s="280"/>
      <c r="D170" s="281"/>
      <c r="E170" s="288" t="s">
        <v>1</v>
      </c>
      <c r="F170" s="282" t="s">
        <v>182</v>
      </c>
      <c r="G170" s="282"/>
      <c r="H170" s="283"/>
      <c r="I170" s="284"/>
      <c r="J170" s="285"/>
      <c r="K170" s="286"/>
      <c r="L170" s="286"/>
      <c r="M170" s="286"/>
      <c r="N170" s="286"/>
      <c r="O170" s="287"/>
      <c r="P170" s="287"/>
      <c r="Q170" s="287"/>
      <c r="R170" s="281"/>
      <c r="S170" s="281"/>
      <c r="T170" s="280"/>
      <c r="U170" s="61"/>
      <c r="V170" s="63"/>
      <c r="W170" s="63"/>
      <c r="X170" s="282" t="str">
        <f>F170</f>
        <v>Zpevnění krajnic nebo komunikací pro pěší s rozprostřením a zhutněním, po zhutnění asfaltovým recyklátem tl. 100 mm</v>
      </c>
      <c r="Y170" s="67"/>
      <c r="AA170" s="74"/>
    </row>
    <row r="171" ht="7.5" customHeight="1" outlineLevel="4">
      <c r="B171" s="199"/>
      <c r="C171" s="199"/>
      <c r="D171" s="180"/>
      <c r="E171" s="180"/>
      <c r="F171" s="181"/>
      <c r="G171" s="180"/>
      <c r="H171" s="194"/>
      <c r="I171" s="247"/>
      <c r="J171" s="190"/>
      <c r="K171" s="194"/>
      <c r="L171" s="194"/>
      <c r="M171" s="194"/>
      <c r="N171" s="194"/>
      <c r="O171" s="190"/>
      <c r="P171" s="190"/>
      <c r="Q171" s="190"/>
      <c r="R171" s="180"/>
      <c r="S171" s="180"/>
      <c r="T171" s="199"/>
      <c r="U171" s="63"/>
      <c r="X171" s="180"/>
    </row>
    <row r="172" ht="12.75" outlineLevel="4">
      <c r="A172" s="289"/>
      <c r="B172" s="290"/>
      <c r="C172" s="290"/>
      <c r="D172" s="291"/>
      <c r="E172" s="297" t="s">
        <v>2</v>
      </c>
      <c r="F172" s="292" t="s">
        <v>183</v>
      </c>
      <c r="G172" s="291"/>
      <c r="H172" s="293">
        <v>0</v>
      </c>
      <c r="I172" s="294"/>
      <c r="J172" s="295"/>
      <c r="K172" s="296"/>
      <c r="L172" s="296"/>
      <c r="M172" s="296"/>
      <c r="N172" s="296"/>
      <c r="O172" s="295"/>
      <c r="P172" s="295"/>
      <c r="Q172" s="295"/>
      <c r="R172" s="291"/>
      <c r="S172" s="291"/>
      <c r="T172" s="290"/>
      <c r="U172" s="61"/>
      <c r="V172" s="63"/>
      <c r="W172" s="63"/>
      <c r="X172" s="180"/>
    </row>
    <row r="173" ht="12.75" outlineLevel="4">
      <c r="A173" s="289"/>
      <c r="B173" s="290"/>
      <c r="C173" s="290"/>
      <c r="D173" s="291"/>
      <c r="E173" s="297"/>
      <c r="F173" s="292" t="s">
        <v>136</v>
      </c>
      <c r="G173" s="291"/>
      <c r="H173" s="293">
        <v>3702</v>
      </c>
      <c r="I173" s="294"/>
      <c r="J173" s="295"/>
      <c r="K173" s="296"/>
      <c r="L173" s="296"/>
      <c r="M173" s="296"/>
      <c r="N173" s="296"/>
      <c r="O173" s="295"/>
      <c r="P173" s="295"/>
      <c r="Q173" s="295"/>
      <c r="R173" s="291"/>
      <c r="S173" s="291"/>
      <c r="T173" s="290"/>
      <c r="U173" s="61"/>
      <c r="V173" s="63"/>
      <c r="W173" s="63"/>
      <c r="X173" s="180"/>
    </row>
    <row r="174" ht="7.5" customHeight="1" outlineLevel="4">
      <c r="A174" s="63"/>
      <c r="B174" s="199"/>
      <c r="C174" s="199"/>
      <c r="D174" s="180"/>
      <c r="E174" s="180"/>
      <c r="F174" s="243"/>
      <c r="G174" s="180"/>
      <c r="H174" s="194"/>
      <c r="I174" s="247"/>
      <c r="J174" s="190"/>
      <c r="K174" s="194"/>
      <c r="L174" s="194"/>
      <c r="M174" s="194"/>
      <c r="N174" s="194"/>
      <c r="O174" s="190"/>
      <c r="P174" s="190"/>
      <c r="Q174" s="190"/>
      <c r="R174" s="180"/>
      <c r="S174" s="180"/>
      <c r="T174" s="199"/>
      <c r="U174" s="63"/>
      <c r="X174" s="180"/>
    </row>
    <row r="175" ht="12.75" outlineLevel="3">
      <c r="A175" s="56"/>
      <c r="B175" s="269"/>
      <c r="C175" s="270">
        <v>18</v>
      </c>
      <c r="D175" s="271" t="s">
        <v>92</v>
      </c>
      <c r="E175" s="272" t="s">
        <v>184</v>
      </c>
      <c r="F175" s="273" t="s">
        <v>185</v>
      </c>
      <c r="G175" s="271" t="s">
        <v>95</v>
      </c>
      <c r="H175" s="274">
        <v>56</v>
      </c>
      <c r="I175" s="275"/>
      <c r="J175" s="276">
        <f>H175*I175</f>
        <v>0</v>
      </c>
      <c r="K175" s="274"/>
      <c r="L175" s="274">
        <f>H175*K175</f>
        <v>0</v>
      </c>
      <c r="M175" s="274"/>
      <c r="N175" s="274">
        <f>H175*M175</f>
        <v>0</v>
      </c>
      <c r="O175" s="276">
        <v>21</v>
      </c>
      <c r="P175" s="276">
        <f>J175*(O175/100)</f>
        <v>0</v>
      </c>
      <c r="Q175" s="276">
        <f>J175+P175</f>
        <v>0</v>
      </c>
      <c r="R175" s="277"/>
      <c r="S175" s="277" t="s">
        <v>96</v>
      </c>
      <c r="T175" s="278">
        <v>1</v>
      </c>
      <c r="U175" s="63"/>
      <c r="V175" s="63"/>
      <c r="W175" s="63"/>
      <c r="X175" s="180"/>
    </row>
    <row r="176" ht="12.75" outlineLevel="4">
      <c r="A176" s="279"/>
      <c r="B176" s="280"/>
      <c r="C176" s="280"/>
      <c r="D176" s="281"/>
      <c r="E176" s="288" t="s">
        <v>1</v>
      </c>
      <c r="F176" s="282" t="s">
        <v>186</v>
      </c>
      <c r="G176" s="282"/>
      <c r="H176" s="283"/>
      <c r="I176" s="284"/>
      <c r="J176" s="285"/>
      <c r="K176" s="286"/>
      <c r="L176" s="286"/>
      <c r="M176" s="286"/>
      <c r="N176" s="286"/>
      <c r="O176" s="287"/>
      <c r="P176" s="287"/>
      <c r="Q176" s="287"/>
      <c r="R176" s="281"/>
      <c r="S176" s="281"/>
      <c r="T176" s="280"/>
      <c r="U176" s="61"/>
      <c r="V176" s="63"/>
      <c r="W176" s="63"/>
      <c r="X176" s="282" t="str">
        <f>F176</f>
        <v>Podklad ze štěrkodrti ŠD s rozprostřením a zhutněním plochy přes 100 m2, po zhutnění tl. 150 mm</v>
      </c>
      <c r="Y176" s="67"/>
      <c r="AA176" s="74"/>
    </row>
    <row r="177" ht="7.5" customHeight="1" outlineLevel="4">
      <c r="B177" s="199"/>
      <c r="C177" s="199"/>
      <c r="D177" s="180"/>
      <c r="E177" s="180"/>
      <c r="F177" s="181"/>
      <c r="G177" s="180"/>
      <c r="H177" s="194"/>
      <c r="I177" s="247"/>
      <c r="J177" s="190"/>
      <c r="K177" s="194"/>
      <c r="L177" s="194"/>
      <c r="M177" s="194"/>
      <c r="N177" s="194"/>
      <c r="O177" s="190"/>
      <c r="P177" s="190"/>
      <c r="Q177" s="190"/>
      <c r="R177" s="180"/>
      <c r="S177" s="180"/>
      <c r="T177" s="199"/>
      <c r="U177" s="63"/>
      <c r="X177" s="180"/>
    </row>
    <row r="178" ht="12.75" outlineLevel="4">
      <c r="A178" s="289"/>
      <c r="B178" s="290"/>
      <c r="C178" s="290"/>
      <c r="D178" s="291"/>
      <c r="E178" s="297" t="s">
        <v>2</v>
      </c>
      <c r="F178" s="292" t="s">
        <v>187</v>
      </c>
      <c r="G178" s="291"/>
      <c r="H178" s="293">
        <v>0</v>
      </c>
      <c r="I178" s="294"/>
      <c r="J178" s="295"/>
      <c r="K178" s="296"/>
      <c r="L178" s="296"/>
      <c r="M178" s="296"/>
      <c r="N178" s="296"/>
      <c r="O178" s="295"/>
      <c r="P178" s="295"/>
      <c r="Q178" s="295"/>
      <c r="R178" s="291"/>
      <c r="S178" s="291"/>
      <c r="T178" s="290"/>
      <c r="U178" s="61"/>
      <c r="V178" s="63"/>
      <c r="W178" s="63"/>
      <c r="X178" s="180"/>
    </row>
    <row r="179" ht="12.75" outlineLevel="4">
      <c r="A179" s="289"/>
      <c r="B179" s="290"/>
      <c r="C179" s="290"/>
      <c r="D179" s="291"/>
      <c r="E179" s="297"/>
      <c r="F179" s="292" t="s">
        <v>188</v>
      </c>
      <c r="G179" s="291"/>
      <c r="H179" s="293">
        <v>56</v>
      </c>
      <c r="I179" s="294"/>
      <c r="J179" s="295"/>
      <c r="K179" s="296"/>
      <c r="L179" s="296"/>
      <c r="M179" s="296"/>
      <c r="N179" s="296"/>
      <c r="O179" s="295"/>
      <c r="P179" s="295"/>
      <c r="Q179" s="295"/>
      <c r="R179" s="291"/>
      <c r="S179" s="291"/>
      <c r="T179" s="290"/>
      <c r="U179" s="61"/>
      <c r="V179" s="63"/>
      <c r="W179" s="63"/>
      <c r="X179" s="180"/>
    </row>
    <row r="180" ht="7.5" customHeight="1" outlineLevel="4">
      <c r="A180" s="63"/>
      <c r="B180" s="199"/>
      <c r="C180" s="199"/>
      <c r="D180" s="180"/>
      <c r="E180" s="180"/>
      <c r="F180" s="243"/>
      <c r="G180" s="180"/>
      <c r="H180" s="194"/>
      <c r="I180" s="247"/>
      <c r="J180" s="190"/>
      <c r="K180" s="194"/>
      <c r="L180" s="194"/>
      <c r="M180" s="194"/>
      <c r="N180" s="194"/>
      <c r="O180" s="190"/>
      <c r="P180" s="190"/>
      <c r="Q180" s="190"/>
      <c r="R180" s="180"/>
      <c r="S180" s="180"/>
      <c r="T180" s="199"/>
      <c r="U180" s="63"/>
      <c r="X180" s="180"/>
    </row>
    <row r="181" ht="12.75" outlineLevel="3">
      <c r="A181" s="56"/>
      <c r="B181" s="269"/>
      <c r="C181" s="270">
        <v>19</v>
      </c>
      <c r="D181" s="271" t="s">
        <v>92</v>
      </c>
      <c r="E181" s="272" t="s">
        <v>189</v>
      </c>
      <c r="F181" s="273" t="s">
        <v>190</v>
      </c>
      <c r="G181" s="271" t="s">
        <v>95</v>
      </c>
      <c r="H181" s="274">
        <v>56</v>
      </c>
      <c r="I181" s="275"/>
      <c r="J181" s="276">
        <f>H181*I181</f>
        <v>0</v>
      </c>
      <c r="K181" s="274"/>
      <c r="L181" s="274">
        <f>H181*K181</f>
        <v>0</v>
      </c>
      <c r="M181" s="274"/>
      <c r="N181" s="274">
        <f>H181*M181</f>
        <v>0</v>
      </c>
      <c r="O181" s="276">
        <v>21</v>
      </c>
      <c r="P181" s="276">
        <f>J181*(O181/100)</f>
        <v>0</v>
      </c>
      <c r="Q181" s="276">
        <f>J181+P181</f>
        <v>0</v>
      </c>
      <c r="R181" s="277"/>
      <c r="S181" s="277" t="s">
        <v>96</v>
      </c>
      <c r="T181" s="278">
        <v>1</v>
      </c>
      <c r="U181" s="63"/>
      <c r="V181" s="63"/>
      <c r="W181" s="63"/>
      <c r="X181" s="180"/>
    </row>
    <row r="182" ht="12.75" outlineLevel="4">
      <c r="A182" s="279"/>
      <c r="B182" s="280"/>
      <c r="C182" s="280"/>
      <c r="D182" s="281"/>
      <c r="E182" s="288" t="s">
        <v>1</v>
      </c>
      <c r="F182" s="282" t="s">
        <v>191</v>
      </c>
      <c r="G182" s="282"/>
      <c r="H182" s="283"/>
      <c r="I182" s="284"/>
      <c r="J182" s="285"/>
      <c r="K182" s="286"/>
      <c r="L182" s="286"/>
      <c r="M182" s="286"/>
      <c r="N182" s="286"/>
      <c r="O182" s="287"/>
      <c r="P182" s="287"/>
      <c r="Q182" s="287"/>
      <c r="R182" s="281"/>
      <c r="S182" s="281"/>
      <c r="T182" s="280"/>
      <c r="U182" s="61"/>
      <c r="V182" s="63"/>
      <c r="W182" s="63"/>
      <c r="X182" s="282" t="str">
        <f>F182</f>
        <v>Podklad nebo podsyp z asfaltového recyklátu s rozprostřením a zhutněním plochy přes 100 m2, po zhutnění tl. 100 mm</v>
      </c>
      <c r="Y182" s="67"/>
      <c r="AA182" s="74"/>
    </row>
    <row r="183" ht="7.5" customHeight="1" outlineLevel="4">
      <c r="B183" s="199"/>
      <c r="C183" s="199"/>
      <c r="D183" s="180"/>
      <c r="E183" s="180"/>
      <c r="F183" s="181"/>
      <c r="G183" s="180"/>
      <c r="H183" s="194"/>
      <c r="I183" s="247"/>
      <c r="J183" s="190"/>
      <c r="K183" s="194"/>
      <c r="L183" s="194"/>
      <c r="M183" s="194"/>
      <c r="N183" s="194"/>
      <c r="O183" s="190"/>
      <c r="P183" s="190"/>
      <c r="Q183" s="190"/>
      <c r="R183" s="180"/>
      <c r="S183" s="180"/>
      <c r="T183" s="199"/>
      <c r="U183" s="63"/>
      <c r="X183" s="180"/>
    </row>
    <row r="184" ht="12.75" outlineLevel="4">
      <c r="A184" s="289"/>
      <c r="B184" s="290"/>
      <c r="C184" s="290"/>
      <c r="D184" s="291"/>
      <c r="E184" s="297" t="s">
        <v>2</v>
      </c>
      <c r="F184" s="292" t="s">
        <v>187</v>
      </c>
      <c r="G184" s="291"/>
      <c r="H184" s="293">
        <v>0</v>
      </c>
      <c r="I184" s="294"/>
      <c r="J184" s="295"/>
      <c r="K184" s="296"/>
      <c r="L184" s="296"/>
      <c r="M184" s="296"/>
      <c r="N184" s="296"/>
      <c r="O184" s="295"/>
      <c r="P184" s="295"/>
      <c r="Q184" s="295"/>
      <c r="R184" s="291"/>
      <c r="S184" s="291"/>
      <c r="T184" s="290"/>
      <c r="U184" s="61"/>
      <c r="V184" s="63"/>
      <c r="W184" s="63"/>
      <c r="X184" s="180"/>
    </row>
    <row r="185" ht="12.75" outlineLevel="4">
      <c r="A185" s="289"/>
      <c r="B185" s="290"/>
      <c r="C185" s="290"/>
      <c r="D185" s="291"/>
      <c r="E185" s="297"/>
      <c r="F185" s="292" t="s">
        <v>188</v>
      </c>
      <c r="G185" s="291"/>
      <c r="H185" s="293">
        <v>56</v>
      </c>
      <c r="I185" s="294"/>
      <c r="J185" s="295"/>
      <c r="K185" s="296"/>
      <c r="L185" s="296"/>
      <c r="M185" s="296"/>
      <c r="N185" s="296"/>
      <c r="O185" s="295"/>
      <c r="P185" s="295"/>
      <c r="Q185" s="295"/>
      <c r="R185" s="291"/>
      <c r="S185" s="291"/>
      <c r="T185" s="290"/>
      <c r="U185" s="61"/>
      <c r="V185" s="63"/>
      <c r="W185" s="63"/>
      <c r="X185" s="180"/>
    </row>
    <row r="186" ht="7.5" customHeight="1" outlineLevel="4">
      <c r="A186" s="63"/>
      <c r="B186" s="199"/>
      <c r="C186" s="199"/>
      <c r="D186" s="180"/>
      <c r="E186" s="180"/>
      <c r="F186" s="243"/>
      <c r="G186" s="180"/>
      <c r="H186" s="194"/>
      <c r="I186" s="247"/>
      <c r="J186" s="190"/>
      <c r="K186" s="194"/>
      <c r="L186" s="194"/>
      <c r="M186" s="194"/>
      <c r="N186" s="194"/>
      <c r="O186" s="190"/>
      <c r="P186" s="190"/>
      <c r="Q186" s="190"/>
      <c r="R186" s="180"/>
      <c r="S186" s="180"/>
      <c r="T186" s="199"/>
      <c r="U186" s="63"/>
      <c r="X186" s="180"/>
    </row>
    <row r="187" ht="12.75" outlineLevel="3">
      <c r="A187" s="56"/>
      <c r="B187" s="269"/>
      <c r="C187" s="270">
        <v>20</v>
      </c>
      <c r="D187" s="271" t="s">
        <v>92</v>
      </c>
      <c r="E187" s="272" t="s">
        <v>192</v>
      </c>
      <c r="F187" s="273" t="s">
        <v>193</v>
      </c>
      <c r="G187" s="271" t="s">
        <v>194</v>
      </c>
      <c r="H187" s="274">
        <v>4500</v>
      </c>
      <c r="I187" s="275"/>
      <c r="J187" s="276">
        <f>H187*I187</f>
        <v>0</v>
      </c>
      <c r="K187" s="274">
        <v>0.0036</v>
      </c>
      <c r="L187" s="274">
        <f>H187*K187</f>
        <v>16.2</v>
      </c>
      <c r="M187" s="274"/>
      <c r="N187" s="274">
        <f>H187*M187</f>
        <v>0</v>
      </c>
      <c r="O187" s="276">
        <v>21</v>
      </c>
      <c r="P187" s="276">
        <f>J187*(O187/100)</f>
        <v>0</v>
      </c>
      <c r="Q187" s="276">
        <f>J187+P187</f>
        <v>0</v>
      </c>
      <c r="R187" s="277"/>
      <c r="S187" s="277" t="s">
        <v>96</v>
      </c>
      <c r="T187" s="278">
        <v>1</v>
      </c>
      <c r="U187" s="63"/>
      <c r="V187" s="63"/>
      <c r="W187" s="63"/>
      <c r="X187" s="180"/>
    </row>
    <row r="188" ht="12.75" outlineLevel="4">
      <c r="A188" s="279"/>
      <c r="B188" s="280"/>
      <c r="C188" s="280"/>
      <c r="D188" s="281"/>
      <c r="E188" s="288" t="s">
        <v>1</v>
      </c>
      <c r="F188" s="282" t="s">
        <v>195</v>
      </c>
      <c r="G188" s="282"/>
      <c r="H188" s="283"/>
      <c r="I188" s="284"/>
      <c r="J188" s="285"/>
      <c r="K188" s="286"/>
      <c r="L188" s="286"/>
      <c r="M188" s="286"/>
      <c r="N188" s="286"/>
      <c r="O188" s="287"/>
      <c r="P188" s="287"/>
      <c r="Q188" s="287"/>
      <c r="R188" s="281"/>
      <c r="S188" s="281"/>
      <c r="T188" s="280"/>
      <c r="U188" s="61"/>
      <c r="V188" s="63"/>
      <c r="W188" s="63"/>
      <c r="X188" s="282" t="str">
        <f>F188</f>
        <v>Vyplnění spár mezi silničními dílci jakékoliv tloušťky živičnou zálivkou</v>
      </c>
      <c r="Y188" s="67"/>
      <c r="AA188" s="74"/>
    </row>
    <row r="189" ht="7.5" customHeight="1" outlineLevel="4">
      <c r="B189" s="199"/>
      <c r="C189" s="199"/>
      <c r="D189" s="180"/>
      <c r="E189" s="180"/>
      <c r="F189" s="181"/>
      <c r="G189" s="180"/>
      <c r="H189" s="194"/>
      <c r="I189" s="247"/>
      <c r="J189" s="190"/>
      <c r="K189" s="194"/>
      <c r="L189" s="194"/>
      <c r="M189" s="194"/>
      <c r="N189" s="194"/>
      <c r="O189" s="190"/>
      <c r="P189" s="190"/>
      <c r="Q189" s="190"/>
      <c r="R189" s="180"/>
      <c r="S189" s="180"/>
      <c r="T189" s="199"/>
      <c r="U189" s="63"/>
      <c r="X189" s="180"/>
    </row>
    <row r="190" ht="12.75" outlineLevel="4">
      <c r="A190" s="289"/>
      <c r="B190" s="290"/>
      <c r="C190" s="290"/>
      <c r="D190" s="291"/>
      <c r="E190" s="297" t="s">
        <v>2</v>
      </c>
      <c r="F190" s="292" t="s">
        <v>196</v>
      </c>
      <c r="G190" s="291"/>
      <c r="H190" s="293">
        <v>0</v>
      </c>
      <c r="I190" s="294"/>
      <c r="J190" s="295"/>
      <c r="K190" s="296"/>
      <c r="L190" s="296"/>
      <c r="M190" s="296"/>
      <c r="N190" s="296"/>
      <c r="O190" s="295"/>
      <c r="P190" s="295"/>
      <c r="Q190" s="295"/>
      <c r="R190" s="291"/>
      <c r="S190" s="291"/>
      <c r="T190" s="290"/>
      <c r="U190" s="61"/>
      <c r="V190" s="63"/>
      <c r="W190" s="63"/>
      <c r="X190" s="180"/>
    </row>
    <row r="191" ht="12.75" outlineLevel="4">
      <c r="A191" s="289"/>
      <c r="B191" s="290"/>
      <c r="C191" s="290"/>
      <c r="D191" s="291"/>
      <c r="E191" s="297"/>
      <c r="F191" s="292" t="s">
        <v>197</v>
      </c>
      <c r="G191" s="291"/>
      <c r="H191" s="293">
        <v>4500</v>
      </c>
      <c r="I191" s="294"/>
      <c r="J191" s="295"/>
      <c r="K191" s="296"/>
      <c r="L191" s="296"/>
      <c r="M191" s="296"/>
      <c r="N191" s="296"/>
      <c r="O191" s="295"/>
      <c r="P191" s="295"/>
      <c r="Q191" s="295"/>
      <c r="R191" s="291"/>
      <c r="S191" s="291"/>
      <c r="T191" s="290"/>
      <c r="U191" s="61"/>
      <c r="V191" s="63"/>
      <c r="W191" s="63"/>
      <c r="X191" s="180"/>
    </row>
    <row r="192" ht="7.5" customHeight="1" outlineLevel="4">
      <c r="A192" s="63"/>
      <c r="B192" s="199"/>
      <c r="C192" s="199"/>
      <c r="D192" s="180"/>
      <c r="E192" s="180"/>
      <c r="F192" s="243"/>
      <c r="G192" s="180"/>
      <c r="H192" s="194"/>
      <c r="I192" s="247"/>
      <c r="J192" s="190"/>
      <c r="K192" s="194"/>
      <c r="L192" s="194"/>
      <c r="M192" s="194"/>
      <c r="N192" s="194"/>
      <c r="O192" s="190"/>
      <c r="P192" s="190"/>
      <c r="Q192" s="190"/>
      <c r="R192" s="180"/>
      <c r="S192" s="180"/>
      <c r="T192" s="199"/>
      <c r="U192" s="63"/>
      <c r="X192" s="180"/>
    </row>
    <row r="193" ht="12.75" outlineLevel="3">
      <c r="B193" s="61"/>
      <c r="C193" s="61"/>
      <c r="D193" s="61"/>
      <c r="E193" s="61"/>
      <c r="F193" s="61"/>
      <c r="G193" s="61"/>
      <c r="H193" s="61"/>
      <c r="I193" s="63"/>
      <c r="J193" s="63"/>
      <c r="K193" s="61"/>
      <c r="L193" s="61"/>
      <c r="M193" s="61"/>
      <c r="N193" s="61"/>
      <c r="O193" s="61"/>
      <c r="P193" s="63"/>
      <c r="Q193" s="63"/>
      <c r="R193" s="63"/>
      <c r="S193" s="61"/>
      <c r="T193" s="61"/>
      <c r="X193" s="61"/>
    </row>
    <row r="194" ht="12.75" outlineLevel="2">
      <c r="A194" s="227" t="s">
        <v>77</v>
      </c>
      <c r="B194" s="231">
        <v>3</v>
      </c>
      <c r="C194" s="263"/>
      <c r="D194" s="264" t="s">
        <v>91</v>
      </c>
      <c r="E194" s="264"/>
      <c r="F194" s="265" t="s">
        <v>78</v>
      </c>
      <c r="G194" s="264"/>
      <c r="H194" s="266"/>
      <c r="I194" s="267"/>
      <c r="J194" s="229">
        <f>SUBTOTAL(9,J195:J313)</f>
        <v>0</v>
      </c>
      <c r="K194" s="266"/>
      <c r="L194" s="230">
        <f>SUBTOTAL(9,L195:L313)</f>
        <v>6.919742</v>
      </c>
      <c r="M194" s="266"/>
      <c r="N194" s="230">
        <f>SUBTOTAL(9,N195:N313)</f>
        <v>3386.049</v>
      </c>
      <c r="O194" s="268"/>
      <c r="P194" s="229">
        <f>SUBTOTAL(9,P195:P313)</f>
        <v>0</v>
      </c>
      <c r="Q194" s="229">
        <f>SUBTOTAL(9,Q195:Q313)</f>
        <v>0</v>
      </c>
      <c r="R194" s="264"/>
      <c r="S194" s="264"/>
      <c r="T194" s="231">
        <f>SUBTOTAL(9,T195:T313)</f>
        <v>15</v>
      </c>
      <c r="U194" s="61"/>
      <c r="V194" s="63"/>
      <c r="W194" s="63"/>
      <c r="X194" s="180"/>
    </row>
    <row r="195" ht="12.75" outlineLevel="3">
      <c r="A195" s="56"/>
      <c r="B195" s="269"/>
      <c r="C195" s="270">
        <v>21</v>
      </c>
      <c r="D195" s="271" t="s">
        <v>92</v>
      </c>
      <c r="E195" s="272" t="s">
        <v>198</v>
      </c>
      <c r="F195" s="273" t="s">
        <v>199</v>
      </c>
      <c r="G195" s="271" t="s">
        <v>95</v>
      </c>
      <c r="H195" s="274">
        <v>3702</v>
      </c>
      <c r="I195" s="275"/>
      <c r="J195" s="276">
        <f>H195*I195</f>
        <v>0</v>
      </c>
      <c r="K195" s="274"/>
      <c r="L195" s="274">
        <f>H195*K195</f>
        <v>0</v>
      </c>
      <c r="M195" s="274">
        <v>0.126</v>
      </c>
      <c r="N195" s="274">
        <f>H195*M195</f>
        <v>466.452</v>
      </c>
      <c r="O195" s="276">
        <v>21</v>
      </c>
      <c r="P195" s="276">
        <f>J195*(O195/100)</f>
        <v>0</v>
      </c>
      <c r="Q195" s="276">
        <f>J195+P195</f>
        <v>0</v>
      </c>
      <c r="R195" s="277"/>
      <c r="S195" s="277" t="s">
        <v>96</v>
      </c>
      <c r="T195" s="278">
        <v>1</v>
      </c>
      <c r="U195" s="63"/>
      <c r="V195" s="63"/>
      <c r="W195" s="63"/>
      <c r="X195" s="180"/>
    </row>
    <row r="196" ht="17.6" outlineLevel="4">
      <c r="A196" s="279"/>
      <c r="B196" s="280"/>
      <c r="C196" s="280"/>
      <c r="D196" s="281"/>
      <c r="E196" s="288" t="s">
        <v>1</v>
      </c>
      <c r="F196" s="282" t="s">
        <v>200</v>
      </c>
      <c r="G196" s="282"/>
      <c r="H196" s="283"/>
      <c r="I196" s="284"/>
      <c r="J196" s="285"/>
      <c r="K196" s="286"/>
      <c r="L196" s="286"/>
      <c r="M196" s="286"/>
      <c r="N196" s="286"/>
      <c r="O196" s="287"/>
      <c r="P196" s="287"/>
      <c r="Q196" s="287"/>
      <c r="R196" s="281"/>
      <c r="S196" s="281"/>
      <c r="T196" s="280"/>
      <c r="U196" s="61"/>
      <c r="V196" s="63"/>
      <c r="W196" s="63"/>
      <c r="X196" s="282" t="str">
        <f>F196</f>
        <v>Čištění krajnic odstraněním nánosu (ulehlého, popř. zaježděného) naneseného vlivem silničního provozu, s přemístěním na hromady na vzdálenost do 50 m nebo s naložením na dopravní prostředek, ale bez složení průměrné tloušťky do 100 mm</v>
      </c>
      <c r="Y196" s="67"/>
      <c r="AA196" s="74"/>
    </row>
    <row r="197" ht="7.5" customHeight="1" outlineLevel="4">
      <c r="B197" s="199"/>
      <c r="C197" s="199"/>
      <c r="D197" s="180"/>
      <c r="E197" s="180"/>
      <c r="F197" s="181"/>
      <c r="G197" s="180"/>
      <c r="H197" s="194"/>
      <c r="I197" s="247"/>
      <c r="J197" s="190"/>
      <c r="K197" s="194"/>
      <c r="L197" s="194"/>
      <c r="M197" s="194"/>
      <c r="N197" s="194"/>
      <c r="O197" s="190"/>
      <c r="P197" s="190"/>
      <c r="Q197" s="190"/>
      <c r="R197" s="180"/>
      <c r="S197" s="180"/>
      <c r="T197" s="199"/>
      <c r="U197" s="63"/>
      <c r="X197" s="180"/>
    </row>
    <row r="198" ht="12.75" outlineLevel="4">
      <c r="A198" s="289"/>
      <c r="B198" s="290"/>
      <c r="C198" s="290"/>
      <c r="D198" s="291"/>
      <c r="E198" s="297" t="s">
        <v>2</v>
      </c>
      <c r="F198" s="292" t="s">
        <v>183</v>
      </c>
      <c r="G198" s="291"/>
      <c r="H198" s="293">
        <v>0</v>
      </c>
      <c r="I198" s="294"/>
      <c r="J198" s="295"/>
      <c r="K198" s="296"/>
      <c r="L198" s="296"/>
      <c r="M198" s="296"/>
      <c r="N198" s="296"/>
      <c r="O198" s="295"/>
      <c r="P198" s="295"/>
      <c r="Q198" s="295"/>
      <c r="R198" s="291"/>
      <c r="S198" s="291"/>
      <c r="T198" s="290"/>
      <c r="U198" s="61"/>
      <c r="V198" s="63"/>
      <c r="W198" s="63"/>
      <c r="X198" s="180"/>
    </row>
    <row r="199" ht="12.75" outlineLevel="4">
      <c r="A199" s="289"/>
      <c r="B199" s="290"/>
      <c r="C199" s="290"/>
      <c r="D199" s="291"/>
      <c r="E199" s="297"/>
      <c r="F199" s="292" t="s">
        <v>136</v>
      </c>
      <c r="G199" s="291"/>
      <c r="H199" s="293">
        <v>3702</v>
      </c>
      <c r="I199" s="294"/>
      <c r="J199" s="295"/>
      <c r="K199" s="296"/>
      <c r="L199" s="296"/>
      <c r="M199" s="296"/>
      <c r="N199" s="296"/>
      <c r="O199" s="295"/>
      <c r="P199" s="295"/>
      <c r="Q199" s="295"/>
      <c r="R199" s="291"/>
      <c r="S199" s="291"/>
      <c r="T199" s="290"/>
      <c r="U199" s="61"/>
      <c r="V199" s="63"/>
      <c r="W199" s="63"/>
      <c r="X199" s="180"/>
    </row>
    <row r="200" ht="7.5" customHeight="1" outlineLevel="4">
      <c r="A200" s="63"/>
      <c r="B200" s="199"/>
      <c r="C200" s="199"/>
      <c r="D200" s="180"/>
      <c r="E200" s="180"/>
      <c r="F200" s="243"/>
      <c r="G200" s="180"/>
      <c r="H200" s="194"/>
      <c r="I200" s="247"/>
      <c r="J200" s="190"/>
      <c r="K200" s="194"/>
      <c r="L200" s="194"/>
      <c r="M200" s="194"/>
      <c r="N200" s="194"/>
      <c r="O200" s="190"/>
      <c r="P200" s="190"/>
      <c r="Q200" s="190"/>
      <c r="R200" s="180"/>
      <c r="S200" s="180"/>
      <c r="T200" s="199"/>
      <c r="U200" s="63"/>
      <c r="X200" s="180"/>
    </row>
    <row r="201" ht="12.75" outlineLevel="3">
      <c r="A201" s="56"/>
      <c r="B201" s="269"/>
      <c r="C201" s="270">
        <v>22</v>
      </c>
      <c r="D201" s="271" t="s">
        <v>92</v>
      </c>
      <c r="E201" s="272" t="s">
        <v>201</v>
      </c>
      <c r="F201" s="273" t="s">
        <v>202</v>
      </c>
      <c r="G201" s="271" t="s">
        <v>95</v>
      </c>
      <c r="H201" s="274">
        <v>31954</v>
      </c>
      <c r="I201" s="275"/>
      <c r="J201" s="276">
        <f>H201*I201</f>
        <v>0</v>
      </c>
      <c r="K201" s="274"/>
      <c r="L201" s="274">
        <f>H201*K201</f>
        <v>0</v>
      </c>
      <c r="M201" s="274">
        <v>0.01</v>
      </c>
      <c r="N201" s="274">
        <f>H201*M201</f>
        <v>319.54</v>
      </c>
      <c r="O201" s="276">
        <v>21</v>
      </c>
      <c r="P201" s="276">
        <f>J201*(O201/100)</f>
        <v>0</v>
      </c>
      <c r="Q201" s="276">
        <f>J201+P201</f>
        <v>0</v>
      </c>
      <c r="R201" s="277"/>
      <c r="S201" s="277" t="s">
        <v>96</v>
      </c>
      <c r="T201" s="278">
        <v>1</v>
      </c>
      <c r="U201" s="63"/>
      <c r="V201" s="63"/>
      <c r="W201" s="63"/>
      <c r="X201" s="180"/>
    </row>
    <row r="202" ht="12.75" outlineLevel="4">
      <c r="A202" s="279"/>
      <c r="B202" s="280"/>
      <c r="C202" s="280"/>
      <c r="D202" s="281"/>
      <c r="E202" s="288" t="s">
        <v>1</v>
      </c>
      <c r="F202" s="282" t="s">
        <v>203</v>
      </c>
      <c r="G202" s="282"/>
      <c r="H202" s="283"/>
      <c r="I202" s="284"/>
      <c r="J202" s="285"/>
      <c r="K202" s="286"/>
      <c r="L202" s="286"/>
      <c r="M202" s="286"/>
      <c r="N202" s="286"/>
      <c r="O202" s="287"/>
      <c r="P202" s="287"/>
      <c r="Q202" s="287"/>
      <c r="R202" s="281"/>
      <c r="S202" s="281"/>
      <c r="T202" s="280"/>
      <c r="U202" s="61"/>
      <c r="V202" s="63"/>
      <c r="W202" s="63"/>
      <c r="X202" s="282" t="str">
        <f>F202</f>
        <v>Čištění vozovek splachováním vodou povrchu podkladu nebo krytu živičného, betonového nebo dlážděného</v>
      </c>
      <c r="Y202" s="67"/>
      <c r="AA202" s="74"/>
    </row>
    <row r="203" ht="7.5" customHeight="1" outlineLevel="4">
      <c r="B203" s="199"/>
      <c r="C203" s="199"/>
      <c r="D203" s="180"/>
      <c r="E203" s="180"/>
      <c r="F203" s="181"/>
      <c r="G203" s="180"/>
      <c r="H203" s="194"/>
      <c r="I203" s="247"/>
      <c r="J203" s="190"/>
      <c r="K203" s="194"/>
      <c r="L203" s="194"/>
      <c r="M203" s="194"/>
      <c r="N203" s="194"/>
      <c r="O203" s="190"/>
      <c r="P203" s="190"/>
      <c r="Q203" s="190"/>
      <c r="R203" s="180"/>
      <c r="S203" s="180"/>
      <c r="T203" s="199"/>
      <c r="U203" s="63"/>
      <c r="X203" s="180"/>
    </row>
    <row r="204" ht="12.75" outlineLevel="4">
      <c r="A204" s="289"/>
      <c r="B204" s="290"/>
      <c r="C204" s="290"/>
      <c r="D204" s="291"/>
      <c r="E204" s="297" t="s">
        <v>2</v>
      </c>
      <c r="F204" s="292" t="s">
        <v>99</v>
      </c>
      <c r="G204" s="291"/>
      <c r="H204" s="293">
        <v>0</v>
      </c>
      <c r="I204" s="294"/>
      <c r="J204" s="295"/>
      <c r="K204" s="296"/>
      <c r="L204" s="296"/>
      <c r="M204" s="296"/>
      <c r="N204" s="296"/>
      <c r="O204" s="295"/>
      <c r="P204" s="295"/>
      <c r="Q204" s="295"/>
      <c r="R204" s="291"/>
      <c r="S204" s="291"/>
      <c r="T204" s="290"/>
      <c r="U204" s="61"/>
      <c r="V204" s="63"/>
      <c r="W204" s="63"/>
      <c r="X204" s="180"/>
    </row>
    <row r="205" ht="12.75" outlineLevel="4">
      <c r="A205" s="289"/>
      <c r="B205" s="290"/>
      <c r="C205" s="290"/>
      <c r="D205" s="291"/>
      <c r="E205" s="297"/>
      <c r="F205" s="292" t="s">
        <v>100</v>
      </c>
      <c r="G205" s="291"/>
      <c r="H205" s="293">
        <v>31923</v>
      </c>
      <c r="I205" s="294"/>
      <c r="J205" s="295"/>
      <c r="K205" s="296"/>
      <c r="L205" s="296"/>
      <c r="M205" s="296"/>
      <c r="N205" s="296"/>
      <c r="O205" s="295"/>
      <c r="P205" s="295"/>
      <c r="Q205" s="295"/>
      <c r="R205" s="291"/>
      <c r="S205" s="291"/>
      <c r="T205" s="290"/>
      <c r="U205" s="61"/>
      <c r="V205" s="63"/>
      <c r="W205" s="63"/>
      <c r="X205" s="180"/>
    </row>
    <row r="206" ht="12.75" outlineLevel="4">
      <c r="A206" s="289"/>
      <c r="B206" s="290"/>
      <c r="C206" s="290"/>
      <c r="D206" s="291"/>
      <c r="E206" s="297"/>
      <c r="F206" s="292" t="s">
        <v>101</v>
      </c>
      <c r="G206" s="291"/>
      <c r="H206" s="293">
        <v>0</v>
      </c>
      <c r="I206" s="294"/>
      <c r="J206" s="295"/>
      <c r="K206" s="296"/>
      <c r="L206" s="296"/>
      <c r="M206" s="296"/>
      <c r="N206" s="296"/>
      <c r="O206" s="295"/>
      <c r="P206" s="295"/>
      <c r="Q206" s="295"/>
      <c r="R206" s="291"/>
      <c r="S206" s="291"/>
      <c r="T206" s="290"/>
      <c r="U206" s="61"/>
      <c r="V206" s="63"/>
      <c r="W206" s="63"/>
      <c r="X206" s="180"/>
    </row>
    <row r="207" ht="12.75" outlineLevel="4">
      <c r="A207" s="289"/>
      <c r="B207" s="290"/>
      <c r="C207" s="290"/>
      <c r="D207" s="291"/>
      <c r="E207" s="297"/>
      <c r="F207" s="292" t="s">
        <v>102</v>
      </c>
      <c r="G207" s="291"/>
      <c r="H207" s="293">
        <v>31</v>
      </c>
      <c r="I207" s="294"/>
      <c r="J207" s="295"/>
      <c r="K207" s="296"/>
      <c r="L207" s="296"/>
      <c r="M207" s="296"/>
      <c r="N207" s="296"/>
      <c r="O207" s="295"/>
      <c r="P207" s="295"/>
      <c r="Q207" s="295"/>
      <c r="R207" s="291"/>
      <c r="S207" s="291"/>
      <c r="T207" s="290"/>
      <c r="U207" s="61"/>
      <c r="V207" s="63"/>
      <c r="W207" s="63"/>
      <c r="X207" s="180"/>
    </row>
    <row r="208" ht="7.5" customHeight="1" outlineLevel="4">
      <c r="A208" s="63"/>
      <c r="B208" s="199"/>
      <c r="C208" s="199"/>
      <c r="D208" s="180"/>
      <c r="E208" s="180"/>
      <c r="F208" s="243"/>
      <c r="G208" s="180"/>
      <c r="H208" s="194"/>
      <c r="I208" s="247"/>
      <c r="J208" s="190"/>
      <c r="K208" s="194"/>
      <c r="L208" s="194"/>
      <c r="M208" s="194"/>
      <c r="N208" s="194"/>
      <c r="O208" s="190"/>
      <c r="P208" s="190"/>
      <c r="Q208" s="190"/>
      <c r="R208" s="180"/>
      <c r="S208" s="180"/>
      <c r="T208" s="199"/>
      <c r="U208" s="63"/>
      <c r="X208" s="180"/>
    </row>
    <row r="209" ht="12.75" outlineLevel="3">
      <c r="A209" s="56"/>
      <c r="B209" s="269"/>
      <c r="C209" s="270">
        <v>23</v>
      </c>
      <c r="D209" s="271" t="s">
        <v>92</v>
      </c>
      <c r="E209" s="272" t="s">
        <v>204</v>
      </c>
      <c r="F209" s="273" t="s">
        <v>205</v>
      </c>
      <c r="G209" s="271" t="s">
        <v>95</v>
      </c>
      <c r="H209" s="274">
        <v>31954</v>
      </c>
      <c r="I209" s="275"/>
      <c r="J209" s="276">
        <f>H209*I209</f>
        <v>0</v>
      </c>
      <c r="K209" s="274"/>
      <c r="L209" s="274">
        <f>H209*K209</f>
        <v>0</v>
      </c>
      <c r="M209" s="274">
        <v>0.02</v>
      </c>
      <c r="N209" s="274">
        <f>H209*M209</f>
        <v>639.08</v>
      </c>
      <c r="O209" s="276">
        <v>21</v>
      </c>
      <c r="P209" s="276">
        <f>J209*(O209/100)</f>
        <v>0</v>
      </c>
      <c r="Q209" s="276">
        <f>J209+P209</f>
        <v>0</v>
      </c>
      <c r="R209" s="277"/>
      <c r="S209" s="277" t="s">
        <v>96</v>
      </c>
      <c r="T209" s="278">
        <v>1</v>
      </c>
      <c r="U209" s="63"/>
      <c r="V209" s="63"/>
      <c r="W209" s="63"/>
      <c r="X209" s="180"/>
    </row>
    <row r="210" ht="12.75" outlineLevel="4">
      <c r="A210" s="279"/>
      <c r="B210" s="280"/>
      <c r="C210" s="280"/>
      <c r="D210" s="281"/>
      <c r="E210" s="288" t="s">
        <v>1</v>
      </c>
      <c r="F210" s="282" t="s">
        <v>206</v>
      </c>
      <c r="G210" s="282"/>
      <c r="H210" s="283"/>
      <c r="I210" s="284"/>
      <c r="J210" s="285"/>
      <c r="K210" s="286"/>
      <c r="L210" s="286"/>
      <c r="M210" s="286"/>
      <c r="N210" s="286"/>
      <c r="O210" s="287"/>
      <c r="P210" s="287"/>
      <c r="Q210" s="287"/>
      <c r="R210" s="281"/>
      <c r="S210" s="281"/>
      <c r="T210" s="280"/>
      <c r="U210" s="61"/>
      <c r="V210" s="63"/>
      <c r="W210" s="63"/>
      <c r="X210" s="282" t="str">
        <f>F210</f>
        <v>Čištění vozovek metením bláta, prachu nebo hlinitého nánosu s odklizením na hromady na vzdálenost do 20 m nebo naložením na dopravní prostředek strojně povrchu podkladu nebo krytu štěrkového</v>
      </c>
      <c r="Y210" s="67"/>
      <c r="AA210" s="74"/>
    </row>
    <row r="211" ht="7.5" customHeight="1" outlineLevel="4">
      <c r="B211" s="199"/>
      <c r="C211" s="199"/>
      <c r="D211" s="180"/>
      <c r="E211" s="180"/>
      <c r="F211" s="181"/>
      <c r="G211" s="180"/>
      <c r="H211" s="194"/>
      <c r="I211" s="247"/>
      <c r="J211" s="190"/>
      <c r="K211" s="194"/>
      <c r="L211" s="194"/>
      <c r="M211" s="194"/>
      <c r="N211" s="194"/>
      <c r="O211" s="190"/>
      <c r="P211" s="190"/>
      <c r="Q211" s="190"/>
      <c r="R211" s="180"/>
      <c r="S211" s="180"/>
      <c r="T211" s="199"/>
      <c r="U211" s="63"/>
      <c r="X211" s="180"/>
    </row>
    <row r="212" ht="12.75" outlineLevel="4">
      <c r="A212" s="289"/>
      <c r="B212" s="290"/>
      <c r="C212" s="290"/>
      <c r="D212" s="291"/>
      <c r="E212" s="297" t="s">
        <v>2</v>
      </c>
      <c r="F212" s="292" t="s">
        <v>99</v>
      </c>
      <c r="G212" s="291"/>
      <c r="H212" s="293">
        <v>0</v>
      </c>
      <c r="I212" s="294"/>
      <c r="J212" s="295"/>
      <c r="K212" s="296"/>
      <c r="L212" s="296"/>
      <c r="M212" s="296"/>
      <c r="N212" s="296"/>
      <c r="O212" s="295"/>
      <c r="P212" s="295"/>
      <c r="Q212" s="295"/>
      <c r="R212" s="291"/>
      <c r="S212" s="291"/>
      <c r="T212" s="290"/>
      <c r="U212" s="61"/>
      <c r="V212" s="63"/>
      <c r="W212" s="63"/>
      <c r="X212" s="180"/>
    </row>
    <row r="213" ht="12.75" outlineLevel="4">
      <c r="A213" s="289"/>
      <c r="B213" s="290"/>
      <c r="C213" s="290"/>
      <c r="D213" s="291"/>
      <c r="E213" s="297"/>
      <c r="F213" s="292" t="s">
        <v>100</v>
      </c>
      <c r="G213" s="291"/>
      <c r="H213" s="293">
        <v>31923</v>
      </c>
      <c r="I213" s="294"/>
      <c r="J213" s="295"/>
      <c r="K213" s="296"/>
      <c r="L213" s="296"/>
      <c r="M213" s="296"/>
      <c r="N213" s="296"/>
      <c r="O213" s="295"/>
      <c r="P213" s="295"/>
      <c r="Q213" s="295"/>
      <c r="R213" s="291"/>
      <c r="S213" s="291"/>
      <c r="T213" s="290"/>
      <c r="U213" s="61"/>
      <c r="V213" s="63"/>
      <c r="W213" s="63"/>
      <c r="X213" s="180"/>
    </row>
    <row r="214" ht="12.75" outlineLevel="4">
      <c r="A214" s="289"/>
      <c r="B214" s="290"/>
      <c r="C214" s="290"/>
      <c r="D214" s="291"/>
      <c r="E214" s="297"/>
      <c r="F214" s="292" t="s">
        <v>101</v>
      </c>
      <c r="G214" s="291"/>
      <c r="H214" s="293">
        <v>0</v>
      </c>
      <c r="I214" s="294"/>
      <c r="J214" s="295"/>
      <c r="K214" s="296"/>
      <c r="L214" s="296"/>
      <c r="M214" s="296"/>
      <c r="N214" s="296"/>
      <c r="O214" s="295"/>
      <c r="P214" s="295"/>
      <c r="Q214" s="295"/>
      <c r="R214" s="291"/>
      <c r="S214" s="291"/>
      <c r="T214" s="290"/>
      <c r="U214" s="61"/>
      <c r="V214" s="63"/>
      <c r="W214" s="63"/>
      <c r="X214" s="180"/>
    </row>
    <row r="215" ht="12.75" outlineLevel="4">
      <c r="A215" s="289"/>
      <c r="B215" s="290"/>
      <c r="C215" s="290"/>
      <c r="D215" s="291"/>
      <c r="E215" s="297"/>
      <c r="F215" s="292" t="s">
        <v>102</v>
      </c>
      <c r="G215" s="291"/>
      <c r="H215" s="293">
        <v>31</v>
      </c>
      <c r="I215" s="294"/>
      <c r="J215" s="295"/>
      <c r="K215" s="296"/>
      <c r="L215" s="296"/>
      <c r="M215" s="296"/>
      <c r="N215" s="296"/>
      <c r="O215" s="295"/>
      <c r="P215" s="295"/>
      <c r="Q215" s="295"/>
      <c r="R215" s="291"/>
      <c r="S215" s="291"/>
      <c r="T215" s="290"/>
      <c r="U215" s="61"/>
      <c r="V215" s="63"/>
      <c r="W215" s="63"/>
      <c r="X215" s="180"/>
    </row>
    <row r="216" ht="7.5" customHeight="1" outlineLevel="4">
      <c r="A216" s="63"/>
      <c r="B216" s="199"/>
      <c r="C216" s="199"/>
      <c r="D216" s="180"/>
      <c r="E216" s="180"/>
      <c r="F216" s="243"/>
      <c r="G216" s="180"/>
      <c r="H216" s="194"/>
      <c r="I216" s="247"/>
      <c r="J216" s="190"/>
      <c r="K216" s="194"/>
      <c r="L216" s="194"/>
      <c r="M216" s="194"/>
      <c r="N216" s="194"/>
      <c r="O216" s="190"/>
      <c r="P216" s="190"/>
      <c r="Q216" s="190"/>
      <c r="R216" s="180"/>
      <c r="S216" s="180"/>
      <c r="T216" s="199"/>
      <c r="U216" s="63"/>
      <c r="X216" s="180"/>
    </row>
    <row r="217" ht="12.75" outlineLevel="3">
      <c r="A217" s="56"/>
      <c r="B217" s="269"/>
      <c r="C217" s="270">
        <v>24</v>
      </c>
      <c r="D217" s="271" t="s">
        <v>92</v>
      </c>
      <c r="E217" s="272" t="s">
        <v>207</v>
      </c>
      <c r="F217" s="273" t="s">
        <v>208</v>
      </c>
      <c r="G217" s="271" t="s">
        <v>194</v>
      </c>
      <c r="H217" s="274">
        <v>8613</v>
      </c>
      <c r="I217" s="275"/>
      <c r="J217" s="276">
        <f>H217*I217</f>
        <v>0</v>
      </c>
      <c r="K217" s="274">
        <v>3.3E-04</v>
      </c>
      <c r="L217" s="274">
        <f>H217*K217</f>
        <v>2.84229</v>
      </c>
      <c r="M217" s="274"/>
      <c r="N217" s="274">
        <f>H217*M217</f>
        <v>0</v>
      </c>
      <c r="O217" s="276">
        <v>21</v>
      </c>
      <c r="P217" s="276">
        <f>J217*(O217/100)</f>
        <v>0</v>
      </c>
      <c r="Q217" s="276">
        <f>J217+P217</f>
        <v>0</v>
      </c>
      <c r="R217" s="277"/>
      <c r="S217" s="277" t="s">
        <v>96</v>
      </c>
      <c r="T217" s="278">
        <v>1</v>
      </c>
      <c r="U217" s="63"/>
      <c r="V217" s="63"/>
      <c r="W217" s="63"/>
      <c r="X217" s="180"/>
    </row>
    <row r="218" ht="12.75" outlineLevel="4">
      <c r="A218" s="279"/>
      <c r="B218" s="280"/>
      <c r="C218" s="280"/>
      <c r="D218" s="281"/>
      <c r="E218" s="288" t="s">
        <v>1</v>
      </c>
      <c r="F218" s="282" t="s">
        <v>209</v>
      </c>
      <c r="G218" s="282"/>
      <c r="H218" s="283"/>
      <c r="I218" s="284"/>
      <c r="J218" s="285"/>
      <c r="K218" s="286"/>
      <c r="L218" s="286"/>
      <c r="M218" s="286"/>
      <c r="N218" s="286"/>
      <c r="O218" s="287"/>
      <c r="P218" s="287"/>
      <c r="Q218" s="287"/>
      <c r="R218" s="281"/>
      <c r="S218" s="281"/>
      <c r="T218" s="280"/>
      <c r="U218" s="61"/>
      <c r="V218" s="63"/>
      <c r="W218" s="63"/>
      <c r="X218" s="282" t="str">
        <f>F218</f>
        <v>Vodorovné dopravní značení stříkaným plastem dělící čára šířky 125 mm souvislá bílá retroreflexní</v>
      </c>
      <c r="Y218" s="67"/>
      <c r="AA218" s="74"/>
    </row>
    <row r="219" ht="7.5" customHeight="1" outlineLevel="4">
      <c r="B219" s="199"/>
      <c r="C219" s="199"/>
      <c r="D219" s="180"/>
      <c r="E219" s="180"/>
      <c r="F219" s="181"/>
      <c r="G219" s="180"/>
      <c r="H219" s="194"/>
      <c r="I219" s="247"/>
      <c r="J219" s="190"/>
      <c r="K219" s="194"/>
      <c r="L219" s="194"/>
      <c r="M219" s="194"/>
      <c r="N219" s="194"/>
      <c r="O219" s="190"/>
      <c r="P219" s="190"/>
      <c r="Q219" s="190"/>
      <c r="R219" s="180"/>
      <c r="S219" s="180"/>
      <c r="T219" s="199"/>
      <c r="U219" s="63"/>
      <c r="X219" s="180"/>
    </row>
    <row r="220" ht="12.75" outlineLevel="4">
      <c r="A220" s="289"/>
      <c r="B220" s="290"/>
      <c r="C220" s="290"/>
      <c r="D220" s="291"/>
      <c r="E220" s="297" t="s">
        <v>2</v>
      </c>
      <c r="F220" s="292" t="s">
        <v>210</v>
      </c>
      <c r="G220" s="291"/>
      <c r="H220" s="293">
        <v>0</v>
      </c>
      <c r="I220" s="294"/>
      <c r="J220" s="295"/>
      <c r="K220" s="296"/>
      <c r="L220" s="296"/>
      <c r="M220" s="296"/>
      <c r="N220" s="296"/>
      <c r="O220" s="295"/>
      <c r="P220" s="295"/>
      <c r="Q220" s="295"/>
      <c r="R220" s="291"/>
      <c r="S220" s="291"/>
      <c r="T220" s="290"/>
      <c r="U220" s="61"/>
      <c r="V220" s="63"/>
      <c r="W220" s="63"/>
      <c r="X220" s="180"/>
    </row>
    <row r="221" ht="12.75" outlineLevel="4">
      <c r="A221" s="289"/>
      <c r="B221" s="290"/>
      <c r="C221" s="290"/>
      <c r="D221" s="291"/>
      <c r="E221" s="297"/>
      <c r="F221" s="292" t="s">
        <v>211</v>
      </c>
      <c r="G221" s="291"/>
      <c r="H221" s="293">
        <v>8234</v>
      </c>
      <c r="I221" s="294"/>
      <c r="J221" s="295"/>
      <c r="K221" s="296"/>
      <c r="L221" s="296"/>
      <c r="M221" s="296"/>
      <c r="N221" s="296"/>
      <c r="O221" s="295"/>
      <c r="P221" s="295"/>
      <c r="Q221" s="295"/>
      <c r="R221" s="291"/>
      <c r="S221" s="291"/>
      <c r="T221" s="290"/>
      <c r="U221" s="61"/>
      <c r="V221" s="63"/>
      <c r="W221" s="63"/>
      <c r="X221" s="180"/>
    </row>
    <row r="222" ht="12.75" outlineLevel="4">
      <c r="A222" s="289"/>
      <c r="B222" s="290"/>
      <c r="C222" s="290"/>
      <c r="D222" s="291"/>
      <c r="E222" s="297"/>
      <c r="F222" s="292" t="s">
        <v>212</v>
      </c>
      <c r="G222" s="291"/>
      <c r="H222" s="293">
        <v>0</v>
      </c>
      <c r="I222" s="294"/>
      <c r="J222" s="295"/>
      <c r="K222" s="296"/>
      <c r="L222" s="296"/>
      <c r="M222" s="296"/>
      <c r="N222" s="296"/>
      <c r="O222" s="295"/>
      <c r="P222" s="295"/>
      <c r="Q222" s="295"/>
      <c r="R222" s="291"/>
      <c r="S222" s="291"/>
      <c r="T222" s="290"/>
      <c r="U222" s="61"/>
      <c r="V222" s="63"/>
      <c r="W222" s="63"/>
      <c r="X222" s="180"/>
    </row>
    <row r="223" ht="12.75" outlineLevel="4">
      <c r="A223" s="289"/>
      <c r="B223" s="290"/>
      <c r="C223" s="290"/>
      <c r="D223" s="291"/>
      <c r="E223" s="297"/>
      <c r="F223" s="292" t="s">
        <v>213</v>
      </c>
      <c r="G223" s="291"/>
      <c r="H223" s="293">
        <v>46</v>
      </c>
      <c r="I223" s="294"/>
      <c r="J223" s="295"/>
      <c r="K223" s="296"/>
      <c r="L223" s="296"/>
      <c r="M223" s="296"/>
      <c r="N223" s="296"/>
      <c r="O223" s="295"/>
      <c r="P223" s="295"/>
      <c r="Q223" s="295"/>
      <c r="R223" s="291"/>
      <c r="S223" s="291"/>
      <c r="T223" s="290"/>
      <c r="U223" s="61"/>
      <c r="V223" s="63"/>
      <c r="W223" s="63"/>
      <c r="X223" s="180"/>
    </row>
    <row r="224" ht="12.75" outlineLevel="4">
      <c r="A224" s="289"/>
      <c r="B224" s="290"/>
      <c r="C224" s="290"/>
      <c r="D224" s="291"/>
      <c r="E224" s="297"/>
      <c r="F224" s="292" t="s">
        <v>214</v>
      </c>
      <c r="G224" s="291"/>
      <c r="H224" s="293">
        <v>0</v>
      </c>
      <c r="I224" s="294"/>
      <c r="J224" s="295"/>
      <c r="K224" s="296"/>
      <c r="L224" s="296"/>
      <c r="M224" s="296"/>
      <c r="N224" s="296"/>
      <c r="O224" s="295"/>
      <c r="P224" s="295"/>
      <c r="Q224" s="295"/>
      <c r="R224" s="291"/>
      <c r="S224" s="291"/>
      <c r="T224" s="290"/>
      <c r="U224" s="61"/>
      <c r="V224" s="63"/>
      <c r="W224" s="63"/>
      <c r="X224" s="180"/>
    </row>
    <row r="225" ht="12.75" outlineLevel="4">
      <c r="A225" s="289"/>
      <c r="B225" s="290"/>
      <c r="C225" s="290"/>
      <c r="D225" s="291"/>
      <c r="E225" s="297"/>
      <c r="F225" s="292" t="s">
        <v>215</v>
      </c>
      <c r="G225" s="291"/>
      <c r="H225" s="293">
        <v>239</v>
      </c>
      <c r="I225" s="294"/>
      <c r="J225" s="295"/>
      <c r="K225" s="296"/>
      <c r="L225" s="296"/>
      <c r="M225" s="296"/>
      <c r="N225" s="296"/>
      <c r="O225" s="295"/>
      <c r="P225" s="295"/>
      <c r="Q225" s="295"/>
      <c r="R225" s="291"/>
      <c r="S225" s="291"/>
      <c r="T225" s="290"/>
      <c r="U225" s="61"/>
      <c r="V225" s="63"/>
      <c r="W225" s="63"/>
      <c r="X225" s="180"/>
    </row>
    <row r="226" ht="12.75" outlineLevel="4">
      <c r="A226" s="289"/>
      <c r="B226" s="290"/>
      <c r="C226" s="290"/>
      <c r="D226" s="291"/>
      <c r="E226" s="297"/>
      <c r="F226" s="292" t="s">
        <v>216</v>
      </c>
      <c r="G226" s="291"/>
      <c r="H226" s="293">
        <v>0</v>
      </c>
      <c r="I226" s="294"/>
      <c r="J226" s="295"/>
      <c r="K226" s="296"/>
      <c r="L226" s="296"/>
      <c r="M226" s="296"/>
      <c r="N226" s="296"/>
      <c r="O226" s="295"/>
      <c r="P226" s="295"/>
      <c r="Q226" s="295"/>
      <c r="R226" s="291"/>
      <c r="S226" s="291"/>
      <c r="T226" s="290"/>
      <c r="U226" s="61"/>
      <c r="V226" s="63"/>
      <c r="W226" s="63"/>
      <c r="X226" s="180"/>
    </row>
    <row r="227" ht="12.75" outlineLevel="4">
      <c r="A227" s="289"/>
      <c r="B227" s="290"/>
      <c r="C227" s="290"/>
      <c r="D227" s="291"/>
      <c r="E227" s="297"/>
      <c r="F227" s="292" t="s">
        <v>217</v>
      </c>
      <c r="G227" s="291"/>
      <c r="H227" s="293">
        <v>94</v>
      </c>
      <c r="I227" s="294"/>
      <c r="J227" s="295"/>
      <c r="K227" s="296"/>
      <c r="L227" s="296"/>
      <c r="M227" s="296"/>
      <c r="N227" s="296"/>
      <c r="O227" s="295"/>
      <c r="P227" s="295"/>
      <c r="Q227" s="295"/>
      <c r="R227" s="291"/>
      <c r="S227" s="291"/>
      <c r="T227" s="290"/>
      <c r="U227" s="61"/>
      <c r="V227" s="63"/>
      <c r="W227" s="63"/>
      <c r="X227" s="180"/>
    </row>
    <row r="228" ht="7.5" customHeight="1" outlineLevel="4">
      <c r="A228" s="63"/>
      <c r="B228" s="199"/>
      <c r="C228" s="199"/>
      <c r="D228" s="180"/>
      <c r="E228" s="180"/>
      <c r="F228" s="243"/>
      <c r="G228" s="180"/>
      <c r="H228" s="194"/>
      <c r="I228" s="247"/>
      <c r="J228" s="190"/>
      <c r="K228" s="194"/>
      <c r="L228" s="194"/>
      <c r="M228" s="194"/>
      <c r="N228" s="194"/>
      <c r="O228" s="190"/>
      <c r="P228" s="190"/>
      <c r="Q228" s="190"/>
      <c r="R228" s="180"/>
      <c r="S228" s="180"/>
      <c r="T228" s="199"/>
      <c r="U228" s="63"/>
      <c r="X228" s="180"/>
    </row>
    <row r="229" ht="12.75" outlineLevel="3">
      <c r="A229" s="56"/>
      <c r="B229" s="269"/>
      <c r="C229" s="270">
        <v>25</v>
      </c>
      <c r="D229" s="271" t="s">
        <v>92</v>
      </c>
      <c r="E229" s="272" t="s">
        <v>218</v>
      </c>
      <c r="F229" s="273" t="s">
        <v>219</v>
      </c>
      <c r="G229" s="271" t="s">
        <v>194</v>
      </c>
      <c r="H229" s="274">
        <v>8613</v>
      </c>
      <c r="I229" s="275"/>
      <c r="J229" s="276">
        <f>H229*I229</f>
        <v>0</v>
      </c>
      <c r="K229" s="274">
        <v>1.3E-04</v>
      </c>
      <c r="L229" s="274">
        <f>H229*K229</f>
        <v>1.1196899999999998</v>
      </c>
      <c r="M229" s="274"/>
      <c r="N229" s="274">
        <f>H229*M229</f>
        <v>0</v>
      </c>
      <c r="O229" s="276">
        <v>21</v>
      </c>
      <c r="P229" s="276">
        <f>J229*(O229/100)</f>
        <v>0</v>
      </c>
      <c r="Q229" s="276">
        <f>J229+P229</f>
        <v>0</v>
      </c>
      <c r="R229" s="277"/>
      <c r="S229" s="277" t="s">
        <v>96</v>
      </c>
      <c r="T229" s="278">
        <v>1</v>
      </c>
      <c r="U229" s="63"/>
      <c r="V229" s="63"/>
      <c r="W229" s="63"/>
      <c r="X229" s="180"/>
    </row>
    <row r="230" ht="12.75" outlineLevel="4">
      <c r="A230" s="279"/>
      <c r="B230" s="280"/>
      <c r="C230" s="280"/>
      <c r="D230" s="281"/>
      <c r="E230" s="288" t="s">
        <v>1</v>
      </c>
      <c r="F230" s="282" t="s">
        <v>220</v>
      </c>
      <c r="G230" s="282"/>
      <c r="H230" s="283"/>
      <c r="I230" s="284"/>
      <c r="J230" s="285"/>
      <c r="K230" s="286"/>
      <c r="L230" s="286"/>
      <c r="M230" s="286"/>
      <c r="N230" s="286"/>
      <c r="O230" s="287"/>
      <c r="P230" s="287"/>
      <c r="Q230" s="287"/>
      <c r="R230" s="281"/>
      <c r="S230" s="281"/>
      <c r="T230" s="280"/>
      <c r="U230" s="61"/>
      <c r="V230" s="63"/>
      <c r="W230" s="63"/>
      <c r="X230" s="282" t="str">
        <f>F230</f>
        <v>Vodorovné dopravní značení stříkané barvou dělící čára šířky 125 mm souvislá bílá retroreflexní</v>
      </c>
      <c r="Y230" s="67"/>
      <c r="AA230" s="74"/>
    </row>
    <row r="231" ht="7.5" customHeight="1" outlineLevel="4">
      <c r="B231" s="199"/>
      <c r="C231" s="199"/>
      <c r="D231" s="180"/>
      <c r="E231" s="180"/>
      <c r="F231" s="181"/>
      <c r="G231" s="180"/>
      <c r="H231" s="194"/>
      <c r="I231" s="247"/>
      <c r="J231" s="190"/>
      <c r="K231" s="194"/>
      <c r="L231" s="194"/>
      <c r="M231" s="194"/>
      <c r="N231" s="194"/>
      <c r="O231" s="190"/>
      <c r="P231" s="190"/>
      <c r="Q231" s="190"/>
      <c r="R231" s="180"/>
      <c r="S231" s="180"/>
      <c r="T231" s="199"/>
      <c r="U231" s="63"/>
      <c r="X231" s="180"/>
    </row>
    <row r="232" ht="12.75" outlineLevel="3">
      <c r="A232" s="56"/>
      <c r="B232" s="269"/>
      <c r="C232" s="270">
        <v>26</v>
      </c>
      <c r="D232" s="271" t="s">
        <v>92</v>
      </c>
      <c r="E232" s="272" t="s">
        <v>221</v>
      </c>
      <c r="F232" s="273" t="s">
        <v>222</v>
      </c>
      <c r="G232" s="271" t="s">
        <v>194</v>
      </c>
      <c r="H232" s="274">
        <v>1060</v>
      </c>
      <c r="I232" s="275"/>
      <c r="J232" s="276">
        <f>H232*I232</f>
        <v>0</v>
      </c>
      <c r="K232" s="274">
        <v>1.1E-04</v>
      </c>
      <c r="L232" s="274">
        <f>H232*K232</f>
        <v>0.1166</v>
      </c>
      <c r="M232" s="274"/>
      <c r="N232" s="274">
        <f>H232*M232</f>
        <v>0</v>
      </c>
      <c r="O232" s="276">
        <v>21</v>
      </c>
      <c r="P232" s="276">
        <f>J232*(O232/100)</f>
        <v>0</v>
      </c>
      <c r="Q232" s="276">
        <f>J232+P232</f>
        <v>0</v>
      </c>
      <c r="R232" s="277"/>
      <c r="S232" s="277" t="s">
        <v>96</v>
      </c>
      <c r="T232" s="278">
        <v>1</v>
      </c>
      <c r="U232" s="63"/>
      <c r="V232" s="63"/>
      <c r="W232" s="63"/>
      <c r="X232" s="180"/>
    </row>
    <row r="233" ht="12.75" outlineLevel="4">
      <c r="A233" s="279"/>
      <c r="B233" s="280"/>
      <c r="C233" s="280"/>
      <c r="D233" s="281"/>
      <c r="E233" s="288" t="s">
        <v>1</v>
      </c>
      <c r="F233" s="282" t="s">
        <v>223</v>
      </c>
      <c r="G233" s="282"/>
      <c r="H233" s="283"/>
      <c r="I233" s="284"/>
      <c r="J233" s="285"/>
      <c r="K233" s="286"/>
      <c r="L233" s="286"/>
      <c r="M233" s="286"/>
      <c r="N233" s="286"/>
      <c r="O233" s="287"/>
      <c r="P233" s="287"/>
      <c r="Q233" s="287"/>
      <c r="R233" s="281"/>
      <c r="S233" s="281"/>
      <c r="T233" s="280"/>
      <c r="U233" s="61"/>
      <c r="V233" s="63"/>
      <c r="W233" s="63"/>
      <c r="X233" s="282" t="str">
        <f>F233</f>
        <v>Vodorovné dopravní značení stříkaným plastem dělící čára šířky 125 mm přerušovaná bílá retroreflexní</v>
      </c>
      <c r="Y233" s="67"/>
      <c r="AA233" s="74"/>
    </row>
    <row r="234" ht="7.5" customHeight="1" outlineLevel="4">
      <c r="B234" s="199"/>
      <c r="C234" s="199"/>
      <c r="D234" s="180"/>
      <c r="E234" s="180"/>
      <c r="F234" s="181"/>
      <c r="G234" s="180"/>
      <c r="H234" s="194"/>
      <c r="I234" s="247"/>
      <c r="J234" s="190"/>
      <c r="K234" s="194"/>
      <c r="L234" s="194"/>
      <c r="M234" s="194"/>
      <c r="N234" s="194"/>
      <c r="O234" s="190"/>
      <c r="P234" s="190"/>
      <c r="Q234" s="190"/>
      <c r="R234" s="180"/>
      <c r="S234" s="180"/>
      <c r="T234" s="199"/>
      <c r="U234" s="63"/>
      <c r="X234" s="180"/>
    </row>
    <row r="235" ht="12.75" outlineLevel="4">
      <c r="A235" s="289"/>
      <c r="B235" s="290"/>
      <c r="C235" s="290"/>
      <c r="D235" s="291"/>
      <c r="E235" s="297" t="s">
        <v>2</v>
      </c>
      <c r="F235" s="292" t="s">
        <v>224</v>
      </c>
      <c r="G235" s="291"/>
      <c r="H235" s="293">
        <v>0</v>
      </c>
      <c r="I235" s="294"/>
      <c r="J235" s="295"/>
      <c r="K235" s="296"/>
      <c r="L235" s="296"/>
      <c r="M235" s="296"/>
      <c r="N235" s="296"/>
      <c r="O235" s="295"/>
      <c r="P235" s="295"/>
      <c r="Q235" s="295"/>
      <c r="R235" s="291"/>
      <c r="S235" s="291"/>
      <c r="T235" s="290"/>
      <c r="U235" s="61"/>
      <c r="V235" s="63"/>
      <c r="W235" s="63"/>
      <c r="X235" s="180"/>
    </row>
    <row r="236" ht="12.75" outlineLevel="4">
      <c r="A236" s="289"/>
      <c r="B236" s="290"/>
      <c r="C236" s="290"/>
      <c r="D236" s="291"/>
      <c r="E236" s="297"/>
      <c r="F236" s="292" t="s">
        <v>225</v>
      </c>
      <c r="G236" s="291"/>
      <c r="H236" s="293">
        <v>521</v>
      </c>
      <c r="I236" s="294"/>
      <c r="J236" s="295"/>
      <c r="K236" s="296"/>
      <c r="L236" s="296"/>
      <c r="M236" s="296"/>
      <c r="N236" s="296"/>
      <c r="O236" s="295"/>
      <c r="P236" s="295"/>
      <c r="Q236" s="295"/>
      <c r="R236" s="291"/>
      <c r="S236" s="291"/>
      <c r="T236" s="290"/>
      <c r="U236" s="61"/>
      <c r="V236" s="63"/>
      <c r="W236" s="63"/>
      <c r="X236" s="180"/>
    </row>
    <row r="237" ht="12.75" outlineLevel="4">
      <c r="A237" s="289"/>
      <c r="B237" s="290"/>
      <c r="C237" s="290"/>
      <c r="D237" s="291"/>
      <c r="E237" s="297"/>
      <c r="F237" s="292" t="s">
        <v>212</v>
      </c>
      <c r="G237" s="291"/>
      <c r="H237" s="293">
        <v>0</v>
      </c>
      <c r="I237" s="294"/>
      <c r="J237" s="295"/>
      <c r="K237" s="296"/>
      <c r="L237" s="296"/>
      <c r="M237" s="296"/>
      <c r="N237" s="296"/>
      <c r="O237" s="295"/>
      <c r="P237" s="295"/>
      <c r="Q237" s="295"/>
      <c r="R237" s="291"/>
      <c r="S237" s="291"/>
      <c r="T237" s="290"/>
      <c r="U237" s="61"/>
      <c r="V237" s="63"/>
      <c r="W237" s="63"/>
      <c r="X237" s="180"/>
    </row>
    <row r="238" ht="12.75" outlineLevel="4">
      <c r="A238" s="289"/>
      <c r="B238" s="290"/>
      <c r="C238" s="290"/>
      <c r="D238" s="291"/>
      <c r="E238" s="297"/>
      <c r="F238" s="292" t="s">
        <v>226</v>
      </c>
      <c r="G238" s="291"/>
      <c r="H238" s="293">
        <v>76</v>
      </c>
      <c r="I238" s="294"/>
      <c r="J238" s="295"/>
      <c r="K238" s="296"/>
      <c r="L238" s="296"/>
      <c r="M238" s="296"/>
      <c r="N238" s="296"/>
      <c r="O238" s="295"/>
      <c r="P238" s="295"/>
      <c r="Q238" s="295"/>
      <c r="R238" s="291"/>
      <c r="S238" s="291"/>
      <c r="T238" s="290"/>
      <c r="U238" s="61"/>
      <c r="V238" s="63"/>
      <c r="W238" s="63"/>
      <c r="X238" s="180"/>
    </row>
    <row r="239" ht="12.75" outlineLevel="4">
      <c r="A239" s="289"/>
      <c r="B239" s="290"/>
      <c r="C239" s="290"/>
      <c r="D239" s="291"/>
      <c r="E239" s="297"/>
      <c r="F239" s="292" t="s">
        <v>227</v>
      </c>
      <c r="G239" s="291"/>
      <c r="H239" s="293">
        <v>0</v>
      </c>
      <c r="I239" s="294"/>
      <c r="J239" s="295"/>
      <c r="K239" s="296"/>
      <c r="L239" s="296"/>
      <c r="M239" s="296"/>
      <c r="N239" s="296"/>
      <c r="O239" s="295"/>
      <c r="P239" s="295"/>
      <c r="Q239" s="295"/>
      <c r="R239" s="291"/>
      <c r="S239" s="291"/>
      <c r="T239" s="290"/>
      <c r="U239" s="61"/>
      <c r="V239" s="63"/>
      <c r="W239" s="63"/>
      <c r="X239" s="180"/>
    </row>
    <row r="240" ht="12.75" outlineLevel="4">
      <c r="A240" s="289"/>
      <c r="B240" s="290"/>
      <c r="C240" s="290"/>
      <c r="D240" s="291"/>
      <c r="E240" s="297"/>
      <c r="F240" s="292" t="s">
        <v>228</v>
      </c>
      <c r="G240" s="291"/>
      <c r="H240" s="293">
        <v>267</v>
      </c>
      <c r="I240" s="294"/>
      <c r="J240" s="295"/>
      <c r="K240" s="296"/>
      <c r="L240" s="296"/>
      <c r="M240" s="296"/>
      <c r="N240" s="296"/>
      <c r="O240" s="295"/>
      <c r="P240" s="295"/>
      <c r="Q240" s="295"/>
      <c r="R240" s="291"/>
      <c r="S240" s="291"/>
      <c r="T240" s="290"/>
      <c r="U240" s="61"/>
      <c r="V240" s="63"/>
      <c r="W240" s="63"/>
      <c r="X240" s="180"/>
    </row>
    <row r="241" ht="12.75" outlineLevel="4">
      <c r="A241" s="289"/>
      <c r="B241" s="290"/>
      <c r="C241" s="290"/>
      <c r="D241" s="291"/>
      <c r="E241" s="297"/>
      <c r="F241" s="292" t="s">
        <v>216</v>
      </c>
      <c r="G241" s="291"/>
      <c r="H241" s="293">
        <v>0</v>
      </c>
      <c r="I241" s="294"/>
      <c r="J241" s="295"/>
      <c r="K241" s="296"/>
      <c r="L241" s="296"/>
      <c r="M241" s="296"/>
      <c r="N241" s="296"/>
      <c r="O241" s="295"/>
      <c r="P241" s="295"/>
      <c r="Q241" s="295"/>
      <c r="R241" s="291"/>
      <c r="S241" s="291"/>
      <c r="T241" s="290"/>
      <c r="U241" s="61"/>
      <c r="V241" s="63"/>
      <c r="W241" s="63"/>
      <c r="X241" s="180"/>
    </row>
    <row r="242" ht="12.75" outlineLevel="4">
      <c r="A242" s="289"/>
      <c r="B242" s="290"/>
      <c r="C242" s="290"/>
      <c r="D242" s="291"/>
      <c r="E242" s="297"/>
      <c r="F242" s="292" t="s">
        <v>229</v>
      </c>
      <c r="G242" s="291"/>
      <c r="H242" s="293">
        <v>196</v>
      </c>
      <c r="I242" s="294"/>
      <c r="J242" s="295"/>
      <c r="K242" s="296"/>
      <c r="L242" s="296"/>
      <c r="M242" s="296"/>
      <c r="N242" s="296"/>
      <c r="O242" s="295"/>
      <c r="P242" s="295"/>
      <c r="Q242" s="295"/>
      <c r="R242" s="291"/>
      <c r="S242" s="291"/>
      <c r="T242" s="290"/>
      <c r="U242" s="61"/>
      <c r="V242" s="63"/>
      <c r="W242" s="63"/>
      <c r="X242" s="180"/>
    </row>
    <row r="243" ht="7.5" customHeight="1" outlineLevel="4">
      <c r="A243" s="63"/>
      <c r="B243" s="199"/>
      <c r="C243" s="199"/>
      <c r="D243" s="180"/>
      <c r="E243" s="180"/>
      <c r="F243" s="243"/>
      <c r="G243" s="180"/>
      <c r="H243" s="194"/>
      <c r="I243" s="247"/>
      <c r="J243" s="190"/>
      <c r="K243" s="194"/>
      <c r="L243" s="194"/>
      <c r="M243" s="194"/>
      <c r="N243" s="194"/>
      <c r="O243" s="190"/>
      <c r="P243" s="190"/>
      <c r="Q243" s="190"/>
      <c r="R243" s="180"/>
      <c r="S243" s="180"/>
      <c r="T243" s="199"/>
      <c r="U243" s="63"/>
      <c r="X243" s="180"/>
    </row>
    <row r="244" ht="12.75" outlineLevel="3">
      <c r="A244" s="56"/>
      <c r="B244" s="269"/>
      <c r="C244" s="270">
        <v>27</v>
      </c>
      <c r="D244" s="271" t="s">
        <v>92</v>
      </c>
      <c r="E244" s="272" t="s">
        <v>230</v>
      </c>
      <c r="F244" s="273" t="s">
        <v>231</v>
      </c>
      <c r="G244" s="271" t="s">
        <v>194</v>
      </c>
      <c r="H244" s="274">
        <v>1060</v>
      </c>
      <c r="I244" s="275"/>
      <c r="J244" s="276">
        <f>H244*I244</f>
        <v>0</v>
      </c>
      <c r="K244" s="274">
        <v>6E-05</v>
      </c>
      <c r="L244" s="274">
        <f>H244*K244</f>
        <v>0.0636</v>
      </c>
      <c r="M244" s="274"/>
      <c r="N244" s="274">
        <f>H244*M244</f>
        <v>0</v>
      </c>
      <c r="O244" s="276">
        <v>21</v>
      </c>
      <c r="P244" s="276">
        <f>J244*(O244/100)</f>
        <v>0</v>
      </c>
      <c r="Q244" s="276">
        <f>J244+P244</f>
        <v>0</v>
      </c>
      <c r="R244" s="277"/>
      <c r="S244" s="277" t="s">
        <v>96</v>
      </c>
      <c r="T244" s="278">
        <v>1</v>
      </c>
      <c r="U244" s="63"/>
      <c r="V244" s="63"/>
      <c r="W244" s="63"/>
      <c r="X244" s="180"/>
    </row>
    <row r="245" ht="12.75" outlineLevel="4">
      <c r="A245" s="279"/>
      <c r="B245" s="280"/>
      <c r="C245" s="280"/>
      <c r="D245" s="281"/>
      <c r="E245" s="288" t="s">
        <v>1</v>
      </c>
      <c r="F245" s="282" t="s">
        <v>232</v>
      </c>
      <c r="G245" s="282"/>
      <c r="H245" s="283"/>
      <c r="I245" s="284"/>
      <c r="J245" s="285"/>
      <c r="K245" s="286"/>
      <c r="L245" s="286"/>
      <c r="M245" s="286"/>
      <c r="N245" s="286"/>
      <c r="O245" s="287"/>
      <c r="P245" s="287"/>
      <c r="Q245" s="287"/>
      <c r="R245" s="281"/>
      <c r="S245" s="281"/>
      <c r="T245" s="280"/>
      <c r="U245" s="61"/>
      <c r="V245" s="63"/>
      <c r="W245" s="63"/>
      <c r="X245" s="282" t="str">
        <f>F245</f>
        <v>Vodorovné dopravní značení stříkané barvou dělící čára šířky 125 mm přerušovaná bílá retroreflexní</v>
      </c>
      <c r="Y245" s="67"/>
      <c r="AA245" s="74"/>
    </row>
    <row r="246" ht="7.5" customHeight="1" outlineLevel="4">
      <c r="B246" s="199"/>
      <c r="C246" s="199"/>
      <c r="D246" s="180"/>
      <c r="E246" s="180"/>
      <c r="F246" s="181"/>
      <c r="G246" s="180"/>
      <c r="H246" s="194"/>
      <c r="I246" s="247"/>
      <c r="J246" s="190"/>
      <c r="K246" s="194"/>
      <c r="L246" s="194"/>
      <c r="M246" s="194"/>
      <c r="N246" s="194"/>
      <c r="O246" s="190"/>
      <c r="P246" s="190"/>
      <c r="Q246" s="190"/>
      <c r="R246" s="180"/>
      <c r="S246" s="180"/>
      <c r="T246" s="199"/>
      <c r="U246" s="63"/>
      <c r="X246" s="180"/>
    </row>
    <row r="247" ht="12.75" outlineLevel="3">
      <c r="A247" s="56"/>
      <c r="B247" s="269"/>
      <c r="C247" s="270">
        <v>28</v>
      </c>
      <c r="D247" s="271" t="s">
        <v>92</v>
      </c>
      <c r="E247" s="272" t="s">
        <v>233</v>
      </c>
      <c r="F247" s="273" t="s">
        <v>234</v>
      </c>
      <c r="G247" s="271" t="s">
        <v>194</v>
      </c>
      <c r="H247" s="274">
        <v>10961</v>
      </c>
      <c r="I247" s="275"/>
      <c r="J247" s="276">
        <f>H247*I247</f>
        <v>0</v>
      </c>
      <c r="K247" s="274"/>
      <c r="L247" s="274">
        <f>H247*K247</f>
        <v>0</v>
      </c>
      <c r="M247" s="274"/>
      <c r="N247" s="274">
        <f>H247*M247</f>
        <v>0</v>
      </c>
      <c r="O247" s="276">
        <v>21</v>
      </c>
      <c r="P247" s="276">
        <f>J247*(O247/100)</f>
        <v>0</v>
      </c>
      <c r="Q247" s="276">
        <f>J247+P247</f>
        <v>0</v>
      </c>
      <c r="R247" s="277"/>
      <c r="S247" s="277" t="s">
        <v>96</v>
      </c>
      <c r="T247" s="278">
        <v>1</v>
      </c>
      <c r="U247" s="63"/>
      <c r="V247" s="63"/>
      <c r="W247" s="63"/>
      <c r="X247" s="180"/>
    </row>
    <row r="248" ht="12.75" outlineLevel="4">
      <c r="A248" s="279"/>
      <c r="B248" s="280"/>
      <c r="C248" s="280"/>
      <c r="D248" s="281"/>
      <c r="E248" s="288" t="s">
        <v>1</v>
      </c>
      <c r="F248" s="282" t="s">
        <v>235</v>
      </c>
      <c r="G248" s="282"/>
      <c r="H248" s="283"/>
      <c r="I248" s="284"/>
      <c r="J248" s="285"/>
      <c r="K248" s="286"/>
      <c r="L248" s="286"/>
      <c r="M248" s="286"/>
      <c r="N248" s="286"/>
      <c r="O248" s="287"/>
      <c r="P248" s="287"/>
      <c r="Q248" s="287"/>
      <c r="R248" s="281"/>
      <c r="S248" s="281"/>
      <c r="T248" s="280"/>
      <c r="U248" s="61"/>
      <c r="V248" s="63"/>
      <c r="W248" s="63"/>
      <c r="X248" s="282" t="str">
        <f>F248</f>
        <v>Předznačení pro vodorovné značení stříkané barvou nebo prováděné z nátěrových hmot liniové dělicí čáry, vodicí proužky</v>
      </c>
      <c r="Y248" s="67"/>
      <c r="AA248" s="74"/>
    </row>
    <row r="249" ht="7.5" customHeight="1" outlineLevel="4">
      <c r="B249" s="199"/>
      <c r="C249" s="199"/>
      <c r="D249" s="180"/>
      <c r="E249" s="180"/>
      <c r="F249" s="181"/>
      <c r="G249" s="180"/>
      <c r="H249" s="194"/>
      <c r="I249" s="247"/>
      <c r="J249" s="190"/>
      <c r="K249" s="194"/>
      <c r="L249" s="194"/>
      <c r="M249" s="194"/>
      <c r="N249" s="194"/>
      <c r="O249" s="190"/>
      <c r="P249" s="190"/>
      <c r="Q249" s="190"/>
      <c r="R249" s="180"/>
      <c r="S249" s="180"/>
      <c r="T249" s="199"/>
      <c r="U249" s="63"/>
      <c r="X249" s="180"/>
    </row>
    <row r="250" ht="12.75" outlineLevel="4">
      <c r="A250" s="289"/>
      <c r="B250" s="290"/>
      <c r="C250" s="290"/>
      <c r="D250" s="291"/>
      <c r="E250" s="297" t="s">
        <v>2</v>
      </c>
      <c r="F250" s="292" t="s">
        <v>210</v>
      </c>
      <c r="G250" s="291"/>
      <c r="H250" s="293">
        <v>0</v>
      </c>
      <c r="I250" s="294"/>
      <c r="J250" s="295"/>
      <c r="K250" s="296"/>
      <c r="L250" s="296"/>
      <c r="M250" s="296"/>
      <c r="N250" s="296"/>
      <c r="O250" s="295"/>
      <c r="P250" s="295"/>
      <c r="Q250" s="295"/>
      <c r="R250" s="291"/>
      <c r="S250" s="291"/>
      <c r="T250" s="290"/>
      <c r="U250" s="61"/>
      <c r="V250" s="63"/>
      <c r="W250" s="63"/>
      <c r="X250" s="180"/>
    </row>
    <row r="251" ht="12.75" outlineLevel="4">
      <c r="A251" s="289"/>
      <c r="B251" s="290"/>
      <c r="C251" s="290"/>
      <c r="D251" s="291"/>
      <c r="E251" s="297"/>
      <c r="F251" s="292" t="s">
        <v>236</v>
      </c>
      <c r="G251" s="291"/>
      <c r="H251" s="293">
        <v>9347</v>
      </c>
      <c r="I251" s="294"/>
      <c r="J251" s="295"/>
      <c r="K251" s="296"/>
      <c r="L251" s="296"/>
      <c r="M251" s="296"/>
      <c r="N251" s="296"/>
      <c r="O251" s="295"/>
      <c r="P251" s="295"/>
      <c r="Q251" s="295"/>
      <c r="R251" s="291"/>
      <c r="S251" s="291"/>
      <c r="T251" s="290"/>
      <c r="U251" s="61"/>
      <c r="V251" s="63"/>
      <c r="W251" s="63"/>
      <c r="X251" s="180"/>
    </row>
    <row r="252" ht="12.75" outlineLevel="4">
      <c r="A252" s="289"/>
      <c r="B252" s="290"/>
      <c r="C252" s="290"/>
      <c r="D252" s="291"/>
      <c r="E252" s="297"/>
      <c r="F252" s="292" t="s">
        <v>237</v>
      </c>
      <c r="G252" s="291"/>
      <c r="H252" s="293">
        <v>0</v>
      </c>
      <c r="I252" s="294"/>
      <c r="J252" s="295"/>
      <c r="K252" s="296"/>
      <c r="L252" s="296"/>
      <c r="M252" s="296"/>
      <c r="N252" s="296"/>
      <c r="O252" s="295"/>
      <c r="P252" s="295"/>
      <c r="Q252" s="295"/>
      <c r="R252" s="291"/>
      <c r="S252" s="291"/>
      <c r="T252" s="290"/>
      <c r="U252" s="61"/>
      <c r="V252" s="63"/>
      <c r="W252" s="63"/>
      <c r="X252" s="180"/>
    </row>
    <row r="253" ht="12.75" outlineLevel="4">
      <c r="A253" s="289"/>
      <c r="B253" s="290"/>
      <c r="C253" s="290"/>
      <c r="D253" s="291"/>
      <c r="E253" s="297"/>
      <c r="F253" s="292" t="s">
        <v>238</v>
      </c>
      <c r="G253" s="291"/>
      <c r="H253" s="293">
        <v>520</v>
      </c>
      <c r="I253" s="294"/>
      <c r="J253" s="295"/>
      <c r="K253" s="296"/>
      <c r="L253" s="296"/>
      <c r="M253" s="296"/>
      <c r="N253" s="296"/>
      <c r="O253" s="295"/>
      <c r="P253" s="295"/>
      <c r="Q253" s="295"/>
      <c r="R253" s="291"/>
      <c r="S253" s="291"/>
      <c r="T253" s="290"/>
      <c r="U253" s="61"/>
      <c r="V253" s="63"/>
      <c r="W253" s="63"/>
      <c r="X253" s="180"/>
    </row>
    <row r="254" ht="12.75" outlineLevel="4">
      <c r="A254" s="289"/>
      <c r="B254" s="290"/>
      <c r="C254" s="290"/>
      <c r="D254" s="291"/>
      <c r="E254" s="297"/>
      <c r="F254" s="292" t="s">
        <v>224</v>
      </c>
      <c r="G254" s="291"/>
      <c r="H254" s="293">
        <v>0</v>
      </c>
      <c r="I254" s="294"/>
      <c r="J254" s="295"/>
      <c r="K254" s="296"/>
      <c r="L254" s="296"/>
      <c r="M254" s="296"/>
      <c r="N254" s="296"/>
      <c r="O254" s="295"/>
      <c r="P254" s="295"/>
      <c r="Q254" s="295"/>
      <c r="R254" s="291"/>
      <c r="S254" s="291"/>
      <c r="T254" s="290"/>
      <c r="U254" s="61"/>
      <c r="V254" s="63"/>
      <c r="W254" s="63"/>
      <c r="X254" s="180"/>
    </row>
    <row r="255" ht="12.75" outlineLevel="4">
      <c r="A255" s="289"/>
      <c r="B255" s="290"/>
      <c r="C255" s="290"/>
      <c r="D255" s="291"/>
      <c r="E255" s="297"/>
      <c r="F255" s="292" t="s">
        <v>239</v>
      </c>
      <c r="G255" s="291"/>
      <c r="H255" s="293">
        <v>1094</v>
      </c>
      <c r="I255" s="294"/>
      <c r="J255" s="295"/>
      <c r="K255" s="296"/>
      <c r="L255" s="296"/>
      <c r="M255" s="296"/>
      <c r="N255" s="296"/>
      <c r="O255" s="295"/>
      <c r="P255" s="295"/>
      <c r="Q255" s="295"/>
      <c r="R255" s="291"/>
      <c r="S255" s="291"/>
      <c r="T255" s="290"/>
      <c r="U255" s="61"/>
      <c r="V255" s="63"/>
      <c r="W255" s="63"/>
      <c r="X255" s="180"/>
    </row>
    <row r="256" ht="7.5" customHeight="1" outlineLevel="4">
      <c r="A256" s="63"/>
      <c r="B256" s="199"/>
      <c r="C256" s="199"/>
      <c r="D256" s="180"/>
      <c r="E256" s="180"/>
      <c r="F256" s="243"/>
      <c r="G256" s="180"/>
      <c r="H256" s="194"/>
      <c r="I256" s="247"/>
      <c r="J256" s="190"/>
      <c r="K256" s="194"/>
      <c r="L256" s="194"/>
      <c r="M256" s="194"/>
      <c r="N256" s="194"/>
      <c r="O256" s="190"/>
      <c r="P256" s="190"/>
      <c r="Q256" s="190"/>
      <c r="R256" s="180"/>
      <c r="S256" s="180"/>
      <c r="T256" s="199"/>
      <c r="U256" s="63"/>
      <c r="X256" s="180"/>
    </row>
    <row r="257" ht="12.75" outlineLevel="3">
      <c r="A257" s="56"/>
      <c r="B257" s="269"/>
      <c r="C257" s="270">
        <v>29</v>
      </c>
      <c r="D257" s="271" t="s">
        <v>92</v>
      </c>
      <c r="E257" s="272" t="s">
        <v>240</v>
      </c>
      <c r="F257" s="273" t="s">
        <v>241</v>
      </c>
      <c r="G257" s="271" t="s">
        <v>242</v>
      </c>
      <c r="H257" s="274">
        <v>312</v>
      </c>
      <c r="I257" s="275"/>
      <c r="J257" s="276">
        <f>H257*I257</f>
        <v>0</v>
      </c>
      <c r="K257" s="274"/>
      <c r="L257" s="274">
        <f>H257*K257</f>
        <v>0</v>
      </c>
      <c r="M257" s="274"/>
      <c r="N257" s="274">
        <f>H257*M257</f>
        <v>0</v>
      </c>
      <c r="O257" s="276">
        <v>21</v>
      </c>
      <c r="P257" s="276">
        <f>J257*(O257/100)</f>
        <v>0</v>
      </c>
      <c r="Q257" s="276">
        <f>J257+P257</f>
        <v>0</v>
      </c>
      <c r="R257" s="277" t="s">
        <v>88</v>
      </c>
      <c r="S257" s="277" t="s">
        <v>96</v>
      </c>
      <c r="T257" s="278">
        <v>1</v>
      </c>
      <c r="U257" s="63"/>
      <c r="V257" s="63"/>
      <c r="W257" s="63"/>
      <c r="X257" s="180"/>
    </row>
    <row r="258" ht="12.75" outlineLevel="4">
      <c r="A258" s="279"/>
      <c r="B258" s="280"/>
      <c r="C258" s="280"/>
      <c r="D258" s="281"/>
      <c r="E258" s="288" t="s">
        <v>1</v>
      </c>
      <c r="F258" s="282" t="s">
        <v>243</v>
      </c>
      <c r="G258" s="282"/>
      <c r="H258" s="283"/>
      <c r="I258" s="284"/>
      <c r="J258" s="285"/>
      <c r="K258" s="286"/>
      <c r="L258" s="286"/>
      <c r="M258" s="286"/>
      <c r="N258" s="286"/>
      <c r="O258" s="287"/>
      <c r="P258" s="287"/>
      <c r="Q258" s="287"/>
      <c r="R258" s="281"/>
      <c r="S258" s="281"/>
      <c r="T258" s="280"/>
      <c r="U258" s="61"/>
      <c r="V258" s="63"/>
      <c r="W258" s="63"/>
      <c r="X258" s="282" t="str">
        <f>F258</f>
        <v>Montáž směrového sloupku ocelového pružného ručním beraněním silničního</v>
      </c>
      <c r="Y258" s="67"/>
      <c r="AA258" s="74"/>
    </row>
    <row r="259" ht="7.5" customHeight="1" outlineLevel="4">
      <c r="B259" s="199"/>
      <c r="C259" s="199"/>
      <c r="D259" s="180"/>
      <c r="E259" s="180"/>
      <c r="F259" s="181"/>
      <c r="G259" s="180"/>
      <c r="H259" s="194"/>
      <c r="I259" s="247"/>
      <c r="J259" s="190"/>
      <c r="K259" s="194"/>
      <c r="L259" s="194"/>
      <c r="M259" s="194"/>
      <c r="N259" s="194"/>
      <c r="O259" s="190"/>
      <c r="P259" s="190"/>
      <c r="Q259" s="190"/>
      <c r="R259" s="180"/>
      <c r="S259" s="180"/>
      <c r="T259" s="199"/>
      <c r="U259" s="63"/>
      <c r="X259" s="180"/>
    </row>
    <row r="260" ht="12.75" outlineLevel="4">
      <c r="A260" s="289"/>
      <c r="B260" s="290"/>
      <c r="C260" s="290"/>
      <c r="D260" s="291"/>
      <c r="E260" s="297" t="s">
        <v>2</v>
      </c>
      <c r="F260" s="292" t="s">
        <v>244</v>
      </c>
      <c r="G260" s="291"/>
      <c r="H260" s="293">
        <v>0</v>
      </c>
      <c r="I260" s="294"/>
      <c r="J260" s="295"/>
      <c r="K260" s="296"/>
      <c r="L260" s="296"/>
      <c r="M260" s="296"/>
      <c r="N260" s="296"/>
      <c r="O260" s="295"/>
      <c r="P260" s="295"/>
      <c r="Q260" s="295"/>
      <c r="R260" s="291"/>
      <c r="S260" s="291"/>
      <c r="T260" s="290"/>
      <c r="U260" s="61"/>
      <c r="V260" s="63"/>
      <c r="W260" s="63"/>
      <c r="X260" s="180"/>
    </row>
    <row r="261" ht="12.75" outlineLevel="4">
      <c r="A261" s="289"/>
      <c r="B261" s="290"/>
      <c r="C261" s="290"/>
      <c r="D261" s="291"/>
      <c r="E261" s="297"/>
      <c r="F261" s="292" t="s">
        <v>245</v>
      </c>
      <c r="G261" s="291"/>
      <c r="H261" s="293">
        <v>312</v>
      </c>
      <c r="I261" s="294"/>
      <c r="J261" s="295"/>
      <c r="K261" s="296"/>
      <c r="L261" s="296"/>
      <c r="M261" s="296"/>
      <c r="N261" s="296"/>
      <c r="O261" s="295"/>
      <c r="P261" s="295"/>
      <c r="Q261" s="295"/>
      <c r="R261" s="291"/>
      <c r="S261" s="291"/>
      <c r="T261" s="290"/>
      <c r="U261" s="61"/>
      <c r="V261" s="63"/>
      <c r="W261" s="63"/>
      <c r="X261" s="180"/>
    </row>
    <row r="262" ht="7.5" customHeight="1" outlineLevel="4">
      <c r="A262" s="63"/>
      <c r="B262" s="199"/>
      <c r="C262" s="199"/>
      <c r="D262" s="180"/>
      <c r="E262" s="180"/>
      <c r="F262" s="243"/>
      <c r="G262" s="180"/>
      <c r="H262" s="194"/>
      <c r="I262" s="247"/>
      <c r="J262" s="190"/>
      <c r="K262" s="194"/>
      <c r="L262" s="194"/>
      <c r="M262" s="194"/>
      <c r="N262" s="194"/>
      <c r="O262" s="190"/>
      <c r="P262" s="190"/>
      <c r="Q262" s="190"/>
      <c r="R262" s="180"/>
      <c r="S262" s="180"/>
      <c r="T262" s="199"/>
      <c r="U262" s="63"/>
      <c r="X262" s="180"/>
    </row>
    <row r="263" ht="12.75" outlineLevel="3">
      <c r="A263" s="56"/>
      <c r="B263" s="269"/>
      <c r="C263" s="270">
        <v>30</v>
      </c>
      <c r="D263" s="271" t="s">
        <v>142</v>
      </c>
      <c r="E263" s="272" t="s">
        <v>246</v>
      </c>
      <c r="F263" s="273" t="s">
        <v>247</v>
      </c>
      <c r="G263" s="271" t="s">
        <v>242</v>
      </c>
      <c r="H263" s="274">
        <v>312</v>
      </c>
      <c r="I263" s="275"/>
      <c r="J263" s="276">
        <f>H263*I263</f>
        <v>0</v>
      </c>
      <c r="K263" s="274">
        <v>0.00145</v>
      </c>
      <c r="L263" s="274">
        <f>H263*K263</f>
        <v>0.4524</v>
      </c>
      <c r="M263" s="274"/>
      <c r="N263" s="274">
        <f>H263*M263</f>
        <v>0</v>
      </c>
      <c r="O263" s="276">
        <v>21</v>
      </c>
      <c r="P263" s="276">
        <f>J263*(O263/100)</f>
        <v>0</v>
      </c>
      <c r="Q263" s="276">
        <f>J263+P263</f>
        <v>0</v>
      </c>
      <c r="R263" s="277" t="s">
        <v>88</v>
      </c>
      <c r="S263" s="277" t="s">
        <v>96</v>
      </c>
      <c r="T263" s="278">
        <v>1</v>
      </c>
      <c r="U263" s="63"/>
      <c r="V263" s="63"/>
      <c r="W263" s="63"/>
      <c r="X263" s="180"/>
    </row>
    <row r="264" ht="12.75" outlineLevel="4">
      <c r="A264" s="279"/>
      <c r="B264" s="280"/>
      <c r="C264" s="280"/>
      <c r="D264" s="281"/>
      <c r="E264" s="288" t="s">
        <v>1</v>
      </c>
      <c r="F264" s="282" t="s">
        <v>46</v>
      </c>
      <c r="G264" s="282"/>
      <c r="H264" s="283"/>
      <c r="I264" s="284"/>
      <c r="J264" s="285"/>
      <c r="K264" s="286"/>
      <c r="L264" s="286"/>
      <c r="M264" s="286"/>
      <c r="N264" s="286"/>
      <c r="O264" s="287"/>
      <c r="P264" s="287"/>
      <c r="Q264" s="287"/>
      <c r="R264" s="281"/>
      <c r="S264" s="281"/>
      <c r="T264" s="280"/>
      <c r="U264" s="61"/>
      <c r="V264" s="63"/>
      <c r="W264" s="63"/>
      <c r="X264" s="282" t="str">
        <f>F264</f>
        <v>---</v>
      </c>
      <c r="Y264" s="67"/>
      <c r="AA264" s="74"/>
    </row>
    <row r="265" ht="7.5" customHeight="1" outlineLevel="4">
      <c r="B265" s="199"/>
      <c r="C265" s="199"/>
      <c r="D265" s="180"/>
      <c r="E265" s="180"/>
      <c r="F265" s="181"/>
      <c r="G265" s="180"/>
      <c r="H265" s="194"/>
      <c r="I265" s="247"/>
      <c r="J265" s="190"/>
      <c r="K265" s="194"/>
      <c r="L265" s="194"/>
      <c r="M265" s="194"/>
      <c r="N265" s="194"/>
      <c r="O265" s="190"/>
      <c r="P265" s="190"/>
      <c r="Q265" s="190"/>
      <c r="R265" s="180"/>
      <c r="S265" s="180"/>
      <c r="T265" s="199"/>
      <c r="U265" s="63"/>
      <c r="X265" s="180"/>
    </row>
    <row r="266" ht="12.75" outlineLevel="3">
      <c r="A266" s="56"/>
      <c r="B266" s="269"/>
      <c r="C266" s="270">
        <v>31</v>
      </c>
      <c r="D266" s="271" t="s">
        <v>92</v>
      </c>
      <c r="E266" s="272" t="s">
        <v>248</v>
      </c>
      <c r="F266" s="273" t="s">
        <v>249</v>
      </c>
      <c r="G266" s="271" t="s">
        <v>194</v>
      </c>
      <c r="H266" s="274">
        <v>5994.6666666666675</v>
      </c>
      <c r="I266" s="275"/>
      <c r="J266" s="276">
        <f>H266*I266</f>
        <v>0</v>
      </c>
      <c r="K266" s="274"/>
      <c r="L266" s="274">
        <f>H266*K266</f>
        <v>0</v>
      </c>
      <c r="M266" s="274">
        <v>0.324</v>
      </c>
      <c r="N266" s="274">
        <f>H266*M266</f>
        <v>1942.2720000000003</v>
      </c>
      <c r="O266" s="276">
        <v>21</v>
      </c>
      <c r="P266" s="276">
        <f>J266*(O266/100)</f>
        <v>0</v>
      </c>
      <c r="Q266" s="276">
        <f>J266+P266</f>
        <v>0</v>
      </c>
      <c r="R266" s="277"/>
      <c r="S266" s="277" t="s">
        <v>96</v>
      </c>
      <c r="T266" s="278">
        <v>1</v>
      </c>
      <c r="U266" s="63"/>
      <c r="V266" s="63"/>
      <c r="W266" s="63"/>
      <c r="X266" s="180"/>
    </row>
    <row r="267" ht="17.6" outlineLevel="4">
      <c r="A267" s="279"/>
      <c r="B267" s="280"/>
      <c r="C267" s="280"/>
      <c r="D267" s="281"/>
      <c r="E267" s="288" t="s">
        <v>1</v>
      </c>
      <c r="F267" s="282" t="s">
        <v>250</v>
      </c>
      <c r="G267" s="282"/>
      <c r="H267" s="283"/>
      <c r="I267" s="284"/>
      <c r="J267" s="285"/>
      <c r="K267" s="286"/>
      <c r="L267" s="286"/>
      <c r="M267" s="286"/>
      <c r="N267" s="286"/>
      <c r="O267" s="287"/>
      <c r="P267" s="287"/>
      <c r="Q267" s="287"/>
      <c r="R267" s="281"/>
      <c r="S267" s="281"/>
      <c r="T267" s="280"/>
      <c r="U267" s="61"/>
      <c r="V267" s="63"/>
      <c r="W267" s="63"/>
      <c r="X267" s="282" t="str">
        <f>F267</f>
        <v>Profilace a čištění příkopů komunikací příkopovým rypadlem s odstraněním travnatého porostu nebo nánosu, s úpravou dna a svahů do předepsaného profilu a s naložením na dopravní prostředek nebo s přemístěním na hromady na vzdálenost do 20 m nezpevněných nebo zpevněných objemu nánosu přes 0,30 do 0,50 m3/m</v>
      </c>
      <c r="Y267" s="67"/>
      <c r="AA267" s="74"/>
    </row>
    <row r="268" ht="7.5" customHeight="1" outlineLevel="4">
      <c r="B268" s="199"/>
      <c r="C268" s="199"/>
      <c r="D268" s="180"/>
      <c r="E268" s="180"/>
      <c r="F268" s="181"/>
      <c r="G268" s="180"/>
      <c r="H268" s="194"/>
      <c r="I268" s="247"/>
      <c r="J268" s="190"/>
      <c r="K268" s="194"/>
      <c r="L268" s="194"/>
      <c r="M268" s="194"/>
      <c r="N268" s="194"/>
      <c r="O268" s="190"/>
      <c r="P268" s="190"/>
      <c r="Q268" s="190"/>
      <c r="R268" s="180"/>
      <c r="S268" s="180"/>
      <c r="T268" s="199"/>
      <c r="U268" s="63"/>
      <c r="X268" s="180"/>
    </row>
    <row r="269" ht="12.75" outlineLevel="4">
      <c r="A269" s="289"/>
      <c r="B269" s="290"/>
      <c r="C269" s="290"/>
      <c r="D269" s="291"/>
      <c r="E269" s="297" t="s">
        <v>2</v>
      </c>
      <c r="F269" s="292" t="s">
        <v>251</v>
      </c>
      <c r="G269" s="291"/>
      <c r="H269" s="293">
        <v>0</v>
      </c>
      <c r="I269" s="294"/>
      <c r="J269" s="295"/>
      <c r="K269" s="296"/>
      <c r="L269" s="296"/>
      <c r="M269" s="296"/>
      <c r="N269" s="296"/>
      <c r="O269" s="295"/>
      <c r="P269" s="295"/>
      <c r="Q269" s="295"/>
      <c r="R269" s="291"/>
      <c r="S269" s="291"/>
      <c r="T269" s="290"/>
      <c r="U269" s="61"/>
      <c r="V269" s="63"/>
      <c r="W269" s="63"/>
      <c r="X269" s="180"/>
    </row>
    <row r="270" ht="12.75" outlineLevel="4">
      <c r="A270" s="289"/>
      <c r="B270" s="290"/>
      <c r="C270" s="290"/>
      <c r="D270" s="291"/>
      <c r="E270" s="297"/>
      <c r="F270" s="292" t="s">
        <v>252</v>
      </c>
      <c r="G270" s="291"/>
      <c r="H270" s="293">
        <v>5994.6666666666675</v>
      </c>
      <c r="I270" s="294"/>
      <c r="J270" s="295"/>
      <c r="K270" s="296"/>
      <c r="L270" s="296"/>
      <c r="M270" s="296"/>
      <c r="N270" s="296"/>
      <c r="O270" s="295"/>
      <c r="P270" s="295"/>
      <c r="Q270" s="295"/>
      <c r="R270" s="291"/>
      <c r="S270" s="291"/>
      <c r="T270" s="290"/>
      <c r="U270" s="61"/>
      <c r="V270" s="63"/>
      <c r="W270" s="63"/>
      <c r="X270" s="180"/>
    </row>
    <row r="271" ht="7.5" customHeight="1" outlineLevel="4">
      <c r="A271" s="63"/>
      <c r="B271" s="199"/>
      <c r="C271" s="199"/>
      <c r="D271" s="180"/>
      <c r="E271" s="180"/>
      <c r="F271" s="243"/>
      <c r="G271" s="180"/>
      <c r="H271" s="194"/>
      <c r="I271" s="247"/>
      <c r="J271" s="190"/>
      <c r="K271" s="194"/>
      <c r="L271" s="194"/>
      <c r="M271" s="194"/>
      <c r="N271" s="194"/>
      <c r="O271" s="190"/>
      <c r="P271" s="190"/>
      <c r="Q271" s="190"/>
      <c r="R271" s="180"/>
      <c r="S271" s="180"/>
      <c r="T271" s="199"/>
      <c r="U271" s="63"/>
      <c r="X271" s="180"/>
    </row>
    <row r="272" ht="12.75" outlineLevel="3">
      <c r="A272" s="56"/>
      <c r="B272" s="269"/>
      <c r="C272" s="270">
        <v>32</v>
      </c>
      <c r="D272" s="271" t="s">
        <v>92</v>
      </c>
      <c r="E272" s="272" t="s">
        <v>253</v>
      </c>
      <c r="F272" s="273" t="s">
        <v>254</v>
      </c>
      <c r="G272" s="271" t="s">
        <v>194</v>
      </c>
      <c r="H272" s="274">
        <v>145</v>
      </c>
      <c r="I272" s="275"/>
      <c r="J272" s="276">
        <f>H272*I272</f>
        <v>0</v>
      </c>
      <c r="K272" s="274"/>
      <c r="L272" s="274">
        <f>H272*K272</f>
        <v>0</v>
      </c>
      <c r="M272" s="274">
        <v>0.129</v>
      </c>
      <c r="N272" s="274">
        <f>H272*M272</f>
        <v>18.705000000000003</v>
      </c>
      <c r="O272" s="276">
        <v>21</v>
      </c>
      <c r="P272" s="276">
        <f>J272*(O272/100)</f>
        <v>0</v>
      </c>
      <c r="Q272" s="276">
        <f>J272+P272</f>
        <v>0</v>
      </c>
      <c r="R272" s="277"/>
      <c r="S272" s="277" t="s">
        <v>96</v>
      </c>
      <c r="T272" s="278">
        <v>1</v>
      </c>
      <c r="U272" s="63"/>
      <c r="V272" s="63"/>
      <c r="W272" s="63"/>
      <c r="X272" s="180"/>
    </row>
    <row r="273" ht="17.6" outlineLevel="4">
      <c r="A273" s="279"/>
      <c r="B273" s="280"/>
      <c r="C273" s="280"/>
      <c r="D273" s="281"/>
      <c r="E273" s="288" t="s">
        <v>1</v>
      </c>
      <c r="F273" s="282" t="s">
        <v>255</v>
      </c>
      <c r="G273" s="282"/>
      <c r="H273" s="283"/>
      <c r="I273" s="284"/>
      <c r="J273" s="285"/>
      <c r="K273" s="286"/>
      <c r="L273" s="286"/>
      <c r="M273" s="286"/>
      <c r="N273" s="286"/>
      <c r="O273" s="287"/>
      <c r="P273" s="287"/>
      <c r="Q273" s="287"/>
      <c r="R273" s="281"/>
      <c r="S273" s="281"/>
      <c r="T273" s="280"/>
      <c r="U273" s="61"/>
      <c r="V273" s="63"/>
      <c r="W273" s="63"/>
      <c r="X273" s="282" t="str">
        <f>F273</f>
        <v>Čištění propustků s odstraněním travnatého porostu nebo nánosu, s naložením na dopravní prostředek nebo s přemístěním na hromady na vzdálenost do 20 m strojně tlakovou vodou tloušťky nánosu přes 25 do 50% průměru propustku přes 500 do 1000 mm</v>
      </c>
      <c r="Y273" s="67"/>
      <c r="AA273" s="74"/>
    </row>
    <row r="274" ht="7.5" customHeight="1" outlineLevel="4">
      <c r="B274" s="199"/>
      <c r="C274" s="199"/>
      <c r="D274" s="180"/>
      <c r="E274" s="180"/>
      <c r="F274" s="181"/>
      <c r="G274" s="180"/>
      <c r="H274" s="194"/>
      <c r="I274" s="247"/>
      <c r="J274" s="190"/>
      <c r="K274" s="194"/>
      <c r="L274" s="194"/>
      <c r="M274" s="194"/>
      <c r="N274" s="194"/>
      <c r="O274" s="190"/>
      <c r="P274" s="190"/>
      <c r="Q274" s="190"/>
      <c r="R274" s="180"/>
      <c r="S274" s="180"/>
      <c r="T274" s="199"/>
      <c r="U274" s="63"/>
      <c r="X274" s="180"/>
    </row>
    <row r="275" ht="12.75" outlineLevel="4">
      <c r="A275" s="289"/>
      <c r="B275" s="290"/>
      <c r="C275" s="290"/>
      <c r="D275" s="291"/>
      <c r="E275" s="297" t="s">
        <v>2</v>
      </c>
      <c r="F275" s="292" t="s">
        <v>256</v>
      </c>
      <c r="G275" s="291"/>
      <c r="H275" s="293">
        <v>0</v>
      </c>
      <c r="I275" s="294"/>
      <c r="J275" s="295"/>
      <c r="K275" s="296"/>
      <c r="L275" s="296"/>
      <c r="M275" s="296"/>
      <c r="N275" s="296"/>
      <c r="O275" s="295"/>
      <c r="P275" s="295"/>
      <c r="Q275" s="295"/>
      <c r="R275" s="291"/>
      <c r="S275" s="291"/>
      <c r="T275" s="290"/>
      <c r="U275" s="61"/>
      <c r="V275" s="63"/>
      <c r="W275" s="63"/>
      <c r="X275" s="180"/>
    </row>
    <row r="276" ht="12.75" outlineLevel="4">
      <c r="A276" s="289"/>
      <c r="B276" s="290"/>
      <c r="C276" s="290"/>
      <c r="D276" s="291"/>
      <c r="E276" s="297"/>
      <c r="F276" s="292" t="s">
        <v>257</v>
      </c>
      <c r="G276" s="291"/>
      <c r="H276" s="293">
        <v>0</v>
      </c>
      <c r="I276" s="294"/>
      <c r="J276" s="295"/>
      <c r="K276" s="296"/>
      <c r="L276" s="296"/>
      <c r="M276" s="296"/>
      <c r="N276" s="296"/>
      <c r="O276" s="295"/>
      <c r="P276" s="295"/>
      <c r="Q276" s="295"/>
      <c r="R276" s="291"/>
      <c r="S276" s="291"/>
      <c r="T276" s="290"/>
      <c r="U276" s="61"/>
      <c r="V276" s="63"/>
      <c r="W276" s="63"/>
      <c r="X276" s="180"/>
    </row>
    <row r="277" ht="12.75" outlineLevel="4">
      <c r="A277" s="289"/>
      <c r="B277" s="290"/>
      <c r="C277" s="290"/>
      <c r="D277" s="291"/>
      <c r="E277" s="297"/>
      <c r="F277" s="292" t="s">
        <v>258</v>
      </c>
      <c r="G277" s="291"/>
      <c r="H277" s="293">
        <v>24.8</v>
      </c>
      <c r="I277" s="294"/>
      <c r="J277" s="295"/>
      <c r="K277" s="296"/>
      <c r="L277" s="296"/>
      <c r="M277" s="296"/>
      <c r="N277" s="296"/>
      <c r="O277" s="295"/>
      <c r="P277" s="295"/>
      <c r="Q277" s="295"/>
      <c r="R277" s="291"/>
      <c r="S277" s="291"/>
      <c r="T277" s="290"/>
      <c r="U277" s="61"/>
      <c r="V277" s="63"/>
      <c r="W277" s="63"/>
      <c r="X277" s="180"/>
    </row>
    <row r="278" ht="12.75" outlineLevel="4">
      <c r="A278" s="289"/>
      <c r="B278" s="290"/>
      <c r="C278" s="290"/>
      <c r="D278" s="291"/>
      <c r="E278" s="297"/>
      <c r="F278" s="292" t="s">
        <v>259</v>
      </c>
      <c r="G278" s="291"/>
      <c r="H278" s="293">
        <v>0</v>
      </c>
      <c r="I278" s="294"/>
      <c r="J278" s="295"/>
      <c r="K278" s="296"/>
      <c r="L278" s="296"/>
      <c r="M278" s="296"/>
      <c r="N278" s="296"/>
      <c r="O278" s="295"/>
      <c r="P278" s="295"/>
      <c r="Q278" s="295"/>
      <c r="R278" s="291"/>
      <c r="S278" s="291"/>
      <c r="T278" s="290"/>
      <c r="U278" s="61"/>
      <c r="V278" s="63"/>
      <c r="W278" s="63"/>
      <c r="X278" s="180"/>
    </row>
    <row r="279" ht="12.75" outlineLevel="4">
      <c r="A279" s="289"/>
      <c r="B279" s="290"/>
      <c r="C279" s="290"/>
      <c r="D279" s="291"/>
      <c r="E279" s="297"/>
      <c r="F279" s="292" t="s">
        <v>260</v>
      </c>
      <c r="G279" s="291"/>
      <c r="H279" s="293">
        <v>29</v>
      </c>
      <c r="I279" s="294"/>
      <c r="J279" s="295"/>
      <c r="K279" s="296"/>
      <c r="L279" s="296"/>
      <c r="M279" s="296"/>
      <c r="N279" s="296"/>
      <c r="O279" s="295"/>
      <c r="P279" s="295"/>
      <c r="Q279" s="295"/>
      <c r="R279" s="291"/>
      <c r="S279" s="291"/>
      <c r="T279" s="290"/>
      <c r="U279" s="61"/>
      <c r="V279" s="63"/>
      <c r="W279" s="63"/>
      <c r="X279" s="180"/>
    </row>
    <row r="280" ht="12.75" outlineLevel="4">
      <c r="A280" s="289"/>
      <c r="B280" s="290"/>
      <c r="C280" s="290"/>
      <c r="D280" s="291"/>
      <c r="E280" s="297"/>
      <c r="F280" s="292" t="s">
        <v>261</v>
      </c>
      <c r="G280" s="291"/>
      <c r="H280" s="293">
        <v>0</v>
      </c>
      <c r="I280" s="294"/>
      <c r="J280" s="295"/>
      <c r="K280" s="296"/>
      <c r="L280" s="296"/>
      <c r="M280" s="296"/>
      <c r="N280" s="296"/>
      <c r="O280" s="295"/>
      <c r="P280" s="295"/>
      <c r="Q280" s="295"/>
      <c r="R280" s="291"/>
      <c r="S280" s="291"/>
      <c r="T280" s="290"/>
      <c r="U280" s="61"/>
      <c r="V280" s="63"/>
      <c r="W280" s="63"/>
      <c r="X280" s="180"/>
    </row>
    <row r="281" ht="12.75" outlineLevel="4">
      <c r="A281" s="289"/>
      <c r="B281" s="290"/>
      <c r="C281" s="290"/>
      <c r="D281" s="291"/>
      <c r="E281" s="297"/>
      <c r="F281" s="292" t="s">
        <v>262</v>
      </c>
      <c r="G281" s="291"/>
      <c r="H281" s="293">
        <v>26</v>
      </c>
      <c r="I281" s="294"/>
      <c r="J281" s="295"/>
      <c r="K281" s="296"/>
      <c r="L281" s="296"/>
      <c r="M281" s="296"/>
      <c r="N281" s="296"/>
      <c r="O281" s="295"/>
      <c r="P281" s="295"/>
      <c r="Q281" s="295"/>
      <c r="R281" s="291"/>
      <c r="S281" s="291"/>
      <c r="T281" s="290"/>
      <c r="U281" s="61"/>
      <c r="V281" s="63"/>
      <c r="W281" s="63"/>
      <c r="X281" s="180"/>
    </row>
    <row r="282" ht="12.75" outlineLevel="4">
      <c r="A282" s="289"/>
      <c r="B282" s="290"/>
      <c r="C282" s="290"/>
      <c r="D282" s="291"/>
      <c r="E282" s="297"/>
      <c r="F282" s="292" t="s">
        <v>263</v>
      </c>
      <c r="G282" s="291"/>
      <c r="H282" s="293">
        <v>0</v>
      </c>
      <c r="I282" s="294"/>
      <c r="J282" s="295"/>
      <c r="K282" s="296"/>
      <c r="L282" s="296"/>
      <c r="M282" s="296"/>
      <c r="N282" s="296"/>
      <c r="O282" s="295"/>
      <c r="P282" s="295"/>
      <c r="Q282" s="295"/>
      <c r="R282" s="291"/>
      <c r="S282" s="291"/>
      <c r="T282" s="290"/>
      <c r="U282" s="61"/>
      <c r="V282" s="63"/>
      <c r="W282" s="63"/>
      <c r="X282" s="180"/>
    </row>
    <row r="283" ht="12.75" outlineLevel="4">
      <c r="A283" s="289"/>
      <c r="B283" s="290"/>
      <c r="C283" s="290"/>
      <c r="D283" s="291"/>
      <c r="E283" s="297"/>
      <c r="F283" s="292" t="s">
        <v>264</v>
      </c>
      <c r="G283" s="291"/>
      <c r="H283" s="293">
        <v>0</v>
      </c>
      <c r="I283" s="294"/>
      <c r="J283" s="295"/>
      <c r="K283" s="296"/>
      <c r="L283" s="296"/>
      <c r="M283" s="296"/>
      <c r="N283" s="296"/>
      <c r="O283" s="295"/>
      <c r="P283" s="295"/>
      <c r="Q283" s="295"/>
      <c r="R283" s="291"/>
      <c r="S283" s="291"/>
      <c r="T283" s="290"/>
      <c r="U283" s="61"/>
      <c r="V283" s="63"/>
      <c r="W283" s="63"/>
      <c r="X283" s="180"/>
    </row>
    <row r="284" ht="12.75" outlineLevel="4">
      <c r="A284" s="289"/>
      <c r="B284" s="290"/>
      <c r="C284" s="290"/>
      <c r="D284" s="291"/>
      <c r="E284" s="297"/>
      <c r="F284" s="292" t="s">
        <v>265</v>
      </c>
      <c r="G284" s="291"/>
      <c r="H284" s="293">
        <v>6.7</v>
      </c>
      <c r="I284" s="294"/>
      <c r="J284" s="295"/>
      <c r="K284" s="296"/>
      <c r="L284" s="296"/>
      <c r="M284" s="296"/>
      <c r="N284" s="296"/>
      <c r="O284" s="295"/>
      <c r="P284" s="295"/>
      <c r="Q284" s="295"/>
      <c r="R284" s="291"/>
      <c r="S284" s="291"/>
      <c r="T284" s="290"/>
      <c r="U284" s="61"/>
      <c r="V284" s="63"/>
      <c r="W284" s="63"/>
      <c r="X284" s="180"/>
    </row>
    <row r="285" ht="12.75" outlineLevel="4">
      <c r="A285" s="289"/>
      <c r="B285" s="290"/>
      <c r="C285" s="290"/>
      <c r="D285" s="291"/>
      <c r="E285" s="297"/>
      <c r="F285" s="292" t="s">
        <v>266</v>
      </c>
      <c r="G285" s="291"/>
      <c r="H285" s="293">
        <v>0</v>
      </c>
      <c r="I285" s="294"/>
      <c r="J285" s="295"/>
      <c r="K285" s="296"/>
      <c r="L285" s="296"/>
      <c r="M285" s="296"/>
      <c r="N285" s="296"/>
      <c r="O285" s="295"/>
      <c r="P285" s="295"/>
      <c r="Q285" s="295"/>
      <c r="R285" s="291"/>
      <c r="S285" s="291"/>
      <c r="T285" s="290"/>
      <c r="U285" s="61"/>
      <c r="V285" s="63"/>
      <c r="W285" s="63"/>
      <c r="X285" s="180"/>
    </row>
    <row r="286" ht="12.75" outlineLevel="4">
      <c r="A286" s="289"/>
      <c r="B286" s="290"/>
      <c r="C286" s="290"/>
      <c r="D286" s="291"/>
      <c r="E286" s="297"/>
      <c r="F286" s="292" t="s">
        <v>267</v>
      </c>
      <c r="G286" s="291"/>
      <c r="H286" s="293">
        <v>7</v>
      </c>
      <c r="I286" s="294"/>
      <c r="J286" s="295"/>
      <c r="K286" s="296"/>
      <c r="L286" s="296"/>
      <c r="M286" s="296"/>
      <c r="N286" s="296"/>
      <c r="O286" s="295"/>
      <c r="P286" s="295"/>
      <c r="Q286" s="295"/>
      <c r="R286" s="291"/>
      <c r="S286" s="291"/>
      <c r="T286" s="290"/>
      <c r="U286" s="61"/>
      <c r="V286" s="63"/>
      <c r="W286" s="63"/>
      <c r="X286" s="180"/>
    </row>
    <row r="287" ht="12.75" outlineLevel="4">
      <c r="A287" s="289"/>
      <c r="B287" s="290"/>
      <c r="C287" s="290"/>
      <c r="D287" s="291"/>
      <c r="E287" s="297"/>
      <c r="F287" s="292" t="s">
        <v>268</v>
      </c>
      <c r="G287" s="291"/>
      <c r="H287" s="293">
        <v>0</v>
      </c>
      <c r="I287" s="294"/>
      <c r="J287" s="295"/>
      <c r="K287" s="296"/>
      <c r="L287" s="296"/>
      <c r="M287" s="296"/>
      <c r="N287" s="296"/>
      <c r="O287" s="295"/>
      <c r="P287" s="295"/>
      <c r="Q287" s="295"/>
      <c r="R287" s="291"/>
      <c r="S287" s="291"/>
      <c r="T287" s="290"/>
      <c r="U287" s="61"/>
      <c r="V287" s="63"/>
      <c r="W287" s="63"/>
      <c r="X287" s="180"/>
    </row>
    <row r="288" ht="12.75" outlineLevel="4">
      <c r="A288" s="289"/>
      <c r="B288" s="290"/>
      <c r="C288" s="290"/>
      <c r="D288" s="291"/>
      <c r="E288" s="297"/>
      <c r="F288" s="292" t="s">
        <v>269</v>
      </c>
      <c r="G288" s="291"/>
      <c r="H288" s="293">
        <v>6.6</v>
      </c>
      <c r="I288" s="294"/>
      <c r="J288" s="295"/>
      <c r="K288" s="296"/>
      <c r="L288" s="296"/>
      <c r="M288" s="296"/>
      <c r="N288" s="296"/>
      <c r="O288" s="295"/>
      <c r="P288" s="295"/>
      <c r="Q288" s="295"/>
      <c r="R288" s="291"/>
      <c r="S288" s="291"/>
      <c r="T288" s="290"/>
      <c r="U288" s="61"/>
      <c r="V288" s="63"/>
      <c r="W288" s="63"/>
      <c r="X288" s="180"/>
    </row>
    <row r="289" ht="12.75" outlineLevel="4">
      <c r="A289" s="289"/>
      <c r="B289" s="290"/>
      <c r="C289" s="290"/>
      <c r="D289" s="291"/>
      <c r="E289" s="297"/>
      <c r="F289" s="292" t="s">
        <v>270</v>
      </c>
      <c r="G289" s="291"/>
      <c r="H289" s="293">
        <v>0</v>
      </c>
      <c r="I289" s="294"/>
      <c r="J289" s="295"/>
      <c r="K289" s="296"/>
      <c r="L289" s="296"/>
      <c r="M289" s="296"/>
      <c r="N289" s="296"/>
      <c r="O289" s="295"/>
      <c r="P289" s="295"/>
      <c r="Q289" s="295"/>
      <c r="R289" s="291"/>
      <c r="S289" s="291"/>
      <c r="T289" s="290"/>
      <c r="U289" s="61"/>
      <c r="V289" s="63"/>
      <c r="W289" s="63"/>
      <c r="X289" s="180"/>
    </row>
    <row r="290" ht="12.75" outlineLevel="4">
      <c r="A290" s="289"/>
      <c r="B290" s="290"/>
      <c r="C290" s="290"/>
      <c r="D290" s="291"/>
      <c r="E290" s="297"/>
      <c r="F290" s="292" t="s">
        <v>271</v>
      </c>
      <c r="G290" s="291"/>
      <c r="H290" s="293">
        <v>6.8</v>
      </c>
      <c r="I290" s="294"/>
      <c r="J290" s="295"/>
      <c r="K290" s="296"/>
      <c r="L290" s="296"/>
      <c r="M290" s="296"/>
      <c r="N290" s="296"/>
      <c r="O290" s="295"/>
      <c r="P290" s="295"/>
      <c r="Q290" s="295"/>
      <c r="R290" s="291"/>
      <c r="S290" s="291"/>
      <c r="T290" s="290"/>
      <c r="U290" s="61"/>
      <c r="V290" s="63"/>
      <c r="W290" s="63"/>
      <c r="X290" s="180"/>
    </row>
    <row r="291" ht="12.75" outlineLevel="4">
      <c r="A291" s="289"/>
      <c r="B291" s="290"/>
      <c r="C291" s="290"/>
      <c r="D291" s="291"/>
      <c r="E291" s="297"/>
      <c r="F291" s="292" t="s">
        <v>272</v>
      </c>
      <c r="G291" s="291"/>
      <c r="H291" s="293">
        <v>0</v>
      </c>
      <c r="I291" s="294"/>
      <c r="J291" s="295"/>
      <c r="K291" s="296"/>
      <c r="L291" s="296"/>
      <c r="M291" s="296"/>
      <c r="N291" s="296"/>
      <c r="O291" s="295"/>
      <c r="P291" s="295"/>
      <c r="Q291" s="295"/>
      <c r="R291" s="291"/>
      <c r="S291" s="291"/>
      <c r="T291" s="290"/>
      <c r="U291" s="61"/>
      <c r="V291" s="63"/>
      <c r="W291" s="63"/>
      <c r="X291" s="180"/>
    </row>
    <row r="292" ht="12.75" outlineLevel="4">
      <c r="A292" s="289"/>
      <c r="B292" s="290"/>
      <c r="C292" s="290"/>
      <c r="D292" s="291"/>
      <c r="E292" s="297"/>
      <c r="F292" s="292" t="s">
        <v>273</v>
      </c>
      <c r="G292" s="291"/>
      <c r="H292" s="293">
        <v>8.2</v>
      </c>
      <c r="I292" s="294"/>
      <c r="J292" s="295"/>
      <c r="K292" s="296"/>
      <c r="L292" s="296"/>
      <c r="M292" s="296"/>
      <c r="N292" s="296"/>
      <c r="O292" s="295"/>
      <c r="P292" s="295"/>
      <c r="Q292" s="295"/>
      <c r="R292" s="291"/>
      <c r="S292" s="291"/>
      <c r="T292" s="290"/>
      <c r="U292" s="61"/>
      <c r="V292" s="63"/>
      <c r="W292" s="63"/>
      <c r="X292" s="180"/>
    </row>
    <row r="293" ht="12.75" outlineLevel="4">
      <c r="A293" s="289"/>
      <c r="B293" s="290"/>
      <c r="C293" s="290"/>
      <c r="D293" s="291"/>
      <c r="E293" s="297"/>
      <c r="F293" s="292" t="s">
        <v>274</v>
      </c>
      <c r="G293" s="291"/>
      <c r="H293" s="293">
        <v>0</v>
      </c>
      <c r="I293" s="294"/>
      <c r="J293" s="295"/>
      <c r="K293" s="296"/>
      <c r="L293" s="296"/>
      <c r="M293" s="296"/>
      <c r="N293" s="296"/>
      <c r="O293" s="295"/>
      <c r="P293" s="295"/>
      <c r="Q293" s="295"/>
      <c r="R293" s="291"/>
      <c r="S293" s="291"/>
      <c r="T293" s="290"/>
      <c r="U293" s="61"/>
      <c r="V293" s="63"/>
      <c r="W293" s="63"/>
      <c r="X293" s="180"/>
    </row>
    <row r="294" ht="12.75" outlineLevel="4">
      <c r="A294" s="289"/>
      <c r="B294" s="290"/>
      <c r="C294" s="290"/>
      <c r="D294" s="291"/>
      <c r="E294" s="297"/>
      <c r="F294" s="292" t="s">
        <v>275</v>
      </c>
      <c r="G294" s="291"/>
      <c r="H294" s="293">
        <v>13.6</v>
      </c>
      <c r="I294" s="294"/>
      <c r="J294" s="295"/>
      <c r="K294" s="296"/>
      <c r="L294" s="296"/>
      <c r="M294" s="296"/>
      <c r="N294" s="296"/>
      <c r="O294" s="295"/>
      <c r="P294" s="295"/>
      <c r="Q294" s="295"/>
      <c r="R294" s="291"/>
      <c r="S294" s="291"/>
      <c r="T294" s="290"/>
      <c r="U294" s="61"/>
      <c r="V294" s="63"/>
      <c r="W294" s="63"/>
      <c r="X294" s="180"/>
    </row>
    <row r="295" ht="12.75" outlineLevel="4">
      <c r="A295" s="289"/>
      <c r="B295" s="290"/>
      <c r="C295" s="290"/>
      <c r="D295" s="291"/>
      <c r="E295" s="297"/>
      <c r="F295" s="292" t="s">
        <v>276</v>
      </c>
      <c r="G295" s="291"/>
      <c r="H295" s="293">
        <v>0</v>
      </c>
      <c r="I295" s="294"/>
      <c r="J295" s="295"/>
      <c r="K295" s="296"/>
      <c r="L295" s="296"/>
      <c r="M295" s="296"/>
      <c r="N295" s="296"/>
      <c r="O295" s="295"/>
      <c r="P295" s="295"/>
      <c r="Q295" s="295"/>
      <c r="R295" s="291"/>
      <c r="S295" s="291"/>
      <c r="T295" s="290"/>
      <c r="U295" s="61"/>
      <c r="V295" s="63"/>
      <c r="W295" s="63"/>
      <c r="X295" s="180"/>
    </row>
    <row r="296" ht="12.75" outlineLevel="4">
      <c r="A296" s="289"/>
      <c r="B296" s="290"/>
      <c r="C296" s="290"/>
      <c r="D296" s="291"/>
      <c r="E296" s="297"/>
      <c r="F296" s="292" t="s">
        <v>277</v>
      </c>
      <c r="G296" s="291"/>
      <c r="H296" s="293">
        <v>16.3</v>
      </c>
      <c r="I296" s="294"/>
      <c r="J296" s="295"/>
      <c r="K296" s="296"/>
      <c r="L296" s="296"/>
      <c r="M296" s="296"/>
      <c r="N296" s="296"/>
      <c r="O296" s="295"/>
      <c r="P296" s="295"/>
      <c r="Q296" s="295"/>
      <c r="R296" s="291"/>
      <c r="S296" s="291"/>
      <c r="T296" s="290"/>
      <c r="U296" s="61"/>
      <c r="V296" s="63"/>
      <c r="W296" s="63"/>
      <c r="X296" s="180"/>
    </row>
    <row r="297" ht="7.5" customHeight="1" outlineLevel="4">
      <c r="A297" s="63"/>
      <c r="B297" s="199"/>
      <c r="C297" s="199"/>
      <c r="D297" s="180"/>
      <c r="E297" s="180"/>
      <c r="F297" s="243"/>
      <c r="G297" s="180"/>
      <c r="H297" s="194"/>
      <c r="I297" s="247"/>
      <c r="J297" s="190"/>
      <c r="K297" s="194"/>
      <c r="L297" s="194"/>
      <c r="M297" s="194"/>
      <c r="N297" s="194"/>
      <c r="O297" s="190"/>
      <c r="P297" s="190"/>
      <c r="Q297" s="190"/>
      <c r="R297" s="180"/>
      <c r="S297" s="180"/>
      <c r="T297" s="199"/>
      <c r="U297" s="63"/>
      <c r="X297" s="180"/>
    </row>
    <row r="298" ht="12.75" outlineLevel="3">
      <c r="A298" s="56"/>
      <c r="B298" s="269"/>
      <c r="C298" s="270">
        <v>33</v>
      </c>
      <c r="D298" s="271" t="s">
        <v>92</v>
      </c>
      <c r="E298" s="272" t="s">
        <v>278</v>
      </c>
      <c r="F298" s="273" t="s">
        <v>279</v>
      </c>
      <c r="G298" s="271" t="s">
        <v>95</v>
      </c>
      <c r="H298" s="274">
        <v>572.7</v>
      </c>
      <c r="I298" s="275"/>
      <c r="J298" s="276">
        <f>H298*I298</f>
        <v>0</v>
      </c>
      <c r="K298" s="274">
        <v>0.00145</v>
      </c>
      <c r="L298" s="274">
        <f>H298*K298</f>
        <v>0.830415</v>
      </c>
      <c r="M298" s="274"/>
      <c r="N298" s="274">
        <f>H298*M298</f>
        <v>0</v>
      </c>
      <c r="O298" s="276">
        <v>21</v>
      </c>
      <c r="P298" s="276">
        <f>J298*(O298/100)</f>
        <v>0</v>
      </c>
      <c r="Q298" s="276">
        <f>J298+P298</f>
        <v>0</v>
      </c>
      <c r="R298" s="277"/>
      <c r="S298" s="277" t="s">
        <v>96</v>
      </c>
      <c r="T298" s="278">
        <v>1</v>
      </c>
      <c r="U298" s="63"/>
      <c r="V298" s="63"/>
      <c r="W298" s="63"/>
      <c r="X298" s="180"/>
    </row>
    <row r="299" ht="12.75" outlineLevel="4">
      <c r="A299" s="279"/>
      <c r="B299" s="280"/>
      <c r="C299" s="280"/>
      <c r="D299" s="281"/>
      <c r="E299" s="288" t="s">
        <v>1</v>
      </c>
      <c r="F299" s="282" t="s">
        <v>280</v>
      </c>
      <c r="G299" s="282"/>
      <c r="H299" s="283"/>
      <c r="I299" s="284"/>
      <c r="J299" s="285"/>
      <c r="K299" s="286"/>
      <c r="L299" s="286"/>
      <c r="M299" s="286"/>
      <c r="N299" s="286"/>
      <c r="O299" s="287"/>
      <c r="P299" s="287"/>
      <c r="Q299" s="287"/>
      <c r="R299" s="281"/>
      <c r="S299" s="281"/>
      <c r="T299" s="280"/>
      <c r="U299" s="61"/>
      <c r="V299" s="63"/>
      <c r="W299" s="63"/>
      <c r="X299" s="282" t="str">
        <f>F299</f>
        <v>Vodorovné dopravní značení stříkané barvou přechody pro chodce, šipky, symboly bílé retroreflexní</v>
      </c>
      <c r="Y299" s="67"/>
      <c r="AA299" s="74"/>
    </row>
    <row r="300" ht="7.5" customHeight="1" outlineLevel="4">
      <c r="B300" s="199"/>
      <c r="C300" s="199"/>
      <c r="D300" s="180"/>
      <c r="E300" s="180"/>
      <c r="F300" s="181"/>
      <c r="G300" s="180"/>
      <c r="H300" s="194"/>
      <c r="I300" s="247"/>
      <c r="J300" s="190"/>
      <c r="K300" s="194"/>
      <c r="L300" s="194"/>
      <c r="M300" s="194"/>
      <c r="N300" s="194"/>
      <c r="O300" s="190"/>
      <c r="P300" s="190"/>
      <c r="Q300" s="190"/>
      <c r="R300" s="180"/>
      <c r="S300" s="180"/>
      <c r="T300" s="199"/>
      <c r="U300" s="63"/>
      <c r="X300" s="180"/>
    </row>
    <row r="301" ht="12.75" outlineLevel="4">
      <c r="A301" s="289"/>
      <c r="B301" s="290"/>
      <c r="C301" s="290"/>
      <c r="D301" s="291"/>
      <c r="E301" s="297" t="s">
        <v>2</v>
      </c>
      <c r="F301" s="292" t="s">
        <v>281</v>
      </c>
      <c r="G301" s="291"/>
      <c r="H301" s="293">
        <v>0</v>
      </c>
      <c r="I301" s="294"/>
      <c r="J301" s="295"/>
      <c r="K301" s="296"/>
      <c r="L301" s="296"/>
      <c r="M301" s="296"/>
      <c r="N301" s="296"/>
      <c r="O301" s="295"/>
      <c r="P301" s="295"/>
      <c r="Q301" s="295"/>
      <c r="R301" s="291"/>
      <c r="S301" s="291"/>
      <c r="T301" s="290"/>
      <c r="U301" s="61"/>
      <c r="V301" s="63"/>
      <c r="W301" s="63"/>
      <c r="X301" s="180"/>
    </row>
    <row r="302" ht="12.75" outlineLevel="4">
      <c r="A302" s="289"/>
      <c r="B302" s="290"/>
      <c r="C302" s="290"/>
      <c r="D302" s="291"/>
      <c r="E302" s="297"/>
      <c r="F302" s="292" t="s">
        <v>282</v>
      </c>
      <c r="G302" s="291"/>
      <c r="H302" s="293">
        <v>64.5</v>
      </c>
      <c r="I302" s="294"/>
      <c r="J302" s="295"/>
      <c r="K302" s="296"/>
      <c r="L302" s="296"/>
      <c r="M302" s="296"/>
      <c r="N302" s="296"/>
      <c r="O302" s="295"/>
      <c r="P302" s="295"/>
      <c r="Q302" s="295"/>
      <c r="R302" s="291"/>
      <c r="S302" s="291"/>
      <c r="T302" s="290"/>
      <c r="U302" s="61"/>
      <c r="V302" s="63"/>
      <c r="W302" s="63"/>
      <c r="X302" s="180"/>
    </row>
    <row r="303" ht="12.75" outlineLevel="4">
      <c r="A303" s="289"/>
      <c r="B303" s="290"/>
      <c r="C303" s="290"/>
      <c r="D303" s="291"/>
      <c r="E303" s="297"/>
      <c r="F303" s="292" t="s">
        <v>283</v>
      </c>
      <c r="G303" s="291"/>
      <c r="H303" s="293">
        <v>481</v>
      </c>
      <c r="I303" s="294"/>
      <c r="J303" s="295"/>
      <c r="K303" s="296"/>
      <c r="L303" s="296"/>
      <c r="M303" s="296"/>
      <c r="N303" s="296"/>
      <c r="O303" s="295"/>
      <c r="P303" s="295"/>
      <c r="Q303" s="295"/>
      <c r="R303" s="291"/>
      <c r="S303" s="291"/>
      <c r="T303" s="290"/>
      <c r="U303" s="61"/>
      <c r="V303" s="63"/>
      <c r="W303" s="63"/>
      <c r="X303" s="180"/>
    </row>
    <row r="304" ht="12.75" outlineLevel="4">
      <c r="A304" s="289"/>
      <c r="B304" s="290"/>
      <c r="C304" s="290"/>
      <c r="D304" s="291"/>
      <c r="E304" s="297"/>
      <c r="F304" s="292" t="s">
        <v>284</v>
      </c>
      <c r="G304" s="291"/>
      <c r="H304" s="293">
        <v>0</v>
      </c>
      <c r="I304" s="294"/>
      <c r="J304" s="295"/>
      <c r="K304" s="296"/>
      <c r="L304" s="296"/>
      <c r="M304" s="296"/>
      <c r="N304" s="296"/>
      <c r="O304" s="295"/>
      <c r="P304" s="295"/>
      <c r="Q304" s="295"/>
      <c r="R304" s="291"/>
      <c r="S304" s="291"/>
      <c r="T304" s="290"/>
      <c r="U304" s="61"/>
      <c r="V304" s="63"/>
      <c r="W304" s="63"/>
      <c r="X304" s="180"/>
    </row>
    <row r="305" ht="12.75" outlineLevel="4">
      <c r="A305" s="289"/>
      <c r="B305" s="290"/>
      <c r="C305" s="290"/>
      <c r="D305" s="291"/>
      <c r="E305" s="297"/>
      <c r="F305" s="292" t="s">
        <v>285</v>
      </c>
      <c r="G305" s="291"/>
      <c r="H305" s="293">
        <v>27.200000000000003</v>
      </c>
      <c r="I305" s="294"/>
      <c r="J305" s="295"/>
      <c r="K305" s="296"/>
      <c r="L305" s="296"/>
      <c r="M305" s="296"/>
      <c r="N305" s="296"/>
      <c r="O305" s="295"/>
      <c r="P305" s="295"/>
      <c r="Q305" s="295"/>
      <c r="R305" s="291"/>
      <c r="S305" s="291"/>
      <c r="T305" s="290"/>
      <c r="U305" s="61"/>
      <c r="V305" s="63"/>
      <c r="W305" s="63"/>
      <c r="X305" s="180"/>
    </row>
    <row r="306" ht="7.5" customHeight="1" outlineLevel="4">
      <c r="A306" s="63"/>
      <c r="B306" s="199"/>
      <c r="C306" s="199"/>
      <c r="D306" s="180"/>
      <c r="E306" s="180"/>
      <c r="F306" s="243"/>
      <c r="G306" s="180"/>
      <c r="H306" s="194"/>
      <c r="I306" s="247"/>
      <c r="J306" s="190"/>
      <c r="K306" s="194"/>
      <c r="L306" s="194"/>
      <c r="M306" s="194"/>
      <c r="N306" s="194"/>
      <c r="O306" s="190"/>
      <c r="P306" s="190"/>
      <c r="Q306" s="190"/>
      <c r="R306" s="180"/>
      <c r="S306" s="180"/>
      <c r="T306" s="199"/>
      <c r="U306" s="63"/>
      <c r="X306" s="180"/>
    </row>
    <row r="307" ht="12.75" outlineLevel="3">
      <c r="A307" s="56"/>
      <c r="B307" s="269"/>
      <c r="C307" s="270">
        <v>34</v>
      </c>
      <c r="D307" s="271" t="s">
        <v>92</v>
      </c>
      <c r="E307" s="272" t="s">
        <v>286</v>
      </c>
      <c r="F307" s="273" t="s">
        <v>287</v>
      </c>
      <c r="G307" s="271" t="s">
        <v>95</v>
      </c>
      <c r="H307" s="274">
        <v>572.7</v>
      </c>
      <c r="I307" s="275"/>
      <c r="J307" s="276">
        <f>H307*I307</f>
        <v>0</v>
      </c>
      <c r="K307" s="274">
        <v>0.0026</v>
      </c>
      <c r="L307" s="274">
        <f>H307*K307</f>
        <v>1.48902</v>
      </c>
      <c r="M307" s="274"/>
      <c r="N307" s="274">
        <f>H307*M307</f>
        <v>0</v>
      </c>
      <c r="O307" s="276">
        <v>21</v>
      </c>
      <c r="P307" s="276">
        <f>J307*(O307/100)</f>
        <v>0</v>
      </c>
      <c r="Q307" s="276">
        <f>J307+P307</f>
        <v>0</v>
      </c>
      <c r="R307" s="277"/>
      <c r="S307" s="277" t="s">
        <v>96</v>
      </c>
      <c r="T307" s="278">
        <v>1</v>
      </c>
      <c r="U307" s="63"/>
      <c r="V307" s="63"/>
      <c r="W307" s="63"/>
      <c r="X307" s="180"/>
    </row>
    <row r="308" ht="12.75" outlineLevel="4">
      <c r="A308" s="279"/>
      <c r="B308" s="280"/>
      <c r="C308" s="280"/>
      <c r="D308" s="281"/>
      <c r="E308" s="288" t="s">
        <v>1</v>
      </c>
      <c r="F308" s="282" t="s">
        <v>288</v>
      </c>
      <c r="G308" s="282"/>
      <c r="H308" s="283"/>
      <c r="I308" s="284"/>
      <c r="J308" s="285"/>
      <c r="K308" s="286"/>
      <c r="L308" s="286"/>
      <c r="M308" s="286"/>
      <c r="N308" s="286"/>
      <c r="O308" s="287"/>
      <c r="P308" s="287"/>
      <c r="Q308" s="287"/>
      <c r="R308" s="281"/>
      <c r="S308" s="281"/>
      <c r="T308" s="280"/>
      <c r="U308" s="61"/>
      <c r="V308" s="63"/>
      <c r="W308" s="63"/>
      <c r="X308" s="282" t="str">
        <f>F308</f>
        <v>Vodorovné dopravní značení stříkaným plastem přechody pro chodce, šipky, symboly nápisy bílé retroreflexní</v>
      </c>
      <c r="Y308" s="67"/>
      <c r="AA308" s="74"/>
    </row>
    <row r="309" ht="7.5" customHeight="1" outlineLevel="4">
      <c r="B309" s="199"/>
      <c r="C309" s="199"/>
      <c r="D309" s="180"/>
      <c r="E309" s="180"/>
      <c r="F309" s="181"/>
      <c r="G309" s="180"/>
      <c r="H309" s="194"/>
      <c r="I309" s="247"/>
      <c r="J309" s="190"/>
      <c r="K309" s="194"/>
      <c r="L309" s="194"/>
      <c r="M309" s="194"/>
      <c r="N309" s="194"/>
      <c r="O309" s="190"/>
      <c r="P309" s="190"/>
      <c r="Q309" s="190"/>
      <c r="R309" s="180"/>
      <c r="S309" s="180"/>
      <c r="T309" s="199"/>
      <c r="U309" s="63"/>
      <c r="X309" s="180"/>
    </row>
    <row r="310" ht="12.75" outlineLevel="3">
      <c r="A310" s="56"/>
      <c r="B310" s="269"/>
      <c r="C310" s="270">
        <v>35</v>
      </c>
      <c r="D310" s="271" t="s">
        <v>92</v>
      </c>
      <c r="E310" s="272" t="s">
        <v>289</v>
      </c>
      <c r="F310" s="273" t="s">
        <v>290</v>
      </c>
      <c r="G310" s="271" t="s">
        <v>95</v>
      </c>
      <c r="H310" s="274">
        <v>572.7</v>
      </c>
      <c r="I310" s="275"/>
      <c r="J310" s="276">
        <f>H310*I310</f>
        <v>0</v>
      </c>
      <c r="K310" s="274">
        <v>1E-05</v>
      </c>
      <c r="L310" s="274">
        <f>H310*K310</f>
        <v>0.0057270000000000013</v>
      </c>
      <c r="M310" s="274"/>
      <c r="N310" s="274">
        <f>H310*M310</f>
        <v>0</v>
      </c>
      <c r="O310" s="276">
        <v>21</v>
      </c>
      <c r="P310" s="276">
        <f>J310*(O310/100)</f>
        <v>0</v>
      </c>
      <c r="Q310" s="276">
        <f>J310+P310</f>
        <v>0</v>
      </c>
      <c r="R310" s="277"/>
      <c r="S310" s="277" t="s">
        <v>96</v>
      </c>
      <c r="T310" s="278">
        <v>1</v>
      </c>
      <c r="U310" s="63"/>
      <c r="V310" s="63"/>
      <c r="W310" s="63"/>
      <c r="X310" s="180"/>
    </row>
    <row r="311" ht="12.75" outlineLevel="4">
      <c r="A311" s="279"/>
      <c r="B311" s="280"/>
      <c r="C311" s="280"/>
      <c r="D311" s="281"/>
      <c r="E311" s="288" t="s">
        <v>1</v>
      </c>
      <c r="F311" s="282" t="s">
        <v>291</v>
      </c>
      <c r="G311" s="282"/>
      <c r="H311" s="283"/>
      <c r="I311" s="284"/>
      <c r="J311" s="285"/>
      <c r="K311" s="286"/>
      <c r="L311" s="286"/>
      <c r="M311" s="286"/>
      <c r="N311" s="286"/>
      <c r="O311" s="287"/>
      <c r="P311" s="287"/>
      <c r="Q311" s="287"/>
      <c r="R311" s="281"/>
      <c r="S311" s="281"/>
      <c r="T311" s="280"/>
      <c r="U311" s="61"/>
      <c r="V311" s="63"/>
      <c r="W311" s="63"/>
      <c r="X311" s="282" t="str">
        <f>F311</f>
        <v>Předznačení pro vodorovné značení stříkané barvou nebo prováděné z nátěrových hmot plošné šipky, symboly, nápisy</v>
      </c>
      <c r="Y311" s="67"/>
      <c r="AA311" s="74"/>
    </row>
    <row r="312" ht="7.5" customHeight="1" outlineLevel="4">
      <c r="B312" s="199"/>
      <c r="C312" s="199"/>
      <c r="D312" s="180"/>
      <c r="E312" s="180"/>
      <c r="F312" s="181"/>
      <c r="G312" s="180"/>
      <c r="H312" s="194"/>
      <c r="I312" s="247"/>
      <c r="J312" s="190"/>
      <c r="K312" s="194"/>
      <c r="L312" s="194"/>
      <c r="M312" s="194"/>
      <c r="N312" s="194"/>
      <c r="O312" s="190"/>
      <c r="P312" s="190"/>
      <c r="Q312" s="190"/>
      <c r="R312" s="180"/>
      <c r="S312" s="180"/>
      <c r="T312" s="199"/>
      <c r="U312" s="63"/>
      <c r="X312" s="180"/>
    </row>
    <row r="313" ht="12.75" outlineLevel="3">
      <c r="B313" s="61"/>
      <c r="C313" s="61"/>
      <c r="D313" s="61"/>
      <c r="E313" s="61"/>
      <c r="F313" s="61"/>
      <c r="G313" s="61"/>
      <c r="H313" s="61"/>
      <c r="I313" s="63"/>
      <c r="J313" s="63"/>
      <c r="K313" s="61"/>
      <c r="L313" s="61"/>
      <c r="M313" s="61"/>
      <c r="N313" s="61"/>
      <c r="O313" s="61"/>
      <c r="P313" s="63"/>
      <c r="Q313" s="63"/>
      <c r="R313" s="63"/>
      <c r="S313" s="61"/>
      <c r="T313" s="61"/>
      <c r="X313" s="61"/>
    </row>
    <row r="314" ht="12.75" outlineLevel="2">
      <c r="A314" s="227" t="s">
        <v>79</v>
      </c>
      <c r="B314" s="231">
        <v>3</v>
      </c>
      <c r="C314" s="263"/>
      <c r="D314" s="264" t="s">
        <v>91</v>
      </c>
      <c r="E314" s="264"/>
      <c r="F314" s="265" t="s">
        <v>80</v>
      </c>
      <c r="G314" s="264"/>
      <c r="H314" s="266"/>
      <c r="I314" s="267"/>
      <c r="J314" s="229">
        <f>SUBTOTAL(9,J315:J380)</f>
        <v>0</v>
      </c>
      <c r="K314" s="266"/>
      <c r="L314" s="230">
        <f>SUBTOTAL(9,L315:L380)</f>
        <v>0</v>
      </c>
      <c r="M314" s="266"/>
      <c r="N314" s="230">
        <f>SUBTOTAL(9,N315:N380)</f>
        <v>0</v>
      </c>
      <c r="O314" s="268"/>
      <c r="P314" s="229">
        <f>SUBTOTAL(9,P315:P380)</f>
        <v>0</v>
      </c>
      <c r="Q314" s="229">
        <f>SUBTOTAL(9,Q315:Q380)</f>
        <v>0</v>
      </c>
      <c r="R314" s="264"/>
      <c r="S314" s="264"/>
      <c r="T314" s="231">
        <f>SUBTOTAL(9,T315:T380)</f>
        <v>6</v>
      </c>
      <c r="U314" s="61"/>
      <c r="V314" s="63"/>
      <c r="W314" s="63"/>
      <c r="X314" s="180"/>
    </row>
    <row r="315" ht="12.75" outlineLevel="3">
      <c r="A315" s="56"/>
      <c r="B315" s="269"/>
      <c r="C315" s="270">
        <v>36</v>
      </c>
      <c r="D315" s="271" t="s">
        <v>92</v>
      </c>
      <c r="E315" s="272" t="s">
        <v>292</v>
      </c>
      <c r="F315" s="273" t="s">
        <v>293</v>
      </c>
      <c r="G315" s="271" t="s">
        <v>145</v>
      </c>
      <c r="H315" s="274">
        <v>2831.6769019999997</v>
      </c>
      <c r="I315" s="275"/>
      <c r="J315" s="276">
        <f>H315*I315</f>
        <v>0</v>
      </c>
      <c r="K315" s="274"/>
      <c r="L315" s="274">
        <f>H315*K315</f>
        <v>0</v>
      </c>
      <c r="M315" s="274"/>
      <c r="N315" s="274">
        <f>H315*M315</f>
        <v>0</v>
      </c>
      <c r="O315" s="276">
        <v>21</v>
      </c>
      <c r="P315" s="276">
        <f>J315*(O315/100)</f>
        <v>0</v>
      </c>
      <c r="Q315" s="276">
        <f>J315+P315</f>
        <v>0</v>
      </c>
      <c r="R315" s="277"/>
      <c r="S315" s="277" t="s">
        <v>96</v>
      </c>
      <c r="T315" s="278">
        <v>1</v>
      </c>
      <c r="U315" s="63"/>
      <c r="V315" s="63"/>
      <c r="W315" s="63"/>
      <c r="X315" s="180"/>
    </row>
    <row r="316" ht="12.75" outlineLevel="4">
      <c r="A316" s="279"/>
      <c r="B316" s="280"/>
      <c r="C316" s="280"/>
      <c r="D316" s="281"/>
      <c r="E316" s="288" t="s">
        <v>1</v>
      </c>
      <c r="F316" s="282" t="s">
        <v>294</v>
      </c>
      <c r="G316" s="282"/>
      <c r="H316" s="283"/>
      <c r="I316" s="284"/>
      <c r="J316" s="285"/>
      <c r="K316" s="286"/>
      <c r="L316" s="286"/>
      <c r="M316" s="286"/>
      <c r="N316" s="286"/>
      <c r="O316" s="287"/>
      <c r="P316" s="287"/>
      <c r="Q316" s="287"/>
      <c r="R316" s="281"/>
      <c r="S316" s="281"/>
      <c r="T316" s="280"/>
      <c r="U316" s="61"/>
      <c r="V316" s="63"/>
      <c r="W316" s="63"/>
      <c r="X316" s="282" t="str">
        <f>F316</f>
        <v>Přesun hmot pro komunikace s krytem z kameniva, monolitickým betonovým nebo živičným dopravní vzdálenost do 200 m jakékoliv délky objektu</v>
      </c>
      <c r="Y316" s="67"/>
      <c r="AA316" s="74"/>
    </row>
    <row r="317" ht="7.5" customHeight="1" outlineLevel="4">
      <c r="B317" s="199"/>
      <c r="C317" s="199"/>
      <c r="D317" s="180"/>
      <c r="E317" s="180"/>
      <c r="F317" s="181"/>
      <c r="G317" s="180"/>
      <c r="H317" s="194"/>
      <c r="I317" s="247"/>
      <c r="J317" s="190"/>
      <c r="K317" s="194"/>
      <c r="L317" s="194"/>
      <c r="M317" s="194"/>
      <c r="N317" s="194"/>
      <c r="O317" s="190"/>
      <c r="P317" s="190"/>
      <c r="Q317" s="190"/>
      <c r="R317" s="180"/>
      <c r="S317" s="180"/>
      <c r="T317" s="199"/>
      <c r="U317" s="63"/>
      <c r="X317" s="180"/>
    </row>
    <row r="318" ht="12.75" outlineLevel="3">
      <c r="A318" s="56"/>
      <c r="B318" s="269"/>
      <c r="C318" s="270">
        <v>37</v>
      </c>
      <c r="D318" s="271" t="s">
        <v>92</v>
      </c>
      <c r="E318" s="272" t="s">
        <v>295</v>
      </c>
      <c r="F318" s="273" t="s">
        <v>296</v>
      </c>
      <c r="G318" s="271" t="s">
        <v>145</v>
      </c>
      <c r="H318" s="274">
        <v>3386.049</v>
      </c>
      <c r="I318" s="275"/>
      <c r="J318" s="276">
        <f>H318*I318</f>
        <v>0</v>
      </c>
      <c r="K318" s="274"/>
      <c r="L318" s="274">
        <f>H318*K318</f>
        <v>0</v>
      </c>
      <c r="M318" s="274"/>
      <c r="N318" s="274">
        <f>H318*M318</f>
        <v>0</v>
      </c>
      <c r="O318" s="276">
        <v>21</v>
      </c>
      <c r="P318" s="276">
        <f>J318*(O318/100)</f>
        <v>0</v>
      </c>
      <c r="Q318" s="276">
        <f>J318+P318</f>
        <v>0</v>
      </c>
      <c r="R318" s="277"/>
      <c r="S318" s="277" t="s">
        <v>96</v>
      </c>
      <c r="T318" s="278">
        <v>1</v>
      </c>
      <c r="U318" s="63"/>
      <c r="V318" s="63"/>
      <c r="W318" s="63"/>
      <c r="X318" s="180"/>
    </row>
    <row r="319" ht="12.75" outlineLevel="4">
      <c r="A319" s="279"/>
      <c r="B319" s="280"/>
      <c r="C319" s="280"/>
      <c r="D319" s="281"/>
      <c r="E319" s="288" t="s">
        <v>1</v>
      </c>
      <c r="F319" s="282" t="s">
        <v>297</v>
      </c>
      <c r="G319" s="282"/>
      <c r="H319" s="283"/>
      <c r="I319" s="284"/>
      <c r="J319" s="285"/>
      <c r="K319" s="286"/>
      <c r="L319" s="286"/>
      <c r="M319" s="286"/>
      <c r="N319" s="286"/>
      <c r="O319" s="287"/>
      <c r="P319" s="287"/>
      <c r="Q319" s="287"/>
      <c r="R319" s="281"/>
      <c r="S319" s="281"/>
      <c r="T319" s="280"/>
      <c r="U319" s="61"/>
      <c r="V319" s="63"/>
      <c r="W319" s="63"/>
      <c r="X319" s="282" t="str">
        <f>F319</f>
        <v>Nakládání na dopravní prostředky pro vodorovnou dopravu suti</v>
      </c>
      <c r="Y319" s="67"/>
      <c r="AA319" s="74"/>
    </row>
    <row r="320" ht="7.5" customHeight="1" outlineLevel="4">
      <c r="B320" s="199"/>
      <c r="C320" s="199"/>
      <c r="D320" s="180"/>
      <c r="E320" s="180"/>
      <c r="F320" s="181"/>
      <c r="G320" s="180"/>
      <c r="H320" s="194"/>
      <c r="I320" s="247"/>
      <c r="J320" s="190"/>
      <c r="K320" s="194"/>
      <c r="L320" s="194"/>
      <c r="M320" s="194"/>
      <c r="N320" s="194"/>
      <c r="O320" s="190"/>
      <c r="P320" s="190"/>
      <c r="Q320" s="190"/>
      <c r="R320" s="180"/>
      <c r="S320" s="180"/>
      <c r="T320" s="199"/>
      <c r="U320" s="63"/>
      <c r="X320" s="180"/>
    </row>
    <row r="321" ht="12.75" outlineLevel="4">
      <c r="A321" s="289"/>
      <c r="B321" s="290"/>
      <c r="C321" s="290"/>
      <c r="D321" s="291"/>
      <c r="E321" s="297" t="s">
        <v>2</v>
      </c>
      <c r="F321" s="292" t="s">
        <v>298</v>
      </c>
      <c r="G321" s="291"/>
      <c r="H321" s="293">
        <v>0</v>
      </c>
      <c r="I321" s="294"/>
      <c r="J321" s="295"/>
      <c r="K321" s="296"/>
      <c r="L321" s="296"/>
      <c r="M321" s="296"/>
      <c r="N321" s="296"/>
      <c r="O321" s="295"/>
      <c r="P321" s="295"/>
      <c r="Q321" s="295"/>
      <c r="R321" s="291"/>
      <c r="S321" s="291"/>
      <c r="T321" s="290"/>
      <c r="U321" s="61"/>
      <c r="V321" s="63"/>
      <c r="W321" s="63"/>
      <c r="X321" s="180"/>
    </row>
    <row r="322" ht="12.75" outlineLevel="4">
      <c r="A322" s="289"/>
      <c r="B322" s="290"/>
      <c r="C322" s="290"/>
      <c r="D322" s="291"/>
      <c r="E322" s="297"/>
      <c r="F322" s="292" t="s">
        <v>299</v>
      </c>
      <c r="G322" s="291"/>
      <c r="H322" s="293">
        <v>3386.049</v>
      </c>
      <c r="I322" s="294"/>
      <c r="J322" s="295"/>
      <c r="K322" s="296"/>
      <c r="L322" s="296"/>
      <c r="M322" s="296"/>
      <c r="N322" s="296"/>
      <c r="O322" s="295"/>
      <c r="P322" s="295"/>
      <c r="Q322" s="295"/>
      <c r="R322" s="291"/>
      <c r="S322" s="291"/>
      <c r="T322" s="290"/>
      <c r="U322" s="61"/>
      <c r="V322" s="63"/>
      <c r="W322" s="63"/>
      <c r="X322" s="180"/>
    </row>
    <row r="323" ht="7.5" customHeight="1" outlineLevel="4">
      <c r="A323" s="63"/>
      <c r="B323" s="199"/>
      <c r="C323" s="199"/>
      <c r="D323" s="180"/>
      <c r="E323" s="180"/>
      <c r="F323" s="243"/>
      <c r="G323" s="180"/>
      <c r="H323" s="194"/>
      <c r="I323" s="247"/>
      <c r="J323" s="190"/>
      <c r="K323" s="194"/>
      <c r="L323" s="194"/>
      <c r="M323" s="194"/>
      <c r="N323" s="194"/>
      <c r="O323" s="190"/>
      <c r="P323" s="190"/>
      <c r="Q323" s="190"/>
      <c r="R323" s="180"/>
      <c r="S323" s="180"/>
      <c r="T323" s="199"/>
      <c r="U323" s="63"/>
      <c r="X323" s="180"/>
    </row>
    <row r="324" ht="19.9" outlineLevel="3">
      <c r="A324" s="56"/>
      <c r="B324" s="269"/>
      <c r="C324" s="270">
        <v>38</v>
      </c>
      <c r="D324" s="271" t="s">
        <v>120</v>
      </c>
      <c r="E324" s="272" t="s">
        <v>300</v>
      </c>
      <c r="F324" s="273" t="s">
        <v>301</v>
      </c>
      <c r="G324" s="271" t="s">
        <v>145</v>
      </c>
      <c r="H324" s="274">
        <v>3386.049</v>
      </c>
      <c r="I324" s="275"/>
      <c r="J324" s="276">
        <f>H324*I324</f>
        <v>0</v>
      </c>
      <c r="K324" s="274"/>
      <c r="L324" s="274">
        <f>H324*K324</f>
        <v>0</v>
      </c>
      <c r="M324" s="274"/>
      <c r="N324" s="274">
        <f>H324*M324</f>
        <v>0</v>
      </c>
      <c r="O324" s="276">
        <v>21</v>
      </c>
      <c r="P324" s="276">
        <f>J324*(O324/100)</f>
        <v>0</v>
      </c>
      <c r="Q324" s="276">
        <f>J324+P324</f>
        <v>0</v>
      </c>
      <c r="R324" s="277"/>
      <c r="S324" s="277" t="s">
        <v>96</v>
      </c>
      <c r="T324" s="278">
        <v>1</v>
      </c>
      <c r="U324" s="63"/>
      <c r="V324" s="63"/>
      <c r="W324" s="63"/>
      <c r="X324" s="180"/>
    </row>
    <row r="325" ht="12.75" outlineLevel="4">
      <c r="A325" s="279"/>
      <c r="B325" s="280"/>
      <c r="C325" s="280"/>
      <c r="D325" s="281"/>
      <c r="E325" s="288" t="s">
        <v>1</v>
      </c>
      <c r="F325" s="282" t="s">
        <v>46</v>
      </c>
      <c r="G325" s="282"/>
      <c r="H325" s="283"/>
      <c r="I325" s="284"/>
      <c r="J325" s="285"/>
      <c r="K325" s="286"/>
      <c r="L325" s="286"/>
      <c r="M325" s="286"/>
      <c r="N325" s="286"/>
      <c r="O325" s="287"/>
      <c r="P325" s="287"/>
      <c r="Q325" s="287"/>
      <c r="R325" s="281"/>
      <c r="S325" s="281"/>
      <c r="T325" s="280"/>
      <c r="U325" s="61"/>
      <c r="V325" s="63"/>
      <c r="W325" s="63"/>
      <c r="X325" s="282" t="str">
        <f>F325</f>
        <v>---</v>
      </c>
      <c r="Y325" s="67"/>
      <c r="AA325" s="74"/>
    </row>
    <row r="326" ht="7.5" customHeight="1" outlineLevel="4">
      <c r="B326" s="199"/>
      <c r="C326" s="199"/>
      <c r="D326" s="180"/>
      <c r="E326" s="180"/>
      <c r="F326" s="181"/>
      <c r="G326" s="180"/>
      <c r="H326" s="194"/>
      <c r="I326" s="247"/>
      <c r="J326" s="190"/>
      <c r="K326" s="194"/>
      <c r="L326" s="194"/>
      <c r="M326" s="194"/>
      <c r="N326" s="194"/>
      <c r="O326" s="190"/>
      <c r="P326" s="190"/>
      <c r="Q326" s="190"/>
      <c r="R326" s="180"/>
      <c r="S326" s="180"/>
      <c r="T326" s="199"/>
      <c r="U326" s="63"/>
      <c r="X326" s="180"/>
    </row>
    <row r="327" ht="12.75" outlineLevel="4">
      <c r="A327" s="289"/>
      <c r="B327" s="290"/>
      <c r="C327" s="290"/>
      <c r="D327" s="291"/>
      <c r="E327" s="297" t="s">
        <v>2</v>
      </c>
      <c r="F327" s="292" t="s">
        <v>302</v>
      </c>
      <c r="G327" s="291"/>
      <c r="H327" s="293">
        <v>0</v>
      </c>
      <c r="I327" s="294"/>
      <c r="J327" s="295"/>
      <c r="K327" s="296"/>
      <c r="L327" s="296"/>
      <c r="M327" s="296"/>
      <c r="N327" s="296"/>
      <c r="O327" s="295"/>
      <c r="P327" s="295"/>
      <c r="Q327" s="295"/>
      <c r="R327" s="291"/>
      <c r="S327" s="291"/>
      <c r="T327" s="290"/>
      <c r="U327" s="61"/>
      <c r="V327" s="63"/>
      <c r="W327" s="63"/>
      <c r="X327" s="180"/>
    </row>
    <row r="328" ht="12.75" outlineLevel="4">
      <c r="A328" s="289"/>
      <c r="B328" s="290"/>
      <c r="C328" s="290"/>
      <c r="D328" s="291"/>
      <c r="E328" s="297"/>
      <c r="F328" s="292" t="s">
        <v>299</v>
      </c>
      <c r="G328" s="291"/>
      <c r="H328" s="293">
        <v>3386.049</v>
      </c>
      <c r="I328" s="294"/>
      <c r="J328" s="295"/>
      <c r="K328" s="296"/>
      <c r="L328" s="296"/>
      <c r="M328" s="296"/>
      <c r="N328" s="296"/>
      <c r="O328" s="295"/>
      <c r="P328" s="295"/>
      <c r="Q328" s="295"/>
      <c r="R328" s="291"/>
      <c r="S328" s="291"/>
      <c r="T328" s="290"/>
      <c r="U328" s="61"/>
      <c r="V328" s="63"/>
      <c r="W328" s="63"/>
      <c r="X328" s="180"/>
    </row>
    <row r="329" ht="7.5" customHeight="1" outlineLevel="4">
      <c r="A329" s="63"/>
      <c r="B329" s="199"/>
      <c r="C329" s="199"/>
      <c r="D329" s="180"/>
      <c r="E329" s="180"/>
      <c r="F329" s="243"/>
      <c r="G329" s="180"/>
      <c r="H329" s="194"/>
      <c r="I329" s="247"/>
      <c r="J329" s="190"/>
      <c r="K329" s="194"/>
      <c r="L329" s="194"/>
      <c r="M329" s="194"/>
      <c r="N329" s="194"/>
      <c r="O329" s="190"/>
      <c r="P329" s="190"/>
      <c r="Q329" s="190"/>
      <c r="R329" s="180"/>
      <c r="S329" s="180"/>
      <c r="T329" s="199"/>
      <c r="U329" s="63"/>
      <c r="X329" s="180"/>
    </row>
    <row r="330" ht="19.9" outlineLevel="3">
      <c r="A330" s="56"/>
      <c r="B330" s="269"/>
      <c r="C330" s="270">
        <v>39</v>
      </c>
      <c r="D330" s="271" t="s">
        <v>92</v>
      </c>
      <c r="E330" s="272" t="s">
        <v>303</v>
      </c>
      <c r="F330" s="273" t="s">
        <v>304</v>
      </c>
      <c r="G330" s="271" t="s">
        <v>145</v>
      </c>
      <c r="H330" s="274">
        <v>3386.049</v>
      </c>
      <c r="I330" s="275"/>
      <c r="J330" s="276">
        <f>H330*I330</f>
        <v>0</v>
      </c>
      <c r="K330" s="274"/>
      <c r="L330" s="274">
        <f>H330*K330</f>
        <v>0</v>
      </c>
      <c r="M330" s="274"/>
      <c r="N330" s="274">
        <f>H330*M330</f>
        <v>0</v>
      </c>
      <c r="O330" s="276">
        <v>21</v>
      </c>
      <c r="P330" s="276">
        <f>J330*(O330/100)</f>
        <v>0</v>
      </c>
      <c r="Q330" s="276">
        <f>J330+P330</f>
        <v>0</v>
      </c>
      <c r="R330" s="277" t="s">
        <v>88</v>
      </c>
      <c r="S330" s="277" t="s">
        <v>96</v>
      </c>
      <c r="T330" s="278">
        <v>1</v>
      </c>
      <c r="U330" s="63"/>
      <c r="V330" s="63"/>
      <c r="W330" s="63"/>
      <c r="X330" s="180"/>
    </row>
    <row r="331" ht="12.75" outlineLevel="4">
      <c r="A331" s="279"/>
      <c r="B331" s="280"/>
      <c r="C331" s="280"/>
      <c r="D331" s="281"/>
      <c r="E331" s="288" t="s">
        <v>1</v>
      </c>
      <c r="F331" s="282" t="s">
        <v>305</v>
      </c>
      <c r="G331" s="282"/>
      <c r="H331" s="283"/>
      <c r="I331" s="284"/>
      <c r="J331" s="285"/>
      <c r="K331" s="286"/>
      <c r="L331" s="286"/>
      <c r="M331" s="286"/>
      <c r="N331" s="286"/>
      <c r="O331" s="287"/>
      <c r="P331" s="287"/>
      <c r="Q331" s="287"/>
      <c r="R331" s="281"/>
      <c r="S331" s="281"/>
      <c r="T331" s="280"/>
      <c r="U331" s="61"/>
      <c r="V331" s="63"/>
      <c r="W331" s="63"/>
      <c r="X331" s="282" t="str">
        <f>F331</f>
        <v>Poplatek za uložení stavebního odpadu na recyklační skládce (skládkovné) zeminy a kamení zatříděného do Katalogu odpadů pod kódem 17 05 04</v>
      </c>
      <c r="Y331" s="67"/>
      <c r="AA331" s="74"/>
    </row>
    <row r="332" ht="7.5" customHeight="1" outlineLevel="4">
      <c r="B332" s="199"/>
      <c r="C332" s="199"/>
      <c r="D332" s="180"/>
      <c r="E332" s="180"/>
      <c r="F332" s="181"/>
      <c r="G332" s="180"/>
      <c r="H332" s="194"/>
      <c r="I332" s="247"/>
      <c r="J332" s="190"/>
      <c r="K332" s="194"/>
      <c r="L332" s="194"/>
      <c r="M332" s="194"/>
      <c r="N332" s="194"/>
      <c r="O332" s="190"/>
      <c r="P332" s="190"/>
      <c r="Q332" s="190"/>
      <c r="R332" s="180"/>
      <c r="S332" s="180"/>
      <c r="T332" s="199"/>
      <c r="U332" s="63"/>
      <c r="X332" s="180"/>
    </row>
    <row r="333" ht="12.75" outlineLevel="4">
      <c r="A333" s="289"/>
      <c r="B333" s="290"/>
      <c r="C333" s="290"/>
      <c r="D333" s="291"/>
      <c r="E333" s="297" t="s">
        <v>2</v>
      </c>
      <c r="F333" s="292" t="s">
        <v>302</v>
      </c>
      <c r="G333" s="291"/>
      <c r="H333" s="293">
        <v>0</v>
      </c>
      <c r="I333" s="294"/>
      <c r="J333" s="295"/>
      <c r="K333" s="296"/>
      <c r="L333" s="296"/>
      <c r="M333" s="296"/>
      <c r="N333" s="296"/>
      <c r="O333" s="295"/>
      <c r="P333" s="295"/>
      <c r="Q333" s="295"/>
      <c r="R333" s="291"/>
      <c r="S333" s="291"/>
      <c r="T333" s="290"/>
      <c r="U333" s="61"/>
      <c r="V333" s="63"/>
      <c r="W333" s="63"/>
      <c r="X333" s="180"/>
    </row>
    <row r="334" ht="12.75" outlineLevel="4">
      <c r="A334" s="289"/>
      <c r="B334" s="290"/>
      <c r="C334" s="290"/>
      <c r="D334" s="291"/>
      <c r="E334" s="297"/>
      <c r="F334" s="292" t="s">
        <v>299</v>
      </c>
      <c r="G334" s="291"/>
      <c r="H334" s="293">
        <v>3386.049</v>
      </c>
      <c r="I334" s="294"/>
      <c r="J334" s="295"/>
      <c r="K334" s="296"/>
      <c r="L334" s="296"/>
      <c r="M334" s="296"/>
      <c r="N334" s="296"/>
      <c r="O334" s="295"/>
      <c r="P334" s="295"/>
      <c r="Q334" s="295"/>
      <c r="R334" s="291"/>
      <c r="S334" s="291"/>
      <c r="T334" s="290"/>
      <c r="U334" s="61"/>
      <c r="V334" s="63"/>
      <c r="W334" s="63"/>
      <c r="X334" s="180"/>
    </row>
    <row r="335" ht="19.9" outlineLevel="4">
      <c r="A335" s="289"/>
      <c r="B335" s="290"/>
      <c r="C335" s="290"/>
      <c r="D335" s="291"/>
      <c r="E335" s="297"/>
      <c r="F335" s="292" t="s">
        <v>306</v>
      </c>
      <c r="G335" s="291"/>
      <c r="H335" s="293">
        <v>0</v>
      </c>
      <c r="I335" s="294"/>
      <c r="J335" s="295"/>
      <c r="K335" s="296"/>
      <c r="L335" s="296"/>
      <c r="M335" s="296"/>
      <c r="N335" s="296"/>
      <c r="O335" s="295"/>
      <c r="P335" s="295"/>
      <c r="Q335" s="295"/>
      <c r="R335" s="291"/>
      <c r="S335" s="291"/>
      <c r="T335" s="290"/>
      <c r="U335" s="61"/>
      <c r="V335" s="63"/>
      <c r="W335" s="63"/>
      <c r="X335" s="180"/>
    </row>
    <row r="336" ht="7.5" customHeight="1" outlineLevel="4">
      <c r="A336" s="63"/>
      <c r="B336" s="199"/>
      <c r="C336" s="199"/>
      <c r="D336" s="180"/>
      <c r="E336" s="180"/>
      <c r="F336" s="243"/>
      <c r="G336" s="180"/>
      <c r="H336" s="194"/>
      <c r="I336" s="247"/>
      <c r="J336" s="190"/>
      <c r="K336" s="194"/>
      <c r="L336" s="194"/>
      <c r="M336" s="194"/>
      <c r="N336" s="194"/>
      <c r="O336" s="190"/>
      <c r="P336" s="190"/>
      <c r="Q336" s="190"/>
      <c r="R336" s="180"/>
      <c r="S336" s="180"/>
      <c r="T336" s="199"/>
      <c r="U336" s="63"/>
      <c r="X336" s="180"/>
    </row>
    <row r="337" ht="12.75" outlineLevel="3">
      <c r="A337" s="56"/>
      <c r="B337" s="269"/>
      <c r="C337" s="270">
        <v>40</v>
      </c>
      <c r="D337" s="271" t="s">
        <v>92</v>
      </c>
      <c r="E337" s="272" t="s">
        <v>307</v>
      </c>
      <c r="F337" s="273" t="s">
        <v>308</v>
      </c>
      <c r="G337" s="271" t="s">
        <v>145</v>
      </c>
      <c r="H337" s="274">
        <v>10224.4982</v>
      </c>
      <c r="I337" s="275"/>
      <c r="J337" s="276">
        <f>H337*I337</f>
        <v>0</v>
      </c>
      <c r="K337" s="274"/>
      <c r="L337" s="274">
        <f>H337*K337</f>
        <v>0</v>
      </c>
      <c r="M337" s="274"/>
      <c r="N337" s="274">
        <f>H337*M337</f>
        <v>0</v>
      </c>
      <c r="O337" s="276">
        <v>21</v>
      </c>
      <c r="P337" s="276">
        <f>J337*(O337/100)</f>
        <v>0</v>
      </c>
      <c r="Q337" s="276">
        <f>J337+P337</f>
        <v>0</v>
      </c>
      <c r="R337" s="277"/>
      <c r="S337" s="277"/>
      <c r="T337" s="278">
        <v>1</v>
      </c>
      <c r="U337" s="63"/>
      <c r="V337" s="63"/>
      <c r="W337" s="63"/>
      <c r="X337" s="180"/>
    </row>
    <row r="338" ht="12.75" outlineLevel="4">
      <c r="A338" s="279"/>
      <c r="B338" s="280"/>
      <c r="C338" s="280"/>
      <c r="D338" s="281"/>
      <c r="E338" s="288" t="s">
        <v>1</v>
      </c>
      <c r="F338" s="282" t="s">
        <v>309</v>
      </c>
      <c r="G338" s="282"/>
      <c r="H338" s="283"/>
      <c r="I338" s="284"/>
      <c r="J338" s="285"/>
      <c r="K338" s="286"/>
      <c r="L338" s="286"/>
      <c r="M338" s="286"/>
      <c r="N338" s="286"/>
      <c r="O338" s="287"/>
      <c r="P338" s="287"/>
      <c r="Q338" s="287"/>
      <c r="R338" s="281"/>
      <c r="S338" s="281"/>
      <c r="T338" s="280"/>
      <c r="U338" s="61"/>
      <c r="V338" s="63"/>
      <c r="W338" s="63"/>
      <c r="X338" s="282" t="str">
        <f>F338</f>
        <v>Vodorovná doprava suti bez naložení, ale se složením a s hrubým urovnáním ze sypkých materiálů, na vzdálenost do 1 km</v>
      </c>
      <c r="Y338" s="67"/>
      <c r="AA338" s="74"/>
    </row>
    <row r="339" ht="7.5" customHeight="1" outlineLevel="4">
      <c r="B339" s="199"/>
      <c r="C339" s="199"/>
      <c r="D339" s="180"/>
      <c r="E339" s="180"/>
      <c r="F339" s="181"/>
      <c r="G339" s="180"/>
      <c r="H339" s="194"/>
      <c r="I339" s="247"/>
      <c r="J339" s="190"/>
      <c r="K339" s="194"/>
      <c r="L339" s="194"/>
      <c r="M339" s="194"/>
      <c r="N339" s="194"/>
      <c r="O339" s="190"/>
      <c r="P339" s="190"/>
      <c r="Q339" s="190"/>
      <c r="R339" s="180"/>
      <c r="S339" s="180"/>
      <c r="T339" s="199"/>
      <c r="U339" s="63"/>
      <c r="X339" s="180"/>
    </row>
    <row r="340" ht="19.9" outlineLevel="4">
      <c r="A340" s="289"/>
      <c r="B340" s="290"/>
      <c r="C340" s="290"/>
      <c r="D340" s="291"/>
      <c r="E340" s="297" t="s">
        <v>2</v>
      </c>
      <c r="F340" s="292" t="s">
        <v>310</v>
      </c>
      <c r="G340" s="291"/>
      <c r="H340" s="293">
        <v>0</v>
      </c>
      <c r="I340" s="294"/>
      <c r="J340" s="295"/>
      <c r="K340" s="296"/>
      <c r="L340" s="296"/>
      <c r="M340" s="296"/>
      <c r="N340" s="296"/>
      <c r="O340" s="295"/>
      <c r="P340" s="295"/>
      <c r="Q340" s="295"/>
      <c r="R340" s="291"/>
      <c r="S340" s="291"/>
      <c r="T340" s="290"/>
      <c r="U340" s="61"/>
      <c r="V340" s="63"/>
      <c r="W340" s="63"/>
      <c r="X340" s="180"/>
    </row>
    <row r="341" ht="12.75" outlineLevel="4">
      <c r="A341" s="289"/>
      <c r="B341" s="290"/>
      <c r="C341" s="290"/>
      <c r="D341" s="291"/>
      <c r="E341" s="297"/>
      <c r="F341" s="292" t="s">
        <v>311</v>
      </c>
      <c r="G341" s="291"/>
      <c r="H341" s="293">
        <v>0</v>
      </c>
      <c r="I341" s="294"/>
      <c r="J341" s="295"/>
      <c r="K341" s="296"/>
      <c r="L341" s="296"/>
      <c r="M341" s="296"/>
      <c r="N341" s="296"/>
      <c r="O341" s="295"/>
      <c r="P341" s="295"/>
      <c r="Q341" s="295"/>
      <c r="R341" s="291"/>
      <c r="S341" s="291"/>
      <c r="T341" s="290"/>
      <c r="U341" s="61"/>
      <c r="V341" s="63"/>
      <c r="W341" s="63"/>
      <c r="X341" s="180"/>
    </row>
    <row r="342" ht="12.75" outlineLevel="4">
      <c r="A342" s="289"/>
      <c r="B342" s="290"/>
      <c r="C342" s="290"/>
      <c r="D342" s="291"/>
      <c r="E342" s="297"/>
      <c r="F342" s="292" t="s">
        <v>312</v>
      </c>
      <c r="G342" s="291"/>
      <c r="H342" s="293">
        <v>0</v>
      </c>
      <c r="I342" s="294"/>
      <c r="J342" s="295"/>
      <c r="K342" s="296"/>
      <c r="L342" s="296"/>
      <c r="M342" s="296"/>
      <c r="N342" s="296"/>
      <c r="O342" s="295"/>
      <c r="P342" s="295"/>
      <c r="Q342" s="295"/>
      <c r="R342" s="291"/>
      <c r="S342" s="291"/>
      <c r="T342" s="290"/>
      <c r="U342" s="61"/>
      <c r="V342" s="63"/>
      <c r="W342" s="63"/>
      <c r="X342" s="180"/>
    </row>
    <row r="343" ht="12.75" outlineLevel="4">
      <c r="A343" s="289"/>
      <c r="B343" s="290"/>
      <c r="C343" s="290"/>
      <c r="D343" s="291"/>
      <c r="E343" s="297"/>
      <c r="F343" s="292" t="s">
        <v>313</v>
      </c>
      <c r="G343" s="291"/>
      <c r="H343" s="293">
        <v>0</v>
      </c>
      <c r="I343" s="294"/>
      <c r="J343" s="295"/>
      <c r="K343" s="296"/>
      <c r="L343" s="296"/>
      <c r="M343" s="296"/>
      <c r="N343" s="296"/>
      <c r="O343" s="295"/>
      <c r="P343" s="295"/>
      <c r="Q343" s="295"/>
      <c r="R343" s="291"/>
      <c r="S343" s="291"/>
      <c r="T343" s="290"/>
      <c r="U343" s="61"/>
      <c r="V343" s="63"/>
      <c r="W343" s="63"/>
      <c r="X343" s="180"/>
    </row>
    <row r="344" ht="12.75" outlineLevel="4">
      <c r="A344" s="289"/>
      <c r="B344" s="290"/>
      <c r="C344" s="290"/>
      <c r="D344" s="291"/>
      <c r="E344" s="297"/>
      <c r="F344" s="292" t="s">
        <v>314</v>
      </c>
      <c r="G344" s="291"/>
      <c r="H344" s="293">
        <v>0</v>
      </c>
      <c r="I344" s="294"/>
      <c r="J344" s="295"/>
      <c r="K344" s="296"/>
      <c r="L344" s="296"/>
      <c r="M344" s="296"/>
      <c r="N344" s="296"/>
      <c r="O344" s="295"/>
      <c r="P344" s="295"/>
      <c r="Q344" s="295"/>
      <c r="R344" s="291"/>
      <c r="S344" s="291"/>
      <c r="T344" s="290"/>
      <c r="U344" s="61"/>
      <c r="V344" s="63"/>
      <c r="W344" s="63"/>
      <c r="X344" s="180"/>
    </row>
    <row r="345" ht="12.75" outlineLevel="4">
      <c r="A345" s="289"/>
      <c r="B345" s="290"/>
      <c r="C345" s="290"/>
      <c r="D345" s="291"/>
      <c r="E345" s="297"/>
      <c r="F345" s="292" t="s">
        <v>315</v>
      </c>
      <c r="G345" s="291"/>
      <c r="H345" s="293">
        <v>0</v>
      </c>
      <c r="I345" s="294"/>
      <c r="J345" s="295"/>
      <c r="K345" s="296"/>
      <c r="L345" s="296"/>
      <c r="M345" s="296"/>
      <c r="N345" s="296"/>
      <c r="O345" s="295"/>
      <c r="P345" s="295"/>
      <c r="Q345" s="295"/>
      <c r="R345" s="291"/>
      <c r="S345" s="291"/>
      <c r="T345" s="290"/>
      <c r="U345" s="61"/>
      <c r="V345" s="63"/>
      <c r="W345" s="63"/>
      <c r="X345" s="180"/>
    </row>
    <row r="346" ht="12.75" outlineLevel="4">
      <c r="A346" s="289"/>
      <c r="B346" s="290"/>
      <c r="C346" s="290"/>
      <c r="D346" s="291"/>
      <c r="E346" s="297"/>
      <c r="F346" s="292" t="s">
        <v>316</v>
      </c>
      <c r="G346" s="291"/>
      <c r="H346" s="293">
        <v>1150</v>
      </c>
      <c r="I346" s="294"/>
      <c r="J346" s="295"/>
      <c r="K346" s="296"/>
      <c r="L346" s="296"/>
      <c r="M346" s="296"/>
      <c r="N346" s="296"/>
      <c r="O346" s="295"/>
      <c r="P346" s="295"/>
      <c r="Q346" s="295"/>
      <c r="R346" s="291"/>
      <c r="S346" s="291"/>
      <c r="T346" s="290"/>
      <c r="U346" s="61"/>
      <c r="V346" s="63"/>
      <c r="W346" s="63"/>
      <c r="X346" s="180"/>
    </row>
    <row r="347" ht="12.75" outlineLevel="4">
      <c r="A347" s="289"/>
      <c r="B347" s="290"/>
      <c r="C347" s="290"/>
      <c r="D347" s="291"/>
      <c r="E347" s="297"/>
      <c r="F347" s="292" t="s">
        <v>317</v>
      </c>
      <c r="G347" s="291"/>
      <c r="H347" s="293">
        <v>0</v>
      </c>
      <c r="I347" s="294"/>
      <c r="J347" s="295"/>
      <c r="K347" s="296"/>
      <c r="L347" s="296"/>
      <c r="M347" s="296"/>
      <c r="N347" s="296"/>
      <c r="O347" s="295"/>
      <c r="P347" s="295"/>
      <c r="Q347" s="295"/>
      <c r="R347" s="291"/>
      <c r="S347" s="291"/>
      <c r="T347" s="290"/>
      <c r="U347" s="61"/>
      <c r="V347" s="63"/>
      <c r="W347" s="63"/>
      <c r="X347" s="180"/>
    </row>
    <row r="348" ht="12.75" outlineLevel="4">
      <c r="A348" s="289"/>
      <c r="B348" s="290"/>
      <c r="C348" s="290"/>
      <c r="D348" s="291"/>
      <c r="E348" s="297"/>
      <c r="F348" s="292" t="s">
        <v>318</v>
      </c>
      <c r="G348" s="291"/>
      <c r="H348" s="293">
        <v>3449.9999999999994</v>
      </c>
      <c r="I348" s="294"/>
      <c r="J348" s="295"/>
      <c r="K348" s="296"/>
      <c r="L348" s="296"/>
      <c r="M348" s="296"/>
      <c r="N348" s="296"/>
      <c r="O348" s="295"/>
      <c r="P348" s="295"/>
      <c r="Q348" s="295"/>
      <c r="R348" s="291"/>
      <c r="S348" s="291"/>
      <c r="T348" s="290"/>
      <c r="U348" s="61"/>
      <c r="V348" s="63"/>
      <c r="W348" s="63"/>
      <c r="X348" s="180"/>
    </row>
    <row r="349" ht="12.75" outlineLevel="4">
      <c r="A349" s="289"/>
      <c r="B349" s="290"/>
      <c r="C349" s="290"/>
      <c r="D349" s="291"/>
      <c r="E349" s="297"/>
      <c r="F349" s="292" t="s">
        <v>319</v>
      </c>
      <c r="G349" s="291"/>
      <c r="H349" s="293">
        <v>0</v>
      </c>
      <c r="I349" s="294"/>
      <c r="J349" s="295"/>
      <c r="K349" s="296"/>
      <c r="L349" s="296"/>
      <c r="M349" s="296"/>
      <c r="N349" s="296"/>
      <c r="O349" s="295"/>
      <c r="P349" s="295"/>
      <c r="Q349" s="295"/>
      <c r="R349" s="291"/>
      <c r="S349" s="291"/>
      <c r="T349" s="290"/>
      <c r="U349" s="61"/>
      <c r="V349" s="63"/>
      <c r="W349" s="63"/>
      <c r="X349" s="180"/>
    </row>
    <row r="350" ht="12.75" outlineLevel="4">
      <c r="A350" s="289"/>
      <c r="B350" s="290"/>
      <c r="C350" s="290"/>
      <c r="D350" s="291"/>
      <c r="E350" s="297"/>
      <c r="F350" s="292" t="s">
        <v>320</v>
      </c>
      <c r="G350" s="291"/>
      <c r="H350" s="293">
        <v>575</v>
      </c>
      <c r="I350" s="294"/>
      <c r="J350" s="295"/>
      <c r="K350" s="296"/>
      <c r="L350" s="296"/>
      <c r="M350" s="296"/>
      <c r="N350" s="296"/>
      <c r="O350" s="295"/>
      <c r="P350" s="295"/>
      <c r="Q350" s="295"/>
      <c r="R350" s="291"/>
      <c r="S350" s="291"/>
      <c r="T350" s="290"/>
      <c r="U350" s="61"/>
      <c r="V350" s="63"/>
      <c r="W350" s="63"/>
      <c r="X350" s="180"/>
    </row>
    <row r="351" ht="12.75" outlineLevel="4">
      <c r="A351" s="289"/>
      <c r="B351" s="290"/>
      <c r="C351" s="290"/>
      <c r="D351" s="291"/>
      <c r="E351" s="297"/>
      <c r="F351" s="292" t="s">
        <v>321</v>
      </c>
      <c r="G351" s="291"/>
      <c r="H351" s="293">
        <v>0</v>
      </c>
      <c r="I351" s="294"/>
      <c r="J351" s="295"/>
      <c r="K351" s="296"/>
      <c r="L351" s="296"/>
      <c r="M351" s="296"/>
      <c r="N351" s="296"/>
      <c r="O351" s="295"/>
      <c r="P351" s="295"/>
      <c r="Q351" s="295"/>
      <c r="R351" s="291"/>
      <c r="S351" s="291"/>
      <c r="T351" s="290"/>
      <c r="U351" s="61"/>
      <c r="V351" s="63"/>
      <c r="W351" s="63"/>
      <c r="X351" s="180"/>
    </row>
    <row r="352" ht="12.75" outlineLevel="4">
      <c r="A352" s="289"/>
      <c r="B352" s="290"/>
      <c r="C352" s="290"/>
      <c r="D352" s="291"/>
      <c r="E352" s="297"/>
      <c r="F352" s="292" t="s">
        <v>322</v>
      </c>
      <c r="G352" s="291"/>
      <c r="H352" s="293">
        <v>1724.9999999999997</v>
      </c>
      <c r="I352" s="294"/>
      <c r="J352" s="295"/>
      <c r="K352" s="296"/>
      <c r="L352" s="296"/>
      <c r="M352" s="296"/>
      <c r="N352" s="296"/>
      <c r="O352" s="295"/>
      <c r="P352" s="295"/>
      <c r="Q352" s="295"/>
      <c r="R352" s="291"/>
      <c r="S352" s="291"/>
      <c r="T352" s="290"/>
      <c r="U352" s="61"/>
      <c r="V352" s="63"/>
      <c r="W352" s="63"/>
      <c r="X352" s="180"/>
    </row>
    <row r="353" ht="12.75" outlineLevel="4">
      <c r="A353" s="289"/>
      <c r="B353" s="290"/>
      <c r="C353" s="290"/>
      <c r="D353" s="291"/>
      <c r="E353" s="297"/>
      <c r="F353" s="292" t="s">
        <v>323</v>
      </c>
      <c r="G353" s="291"/>
      <c r="H353" s="293">
        <v>0</v>
      </c>
      <c r="I353" s="294"/>
      <c r="J353" s="295"/>
      <c r="K353" s="296"/>
      <c r="L353" s="296"/>
      <c r="M353" s="296"/>
      <c r="N353" s="296"/>
      <c r="O353" s="295"/>
      <c r="P353" s="295"/>
      <c r="Q353" s="295"/>
      <c r="R353" s="291"/>
      <c r="S353" s="291"/>
      <c r="T353" s="290"/>
      <c r="U353" s="61"/>
      <c r="V353" s="63"/>
      <c r="W353" s="63"/>
      <c r="X353" s="180"/>
    </row>
    <row r="354" ht="12.75" outlineLevel="4">
      <c r="A354" s="289"/>
      <c r="B354" s="290"/>
      <c r="C354" s="290"/>
      <c r="D354" s="291"/>
      <c r="E354" s="297"/>
      <c r="F354" s="292" t="s">
        <v>316</v>
      </c>
      <c r="G354" s="291"/>
      <c r="H354" s="293">
        <v>1150</v>
      </c>
      <c r="I354" s="294"/>
      <c r="J354" s="295"/>
      <c r="K354" s="296"/>
      <c r="L354" s="296"/>
      <c r="M354" s="296"/>
      <c r="N354" s="296"/>
      <c r="O354" s="295"/>
      <c r="P354" s="295"/>
      <c r="Q354" s="295"/>
      <c r="R354" s="291"/>
      <c r="S354" s="291"/>
      <c r="T354" s="290"/>
      <c r="U354" s="61"/>
      <c r="V354" s="63"/>
      <c r="W354" s="63"/>
      <c r="X354" s="180"/>
    </row>
    <row r="355" ht="12.75" outlineLevel="4">
      <c r="A355" s="289"/>
      <c r="B355" s="290"/>
      <c r="C355" s="290"/>
      <c r="D355" s="291"/>
      <c r="E355" s="297"/>
      <c r="F355" s="292" t="s">
        <v>324</v>
      </c>
      <c r="G355" s="291"/>
      <c r="H355" s="293">
        <v>0</v>
      </c>
      <c r="I355" s="294"/>
      <c r="J355" s="295"/>
      <c r="K355" s="296"/>
      <c r="L355" s="296"/>
      <c r="M355" s="296"/>
      <c r="N355" s="296"/>
      <c r="O355" s="295"/>
      <c r="P355" s="295"/>
      <c r="Q355" s="295"/>
      <c r="R355" s="291"/>
      <c r="S355" s="291"/>
      <c r="T355" s="290"/>
      <c r="U355" s="61"/>
      <c r="V355" s="63"/>
      <c r="W355" s="63"/>
      <c r="X355" s="180"/>
    </row>
    <row r="356" ht="12.75" outlineLevel="4">
      <c r="A356" s="289"/>
      <c r="B356" s="290"/>
      <c r="C356" s="290"/>
      <c r="D356" s="291"/>
      <c r="E356" s="297"/>
      <c r="F356" s="292" t="s">
        <v>325</v>
      </c>
      <c r="G356" s="291"/>
      <c r="H356" s="293">
        <v>2174.4981999999997</v>
      </c>
      <c r="I356" s="294"/>
      <c r="J356" s="295"/>
      <c r="K356" s="296"/>
      <c r="L356" s="296"/>
      <c r="M356" s="296"/>
      <c r="N356" s="296"/>
      <c r="O356" s="295"/>
      <c r="P356" s="295"/>
      <c r="Q356" s="295"/>
      <c r="R356" s="291"/>
      <c r="S356" s="291"/>
      <c r="T356" s="290"/>
      <c r="U356" s="61"/>
      <c r="V356" s="63"/>
      <c r="W356" s="63"/>
      <c r="X356" s="180"/>
    </row>
    <row r="357" ht="12.75" outlineLevel="4">
      <c r="A357" s="289"/>
      <c r="B357" s="290"/>
      <c r="C357" s="290"/>
      <c r="D357" s="291"/>
      <c r="E357" s="297"/>
      <c r="F357" s="292" t="s">
        <v>326</v>
      </c>
      <c r="G357" s="291"/>
      <c r="H357" s="293">
        <v>10224.4982</v>
      </c>
      <c r="I357" s="294"/>
      <c r="J357" s="295"/>
      <c r="K357" s="296"/>
      <c r="L357" s="296"/>
      <c r="M357" s="296"/>
      <c r="N357" s="296"/>
      <c r="O357" s="295"/>
      <c r="P357" s="295"/>
      <c r="Q357" s="295"/>
      <c r="R357" s="291"/>
      <c r="S357" s="291"/>
      <c r="T357" s="290"/>
      <c r="U357" s="61"/>
      <c r="V357" s="63"/>
      <c r="W357" s="63"/>
      <c r="X357" s="180"/>
    </row>
    <row r="358" ht="7.5" customHeight="1" outlineLevel="4">
      <c r="A358" s="63"/>
      <c r="B358" s="199"/>
      <c r="C358" s="199"/>
      <c r="D358" s="180"/>
      <c r="E358" s="180"/>
      <c r="F358" s="243"/>
      <c r="G358" s="180"/>
      <c r="H358" s="194"/>
      <c r="I358" s="247"/>
      <c r="J358" s="190"/>
      <c r="K358" s="194"/>
      <c r="L358" s="194"/>
      <c r="M358" s="194"/>
      <c r="N358" s="194"/>
      <c r="O358" s="190"/>
      <c r="P358" s="190"/>
      <c r="Q358" s="190"/>
      <c r="R358" s="180"/>
      <c r="S358" s="180"/>
      <c r="T358" s="199"/>
      <c r="U358" s="63"/>
      <c r="X358" s="180"/>
    </row>
    <row r="359" ht="12.75" outlineLevel="3">
      <c r="A359" s="56"/>
      <c r="B359" s="269"/>
      <c r="C359" s="270">
        <v>41</v>
      </c>
      <c r="D359" s="271" t="s">
        <v>92</v>
      </c>
      <c r="E359" s="272" t="s">
        <v>327</v>
      </c>
      <c r="F359" s="273" t="s">
        <v>328</v>
      </c>
      <c r="G359" s="271" t="s">
        <v>145</v>
      </c>
      <c r="H359" s="274">
        <v>301997.9028</v>
      </c>
      <c r="I359" s="275"/>
      <c r="J359" s="276">
        <f>H359*I359</f>
        <v>0</v>
      </c>
      <c r="K359" s="274"/>
      <c r="L359" s="274">
        <f>H359*K359</f>
        <v>0</v>
      </c>
      <c r="M359" s="274"/>
      <c r="N359" s="274">
        <f>H359*M359</f>
        <v>0</v>
      </c>
      <c r="O359" s="276">
        <v>21</v>
      </c>
      <c r="P359" s="276">
        <f>J359*(O359/100)</f>
        <v>0</v>
      </c>
      <c r="Q359" s="276">
        <f>J359+P359</f>
        <v>0</v>
      </c>
      <c r="R359" s="277"/>
      <c r="S359" s="277"/>
      <c r="T359" s="278">
        <v>1</v>
      </c>
      <c r="U359" s="63"/>
      <c r="V359" s="63"/>
      <c r="W359" s="63"/>
      <c r="X359" s="180"/>
    </row>
    <row r="360" ht="12.75" outlineLevel="4">
      <c r="A360" s="279"/>
      <c r="B360" s="280"/>
      <c r="C360" s="280"/>
      <c r="D360" s="281"/>
      <c r="E360" s="288" t="s">
        <v>1</v>
      </c>
      <c r="F360" s="282" t="s">
        <v>329</v>
      </c>
      <c r="G360" s="282"/>
      <c r="H360" s="283"/>
      <c r="I360" s="284"/>
      <c r="J360" s="285"/>
      <c r="K360" s="286"/>
      <c r="L360" s="286"/>
      <c r="M360" s="286"/>
      <c r="N360" s="286"/>
      <c r="O360" s="287"/>
      <c r="P360" s="287"/>
      <c r="Q360" s="287"/>
      <c r="R360" s="281"/>
      <c r="S360" s="281"/>
      <c r="T360" s="280"/>
      <c r="U360" s="61"/>
      <c r="V360" s="63"/>
      <c r="W360" s="63"/>
      <c r="X360" s="282" t="str">
        <f>F360</f>
        <v>Vodorovná doprava suti bez naložení, ale se složením a s hrubým urovnáním Příplatek k ceně za každý další započatý 1 km přes 1 km</v>
      </c>
      <c r="Y360" s="67"/>
      <c r="AA360" s="74"/>
    </row>
    <row r="361" ht="7.5" customHeight="1" outlineLevel="4">
      <c r="B361" s="199"/>
      <c r="C361" s="199"/>
      <c r="D361" s="180"/>
      <c r="E361" s="180"/>
      <c r="F361" s="181"/>
      <c r="G361" s="180"/>
      <c r="H361" s="194"/>
      <c r="I361" s="247"/>
      <c r="J361" s="190"/>
      <c r="K361" s="194"/>
      <c r="L361" s="194"/>
      <c r="M361" s="194"/>
      <c r="N361" s="194"/>
      <c r="O361" s="190"/>
      <c r="P361" s="190"/>
      <c r="Q361" s="190"/>
      <c r="R361" s="180"/>
      <c r="S361" s="180"/>
      <c r="T361" s="199"/>
      <c r="U361" s="63"/>
      <c r="X361" s="180"/>
    </row>
    <row r="362" ht="19.9" outlineLevel="4">
      <c r="A362" s="289"/>
      <c r="B362" s="290"/>
      <c r="C362" s="290"/>
      <c r="D362" s="291"/>
      <c r="E362" s="297" t="s">
        <v>2</v>
      </c>
      <c r="F362" s="292" t="s">
        <v>310</v>
      </c>
      <c r="G362" s="291"/>
      <c r="H362" s="293">
        <v>0</v>
      </c>
      <c r="I362" s="294"/>
      <c r="J362" s="295"/>
      <c r="K362" s="296"/>
      <c r="L362" s="296"/>
      <c r="M362" s="296"/>
      <c r="N362" s="296"/>
      <c r="O362" s="295"/>
      <c r="P362" s="295"/>
      <c r="Q362" s="295"/>
      <c r="R362" s="291"/>
      <c r="S362" s="291"/>
      <c r="T362" s="290"/>
      <c r="U362" s="61"/>
      <c r="V362" s="63"/>
      <c r="W362" s="63"/>
      <c r="X362" s="180"/>
    </row>
    <row r="363" ht="12.75" outlineLevel="4">
      <c r="A363" s="289"/>
      <c r="B363" s="290"/>
      <c r="C363" s="290"/>
      <c r="D363" s="291"/>
      <c r="E363" s="297"/>
      <c r="F363" s="292" t="s">
        <v>311</v>
      </c>
      <c r="G363" s="291"/>
      <c r="H363" s="293">
        <v>0</v>
      </c>
      <c r="I363" s="294"/>
      <c r="J363" s="295"/>
      <c r="K363" s="296"/>
      <c r="L363" s="296"/>
      <c r="M363" s="296"/>
      <c r="N363" s="296"/>
      <c r="O363" s="295"/>
      <c r="P363" s="295"/>
      <c r="Q363" s="295"/>
      <c r="R363" s="291"/>
      <c r="S363" s="291"/>
      <c r="T363" s="290"/>
      <c r="U363" s="61"/>
      <c r="V363" s="63"/>
      <c r="W363" s="63"/>
      <c r="X363" s="180"/>
    </row>
    <row r="364" ht="12.75" outlineLevel="4">
      <c r="A364" s="289"/>
      <c r="B364" s="290"/>
      <c r="C364" s="290"/>
      <c r="D364" s="291"/>
      <c r="E364" s="297"/>
      <c r="F364" s="292" t="s">
        <v>312</v>
      </c>
      <c r="G364" s="291"/>
      <c r="H364" s="293">
        <v>0</v>
      </c>
      <c r="I364" s="294"/>
      <c r="J364" s="295"/>
      <c r="K364" s="296"/>
      <c r="L364" s="296"/>
      <c r="M364" s="296"/>
      <c r="N364" s="296"/>
      <c r="O364" s="295"/>
      <c r="P364" s="295"/>
      <c r="Q364" s="295"/>
      <c r="R364" s="291"/>
      <c r="S364" s="291"/>
      <c r="T364" s="290"/>
      <c r="U364" s="61"/>
      <c r="V364" s="63"/>
      <c r="W364" s="63"/>
      <c r="X364" s="180"/>
    </row>
    <row r="365" ht="12.75" outlineLevel="4">
      <c r="A365" s="289"/>
      <c r="B365" s="290"/>
      <c r="C365" s="290"/>
      <c r="D365" s="291"/>
      <c r="E365" s="297"/>
      <c r="F365" s="292" t="s">
        <v>313</v>
      </c>
      <c r="G365" s="291"/>
      <c r="H365" s="293">
        <v>0</v>
      </c>
      <c r="I365" s="294"/>
      <c r="J365" s="295"/>
      <c r="K365" s="296"/>
      <c r="L365" s="296"/>
      <c r="M365" s="296"/>
      <c r="N365" s="296"/>
      <c r="O365" s="295"/>
      <c r="P365" s="295"/>
      <c r="Q365" s="295"/>
      <c r="R365" s="291"/>
      <c r="S365" s="291"/>
      <c r="T365" s="290"/>
      <c r="U365" s="61"/>
      <c r="V365" s="63"/>
      <c r="W365" s="63"/>
      <c r="X365" s="180"/>
    </row>
    <row r="366" ht="12.75" outlineLevel="4">
      <c r="A366" s="289"/>
      <c r="B366" s="290"/>
      <c r="C366" s="290"/>
      <c r="D366" s="291"/>
      <c r="E366" s="297"/>
      <c r="F366" s="292" t="s">
        <v>314</v>
      </c>
      <c r="G366" s="291"/>
      <c r="H366" s="293">
        <v>0</v>
      </c>
      <c r="I366" s="294"/>
      <c r="J366" s="295"/>
      <c r="K366" s="296"/>
      <c r="L366" s="296"/>
      <c r="M366" s="296"/>
      <c r="N366" s="296"/>
      <c r="O366" s="295"/>
      <c r="P366" s="295"/>
      <c r="Q366" s="295"/>
      <c r="R366" s="291"/>
      <c r="S366" s="291"/>
      <c r="T366" s="290"/>
      <c r="U366" s="61"/>
      <c r="V366" s="63"/>
      <c r="W366" s="63"/>
      <c r="X366" s="180"/>
    </row>
    <row r="367" ht="12.75" outlineLevel="4">
      <c r="A367" s="289"/>
      <c r="B367" s="290"/>
      <c r="C367" s="290"/>
      <c r="D367" s="291"/>
      <c r="E367" s="297"/>
      <c r="F367" s="292" t="s">
        <v>330</v>
      </c>
      <c r="G367" s="291"/>
      <c r="H367" s="293">
        <v>0</v>
      </c>
      <c r="I367" s="294"/>
      <c r="J367" s="295"/>
      <c r="K367" s="296"/>
      <c r="L367" s="296"/>
      <c r="M367" s="296"/>
      <c r="N367" s="296"/>
      <c r="O367" s="295"/>
      <c r="P367" s="295"/>
      <c r="Q367" s="295"/>
      <c r="R367" s="291"/>
      <c r="S367" s="291"/>
      <c r="T367" s="290"/>
      <c r="U367" s="61"/>
      <c r="V367" s="63"/>
      <c r="W367" s="63"/>
      <c r="X367" s="180"/>
    </row>
    <row r="368" ht="12.75" outlineLevel="4">
      <c r="A368" s="289"/>
      <c r="B368" s="290"/>
      <c r="C368" s="290"/>
      <c r="D368" s="291"/>
      <c r="E368" s="297"/>
      <c r="F368" s="292" t="s">
        <v>331</v>
      </c>
      <c r="G368" s="291"/>
      <c r="H368" s="293">
        <v>16100</v>
      </c>
      <c r="I368" s="294"/>
      <c r="J368" s="295"/>
      <c r="K368" s="296"/>
      <c r="L368" s="296"/>
      <c r="M368" s="296"/>
      <c r="N368" s="296"/>
      <c r="O368" s="295"/>
      <c r="P368" s="295"/>
      <c r="Q368" s="295"/>
      <c r="R368" s="291"/>
      <c r="S368" s="291"/>
      <c r="T368" s="290"/>
      <c r="U368" s="61"/>
      <c r="V368" s="63"/>
      <c r="W368" s="63"/>
      <c r="X368" s="180"/>
    </row>
    <row r="369" ht="12.75" outlineLevel="4">
      <c r="A369" s="289"/>
      <c r="B369" s="290"/>
      <c r="C369" s="290"/>
      <c r="D369" s="291"/>
      <c r="E369" s="297"/>
      <c r="F369" s="292" t="s">
        <v>317</v>
      </c>
      <c r="G369" s="291"/>
      <c r="H369" s="293">
        <v>0</v>
      </c>
      <c r="I369" s="294"/>
      <c r="J369" s="295"/>
      <c r="K369" s="296"/>
      <c r="L369" s="296"/>
      <c r="M369" s="296"/>
      <c r="N369" s="296"/>
      <c r="O369" s="295"/>
      <c r="P369" s="295"/>
      <c r="Q369" s="295"/>
      <c r="R369" s="291"/>
      <c r="S369" s="291"/>
      <c r="T369" s="290"/>
      <c r="U369" s="61"/>
      <c r="V369" s="63"/>
      <c r="W369" s="63"/>
      <c r="X369" s="180"/>
    </row>
    <row r="370" ht="12.75" outlineLevel="4">
      <c r="A370" s="289"/>
      <c r="B370" s="290"/>
      <c r="C370" s="290"/>
      <c r="D370" s="291"/>
      <c r="E370" s="297"/>
      <c r="F370" s="292" t="s">
        <v>332</v>
      </c>
      <c r="G370" s="291"/>
      <c r="H370" s="293">
        <v>48299.999999999994</v>
      </c>
      <c r="I370" s="294"/>
      <c r="J370" s="295"/>
      <c r="K370" s="296"/>
      <c r="L370" s="296"/>
      <c r="M370" s="296"/>
      <c r="N370" s="296"/>
      <c r="O370" s="295"/>
      <c r="P370" s="295"/>
      <c r="Q370" s="295"/>
      <c r="R370" s="291"/>
      <c r="S370" s="291"/>
      <c r="T370" s="290"/>
      <c r="U370" s="61"/>
      <c r="V370" s="63"/>
      <c r="W370" s="63"/>
      <c r="X370" s="180"/>
    </row>
    <row r="371" ht="12.75" outlineLevel="4">
      <c r="A371" s="289"/>
      <c r="B371" s="290"/>
      <c r="C371" s="290"/>
      <c r="D371" s="291"/>
      <c r="E371" s="297"/>
      <c r="F371" s="292" t="s">
        <v>319</v>
      </c>
      <c r="G371" s="291"/>
      <c r="H371" s="293">
        <v>0</v>
      </c>
      <c r="I371" s="294"/>
      <c r="J371" s="295"/>
      <c r="K371" s="296"/>
      <c r="L371" s="296"/>
      <c r="M371" s="296"/>
      <c r="N371" s="296"/>
      <c r="O371" s="295"/>
      <c r="P371" s="295"/>
      <c r="Q371" s="295"/>
      <c r="R371" s="291"/>
      <c r="S371" s="291"/>
      <c r="T371" s="290"/>
      <c r="U371" s="61"/>
      <c r="V371" s="63"/>
      <c r="W371" s="63"/>
      <c r="X371" s="180"/>
    </row>
    <row r="372" ht="12.75" outlineLevel="4">
      <c r="A372" s="289"/>
      <c r="B372" s="290"/>
      <c r="C372" s="290"/>
      <c r="D372" s="291"/>
      <c r="E372" s="297"/>
      <c r="F372" s="292" t="s">
        <v>333</v>
      </c>
      <c r="G372" s="291"/>
      <c r="H372" s="293">
        <v>16675</v>
      </c>
      <c r="I372" s="294"/>
      <c r="J372" s="295"/>
      <c r="K372" s="296"/>
      <c r="L372" s="296"/>
      <c r="M372" s="296"/>
      <c r="N372" s="296"/>
      <c r="O372" s="295"/>
      <c r="P372" s="295"/>
      <c r="Q372" s="295"/>
      <c r="R372" s="291"/>
      <c r="S372" s="291"/>
      <c r="T372" s="290"/>
      <c r="U372" s="61"/>
      <c r="V372" s="63"/>
      <c r="W372" s="63"/>
      <c r="X372" s="180"/>
    </row>
    <row r="373" ht="12.75" outlineLevel="4">
      <c r="A373" s="289"/>
      <c r="B373" s="290"/>
      <c r="C373" s="290"/>
      <c r="D373" s="291"/>
      <c r="E373" s="297"/>
      <c r="F373" s="292" t="s">
        <v>321</v>
      </c>
      <c r="G373" s="291"/>
      <c r="H373" s="293">
        <v>0</v>
      </c>
      <c r="I373" s="294"/>
      <c r="J373" s="295"/>
      <c r="K373" s="296"/>
      <c r="L373" s="296"/>
      <c r="M373" s="296"/>
      <c r="N373" s="296"/>
      <c r="O373" s="295"/>
      <c r="P373" s="295"/>
      <c r="Q373" s="295"/>
      <c r="R373" s="291"/>
      <c r="S373" s="291"/>
      <c r="T373" s="290"/>
      <c r="U373" s="61"/>
      <c r="V373" s="63"/>
      <c r="W373" s="63"/>
      <c r="X373" s="180"/>
    </row>
    <row r="374" ht="12.75" outlineLevel="4">
      <c r="A374" s="289"/>
      <c r="B374" s="290"/>
      <c r="C374" s="290"/>
      <c r="D374" s="291"/>
      <c r="E374" s="297"/>
      <c r="F374" s="292" t="s">
        <v>334</v>
      </c>
      <c r="G374" s="291"/>
      <c r="H374" s="293">
        <v>58649.999999999987</v>
      </c>
      <c r="I374" s="294"/>
      <c r="J374" s="295"/>
      <c r="K374" s="296"/>
      <c r="L374" s="296"/>
      <c r="M374" s="296"/>
      <c r="N374" s="296"/>
      <c r="O374" s="295"/>
      <c r="P374" s="295"/>
      <c r="Q374" s="295"/>
      <c r="R374" s="291"/>
      <c r="S374" s="291"/>
      <c r="T374" s="290"/>
      <c r="U374" s="61"/>
      <c r="V374" s="63"/>
      <c r="W374" s="63"/>
      <c r="X374" s="180"/>
    </row>
    <row r="375" ht="12.75" outlineLevel="4">
      <c r="A375" s="289"/>
      <c r="B375" s="290"/>
      <c r="C375" s="290"/>
      <c r="D375" s="291"/>
      <c r="E375" s="297"/>
      <c r="F375" s="292" t="s">
        <v>323</v>
      </c>
      <c r="G375" s="291"/>
      <c r="H375" s="293">
        <v>0</v>
      </c>
      <c r="I375" s="294"/>
      <c r="J375" s="295"/>
      <c r="K375" s="296"/>
      <c r="L375" s="296"/>
      <c r="M375" s="296"/>
      <c r="N375" s="296"/>
      <c r="O375" s="295"/>
      <c r="P375" s="295"/>
      <c r="Q375" s="295"/>
      <c r="R375" s="291"/>
      <c r="S375" s="291"/>
      <c r="T375" s="290"/>
      <c r="U375" s="61"/>
      <c r="V375" s="63"/>
      <c r="W375" s="63"/>
      <c r="X375" s="180"/>
    </row>
    <row r="376" ht="12.75" outlineLevel="4">
      <c r="A376" s="289"/>
      <c r="B376" s="290"/>
      <c r="C376" s="290"/>
      <c r="D376" s="291"/>
      <c r="E376" s="297"/>
      <c r="F376" s="292" t="s">
        <v>335</v>
      </c>
      <c r="G376" s="291"/>
      <c r="H376" s="293">
        <v>44850</v>
      </c>
      <c r="I376" s="294"/>
      <c r="J376" s="295"/>
      <c r="K376" s="296"/>
      <c r="L376" s="296"/>
      <c r="M376" s="296"/>
      <c r="N376" s="296"/>
      <c r="O376" s="295"/>
      <c r="P376" s="295"/>
      <c r="Q376" s="295"/>
      <c r="R376" s="291"/>
      <c r="S376" s="291"/>
      <c r="T376" s="290"/>
      <c r="U376" s="61"/>
      <c r="V376" s="63"/>
      <c r="W376" s="63"/>
      <c r="X376" s="180"/>
    </row>
    <row r="377" ht="12.75" outlineLevel="4">
      <c r="A377" s="289"/>
      <c r="B377" s="290"/>
      <c r="C377" s="290"/>
      <c r="D377" s="291"/>
      <c r="E377" s="297"/>
      <c r="F377" s="292" t="s">
        <v>324</v>
      </c>
      <c r="G377" s="291"/>
      <c r="H377" s="293">
        <v>0</v>
      </c>
      <c r="I377" s="294"/>
      <c r="J377" s="295"/>
      <c r="K377" s="296"/>
      <c r="L377" s="296"/>
      <c r="M377" s="296"/>
      <c r="N377" s="296"/>
      <c r="O377" s="295"/>
      <c r="P377" s="295"/>
      <c r="Q377" s="295"/>
      <c r="R377" s="291"/>
      <c r="S377" s="291"/>
      <c r="T377" s="290"/>
      <c r="U377" s="61"/>
      <c r="V377" s="63"/>
      <c r="W377" s="63"/>
      <c r="X377" s="180"/>
    </row>
    <row r="378" ht="12.75" outlineLevel="4">
      <c r="A378" s="289"/>
      <c r="B378" s="290"/>
      <c r="C378" s="290"/>
      <c r="D378" s="291"/>
      <c r="E378" s="297"/>
      <c r="F378" s="292" t="s">
        <v>336</v>
      </c>
      <c r="G378" s="291"/>
      <c r="H378" s="293">
        <v>117422.90279999997</v>
      </c>
      <c r="I378" s="294"/>
      <c r="J378" s="295"/>
      <c r="K378" s="296"/>
      <c r="L378" s="296"/>
      <c r="M378" s="296"/>
      <c r="N378" s="296"/>
      <c r="O378" s="295"/>
      <c r="P378" s="295"/>
      <c r="Q378" s="295"/>
      <c r="R378" s="291"/>
      <c r="S378" s="291"/>
      <c r="T378" s="290"/>
      <c r="U378" s="61"/>
      <c r="V378" s="63"/>
      <c r="W378" s="63"/>
      <c r="X378" s="180"/>
    </row>
    <row r="379" ht="7.5" customHeight="1" outlineLevel="4">
      <c r="A379" s="63"/>
      <c r="B379" s="199"/>
      <c r="C379" s="199"/>
      <c r="D379" s="180"/>
      <c r="E379" s="180"/>
      <c r="F379" s="243"/>
      <c r="G379" s="180"/>
      <c r="H379" s="194"/>
      <c r="I379" s="247"/>
      <c r="J379" s="190"/>
      <c r="K379" s="194"/>
      <c r="L379" s="194"/>
      <c r="M379" s="194"/>
      <c r="N379" s="194"/>
      <c r="O379" s="190"/>
      <c r="P379" s="190"/>
      <c r="Q379" s="190"/>
      <c r="R379" s="180"/>
      <c r="S379" s="180"/>
      <c r="T379" s="199"/>
      <c r="U379" s="63"/>
      <c r="X379" s="180"/>
    </row>
    <row r="380" ht="12.75" outlineLevel="3">
      <c r="B380" s="61"/>
      <c r="C380" s="61"/>
      <c r="D380" s="61"/>
      <c r="E380" s="61"/>
      <c r="F380" s="61"/>
      <c r="G380" s="61"/>
      <c r="H380" s="61"/>
      <c r="I380" s="63"/>
      <c r="J380" s="63"/>
      <c r="K380" s="61"/>
      <c r="L380" s="61"/>
      <c r="M380" s="61"/>
      <c r="N380" s="61"/>
      <c r="O380" s="61"/>
      <c r="P380" s="63"/>
      <c r="Q380" s="63"/>
      <c r="R380" s="63"/>
      <c r="S380" s="61"/>
      <c r="T380" s="61"/>
      <c r="X380" s="61"/>
    </row>
    <row r="381" ht="12.75" outlineLevel="2">
      <c r="A381" s="227" t="s">
        <v>81</v>
      </c>
      <c r="B381" s="231">
        <v>3</v>
      </c>
      <c r="C381" s="263"/>
      <c r="D381" s="264" t="s">
        <v>91</v>
      </c>
      <c r="E381" s="264"/>
      <c r="F381" s="265" t="s">
        <v>82</v>
      </c>
      <c r="G381" s="264"/>
      <c r="H381" s="266"/>
      <c r="I381" s="267"/>
      <c r="J381" s="229">
        <f>SUBTOTAL(9,J382:J400)</f>
        <v>0</v>
      </c>
      <c r="K381" s="266"/>
      <c r="L381" s="230">
        <f>SUBTOTAL(9,L382:L400)</f>
        <v>0</v>
      </c>
      <c r="M381" s="266"/>
      <c r="N381" s="230">
        <f>SUBTOTAL(9,N382:N400)</f>
        <v>0</v>
      </c>
      <c r="O381" s="268"/>
      <c r="P381" s="229">
        <f>SUBTOTAL(9,P382:P400)</f>
        <v>0</v>
      </c>
      <c r="Q381" s="229">
        <f>SUBTOTAL(9,Q382:Q400)</f>
        <v>0</v>
      </c>
      <c r="R381" s="264"/>
      <c r="S381" s="264"/>
      <c r="T381" s="231">
        <f>SUBTOTAL(9,T382:T400)</f>
        <v>6</v>
      </c>
      <c r="U381" s="61"/>
      <c r="V381" s="63"/>
      <c r="W381" s="63"/>
      <c r="X381" s="180"/>
    </row>
    <row r="382" ht="12.75" outlineLevel="3">
      <c r="A382" s="56"/>
      <c r="B382" s="269"/>
      <c r="C382" s="270">
        <v>42</v>
      </c>
      <c r="D382" s="271" t="s">
        <v>337</v>
      </c>
      <c r="E382" s="272" t="s">
        <v>338</v>
      </c>
      <c r="F382" s="273" t="s">
        <v>339</v>
      </c>
      <c r="G382" s="271" t="s">
        <v>340</v>
      </c>
      <c r="H382" s="274">
        <v>1</v>
      </c>
      <c r="I382" s="275"/>
      <c r="J382" s="276">
        <f>H382*I382</f>
        <v>0</v>
      </c>
      <c r="K382" s="274"/>
      <c r="L382" s="274">
        <f>H382*K382</f>
        <v>0</v>
      </c>
      <c r="M382" s="274"/>
      <c r="N382" s="274">
        <f>H382*M382</f>
        <v>0</v>
      </c>
      <c r="O382" s="276">
        <v>21</v>
      </c>
      <c r="P382" s="276">
        <f>J382*(O382/100)</f>
        <v>0</v>
      </c>
      <c r="Q382" s="276">
        <f>J382+P382</f>
        <v>0</v>
      </c>
      <c r="R382" s="277"/>
      <c r="S382" s="277"/>
      <c r="T382" s="278">
        <v>1</v>
      </c>
      <c r="U382" s="63"/>
      <c r="V382" s="63"/>
      <c r="W382" s="63"/>
      <c r="X382" s="180"/>
    </row>
    <row r="383" ht="12.75" outlineLevel="4">
      <c r="A383" s="279"/>
      <c r="B383" s="280"/>
      <c r="C383" s="280"/>
      <c r="D383" s="281"/>
      <c r="E383" s="288" t="s">
        <v>1</v>
      </c>
      <c r="F383" s="282" t="s">
        <v>341</v>
      </c>
      <c r="G383" s="282"/>
      <c r="H383" s="283"/>
      <c r="I383" s="284"/>
      <c r="J383" s="285"/>
      <c r="K383" s="286"/>
      <c r="L383" s="286"/>
      <c r="M383" s="286"/>
      <c r="N383" s="286"/>
      <c r="O383" s="287"/>
      <c r="P383" s="287"/>
      <c r="Q383" s="287"/>
      <c r="R383" s="281"/>
      <c r="S383" s="281"/>
      <c r="T383" s="280"/>
      <c r="U383" s="61"/>
      <c r="V383" s="63"/>
      <c r="W383" s="63"/>
      <c r="X383" s="282" t="str">
        <f>F383</f>
        <v>Průzkumné, geodetické a projektové práce</v>
      </c>
      <c r="Y383" s="67"/>
      <c r="AA383" s="74"/>
    </row>
    <row r="384" ht="7.5" customHeight="1" outlineLevel="4">
      <c r="B384" s="199"/>
      <c r="C384" s="199"/>
      <c r="D384" s="180"/>
      <c r="E384" s="180"/>
      <c r="F384" s="181"/>
      <c r="G384" s="180"/>
      <c r="H384" s="194"/>
      <c r="I384" s="247"/>
      <c r="J384" s="190"/>
      <c r="K384" s="194"/>
      <c r="L384" s="194"/>
      <c r="M384" s="194"/>
      <c r="N384" s="194"/>
      <c r="O384" s="190"/>
      <c r="P384" s="190"/>
      <c r="Q384" s="190"/>
      <c r="R384" s="180"/>
      <c r="S384" s="180"/>
      <c r="T384" s="199"/>
      <c r="U384" s="63"/>
      <c r="X384" s="180"/>
    </row>
    <row r="385" ht="12.75" outlineLevel="3">
      <c r="A385" s="56"/>
      <c r="B385" s="269"/>
      <c r="C385" s="270">
        <v>43</v>
      </c>
      <c r="D385" s="271" t="s">
        <v>337</v>
      </c>
      <c r="E385" s="272" t="s">
        <v>342</v>
      </c>
      <c r="F385" s="273" t="s">
        <v>343</v>
      </c>
      <c r="G385" s="271" t="s">
        <v>340</v>
      </c>
      <c r="H385" s="274">
        <v>1</v>
      </c>
      <c r="I385" s="275"/>
      <c r="J385" s="276">
        <f>H385*I385</f>
        <v>0</v>
      </c>
      <c r="K385" s="274"/>
      <c r="L385" s="274">
        <f>H385*K385</f>
        <v>0</v>
      </c>
      <c r="M385" s="274"/>
      <c r="N385" s="274">
        <f>H385*M385</f>
        <v>0</v>
      </c>
      <c r="O385" s="276">
        <v>21</v>
      </c>
      <c r="P385" s="276">
        <f>J385*(O385/100)</f>
        <v>0</v>
      </c>
      <c r="Q385" s="276">
        <f>J385+P385</f>
        <v>0</v>
      </c>
      <c r="R385" s="277"/>
      <c r="S385" s="277"/>
      <c r="T385" s="278">
        <v>1</v>
      </c>
      <c r="U385" s="63"/>
      <c r="V385" s="63"/>
      <c r="W385" s="63"/>
      <c r="X385" s="180"/>
    </row>
    <row r="386" ht="12.75" outlineLevel="4">
      <c r="A386" s="279"/>
      <c r="B386" s="280"/>
      <c r="C386" s="280"/>
      <c r="D386" s="281"/>
      <c r="E386" s="288" t="s">
        <v>1</v>
      </c>
      <c r="F386" s="282" t="s">
        <v>343</v>
      </c>
      <c r="G386" s="282"/>
      <c r="H386" s="283"/>
      <c r="I386" s="284"/>
      <c r="J386" s="285"/>
      <c r="K386" s="286"/>
      <c r="L386" s="286"/>
      <c r="M386" s="286"/>
      <c r="N386" s="286"/>
      <c r="O386" s="287"/>
      <c r="P386" s="287"/>
      <c r="Q386" s="287"/>
      <c r="R386" s="281"/>
      <c r="S386" s="281"/>
      <c r="T386" s="280"/>
      <c r="U386" s="61"/>
      <c r="V386" s="63"/>
      <c r="W386" s="63"/>
      <c r="X386" s="282" t="str">
        <f>F386</f>
        <v>Geodetické práce před výstavbou</v>
      </c>
      <c r="Y386" s="67"/>
      <c r="AA386" s="74"/>
    </row>
    <row r="387" ht="7.5" customHeight="1" outlineLevel="4">
      <c r="B387" s="199"/>
      <c r="C387" s="199"/>
      <c r="D387" s="180"/>
      <c r="E387" s="180"/>
      <c r="F387" s="181"/>
      <c r="G387" s="180"/>
      <c r="H387" s="194"/>
      <c r="I387" s="247"/>
      <c r="J387" s="190"/>
      <c r="K387" s="194"/>
      <c r="L387" s="194"/>
      <c r="M387" s="194"/>
      <c r="N387" s="194"/>
      <c r="O387" s="190"/>
      <c r="P387" s="190"/>
      <c r="Q387" s="190"/>
      <c r="R387" s="180"/>
      <c r="S387" s="180"/>
      <c r="T387" s="199"/>
      <c r="U387" s="63"/>
      <c r="X387" s="180"/>
    </row>
    <row r="388" ht="12.75" outlineLevel="3">
      <c r="A388" s="56"/>
      <c r="B388" s="269"/>
      <c r="C388" s="270">
        <v>44</v>
      </c>
      <c r="D388" s="271" t="s">
        <v>337</v>
      </c>
      <c r="E388" s="272" t="s">
        <v>344</v>
      </c>
      <c r="F388" s="273" t="s">
        <v>345</v>
      </c>
      <c r="G388" s="271" t="s">
        <v>340</v>
      </c>
      <c r="H388" s="274">
        <v>1</v>
      </c>
      <c r="I388" s="275"/>
      <c r="J388" s="276">
        <f>H388*I388</f>
        <v>0</v>
      </c>
      <c r="K388" s="274"/>
      <c r="L388" s="274">
        <f>H388*K388</f>
        <v>0</v>
      </c>
      <c r="M388" s="274"/>
      <c r="N388" s="274">
        <f>H388*M388</f>
        <v>0</v>
      </c>
      <c r="O388" s="276">
        <v>21</v>
      </c>
      <c r="P388" s="276">
        <f>J388*(O388/100)</f>
        <v>0</v>
      </c>
      <c r="Q388" s="276">
        <f>J388+P388</f>
        <v>0</v>
      </c>
      <c r="R388" s="277"/>
      <c r="S388" s="277"/>
      <c r="T388" s="278">
        <v>1</v>
      </c>
      <c r="U388" s="63"/>
      <c r="V388" s="63"/>
      <c r="W388" s="63"/>
      <c r="X388" s="180"/>
    </row>
    <row r="389" ht="12.75" outlineLevel="4">
      <c r="A389" s="279"/>
      <c r="B389" s="280"/>
      <c r="C389" s="280"/>
      <c r="D389" s="281"/>
      <c r="E389" s="288" t="s">
        <v>1</v>
      </c>
      <c r="F389" s="282" t="s">
        <v>345</v>
      </c>
      <c r="G389" s="282"/>
      <c r="H389" s="283"/>
      <c r="I389" s="284"/>
      <c r="J389" s="285"/>
      <c r="K389" s="286"/>
      <c r="L389" s="286"/>
      <c r="M389" s="286"/>
      <c r="N389" s="286"/>
      <c r="O389" s="287"/>
      <c r="P389" s="287"/>
      <c r="Q389" s="287"/>
      <c r="R389" s="281"/>
      <c r="S389" s="281"/>
      <c r="T389" s="280"/>
      <c r="U389" s="61"/>
      <c r="V389" s="63"/>
      <c r="W389" s="63"/>
      <c r="X389" s="282" t="str">
        <f>F389</f>
        <v>Geodetické práce při provádění stavby</v>
      </c>
      <c r="Y389" s="67"/>
      <c r="AA389" s="74"/>
    </row>
    <row r="390" ht="7.5" customHeight="1" outlineLevel="4">
      <c r="B390" s="199"/>
      <c r="C390" s="199"/>
      <c r="D390" s="180"/>
      <c r="E390" s="180"/>
      <c r="F390" s="181"/>
      <c r="G390" s="180"/>
      <c r="H390" s="194"/>
      <c r="I390" s="247"/>
      <c r="J390" s="190"/>
      <c r="K390" s="194"/>
      <c r="L390" s="194"/>
      <c r="M390" s="194"/>
      <c r="N390" s="194"/>
      <c r="O390" s="190"/>
      <c r="P390" s="190"/>
      <c r="Q390" s="190"/>
      <c r="R390" s="180"/>
      <c r="S390" s="180"/>
      <c r="T390" s="199"/>
      <c r="U390" s="63"/>
      <c r="X390" s="180"/>
    </row>
    <row r="391" ht="12.75" outlineLevel="3">
      <c r="A391" s="56"/>
      <c r="B391" s="269"/>
      <c r="C391" s="270">
        <v>45</v>
      </c>
      <c r="D391" s="271" t="s">
        <v>337</v>
      </c>
      <c r="E391" s="272" t="s">
        <v>346</v>
      </c>
      <c r="F391" s="273" t="s">
        <v>347</v>
      </c>
      <c r="G391" s="271" t="s">
        <v>340</v>
      </c>
      <c r="H391" s="274">
        <v>1</v>
      </c>
      <c r="I391" s="275"/>
      <c r="J391" s="276">
        <f>H391*I391</f>
        <v>0</v>
      </c>
      <c r="K391" s="274"/>
      <c r="L391" s="274">
        <f>H391*K391</f>
        <v>0</v>
      </c>
      <c r="M391" s="274"/>
      <c r="N391" s="274">
        <f>H391*M391</f>
        <v>0</v>
      </c>
      <c r="O391" s="276">
        <v>21</v>
      </c>
      <c r="P391" s="276">
        <f>J391*(O391/100)</f>
        <v>0</v>
      </c>
      <c r="Q391" s="276">
        <f>J391+P391</f>
        <v>0</v>
      </c>
      <c r="R391" s="277"/>
      <c r="S391" s="277"/>
      <c r="T391" s="278">
        <v>1</v>
      </c>
      <c r="U391" s="63"/>
      <c r="V391" s="63"/>
      <c r="W391" s="63"/>
      <c r="X391" s="180"/>
    </row>
    <row r="392" ht="12.75" outlineLevel="4">
      <c r="A392" s="279"/>
      <c r="B392" s="280"/>
      <c r="C392" s="280"/>
      <c r="D392" s="281"/>
      <c r="E392" s="288" t="s">
        <v>1</v>
      </c>
      <c r="F392" s="282" t="s">
        <v>347</v>
      </c>
      <c r="G392" s="282"/>
      <c r="H392" s="283"/>
      <c r="I392" s="284"/>
      <c r="J392" s="285"/>
      <c r="K392" s="286"/>
      <c r="L392" s="286"/>
      <c r="M392" s="286"/>
      <c r="N392" s="286"/>
      <c r="O392" s="287"/>
      <c r="P392" s="287"/>
      <c r="Q392" s="287"/>
      <c r="R392" s="281"/>
      <c r="S392" s="281"/>
      <c r="T392" s="280"/>
      <c r="U392" s="61"/>
      <c r="V392" s="63"/>
      <c r="W392" s="63"/>
      <c r="X392" s="282" t="str">
        <f>F392</f>
        <v>Geodetické práce po výstavbě</v>
      </c>
      <c r="Y392" s="67"/>
      <c r="AA392" s="74"/>
    </row>
    <row r="393" ht="7.5" customHeight="1" outlineLevel="4">
      <c r="B393" s="199"/>
      <c r="C393" s="199"/>
      <c r="D393" s="180"/>
      <c r="E393" s="180"/>
      <c r="F393" s="181"/>
      <c r="G393" s="180"/>
      <c r="H393" s="194"/>
      <c r="I393" s="247"/>
      <c r="J393" s="190"/>
      <c r="K393" s="194"/>
      <c r="L393" s="194"/>
      <c r="M393" s="194"/>
      <c r="N393" s="194"/>
      <c r="O393" s="190"/>
      <c r="P393" s="190"/>
      <c r="Q393" s="190"/>
      <c r="R393" s="180"/>
      <c r="S393" s="180"/>
      <c r="T393" s="199"/>
      <c r="U393" s="63"/>
      <c r="X393" s="180"/>
    </row>
    <row r="394" ht="12.75" outlineLevel="3">
      <c r="A394" s="56"/>
      <c r="B394" s="269"/>
      <c r="C394" s="270">
        <v>46</v>
      </c>
      <c r="D394" s="271" t="s">
        <v>337</v>
      </c>
      <c r="E394" s="272" t="s">
        <v>348</v>
      </c>
      <c r="F394" s="273" t="s">
        <v>349</v>
      </c>
      <c r="G394" s="271" t="s">
        <v>340</v>
      </c>
      <c r="H394" s="274">
        <v>1</v>
      </c>
      <c r="I394" s="275"/>
      <c r="J394" s="276">
        <f>H394*I394</f>
        <v>0</v>
      </c>
      <c r="K394" s="274"/>
      <c r="L394" s="274">
        <f>H394*K394</f>
        <v>0</v>
      </c>
      <c r="M394" s="274"/>
      <c r="N394" s="274">
        <f>H394*M394</f>
        <v>0</v>
      </c>
      <c r="O394" s="276">
        <v>21</v>
      </c>
      <c r="P394" s="276">
        <f>J394*(O394/100)</f>
        <v>0</v>
      </c>
      <c r="Q394" s="276">
        <f>J394+P394</f>
        <v>0</v>
      </c>
      <c r="R394" s="277"/>
      <c r="S394" s="277"/>
      <c r="T394" s="278">
        <v>1</v>
      </c>
      <c r="U394" s="63"/>
      <c r="V394" s="63"/>
      <c r="W394" s="63"/>
      <c r="X394" s="180"/>
    </row>
    <row r="395" ht="12.75" outlineLevel="4">
      <c r="A395" s="279"/>
      <c r="B395" s="280"/>
      <c r="C395" s="280"/>
      <c r="D395" s="281"/>
      <c r="E395" s="288" t="s">
        <v>1</v>
      </c>
      <c r="F395" s="282" t="s">
        <v>349</v>
      </c>
      <c r="G395" s="282"/>
      <c r="H395" s="283"/>
      <c r="I395" s="284"/>
      <c r="J395" s="285"/>
      <c r="K395" s="286"/>
      <c r="L395" s="286"/>
      <c r="M395" s="286"/>
      <c r="N395" s="286"/>
      <c r="O395" s="287"/>
      <c r="P395" s="287"/>
      <c r="Q395" s="287"/>
      <c r="R395" s="281"/>
      <c r="S395" s="281"/>
      <c r="T395" s="280"/>
      <c r="U395" s="61"/>
      <c r="V395" s="63"/>
      <c r="W395" s="63"/>
      <c r="X395" s="282" t="str">
        <f>F395</f>
        <v>Dokumentace skutečného provedení stavby</v>
      </c>
      <c r="Y395" s="67"/>
      <c r="AA395" s="74"/>
    </row>
    <row r="396" ht="7.5" customHeight="1" outlineLevel="4">
      <c r="B396" s="199"/>
      <c r="C396" s="199"/>
      <c r="D396" s="180"/>
      <c r="E396" s="180"/>
      <c r="F396" s="181"/>
      <c r="G396" s="180"/>
      <c r="H396" s="194"/>
      <c r="I396" s="247"/>
      <c r="J396" s="190"/>
      <c r="K396" s="194"/>
      <c r="L396" s="194"/>
      <c r="M396" s="194"/>
      <c r="N396" s="194"/>
      <c r="O396" s="190"/>
      <c r="P396" s="190"/>
      <c r="Q396" s="190"/>
      <c r="R396" s="180"/>
      <c r="S396" s="180"/>
      <c r="T396" s="199"/>
      <c r="U396" s="63"/>
      <c r="X396" s="180"/>
    </row>
    <row r="397" ht="12.75" outlineLevel="3">
      <c r="A397" s="56"/>
      <c r="B397" s="269"/>
      <c r="C397" s="270">
        <v>47</v>
      </c>
      <c r="D397" s="271" t="s">
        <v>337</v>
      </c>
      <c r="E397" s="272" t="s">
        <v>350</v>
      </c>
      <c r="F397" s="273" t="s">
        <v>351</v>
      </c>
      <c r="G397" s="271" t="s">
        <v>340</v>
      </c>
      <c r="H397" s="274">
        <v>1</v>
      </c>
      <c r="I397" s="275"/>
      <c r="J397" s="276">
        <f>H397*I397</f>
        <v>0</v>
      </c>
      <c r="K397" s="274"/>
      <c r="L397" s="274">
        <f>H397*K397</f>
        <v>0</v>
      </c>
      <c r="M397" s="274"/>
      <c r="N397" s="274">
        <f>H397*M397</f>
        <v>0</v>
      </c>
      <c r="O397" s="276">
        <v>21</v>
      </c>
      <c r="P397" s="276">
        <f>J397*(O397/100)</f>
        <v>0</v>
      </c>
      <c r="Q397" s="276">
        <f>J397+P397</f>
        <v>0</v>
      </c>
      <c r="R397" s="277"/>
      <c r="S397" s="277"/>
      <c r="T397" s="278">
        <v>1</v>
      </c>
      <c r="U397" s="63"/>
      <c r="V397" s="63"/>
      <c r="W397" s="63"/>
      <c r="X397" s="180"/>
    </row>
    <row r="398" ht="12.75" outlineLevel="4">
      <c r="A398" s="279"/>
      <c r="B398" s="280"/>
      <c r="C398" s="280"/>
      <c r="D398" s="281"/>
      <c r="E398" s="288" t="s">
        <v>1</v>
      </c>
      <c r="F398" s="282" t="s">
        <v>352</v>
      </c>
      <c r="G398" s="282"/>
      <c r="H398" s="283"/>
      <c r="I398" s="284"/>
      <c r="J398" s="285"/>
      <c r="K398" s="286"/>
      <c r="L398" s="286"/>
      <c r="M398" s="286"/>
      <c r="N398" s="286"/>
      <c r="O398" s="287"/>
      <c r="P398" s="287"/>
      <c r="Q398" s="287"/>
      <c r="R398" s="281"/>
      <c r="S398" s="281"/>
      <c r="T398" s="280"/>
      <c r="U398" s="61"/>
      <c r="V398" s="63"/>
      <c r="W398" s="63"/>
      <c r="X398" s="282" t="str">
        <f>F398</f>
        <v>Geologický průzkum bez rozlišení</v>
      </c>
      <c r="Y398" s="67"/>
      <c r="AA398" s="74"/>
    </row>
    <row r="399" ht="7.5" customHeight="1" outlineLevel="4">
      <c r="B399" s="199"/>
      <c r="C399" s="199"/>
      <c r="D399" s="180"/>
      <c r="E399" s="180"/>
      <c r="F399" s="181"/>
      <c r="G399" s="180"/>
      <c r="H399" s="194"/>
      <c r="I399" s="247"/>
      <c r="J399" s="190"/>
      <c r="K399" s="194"/>
      <c r="L399" s="194"/>
      <c r="M399" s="194"/>
      <c r="N399" s="194"/>
      <c r="O399" s="190"/>
      <c r="P399" s="190"/>
      <c r="Q399" s="190"/>
      <c r="R399" s="180"/>
      <c r="S399" s="180"/>
      <c r="T399" s="199"/>
      <c r="U399" s="63"/>
      <c r="X399" s="180"/>
    </row>
    <row r="400" ht="12.75" outlineLevel="3">
      <c r="B400" s="61"/>
      <c r="C400" s="61"/>
      <c r="D400" s="61"/>
      <c r="E400" s="61"/>
      <c r="F400" s="61"/>
      <c r="G400" s="61"/>
      <c r="H400" s="61"/>
      <c r="I400" s="63"/>
      <c r="J400" s="63"/>
      <c r="K400" s="61"/>
      <c r="L400" s="61"/>
      <c r="M400" s="61"/>
      <c r="N400" s="61"/>
      <c r="O400" s="61"/>
      <c r="P400" s="63"/>
      <c r="Q400" s="63"/>
      <c r="R400" s="63"/>
      <c r="S400" s="61"/>
      <c r="T400" s="61"/>
      <c r="X400" s="61"/>
    </row>
    <row r="401" ht="12.75" outlineLevel="2">
      <c r="A401" s="227" t="s">
        <v>83</v>
      </c>
      <c r="B401" s="231">
        <v>3</v>
      </c>
      <c r="C401" s="263"/>
      <c r="D401" s="264" t="s">
        <v>91</v>
      </c>
      <c r="E401" s="264"/>
      <c r="F401" s="265" t="s">
        <v>84</v>
      </c>
      <c r="G401" s="264"/>
      <c r="H401" s="266"/>
      <c r="I401" s="267"/>
      <c r="J401" s="229">
        <f>SUBTOTAL(9,J402:J408)</f>
        <v>0</v>
      </c>
      <c r="K401" s="266"/>
      <c r="L401" s="230">
        <f>SUBTOTAL(9,L402:L408)</f>
        <v>0</v>
      </c>
      <c r="M401" s="266"/>
      <c r="N401" s="230">
        <f>SUBTOTAL(9,N402:N408)</f>
        <v>0</v>
      </c>
      <c r="O401" s="268"/>
      <c r="P401" s="229">
        <f>SUBTOTAL(9,P402:P408)</f>
        <v>0</v>
      </c>
      <c r="Q401" s="229">
        <f>SUBTOTAL(9,Q402:Q408)</f>
        <v>0</v>
      </c>
      <c r="R401" s="264"/>
      <c r="S401" s="264"/>
      <c r="T401" s="231">
        <f>SUBTOTAL(9,T402:T408)</f>
        <v>2</v>
      </c>
      <c r="U401" s="61"/>
      <c r="V401" s="63"/>
      <c r="W401" s="63"/>
      <c r="X401" s="180"/>
    </row>
    <row r="402" ht="12.75" outlineLevel="3">
      <c r="A402" s="56"/>
      <c r="B402" s="269"/>
      <c r="C402" s="270">
        <v>48</v>
      </c>
      <c r="D402" s="271" t="s">
        <v>337</v>
      </c>
      <c r="E402" s="272" t="s">
        <v>353</v>
      </c>
      <c r="F402" s="273" t="s">
        <v>354</v>
      </c>
      <c r="G402" s="271" t="s">
        <v>340</v>
      </c>
      <c r="H402" s="274">
        <v>1</v>
      </c>
      <c r="I402" s="275"/>
      <c r="J402" s="276">
        <f>H402*I402</f>
        <v>0</v>
      </c>
      <c r="K402" s="274"/>
      <c r="L402" s="274">
        <f>H402*K402</f>
        <v>0</v>
      </c>
      <c r="M402" s="274"/>
      <c r="N402" s="274">
        <f>H402*M402</f>
        <v>0</v>
      </c>
      <c r="O402" s="276">
        <v>21</v>
      </c>
      <c r="P402" s="276">
        <f>J402*(O402/100)</f>
        <v>0</v>
      </c>
      <c r="Q402" s="276">
        <f>J402+P402</f>
        <v>0</v>
      </c>
      <c r="R402" s="277"/>
      <c r="S402" s="277"/>
      <c r="T402" s="278">
        <v>1</v>
      </c>
      <c r="U402" s="63"/>
      <c r="V402" s="63"/>
      <c r="W402" s="63"/>
      <c r="X402" s="180"/>
    </row>
    <row r="403" ht="12.75" outlineLevel="4">
      <c r="A403" s="279"/>
      <c r="B403" s="280"/>
      <c r="C403" s="280"/>
      <c r="D403" s="281"/>
      <c r="E403" s="288" t="s">
        <v>1</v>
      </c>
      <c r="F403" s="282" t="s">
        <v>354</v>
      </c>
      <c r="G403" s="282"/>
      <c r="H403" s="283"/>
      <c r="I403" s="284"/>
      <c r="J403" s="285"/>
      <c r="K403" s="286"/>
      <c r="L403" s="286"/>
      <c r="M403" s="286"/>
      <c r="N403" s="286"/>
      <c r="O403" s="287"/>
      <c r="P403" s="287"/>
      <c r="Q403" s="287"/>
      <c r="R403" s="281"/>
      <c r="S403" s="281"/>
      <c r="T403" s="280"/>
      <c r="U403" s="61"/>
      <c r="V403" s="63"/>
      <c r="W403" s="63"/>
      <c r="X403" s="282" t="str">
        <f>F403</f>
        <v>Projednání DIO a zajištění DIR komunikace II.a III. třídy</v>
      </c>
      <c r="Y403" s="67"/>
      <c r="AA403" s="74"/>
    </row>
    <row r="404" ht="7.5" customHeight="1" outlineLevel="4">
      <c r="B404" s="199"/>
      <c r="C404" s="199"/>
      <c r="D404" s="180"/>
      <c r="E404" s="180"/>
      <c r="F404" s="181"/>
      <c r="G404" s="180"/>
      <c r="H404" s="194"/>
      <c r="I404" s="247"/>
      <c r="J404" s="190"/>
      <c r="K404" s="194"/>
      <c r="L404" s="194"/>
      <c r="M404" s="194"/>
      <c r="N404" s="194"/>
      <c r="O404" s="190"/>
      <c r="P404" s="190"/>
      <c r="Q404" s="190"/>
      <c r="R404" s="180"/>
      <c r="S404" s="180"/>
      <c r="T404" s="199"/>
      <c r="U404" s="63"/>
      <c r="X404" s="180"/>
    </row>
    <row r="405" ht="12.75" outlineLevel="3">
      <c r="A405" s="56"/>
      <c r="B405" s="269"/>
      <c r="C405" s="270">
        <v>49</v>
      </c>
      <c r="D405" s="271" t="s">
        <v>337</v>
      </c>
      <c r="E405" s="272" t="s">
        <v>355</v>
      </c>
      <c r="F405" s="273" t="s">
        <v>356</v>
      </c>
      <c r="G405" s="271" t="s">
        <v>340</v>
      </c>
      <c r="H405" s="274">
        <v>1</v>
      </c>
      <c r="I405" s="275"/>
      <c r="J405" s="276">
        <f>H405*I405</f>
        <v>0</v>
      </c>
      <c r="K405" s="274"/>
      <c r="L405" s="274">
        <f>H405*K405</f>
        <v>0</v>
      </c>
      <c r="M405" s="274"/>
      <c r="N405" s="274">
        <f>H405*M405</f>
        <v>0</v>
      </c>
      <c r="O405" s="276">
        <v>21</v>
      </c>
      <c r="P405" s="276">
        <f>J405*(O405/100)</f>
        <v>0</v>
      </c>
      <c r="Q405" s="276">
        <f>J405+P405</f>
        <v>0</v>
      </c>
      <c r="R405" s="277"/>
      <c r="S405" s="277"/>
      <c r="T405" s="278">
        <v>1</v>
      </c>
      <c r="U405" s="63"/>
      <c r="V405" s="63"/>
      <c r="W405" s="63"/>
      <c r="X405" s="180"/>
    </row>
    <row r="406" ht="12.75" outlineLevel="4">
      <c r="A406" s="279"/>
      <c r="B406" s="280"/>
      <c r="C406" s="280"/>
      <c r="D406" s="281"/>
      <c r="E406" s="288" t="s">
        <v>1</v>
      </c>
      <c r="F406" s="282" t="s">
        <v>356</v>
      </c>
      <c r="G406" s="282"/>
      <c r="H406" s="283"/>
      <c r="I406" s="284"/>
      <c r="J406" s="285"/>
      <c r="K406" s="286"/>
      <c r="L406" s="286"/>
      <c r="M406" s="286"/>
      <c r="N406" s="286"/>
      <c r="O406" s="287"/>
      <c r="P406" s="287"/>
      <c r="Q406" s="287"/>
      <c r="R406" s="281"/>
      <c r="S406" s="281"/>
      <c r="T406" s="280"/>
      <c r="U406" s="61"/>
      <c r="V406" s="63"/>
      <c r="W406" s="63"/>
      <c r="X406" s="282" t="str">
        <f>F406</f>
        <v>Zajištění DIO komunikace II. a III. třídy - jednoduché el. vedení</v>
      </c>
      <c r="Y406" s="67"/>
      <c r="AA406" s="74"/>
    </row>
    <row r="407" ht="7.5" customHeight="1" outlineLevel="4">
      <c r="B407" s="199"/>
      <c r="C407" s="199"/>
      <c r="D407" s="180"/>
      <c r="E407" s="180"/>
      <c r="F407" s="181"/>
      <c r="G407" s="180"/>
      <c r="H407" s="194"/>
      <c r="I407" s="247"/>
      <c r="J407" s="190"/>
      <c r="K407" s="194"/>
      <c r="L407" s="194"/>
      <c r="M407" s="194"/>
      <c r="N407" s="194"/>
      <c r="O407" s="190"/>
      <c r="P407" s="190"/>
      <c r="Q407" s="190"/>
      <c r="R407" s="180"/>
      <c r="S407" s="180"/>
      <c r="T407" s="199"/>
      <c r="U407" s="63"/>
      <c r="X407" s="180"/>
    </row>
    <row r="408" ht="12.75" outlineLevel="3">
      <c r="B408" s="61"/>
      <c r="C408" s="61"/>
      <c r="D408" s="61"/>
      <c r="E408" s="61"/>
      <c r="F408" s="61"/>
      <c r="G408" s="61"/>
      <c r="H408" s="61"/>
      <c r="I408" s="63"/>
      <c r="J408" s="63"/>
      <c r="K408" s="61"/>
      <c r="L408" s="61"/>
      <c r="M408" s="61"/>
      <c r="N408" s="61"/>
      <c r="O408" s="61"/>
      <c r="P408" s="63"/>
      <c r="Q408" s="63"/>
      <c r="R408" s="63"/>
      <c r="S408" s="61"/>
      <c r="T408" s="61"/>
      <c r="X408" s="61"/>
    </row>
    <row r="409" ht="12.75" outlineLevel="2">
      <c r="A409" s="227" t="s">
        <v>85</v>
      </c>
      <c r="B409" s="231">
        <v>3</v>
      </c>
      <c r="C409" s="263"/>
      <c r="D409" s="264" t="s">
        <v>91</v>
      </c>
      <c r="E409" s="264"/>
      <c r="F409" s="265" t="s">
        <v>86</v>
      </c>
      <c r="G409" s="264"/>
      <c r="H409" s="266"/>
      <c r="I409" s="267"/>
      <c r="J409" s="229">
        <f>SUBTOTAL(9,J410:J413)</f>
        <v>0</v>
      </c>
      <c r="K409" s="266"/>
      <c r="L409" s="230">
        <f>SUBTOTAL(9,L410:L413)</f>
        <v>0</v>
      </c>
      <c r="M409" s="266"/>
      <c r="N409" s="230">
        <f>SUBTOTAL(9,N410:N413)</f>
        <v>0</v>
      </c>
      <c r="O409" s="268"/>
      <c r="P409" s="229">
        <f>SUBTOTAL(9,P410:P413)</f>
        <v>0</v>
      </c>
      <c r="Q409" s="229">
        <f>SUBTOTAL(9,Q410:Q413)</f>
        <v>0</v>
      </c>
      <c r="R409" s="264"/>
      <c r="S409" s="264"/>
      <c r="T409" s="231">
        <f>SUBTOTAL(9,T410:T413)</f>
        <v>1</v>
      </c>
      <c r="U409" s="61"/>
      <c r="V409" s="63"/>
      <c r="W409" s="63"/>
      <c r="X409" s="180"/>
    </row>
    <row r="410" ht="12.75" outlineLevel="3">
      <c r="A410" s="56"/>
      <c r="B410" s="269"/>
      <c r="C410" s="270">
        <v>50</v>
      </c>
      <c r="D410" s="271" t="s">
        <v>337</v>
      </c>
      <c r="E410" s="272" t="s">
        <v>357</v>
      </c>
      <c r="F410" s="273" t="s">
        <v>358</v>
      </c>
      <c r="G410" s="271" t="s">
        <v>359</v>
      </c>
      <c r="H410" s="274">
        <v>0.25</v>
      </c>
      <c r="I410" s="275"/>
      <c r="J410" s="276">
        <f>H410*I410</f>
        <v>0</v>
      </c>
      <c r="K410" s="274"/>
      <c r="L410" s="274">
        <f>H410*K410</f>
        <v>0</v>
      </c>
      <c r="M410" s="274"/>
      <c r="N410" s="274">
        <f>H410*M410</f>
        <v>0</v>
      </c>
      <c r="O410" s="276">
        <v>21</v>
      </c>
      <c r="P410" s="276">
        <f>J410*(O410/100)</f>
        <v>0</v>
      </c>
      <c r="Q410" s="276">
        <f>J410+P410</f>
        <v>0</v>
      </c>
      <c r="R410" s="277"/>
      <c r="S410" s="277"/>
      <c r="T410" s="278">
        <v>1</v>
      </c>
      <c r="U410" s="63"/>
      <c r="V410" s="63"/>
      <c r="W410" s="63"/>
      <c r="X410" s="180"/>
    </row>
    <row r="411" ht="12.75" outlineLevel="4">
      <c r="A411" s="279"/>
      <c r="B411" s="280"/>
      <c r="C411" s="280"/>
      <c r="D411" s="281"/>
      <c r="E411" s="288" t="s">
        <v>1</v>
      </c>
      <c r="F411" s="282" t="s">
        <v>46</v>
      </c>
      <c r="G411" s="282"/>
      <c r="H411" s="283"/>
      <c r="I411" s="284"/>
      <c r="J411" s="285"/>
      <c r="K411" s="286"/>
      <c r="L411" s="286"/>
      <c r="M411" s="286"/>
      <c r="N411" s="286"/>
      <c r="O411" s="287"/>
      <c r="P411" s="287"/>
      <c r="Q411" s="287"/>
      <c r="R411" s="281"/>
      <c r="S411" s="281"/>
      <c r="T411" s="280"/>
      <c r="U411" s="61"/>
      <c r="V411" s="63"/>
      <c r="W411" s="63"/>
      <c r="X411" s="282" t="str">
        <f>F411</f>
        <v>---</v>
      </c>
      <c r="Y411" s="67"/>
      <c r="AA411" s="74"/>
    </row>
    <row r="412" ht="7.5" customHeight="1" outlineLevel="4">
      <c r="B412" s="199"/>
      <c r="C412" s="199"/>
      <c r="D412" s="180"/>
      <c r="E412" s="180"/>
      <c r="F412" s="181"/>
      <c r="G412" s="180"/>
      <c r="H412" s="194"/>
      <c r="I412" s="247"/>
      <c r="J412" s="190"/>
      <c r="K412" s="194"/>
      <c r="L412" s="194"/>
      <c r="M412" s="194"/>
      <c r="N412" s="194"/>
      <c r="O412" s="190"/>
      <c r="P412" s="190"/>
      <c r="Q412" s="190"/>
      <c r="R412" s="180"/>
      <c r="S412" s="180"/>
      <c r="T412" s="199"/>
      <c r="U412" s="63"/>
      <c r="X412" s="180"/>
    </row>
    <row r="413" ht="12.75" outlineLevel="3">
      <c r="B413" s="61"/>
      <c r="C413" s="61"/>
      <c r="D413" s="61"/>
      <c r="E413" s="61"/>
      <c r="F413" s="61"/>
      <c r="G413" s="61"/>
      <c r="H413" s="61"/>
      <c r="I413" s="63"/>
      <c r="J413" s="63"/>
      <c r="K413" s="61"/>
      <c r="L413" s="61"/>
      <c r="M413" s="61"/>
      <c r="N413" s="61"/>
      <c r="O413" s="61"/>
      <c r="P413" s="63"/>
      <c r="Q413" s="63"/>
      <c r="R413" s="63"/>
      <c r="S413" s="61"/>
      <c r="T413" s="61"/>
      <c r="X413" s="61"/>
    </row>
    <row r="414" ht="12.75" outlineLevel="1"/>
  </sheetData>
  <mergeCells>
    <mergeCell ref="F10:J10"/>
    <mergeCell ref="F51:J51"/>
    <mergeCell ref="F196:J196"/>
    <mergeCell ref="F316:J316"/>
    <mergeCell ref="F383:J383"/>
    <mergeCell ref="F403:J403"/>
    <mergeCell ref="F411:J411"/>
    <mergeCell ref="F19:J19"/>
    <mergeCell ref="F28:J28"/>
    <mergeCell ref="F40:J40"/>
    <mergeCell ref="F46:J46"/>
    <mergeCell ref="F63:J63"/>
    <mergeCell ref="F75:J75"/>
    <mergeCell ref="F86:J86"/>
    <mergeCell ref="F97:J97"/>
    <mergeCell ref="F108:J108"/>
    <mergeCell ref="F119:J119"/>
    <mergeCell ref="F130:J130"/>
    <mergeCell ref="F141:J141"/>
    <mergeCell ref="F152:J152"/>
    <mergeCell ref="F161:J161"/>
    <mergeCell ref="F170:J170"/>
    <mergeCell ref="F176:J176"/>
    <mergeCell ref="F182:J182"/>
    <mergeCell ref="F188:J188"/>
    <mergeCell ref="F202:J202"/>
    <mergeCell ref="F210:J210"/>
    <mergeCell ref="F218:J218"/>
    <mergeCell ref="F230:J230"/>
    <mergeCell ref="F233:J233"/>
    <mergeCell ref="F245:J245"/>
    <mergeCell ref="F248:J248"/>
    <mergeCell ref="F258:J258"/>
    <mergeCell ref="F264:J264"/>
    <mergeCell ref="F267:J267"/>
    <mergeCell ref="F273:J273"/>
    <mergeCell ref="F299:J299"/>
    <mergeCell ref="F308:J308"/>
    <mergeCell ref="F311:J311"/>
    <mergeCell ref="F319:J319"/>
    <mergeCell ref="F325:J325"/>
    <mergeCell ref="F331:J331"/>
    <mergeCell ref="F338:J338"/>
    <mergeCell ref="F360:J360"/>
    <mergeCell ref="F386:J386"/>
    <mergeCell ref="F389:J389"/>
    <mergeCell ref="F392:J392"/>
    <mergeCell ref="F395:J395"/>
    <mergeCell ref="F398:J398"/>
    <mergeCell ref="F406:J406"/>
  </mergeCells>
  <pageMargins left="0.708661417322835" right="0.708661417322835" top="0.78740157480315" bottom="0.78740157480315" header="0.31496062992126" footer="0.31496062992126"/>
  <pageSetup paperSize="9" scale="45" fitToHeight="0" pageOrder="overThenDown" orientation="landscape" r:id="flId1"/>
  <headerFooter>
    <oddHeader>&amp;L&amp;8Pavel Rajkov&amp;C&amp;8&amp;R&amp;8</oddHeader>
    <oddFooter>&amp;L&amp;"Arial,Kurzíva"&amp;8Vytvořeno systémem euroCALC 4&amp;C&amp;P/&amp;N&amp;R&amp;8&amp;[6.5.2025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0" summaryRight="0"/>
  </sheetPr>
  <dimension ref="A1:G3"/>
  <sheetViews>
    <sheetView topLeftCell="A1" zoomScaleNormal="100" zoomScaleSheetLayoutView="100" workbookViewId="0">
      <pane ySplit="1" topLeftCell="A2" activePane="bottomLeft" state="frozen"/>
      <selection pane="bottomLeft" activeCell="C4" sqref="C4"/>
    </sheetView>
  </sheetViews>
  <sheetFormatPr defaultColWidth="9.140625" defaultRowHeight="8.25"/>
  <cols>
    <col min="1" max="1" width="0" style="62" hidden="1" customWidth="1"/>
    <col min="2" max="2" width="10.7109375" style="62" customWidth="1"/>
    <col min="3" max="3" width="40.7109375" style="62" customWidth="1"/>
    <col min="4" max="4" width="13.7109375" style="62" customWidth="1"/>
    <col min="5" max="5" width="60.7109375" style="62" customWidth="1"/>
    <col min="6" max="6" width="41.5703125" style="62" customWidth="1"/>
    <col min="7" max="16384" width="9.140625" style="62"/>
  </cols>
  <sheetData>
    <row r="1" ht="12.75">
      <c r="A1" s="48"/>
      <c r="B1" s="48" t="s">
        <v>25</v>
      </c>
      <c r="C1" s="203" t="s">
        <v>26</v>
      </c>
      <c r="D1" s="48" t="s">
        <v>0</v>
      </c>
      <c r="E1" s="203" t="s">
        <v>6</v>
      </c>
      <c r="F1" s="61"/>
      <c r="G1" s="63"/>
    </row>
    <row r="2" ht="7.5" customHeight="1">
      <c r="C2" s="180"/>
      <c r="E2" s="180"/>
      <c r="F2" s="63"/>
    </row>
    <row r="3" ht="12.75">
      <c r="C3" s="61"/>
      <c r="E3" s="61"/>
    </row>
  </sheetData>
  <pageMargins left="0.708661417322835" right="0.708661417322835" top="0.78740157480315" bottom="0.78740157480315" header="0.31496062992126" footer="0.31496062992126"/>
  <pageSetup paperSize="9" pageOrder="overThenDown" orientation="landscape" r:id="flId1"/>
  <headerFooter>
    <oddHeader>&amp;L&amp;8Pavel Rajkov&amp;C&amp;8&amp;R&amp;8</oddHeader>
    <oddFooter>&amp;L&amp;"Arial,Kurzíva"&amp;8Vytvořeno systémem euroCALC 4&amp;C&amp;P/&amp;N&amp;R&amp;8&amp;[6.5.2025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euroCALC 4 by Callida s.r.o.</Application>
  <DocSecurity>0</DocSecurity>
  <HeadingPairs>
    <vt:vector baseType="variant" size="2">
      <vt:variant>
        <vt:lpstr>Worksheets</vt:lpstr>
      </vt:variant>
      <vt:variant>
        <vt:i4>4</vt:i4>
      </vt:variant>
    </vt:vector>
  </HeadingPairs>
  <TitlesOfParts>
    <vt:vector baseType="lpstr" size="4">
      <vt:lpstr>Krycí List</vt:lpstr>
      <vt:lpstr>Rekapitulace</vt:lpstr>
      <vt:lpstr>Zakázka</vt:lpstr>
      <vt:lpstr>Figury</vt:lpstr>
    </vt:vector>
  </TitlesOfParts>
  <Template>Slepý rozpočet pro VZ</Template>
  <AppVersion>07.0022</AppVersion>
</Properties>
</file>

<file path=docProps/core.xml><?xml version="1.0" encoding="utf-8"?>
<cp:coreProperties xmlns:dc="http://purl.org/dc/elements/1.1/" xmlns:dcmitype="http://purl.org/dc/dcmitype/" xmlns:dcterms="http://purl.org/dc/terms/" xmlns:xsi="http://www.w3.org/2001/XMLSchema-instance" xmlns:cp="http://schemas.openxmlformats.org/package/2006/metadata/core-properties">
  <dc:title>export euroCALC 4</dc:title>
  <dc:subject>OPRAVA SILNICE II/203 NÝŘANY - Nabídka</dc:subject>
  <dc:creator>ADMIN</dc:creator>
  <cp:lastModifiedBy>ADMIN</cp:lastModifiedBy>
  <dcterms:created xsi:type="dcterms:W3CDTF">2025-05-06T07:55:04Z</dcterms:created>
  <dcterms:modified xsi:type="dcterms:W3CDTF">2025-05-06T07:55:04Z</dcterms:modified>
</cp:coreProperties>
</file>