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14130" windowHeight="12120" activeTab="1"/>
  </bookViews>
  <sheets>
    <sheet name="Krycí list" sheetId="1" r:id="rId1"/>
    <sheet name="Rekapitulace" sheetId="2" r:id="rId2"/>
    <sheet name="Zakázka" sheetId="3" r:id="rId3"/>
  </sheets>
  <externalReferences>
    <externalReference r:id="rId6"/>
  </externalReferences>
  <definedNames>
    <definedName name="Dodavka">'[1]Rekapitulace'!$G$29</definedName>
    <definedName name="HZS">'[1]Rekapitulace'!$I$29</definedName>
    <definedName name="Mont">'[1]Rekapitulace'!$H$29</definedName>
    <definedName name="_xlnm.Print_Titles" localSheetId="2">'Zakázka'!$2:$3</definedName>
  </definedNames>
  <calcPr fullCalcOnLoad="1"/>
</workbook>
</file>

<file path=xl/sharedStrings.xml><?xml version="1.0" encoding="utf-8"?>
<sst xmlns="http://schemas.openxmlformats.org/spreadsheetml/2006/main" count="612" uniqueCount="455">
  <si>
    <t>786 Malby</t>
  </si>
  <si>
    <t>Malby</t>
  </si>
  <si>
    <t>713 Izolace tepelné</t>
  </si>
  <si>
    <t>Montáž tepelné izolace střech do tl izolace přes 170 mm</t>
  </si>
  <si>
    <t>Tepelné izolace</t>
  </si>
  <si>
    <t>784453641</t>
  </si>
  <si>
    <t>Malby z malířských směsí Primalex - mal. směs tekutá disp., bílá, fungicidní, dvojnás. s pen. nátěrem, v místnostech, výška do 3,8 m</t>
  </si>
  <si>
    <t xml:space="preserve">Lešení pomocné pracovní  do výšky 1,9 m </t>
  </si>
  <si>
    <t>949011111</t>
  </si>
  <si>
    <t>553</t>
  </si>
  <si>
    <t>763132811</t>
  </si>
  <si>
    <t>Hloubení zapažených i nazapažených rýh do  600  mm  s urovnáním dna v hor 3  do 100 m3</t>
  </si>
  <si>
    <t>132201101</t>
  </si>
  <si>
    <t>ÚRS</t>
  </si>
  <si>
    <t>2014/ I</t>
  </si>
  <si>
    <t>Projektant :  Raval Projekt v.o.s.</t>
  </si>
  <si>
    <t>Stavba :Stodská nemocnice  - Projekt úspory energie</t>
  </si>
  <si>
    <t>764541304</t>
  </si>
  <si>
    <t>764548323</t>
  </si>
  <si>
    <t>998764101</t>
  </si>
  <si>
    <t>764541344</t>
  </si>
  <si>
    <t xml:space="preserve">Montáž  dveří hliníkových bez nadsvětlíku </t>
  </si>
  <si>
    <t>767640111</t>
  </si>
  <si>
    <t>Straka</t>
  </si>
  <si>
    <t>764001821</t>
  </si>
  <si>
    <t>965043341</t>
  </si>
  <si>
    <t>Odsekání vnějších obkladů přes 1m2</t>
  </si>
  <si>
    <t>978059641</t>
  </si>
  <si>
    <t xml:space="preserve">Zakrytí vnitřních ploch </t>
  </si>
  <si>
    <t>619991011</t>
  </si>
  <si>
    <t>poplatek za skládku - suť (beton,keramika )</t>
  </si>
  <si>
    <t>997013803</t>
  </si>
  <si>
    <t>Poř.</t>
  </si>
  <si>
    <t>Alter. kód</t>
  </si>
  <si>
    <t>Popis</t>
  </si>
  <si>
    <t>MJ</t>
  </si>
  <si>
    <t>Cena</t>
  </si>
  <si>
    <t>Hmotn.</t>
  </si>
  <si>
    <t>001.: Zemní práce</t>
  </si>
  <si>
    <t>m</t>
  </si>
  <si>
    <t>m3</t>
  </si>
  <si>
    <t>m2</t>
  </si>
  <si>
    <t>t</t>
  </si>
  <si>
    <t>003.: Svislé konstrukce</t>
  </si>
  <si>
    <t>ks</t>
  </si>
  <si>
    <t>099.: Přesun hmot HSV</t>
  </si>
  <si>
    <t>767.: Konstrukce zámečnické</t>
  </si>
  <si>
    <t>Jcen</t>
  </si>
  <si>
    <t>Zemní práce</t>
  </si>
  <si>
    <t>Svislé konstrukce</t>
  </si>
  <si>
    <t>Přesun hmot HSV</t>
  </si>
  <si>
    <t>výměra</t>
  </si>
  <si>
    <t>J/hmot.</t>
  </si>
  <si>
    <t>HSV</t>
  </si>
  <si>
    <t>PSV</t>
  </si>
  <si>
    <t>Mezisoučet</t>
  </si>
  <si>
    <t xml:space="preserve">REKAPITULACE  </t>
  </si>
  <si>
    <t>Celkem HSV + PSV bez DPH</t>
  </si>
  <si>
    <t>Objekt :</t>
  </si>
  <si>
    <t>Název objektu :</t>
  </si>
  <si>
    <t>Stavba :</t>
  </si>
  <si>
    <t>Název stavby :</t>
  </si>
  <si>
    <t>Počet měrných jednotek :</t>
  </si>
  <si>
    <t>Objednatel :</t>
  </si>
  <si>
    <t>Náklady na MJ :</t>
  </si>
  <si>
    <t>Počet listů :</t>
  </si>
  <si>
    <t>Zakázkové číslo :</t>
  </si>
  <si>
    <t>ROZPOČTOVÉ NÁKLADY</t>
  </si>
  <si>
    <t>Rozpočtové náklady II. a III. hlavy</t>
  </si>
  <si>
    <t>Vedlejší rozpočtové náklady</t>
  </si>
  <si>
    <t>Dodávka celkem</t>
  </si>
  <si>
    <t>Z Montáž celkem</t>
  </si>
  <si>
    <t>HSV celkem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</si>
  <si>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</si>
  <si>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</si>
  <si>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</si>
  <si>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</si>
  <si>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</si>
  <si>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</si>
  <si>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</si>
  <si>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</si>
  <si>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</si>
  <si>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</si>
  <si>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</si>
  <si>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</si>
  <si>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</si>
  <si>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</si>
  <si>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CENA ZA OBJEKT CELKEM bez DPH</t>
  </si>
  <si>
    <t>Zhotovitel</t>
  </si>
  <si>
    <t>Cen.úroveň</t>
  </si>
  <si>
    <t>zakázka</t>
  </si>
  <si>
    <t>součet hmotností oddílů HSV</t>
  </si>
  <si>
    <t>DPH</t>
  </si>
  <si>
    <t>%</t>
  </si>
  <si>
    <t>Celken včetně DPH</t>
  </si>
  <si>
    <t xml:space="preserve">009.: Ostatní konstrukce </t>
  </si>
  <si>
    <t xml:space="preserve">Ostatní konstrukce </t>
  </si>
  <si>
    <t xml:space="preserve">764.: Konstrukce klempířské </t>
  </si>
  <si>
    <t xml:space="preserve">0063.: Podlahy a podlahové konstrukce </t>
  </si>
  <si>
    <t xml:space="preserve"> 1. </t>
  </si>
  <si>
    <t>Zámečnické konstrukce</t>
  </si>
  <si>
    <t>Podlahy a podlahové konstrukce</t>
  </si>
  <si>
    <t>Klempířské konstrukce</t>
  </si>
  <si>
    <t>171201201</t>
  </si>
  <si>
    <t>kg</t>
  </si>
  <si>
    <t xml:space="preserve">712.: Krytiny povlakové </t>
  </si>
  <si>
    <t>Povlakové krytiny</t>
  </si>
  <si>
    <t xml:space="preserve">–  </t>
  </si>
  <si>
    <t>přípl.za každý den použití</t>
  </si>
  <si>
    <t>demontáž lešení řadového do 10 m</t>
  </si>
  <si>
    <t xml:space="preserve">0099.: Bourání konstrukcí a demolice </t>
  </si>
  <si>
    <t>Bourání konstrukcí , demolice</t>
  </si>
  <si>
    <t>997013501</t>
  </si>
  <si>
    <t xml:space="preserve">Odvoz suti a vybouraných hmot v do 1 km </t>
  </si>
  <si>
    <t>Vyvěšení dřevěných dvěřních křídel do 2 m2</t>
  </si>
  <si>
    <t>766691914</t>
  </si>
  <si>
    <t>997013509</t>
  </si>
  <si>
    <t xml:space="preserve">přípl.za dalších 1 km </t>
  </si>
  <si>
    <t xml:space="preserve">0061.: Úpravy povrchů vnitřní </t>
  </si>
  <si>
    <t xml:space="preserve">0062.: Úpravy povrchů vnější </t>
  </si>
  <si>
    <t>622211021</t>
  </si>
  <si>
    <t>622252002</t>
  </si>
  <si>
    <t xml:space="preserve">Montáž  ostatních  lišt zateplení  </t>
  </si>
  <si>
    <t>622511111</t>
  </si>
  <si>
    <t xml:space="preserve">Omítka tenkovrstvá akrylátová mozaiková střednězrnná   vnejších stěn  </t>
  </si>
  <si>
    <t>Úpravy povrchů vnitřní</t>
  </si>
  <si>
    <t xml:space="preserve">Úpravy povrchů vnější </t>
  </si>
  <si>
    <t>Přesun hmot pro budovy zděné  s omezením mechanizace  v do 6 m</t>
  </si>
  <si>
    <t>998017001</t>
  </si>
  <si>
    <t xml:space="preserve">Okapový chodník z betonových dlaždic do písku </t>
  </si>
  <si>
    <t>637211122</t>
  </si>
  <si>
    <t>Okapový chodník z betonových chodníkových obrubníků do lože z betonu</t>
  </si>
  <si>
    <t>631319011</t>
  </si>
  <si>
    <t xml:space="preserve">Příplatek k cenám za přehlazení  povrchu   do tl 80 mm </t>
  </si>
  <si>
    <t>713141181</t>
  </si>
  <si>
    <t>deska izolační minerální  střešní (  la = 0,04 ) tl 80 mm</t>
  </si>
  <si>
    <t>631481030</t>
  </si>
  <si>
    <t>deska izolační minerální  střešní (  la = 0,04 ) tl  140 mm</t>
  </si>
  <si>
    <t>631481060</t>
  </si>
  <si>
    <t>Montáž kontaktního zateplení z polyst desek do tl. 120 mm</t>
  </si>
  <si>
    <t xml:space="preserve"> polystyren XPS 100 mm</t>
  </si>
  <si>
    <t>283763720</t>
  </si>
  <si>
    <t>Zakrytí vnějších otvorů folií přilepenou lepicí páskou</t>
  </si>
  <si>
    <t>629991012</t>
  </si>
  <si>
    <t xml:space="preserve">Montáž zateplení na vnější  stěny z desek  minerální vlny   tl. přes  120  do 160 mm </t>
  </si>
  <si>
    <t>622221031</t>
  </si>
  <si>
    <t>desky z  minerální vlny  ( la = 0,039 W/mK )  pro zatepl systémy  tl  140 mm</t>
  </si>
  <si>
    <t>631515310</t>
  </si>
  <si>
    <t xml:space="preserve">Montáž  zakládacích   lišt zateplení  </t>
  </si>
  <si>
    <t>622252001</t>
  </si>
  <si>
    <t xml:space="preserve">lišta zakládací U 14 cm </t>
  </si>
  <si>
    <t>590516510</t>
  </si>
  <si>
    <t xml:space="preserve">APU lišta okenní </t>
  </si>
  <si>
    <t>590514750</t>
  </si>
  <si>
    <t xml:space="preserve">lišta rohová s tkaninou </t>
  </si>
  <si>
    <t>590514800</t>
  </si>
  <si>
    <t xml:space="preserve">začišťovací  lišta  okenní </t>
  </si>
  <si>
    <t>590515100</t>
  </si>
  <si>
    <t>rohové</t>
  </si>
  <si>
    <t>okenní</t>
  </si>
  <si>
    <t>apu</t>
  </si>
  <si>
    <t>629995101</t>
  </si>
  <si>
    <t xml:space="preserve">Očištění  vnějších ploch omytím  tlak.vodou </t>
  </si>
  <si>
    <t>968062455</t>
  </si>
  <si>
    <t xml:space="preserve">vybourání dřevěných   dveřních zárubní do 2 m2 s křídly </t>
  </si>
  <si>
    <t>demontáž odpad.trub</t>
  </si>
  <si>
    <t>demontáž žlabů kruh.</t>
  </si>
  <si>
    <t>764002841</t>
  </si>
  <si>
    <t>764004801</t>
  </si>
  <si>
    <t>764004861</t>
  </si>
  <si>
    <t>113106121</t>
  </si>
  <si>
    <t>6,4 kg/m x 3 x 2</t>
  </si>
  <si>
    <t>kpl</t>
  </si>
  <si>
    <t xml:space="preserve">demontáž  oplechování říms </t>
  </si>
  <si>
    <t>764002811</t>
  </si>
  <si>
    <t>Vnitrostav doprava suti do 50 m výšky obj do 6 m</t>
  </si>
  <si>
    <t>997013111</t>
  </si>
  <si>
    <t xml:space="preserve">Zásyp jam , šachet ,rýh se zhutněním </t>
  </si>
  <si>
    <t>174101101</t>
  </si>
  <si>
    <t xml:space="preserve">Objekt  vrátnice </t>
  </si>
  <si>
    <t>766694112/R</t>
  </si>
  <si>
    <t>Montáž parapetních desek  - vnitřní</t>
  </si>
  <si>
    <t>607941020</t>
  </si>
  <si>
    <t xml:space="preserve"> parapet - deska postforming   š. .220 mm</t>
  </si>
  <si>
    <t xml:space="preserve">769.: Konstrukce truhlářské </t>
  </si>
  <si>
    <t>766621211</t>
  </si>
  <si>
    <t>Montáž  oken dřevěných nebo plastových  zdvoj výšky do  1,5 m do zdiva</t>
  </si>
  <si>
    <t>O1</t>
  </si>
  <si>
    <t>O2</t>
  </si>
  <si>
    <t>O3</t>
  </si>
  <si>
    <t>Oplechování parapetů z Titzn  r.š. 650 mm</t>
  </si>
  <si>
    <t>764246307</t>
  </si>
  <si>
    <t>764244307</t>
  </si>
  <si>
    <t>622531011</t>
  </si>
  <si>
    <t>parapetní</t>
  </si>
  <si>
    <t xml:space="preserve"> lišta  parapetní </t>
  </si>
  <si>
    <t>590514940</t>
  </si>
  <si>
    <t xml:space="preserve">Montáž zateplení  vnějšího ostění nebo nadpraží  z desek  minerální vlny   tl.  do 40 mm </t>
  </si>
  <si>
    <t>622222001</t>
  </si>
  <si>
    <t>dle okenních lišt</t>
  </si>
  <si>
    <t>desky z  minerální vlny  ( la = 0,039 W/mK )  pro zatepl systémy  tl  40 mm</t>
  </si>
  <si>
    <t>631515180</t>
  </si>
  <si>
    <t xml:space="preserve">Omítka tenkovrstvá  silikonová   vnejších stěn  probarvená    zrn.  1,5  včetně penetrace podkladu </t>
  </si>
  <si>
    <t>941111822</t>
  </si>
  <si>
    <t>dle podhledu</t>
  </si>
  <si>
    <t xml:space="preserve">Vodorovné přemístění  výkopku  do 20 m </t>
  </si>
  <si>
    <t>162201101</t>
  </si>
  <si>
    <t xml:space="preserve">Nakládání výkopku přes 100 m3 </t>
  </si>
  <si>
    <t>637311122</t>
  </si>
  <si>
    <t>Montáž  atyp konstrukcí do 5 kg</t>
  </si>
  <si>
    <t>767995111</t>
  </si>
  <si>
    <t>kotvy hromosvodu</t>
  </si>
  <si>
    <t xml:space="preserve">Demontáž hromosvodu </t>
  </si>
  <si>
    <t>Úprava a repase zábradlí vč povrch úpravy</t>
  </si>
  <si>
    <t>767891902/R</t>
  </si>
  <si>
    <t xml:space="preserve">Mazanina z betonu C 20,25  do  80 mm  - ve spádu </t>
  </si>
  <si>
    <t>631311115</t>
  </si>
  <si>
    <t>demontáž  krytinu za svitků</t>
  </si>
  <si>
    <t xml:space="preserve">demontáž oplechování parapetů </t>
  </si>
  <si>
    <t>764002851</t>
  </si>
  <si>
    <t>demontáž oplechování komínů</t>
  </si>
  <si>
    <t>764002812</t>
  </si>
  <si>
    <t>Vyrovnání nerovného povrchu maltou</t>
  </si>
  <si>
    <t>319201321</t>
  </si>
  <si>
    <t>demontáž dlažeb z bet dlaždic</t>
  </si>
  <si>
    <t>968062375</t>
  </si>
  <si>
    <t>vybourání dřevěných    oken zdvoj do 2 m2 s křídly</t>
  </si>
  <si>
    <t>Potažení vnějších ploch podhledů pletivem sklovláknitým do tmelu</t>
  </si>
  <si>
    <t>621142001</t>
  </si>
  <si>
    <t xml:space="preserve">Omítka tenkovrstvá  silikonová   vnejších podhledů   probarvená    zrn.  1,5  včetně penetrace podkladu </t>
  </si>
  <si>
    <t>621531011</t>
  </si>
  <si>
    <t>622335201</t>
  </si>
  <si>
    <t>Oprava cementové škrábené omítky do 10 %</t>
  </si>
  <si>
    <t>612325302</t>
  </si>
  <si>
    <t xml:space="preserve">Vnitřní  omítka VC štuková ostění a nadpraží </t>
  </si>
  <si>
    <t>dle om ostění</t>
  </si>
  <si>
    <t>otlučení omítek vnějších do 10 %</t>
  </si>
  <si>
    <t>978015321</t>
  </si>
  <si>
    <t xml:space="preserve">Objekt vrátnice </t>
  </si>
  <si>
    <t>46,96</t>
  </si>
  <si>
    <t>8,15</t>
  </si>
  <si>
    <t>5,15+9 x 2 + 2,3+0,15+5,15x2 +0,2x4 +7,65</t>
  </si>
  <si>
    <t>Žlab Titzn  D 120 vč háků a čel    K7</t>
  </si>
  <si>
    <t>Kotlík  Titzn   280/100  mm   K7</t>
  </si>
  <si>
    <t>Svod Titzn DN 100 vč odskoků kolen a háků     K9</t>
  </si>
  <si>
    <t>1,23 x 1,7</t>
  </si>
  <si>
    <t>dle venk parapetů</t>
  </si>
  <si>
    <t xml:space="preserve">dle výkresu č  7 </t>
  </si>
  <si>
    <t>16,9</t>
  </si>
  <si>
    <t>764242336</t>
  </si>
  <si>
    <t>764242334</t>
  </si>
  <si>
    <t>764244304</t>
  </si>
  <si>
    <t>Plastové  okno  850/1150 , O/S s izol dvojsklem ( U = 1,1 ) bílé</t>
  </si>
  <si>
    <t>Plastové  okno  800/800 , O/S s izol dvojsklem ( U = 1,1 ) bílé</t>
  </si>
  <si>
    <t>Plastové  okno  1450/1150 , O/S s izol dvojsklem ( U = 1,1 ) bílé</t>
  </si>
  <si>
    <t xml:space="preserve"> dveře hliníkové  900/1970  jednokř vč povrch úpravy , bezp zámek</t>
  </si>
  <si>
    <t>Replika dvoukřídlých vrat 1500/1950</t>
  </si>
  <si>
    <t xml:space="preserve">Montáž  větracích žaluzií </t>
  </si>
  <si>
    <t>1,1 x 0,7 x 3</t>
  </si>
  <si>
    <t>767111110</t>
  </si>
  <si>
    <t>žaluzie větrací 1100/700 vč povrch úpravy</t>
  </si>
  <si>
    <t>712361703</t>
  </si>
  <si>
    <t>283220120</t>
  </si>
  <si>
    <t>folie střešní  PVC 1,5 mm</t>
  </si>
  <si>
    <t xml:space="preserve">Provedení povlakové krytiny střech   plochých  folií  v plné ploše </t>
  </si>
  <si>
    <t>712111001</t>
  </si>
  <si>
    <t xml:space="preserve">Provedení povlakové krytiny střech plochých  natěradly  </t>
  </si>
  <si>
    <t>111631500</t>
  </si>
  <si>
    <t>ALP Penetral</t>
  </si>
  <si>
    <t>712341559</t>
  </si>
  <si>
    <t xml:space="preserve">Provedení povlakové krytiny střech plochých  NAIP v plné ploše </t>
  </si>
  <si>
    <t xml:space="preserve">Přesun hmot pro  povlak krytiny   do 6 m </t>
  </si>
  <si>
    <t>998712101</t>
  </si>
  <si>
    <t>Potažení vnějších ploch pilířů nebo sloupů pletivem sklovláknitým do tmelu</t>
  </si>
  <si>
    <t>623142001</t>
  </si>
  <si>
    <t xml:space="preserve">Omítka tenkovrstvá  silikonová   vnejších pilířů a sloupů   probarvená    zrn.  1,5  včetně penetrace podkladu </t>
  </si>
  <si>
    <t>623531011</t>
  </si>
  <si>
    <t>Montáž lešení řadového  šířky 0,9 - 1,2 m výšky  do 10 m</t>
  </si>
  <si>
    <t>941111121</t>
  </si>
  <si>
    <t>4 x ( 9 x2 + 1,2 x 2 + 5,3 )</t>
  </si>
  <si>
    <t>3,5 x ( 2,2 + 1,2x2 + 5,15 x 2 + 1,2+1,6+ 1,2+2,3x2 + 6,1)</t>
  </si>
  <si>
    <t>941111221</t>
  </si>
  <si>
    <t xml:space="preserve">206,4 x 30 </t>
  </si>
  <si>
    <t>Přesun hmot pro tepelné izolace  v = do 6 m</t>
  </si>
  <si>
    <t>998713101</t>
  </si>
  <si>
    <t>Přesun hmot pro konstr klempířské v obj výšky do 6 m</t>
  </si>
  <si>
    <t>998766101</t>
  </si>
  <si>
    <t>Přesun hmot pro konstr  truhlářské  v obj výšky do6  m</t>
  </si>
  <si>
    <t>28  ks x 0,8 kg</t>
  </si>
  <si>
    <t>Přesun hmot pro konstrukce zámečnické  - montáž - výška objektu  do 6 m</t>
  </si>
  <si>
    <t>998767101</t>
  </si>
  <si>
    <t xml:space="preserve">demontáž  podkladního plechu </t>
  </si>
  <si>
    <t>764001801</t>
  </si>
  <si>
    <t xml:space="preserve">demontáž oplechování atiky </t>
  </si>
  <si>
    <t>demontáž   žaluzií</t>
  </si>
  <si>
    <t>1,05 x 2 x 3 + 0,9 x 2</t>
  </si>
  <si>
    <t>K1 až K3</t>
  </si>
  <si>
    <t>013254000</t>
  </si>
  <si>
    <t>Kč</t>
  </si>
  <si>
    <t>031002000</t>
  </si>
  <si>
    <t>034103000</t>
  </si>
  <si>
    <t>0342030000</t>
  </si>
  <si>
    <t>051002000</t>
  </si>
  <si>
    <t>034503000</t>
  </si>
  <si>
    <t>Celkem VRN bez DPH</t>
  </si>
  <si>
    <t>VRN</t>
  </si>
  <si>
    <t xml:space="preserve">Datum :  </t>
  </si>
  <si>
    <t>09/2O14</t>
  </si>
  <si>
    <t>57,1x 0,6 x 06</t>
  </si>
  <si>
    <t>0,85 x 1,15 x 6 + 0,8 x 0,8 x 3 +0 1,45 x 1,15</t>
  </si>
  <si>
    <t>0,85x6 + 0,8x3 + 1,45</t>
  </si>
  <si>
    <t>dle výkresu č D 1.13</t>
  </si>
  <si>
    <t>Osazení vrat přes 10 do 15 m2</t>
  </si>
  <si>
    <t>348101160</t>
  </si>
  <si>
    <t>Replika dvoukřídlých vrat 3000/1950 vč povrch úpravy ( hnědorůžová)</t>
  </si>
  <si>
    <t xml:space="preserve">Osazení  žebříku </t>
  </si>
  <si>
    <t>767833100</t>
  </si>
  <si>
    <t>dodávka  žebříku 5,17 m vč povrch úpravy , kotev prvky nerez</t>
  </si>
  <si>
    <t>743</t>
  </si>
  <si>
    <t>Montáž vodič uzemňovací FeZN do 120 mm2</t>
  </si>
  <si>
    <t>743362111</t>
  </si>
  <si>
    <t>drát průměr 8 mm FeZnMontáž vodič uzemňovací FeZN do 120 mm2</t>
  </si>
  <si>
    <t>354410720</t>
  </si>
  <si>
    <t>743621110</t>
  </si>
  <si>
    <t>Montáž drát nebo lano hromosvodné svodové do 10 mm sc podpěrou</t>
  </si>
  <si>
    <t xml:space="preserve"> lano průřez 50 mm2 FeZn</t>
  </si>
  <si>
    <t>354410820</t>
  </si>
  <si>
    <t>Montáž svorka hromosvodová typ ST,SJ,SK,SZ,SR01,02 se 33 šrouby</t>
  </si>
  <si>
    <t>743622200</t>
  </si>
  <si>
    <t xml:space="preserve"> svorka univerzální 669105 pro lano 6 - 50 mm2</t>
  </si>
  <si>
    <t>354311620</t>
  </si>
  <si>
    <t xml:space="preserve">Montáž tyč jímací do 3 m </t>
  </si>
  <si>
    <t>743631400</t>
  </si>
  <si>
    <t>354411230</t>
  </si>
  <si>
    <t>jímací tyč JR 2,0 nerez</t>
  </si>
  <si>
    <t>Oplechování říms  Titzn r.š. 300 mm   K4</t>
  </si>
  <si>
    <t>Oplechování  atiky z   Titzn  r.š. 560 mm    K5</t>
  </si>
  <si>
    <t>Oplechování  atiky z   Titzn  r.š. 720 mm    K6</t>
  </si>
  <si>
    <t>764244308</t>
  </si>
  <si>
    <t>Oplechování  atiky z   Titzn  r.š. 710 mm    K8</t>
  </si>
  <si>
    <t>Oplechování  komínů (přeplechování budníku )  z Titzn  plechu   K10</t>
  </si>
  <si>
    <t>764141301</t>
  </si>
  <si>
    <t>Oplechování  střechy nad příst z  Titzn  r.š. 500 mm    K12</t>
  </si>
  <si>
    <t>Oplechování  komínu  z  Titzn  r.š. 400 mm    K13</t>
  </si>
  <si>
    <t>764244305</t>
  </si>
  <si>
    <t>Krytina ze svitků nebo tabulí   z Titzn  plechu   K15</t>
  </si>
  <si>
    <t>Oplechování  zídky v místě plotu 300 x 100 mm  z  Titzn  r.š. 300 mm    K14</t>
  </si>
  <si>
    <t>Oplechovaní střechy v místě styku s fasádou í z Titzn plechu  r.š. 400 mm   K11</t>
  </si>
  <si>
    <t>764242435</t>
  </si>
  <si>
    <t>0,25 x ( 0,8  x 6 + 1,15 x 12  + 0,8 x 3 x 3 + 1,45 + 1,15x2 + 1,05 x 3 + 1,97 x 6 + 0,9 + 1,97 x 2 )</t>
  </si>
  <si>
    <t>Z2</t>
  </si>
  <si>
    <t>Montáž  atyp konstrukcí do 10 kg</t>
  </si>
  <si>
    <t>767995112</t>
  </si>
  <si>
    <t>Prvek pro osazení do zatepl systému elektoskříní,plynoměru vč nových dvířek</t>
  </si>
  <si>
    <t xml:space="preserve">Záchytný systém na střeše </t>
  </si>
  <si>
    <t>bod</t>
  </si>
  <si>
    <t>Osazení vrat  do 4 m2</t>
  </si>
  <si>
    <t>348101120</t>
  </si>
  <si>
    <t>D1</t>
  </si>
  <si>
    <t>D3</t>
  </si>
  <si>
    <t>D4</t>
  </si>
  <si>
    <t>D2</t>
  </si>
  <si>
    <t xml:space="preserve"> dveře hliníkové  900/1970 prosklené 2/3 ,  jednokř vč zárubně , povrch úpravy , el zámek bezp  samozavírač</t>
  </si>
  <si>
    <t>žaluzie větrací  800/800 vč povrch úpravy</t>
  </si>
  <si>
    <t>dle výkresu č  D 1.13,</t>
  </si>
  <si>
    <t xml:space="preserve">dle výkresu č  D1,13 </t>
  </si>
  <si>
    <t xml:space="preserve">dle výkresu č  D1.13 </t>
  </si>
  <si>
    <t xml:space="preserve">dle výkresu č D1.13 </t>
  </si>
  <si>
    <t xml:space="preserve">dle výkresu č  D1.12 </t>
  </si>
  <si>
    <t xml:space="preserve">dle výkresu č  D1.12 , D1.13  </t>
  </si>
  <si>
    <t xml:space="preserve">dle výkresu   č D 1.13  </t>
  </si>
  <si>
    <t xml:space="preserve">dle výkresu č  D1.13  </t>
  </si>
  <si>
    <t xml:space="preserve"> 1,6 + 1,5 + 2 </t>
  </si>
  <si>
    <t xml:space="preserve"> 8,98 x2+ 1+ 5,1+0,65+2,2+1 +5,15+1,78+2,3+4,5+2,5+0,8+5+1,68+5,55 </t>
  </si>
  <si>
    <t>( 8,98 x2+ 1+ 5,1+0,65+2,2+1 +5,15+1,78+2,3+4,5+2,5+0,8+5+1,68+5,55 ) x 0,5</t>
  </si>
  <si>
    <t>Bourání podkladů pod dlažby betonových s potěrem  přes 4 m2 do 100 mm</t>
  </si>
  <si>
    <t xml:space="preserve">4,9 x 8,54 + 3,1 x 0,38 + 4,47 x 6,85 </t>
  </si>
  <si>
    <t>0,4x ( 1,93 x 2 + 4,47 x 2 + 6,85 )</t>
  </si>
  <si>
    <t xml:space="preserve">8,54 + 4,9 ) x 0,4 </t>
  </si>
  <si>
    <t>18,8 x 0,4</t>
  </si>
  <si>
    <t>4,9 x 8,54 + 3,1 x 0,38 + 4,47 x 6,85 ) x 0,05</t>
  </si>
  <si>
    <t>odstranění podkladů nebo krytů z betonu do 150 mm do 15 m2</t>
  </si>
  <si>
    <t>113107036</t>
  </si>
  <si>
    <t>14,4 x 0,6</t>
  </si>
  <si>
    <t>566901172</t>
  </si>
  <si>
    <t xml:space="preserve">Vypravení podkladu po překopech betonem  150 mm </t>
  </si>
  <si>
    <t>dodávka asf. Modifikovaný pás  s Al vložkou</t>
  </si>
  <si>
    <t>628361100</t>
  </si>
  <si>
    <t>2,7 x 0,5 x( 4 + 2x2 ) + 2,2 x 0,5 x 2 x 2</t>
  </si>
  <si>
    <t>0,8 x 1x 2 + ( 14,15 - 1,1 ) x 1</t>
  </si>
  <si>
    <t>14,15 x 0,3 + ( 7,53 - 1x 2 ) x 1</t>
  </si>
  <si>
    <t>4,2 x 0,6 + 3,33 x ( 0,6 + 0,3 ) x 1/2</t>
  </si>
  <si>
    <t>dle odsekání obkl</t>
  </si>
  <si>
    <t>dle montáže</t>
  </si>
  <si>
    <t>18,8+14,1+2,2</t>
  </si>
  <si>
    <t xml:space="preserve">demontáž oplechování střechy </t>
  </si>
  <si>
    <t>764002861</t>
  </si>
  <si>
    <t>5 + 9</t>
  </si>
  <si>
    <t>3,8 x ( 8,98 + 2,3 + 5,43 x2+ 5,38 + 9,05 + 8,4 +0,2 x 4 )</t>
  </si>
  <si>
    <t>otvory 9,46 + 1,8 + 6,3</t>
  </si>
  <si>
    <t>49,9 x 0,2 x 1,02</t>
  </si>
  <si>
    <t>4,15 x 45,77 + 11</t>
  </si>
  <si>
    <t>1x ( 0,8 x 2 + 1,2)</t>
  </si>
  <si>
    <t xml:space="preserve">Montáž zateplení na vnější  podhledy  z desek  minerální vlny   tl.  do 40 mm </t>
  </si>
  <si>
    <t>622221001</t>
  </si>
  <si>
    <t>0,2 x ( 7,9 + 5,3 x 2 + 2,2</t>
  </si>
  <si>
    <t>1,2 x ( 8,98 + 2,3 + 5,43 x2+ 5,38 + 9,05 + 8,4 +0,2 x 4 )</t>
  </si>
  <si>
    <t>4,14</t>
  </si>
  <si>
    <t>2,2x 4,8 + 2,05 x 0,7</t>
  </si>
  <si>
    <t xml:space="preserve">186,18 + 15,2  + 16,13 </t>
  </si>
  <si>
    <t xml:space="preserve">4,2 x 6  + 3,1  x 4 </t>
  </si>
  <si>
    <t xml:space="preserve"> 0,8  x 6 + 1,15 x 12  + 0,8 x 3 x 3 + 1,45 + 1,15x2 + 1,05 x 3 + 1,97 x 6 + 0,9 + 1,97 x 2 </t>
  </si>
  <si>
    <t>0,3 x ( 8,98 + 2,3 + 5,43 x2+ 5,38 + 9,05 + 8,4 +0,2 x 4 )</t>
  </si>
  <si>
    <t>186,18 + 16,13+15,2</t>
  </si>
  <si>
    <t>vybourání vrat kovových do 5 m2</t>
  </si>
  <si>
    <t>968082031</t>
  </si>
  <si>
    <t>vybourání vrat kovových přes  5 m2</t>
  </si>
  <si>
    <t>968082032</t>
  </si>
  <si>
    <t>27,9  x 14</t>
  </si>
  <si>
    <t xml:space="preserve">SO 02  Objekt  vrátnice </t>
  </si>
  <si>
    <t xml:space="preserve">demontáž zábradlí </t>
  </si>
  <si>
    <t>767161812</t>
  </si>
  <si>
    <t>Oddíl 1</t>
  </si>
  <si>
    <t xml:space="preserve">Zařízení stavenistě - zřízení ,udržování a odklizení </t>
  </si>
  <si>
    <t xml:space="preserve"> 2. </t>
  </si>
  <si>
    <t xml:space="preserve">Náklady na vyklizení  stavenistě </t>
  </si>
  <si>
    <t xml:space="preserve"> 3. </t>
  </si>
  <si>
    <t>032203000</t>
  </si>
  <si>
    <t>Náklady na správní a místní poplatky</t>
  </si>
  <si>
    <t xml:space="preserve"> 4. </t>
  </si>
  <si>
    <t>032503000</t>
  </si>
  <si>
    <t>Náklady na úklid veškerých ( veřejných i neveřejných komunikací a prostor znečištěných při provádení stavby vč případné údržby a oprav</t>
  </si>
  <si>
    <t xml:space="preserve"> 5. </t>
  </si>
  <si>
    <t>Náklady na pojištění stavby po dobu realizace</t>
  </si>
  <si>
    <t xml:space="preserve"> 6. </t>
  </si>
  <si>
    <t>041403000</t>
  </si>
  <si>
    <t>Náklady na vedení  stavby ,řízení stavební činnostia koordinaci prací na stavbě</t>
  </si>
  <si>
    <t xml:space="preserve"> 7. </t>
  </si>
  <si>
    <t>041903000</t>
  </si>
  <si>
    <t xml:space="preserve">Náklady na střežení a ochranu díla do doby předání objednateli </t>
  </si>
  <si>
    <t xml:space="preserve"> 8. </t>
  </si>
  <si>
    <t xml:space="preserve">Náklady na správní a místní poplatky,pojištění stavby ,vytyčení inženýrských sítí ,zajištění záborů </t>
  </si>
  <si>
    <t xml:space="preserve"> 9. </t>
  </si>
  <si>
    <t>042903000</t>
  </si>
  <si>
    <t xml:space="preserve">Náklady na přípravu ,vypracování a zajištění dokladů pro přejímací řizení </t>
  </si>
  <si>
    <t xml:space="preserve"> 10. </t>
  </si>
  <si>
    <t>mimostaveništní doprava</t>
  </si>
  <si>
    <t xml:space="preserve"> 11. </t>
  </si>
  <si>
    <t xml:space="preserve">Označení staveniště </t>
  </si>
  <si>
    <t>celkem oddíl 1</t>
  </si>
  <si>
    <t>Oddíl 2</t>
  </si>
  <si>
    <t>Projektové práce - Dokumentace skutečného provedení se zakreslením změn( 4 vyhotovení v tisku a 4 vyhotovení na CD</t>
  </si>
  <si>
    <t>celkem oddíl 2</t>
  </si>
  <si>
    <t xml:space="preserve">KRYCÍ LIST VÝKAZU VÝMĚR </t>
  </si>
  <si>
    <t>Truhlářské konstrukce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</si>
</sst>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_(#,##0.0_);[Red]\-\ #,##0.0_);&quot;–&quot;??;_(@_)"/>
    <numFmt numFmtId="170" formatCode="dd/mm/yy"/>
    <numFmt numFmtId="171" formatCode="#,##0\ &quot;Kč&quot;"/>
    <numFmt numFmtId="172" formatCode="_(#,##0.0???;\-\ #,##0.0???;&quot;–&quot;???;_(@_)"/>
    <numFmt numFmtId="173" formatCode="_(#,##0.0????;\-\ #,##0.0????;&quot;–&quot;???;_(@_)"/>
    <numFmt numFmtId="174" formatCode="_(#,##0.0000_);[Red]\-\ #,##0.0000_);&quot;–&quot;??;_(@_)"/>
    <numFmt numFmtId="175" formatCode="_(#,##0.000_);[Red]\-\ #,##0.000_);&quot;–&quot;??;_(@_)"/>
    <numFmt numFmtId="176" formatCode="_(#,##0.0?;\-\ #,##0.0?;&quot;–&quot;???;_(@_)"/>
    <numFmt numFmtId="177" formatCode="0.000"/>
  </numFmts>
  <fonts count="51">
    <font>
      <sz val="10"/>
      <name val="Arial CE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color indexed="8"/>
      <name val="Arial CE"/>
      <family val="0"/>
    </font>
    <font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5" fontId="5" fillId="0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4" fontId="1" fillId="0" borderId="11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 wrapText="1"/>
    </xf>
    <xf numFmtId="165" fontId="3" fillId="0" borderId="11" xfId="0" applyNumberFormat="1" applyFont="1" applyFill="1" applyBorder="1" applyAlignment="1">
      <alignment horizontal="right" vertical="top"/>
    </xf>
    <xf numFmtId="166" fontId="1" fillId="0" borderId="11" xfId="0" applyNumberFormat="1" applyFont="1" applyBorder="1" applyAlignment="1">
      <alignment horizontal="right" vertical="top"/>
    </xf>
    <xf numFmtId="167" fontId="1" fillId="0" borderId="11" xfId="0" applyNumberFormat="1" applyFont="1" applyBorder="1" applyAlignment="1">
      <alignment horizontal="right" vertical="top"/>
    </xf>
    <xf numFmtId="168" fontId="1" fillId="0" borderId="11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168" fontId="1" fillId="0" borderId="0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top"/>
    </xf>
    <xf numFmtId="167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/>
    </xf>
    <xf numFmtId="165" fontId="3" fillId="0" borderId="16" xfId="0" applyNumberFormat="1" applyFont="1" applyFill="1" applyBorder="1" applyAlignment="1">
      <alignment horizontal="right" vertical="top"/>
    </xf>
    <xf numFmtId="49" fontId="6" fillId="0" borderId="0" xfId="0" applyNumberFormat="1" applyFont="1" applyAlignment="1">
      <alignment horizontal="left" vertical="top" wrapText="1"/>
    </xf>
    <xf numFmtId="167" fontId="1" fillId="0" borderId="17" xfId="0" applyNumberFormat="1" applyFont="1" applyBorder="1" applyAlignment="1">
      <alignment horizontal="center" vertical="top"/>
    </xf>
    <xf numFmtId="166" fontId="1" fillId="0" borderId="16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left" vertical="top" wrapText="1"/>
    </xf>
    <xf numFmtId="167" fontId="6" fillId="0" borderId="19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/>
    </xf>
    <xf numFmtId="167" fontId="1" fillId="0" borderId="22" xfId="0" applyNumberFormat="1" applyFont="1" applyBorder="1" applyAlignment="1">
      <alignment horizontal="right" vertical="top"/>
    </xf>
    <xf numFmtId="49" fontId="6" fillId="0" borderId="23" xfId="0" applyNumberFormat="1" applyFont="1" applyBorder="1" applyAlignment="1">
      <alignment horizontal="left" vertical="top" wrapText="1"/>
    </xf>
    <xf numFmtId="49" fontId="1" fillId="0" borderId="24" xfId="0" applyNumberFormat="1" applyFont="1" applyBorder="1" applyAlignment="1">
      <alignment horizontal="center" vertical="top"/>
    </xf>
    <xf numFmtId="165" fontId="3" fillId="0" borderId="24" xfId="0" applyNumberFormat="1" applyFont="1" applyFill="1" applyBorder="1" applyAlignment="1">
      <alignment horizontal="right" vertical="top"/>
    </xf>
    <xf numFmtId="166" fontId="1" fillId="0" borderId="24" xfId="0" applyNumberFormat="1" applyFont="1" applyBorder="1" applyAlignment="1">
      <alignment horizontal="right" vertical="top"/>
    </xf>
    <xf numFmtId="167" fontId="6" fillId="0" borderId="25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8" fillId="33" borderId="30" xfId="0" applyNumberFormat="1" applyFont="1" applyFill="1" applyBorder="1" applyAlignment="1">
      <alignment/>
    </xf>
    <xf numFmtId="49" fontId="0" fillId="33" borderId="31" xfId="0" applyNumberForma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7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7" fillId="0" borderId="40" xfId="0" applyFont="1" applyBorder="1" applyAlignment="1">
      <alignment horizontal="centerContinuous" vertical="center"/>
    </xf>
    <xf numFmtId="0" fontId="12" fillId="0" borderId="41" xfId="0" applyFont="1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11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48" xfId="0" applyBorder="1" applyAlignment="1">
      <alignment/>
    </xf>
    <xf numFmtId="3" fontId="13" fillId="0" borderId="49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0" xfId="0" applyBorder="1" applyAlignment="1">
      <alignment/>
    </xf>
    <xf numFmtId="0" fontId="0" fillId="0" borderId="24" xfId="0" applyBorder="1" applyAlignment="1">
      <alignment/>
    </xf>
    <xf numFmtId="3" fontId="13" fillId="0" borderId="51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52" xfId="0" applyBorder="1" applyAlignment="1">
      <alignment/>
    </xf>
    <xf numFmtId="3" fontId="0" fillId="0" borderId="53" xfId="0" applyNumberFormat="1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54" xfId="0" applyFont="1" applyFill="1" applyBorder="1" applyAlignment="1">
      <alignment/>
    </xf>
    <xf numFmtId="171" fontId="14" fillId="0" borderId="24" xfId="0" applyNumberFormat="1" applyFont="1" applyFill="1" applyBorder="1" applyAlignment="1">
      <alignment/>
    </xf>
    <xf numFmtId="49" fontId="6" fillId="0" borderId="26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vertical="top"/>
    </xf>
    <xf numFmtId="167" fontId="1" fillId="0" borderId="55" xfId="0" applyNumberFormat="1" applyFont="1" applyBorder="1" applyAlignment="1">
      <alignment horizontal="center" vertical="top"/>
    </xf>
    <xf numFmtId="165" fontId="3" fillId="0" borderId="11" xfId="0" applyNumberFormat="1" applyFont="1" applyFill="1" applyBorder="1" applyAlignment="1">
      <alignment horizontal="right" vertical="top"/>
    </xf>
    <xf numFmtId="0" fontId="0" fillId="0" borderId="55" xfId="0" applyBorder="1" applyAlignment="1">
      <alignment horizontal="center"/>
    </xf>
    <xf numFmtId="49" fontId="1" fillId="0" borderId="56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167" fontId="1" fillId="0" borderId="10" xfId="0" applyNumberFormat="1" applyFont="1" applyBorder="1" applyAlignment="1">
      <alignment horizontal="right" vertical="top"/>
    </xf>
    <xf numFmtId="168" fontId="1" fillId="0" borderId="10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left" vertical="top" wrapText="1"/>
    </xf>
    <xf numFmtId="167" fontId="1" fillId="0" borderId="16" xfId="0" applyNumberFormat="1" applyFont="1" applyBorder="1" applyAlignment="1">
      <alignment horizontal="right" vertical="top"/>
    </xf>
    <xf numFmtId="169" fontId="1" fillId="0" borderId="16" xfId="0" applyNumberFormat="1" applyFont="1" applyBorder="1" applyAlignment="1">
      <alignment horizontal="right" vertical="top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6" xfId="0" applyBorder="1" applyAlignment="1">
      <alignment/>
    </xf>
    <xf numFmtId="3" fontId="12" fillId="0" borderId="53" xfId="0" applyNumberFormat="1" applyFont="1" applyFill="1" applyBorder="1" applyAlignment="1">
      <alignment/>
    </xf>
    <xf numFmtId="167" fontId="1" fillId="0" borderId="60" xfId="0" applyNumberFormat="1" applyFont="1" applyBorder="1" applyAlignment="1">
      <alignment horizontal="right" vertical="top"/>
    </xf>
    <xf numFmtId="167" fontId="1" fillId="0" borderId="53" xfId="0" applyNumberFormat="1" applyFont="1" applyBorder="1" applyAlignment="1">
      <alignment horizontal="right" vertical="top"/>
    </xf>
    <xf numFmtId="165" fontId="3" fillId="0" borderId="61" xfId="0" applyNumberFormat="1" applyFont="1" applyFill="1" applyBorder="1" applyAlignment="1">
      <alignment horizontal="right" vertical="top"/>
    </xf>
    <xf numFmtId="165" fontId="3" fillId="0" borderId="62" xfId="0" applyNumberFormat="1" applyFont="1" applyFill="1" applyBorder="1" applyAlignment="1">
      <alignment horizontal="right" vertical="top"/>
    </xf>
    <xf numFmtId="166" fontId="1" fillId="0" borderId="61" xfId="0" applyNumberFormat="1" applyFont="1" applyBorder="1" applyAlignment="1">
      <alignment horizontal="right" vertical="top"/>
    </xf>
    <xf numFmtId="166" fontId="1" fillId="0" borderId="62" xfId="0" applyNumberFormat="1" applyFont="1" applyBorder="1" applyAlignment="1">
      <alignment horizontal="right" vertical="top"/>
    </xf>
    <xf numFmtId="166" fontId="1" fillId="0" borderId="27" xfId="0" applyNumberFormat="1" applyFont="1" applyBorder="1" applyAlignment="1">
      <alignment horizontal="center" vertical="top"/>
    </xf>
    <xf numFmtId="167" fontId="1" fillId="0" borderId="63" xfId="0" applyNumberFormat="1" applyFont="1" applyBorder="1" applyAlignment="1">
      <alignment horizontal="right" vertical="top"/>
    </xf>
    <xf numFmtId="167" fontId="1" fillId="0" borderId="48" xfId="0" applyNumberFormat="1" applyFont="1" applyBorder="1" applyAlignment="1">
      <alignment horizontal="right" vertical="top"/>
    </xf>
    <xf numFmtId="166" fontId="1" fillId="0" borderId="48" xfId="0" applyNumberFormat="1" applyFont="1" applyBorder="1" applyAlignment="1">
      <alignment horizontal="right" vertical="top"/>
    </xf>
    <xf numFmtId="167" fontId="6" fillId="0" borderId="64" xfId="0" applyNumberFormat="1" applyFont="1" applyBorder="1" applyAlignment="1">
      <alignment horizontal="right" vertical="top"/>
    </xf>
    <xf numFmtId="167" fontId="1" fillId="0" borderId="65" xfId="0" applyNumberFormat="1" applyFont="1" applyBorder="1" applyAlignment="1">
      <alignment horizontal="right" vertical="top"/>
    </xf>
    <xf numFmtId="168" fontId="1" fillId="0" borderId="66" xfId="0" applyNumberFormat="1" applyFont="1" applyBorder="1" applyAlignment="1">
      <alignment horizontal="right" vertical="top"/>
    </xf>
    <xf numFmtId="166" fontId="1" fillId="0" borderId="49" xfId="0" applyNumberFormat="1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left" vertical="top" wrapText="1"/>
    </xf>
    <xf numFmtId="165" fontId="3" fillId="0" borderId="27" xfId="0" applyNumberFormat="1" applyFont="1" applyFill="1" applyBorder="1" applyAlignment="1">
      <alignment horizontal="right" vertical="top"/>
    </xf>
    <xf numFmtId="165" fontId="3" fillId="0" borderId="63" xfId="0" applyNumberFormat="1" applyFont="1" applyFill="1" applyBorder="1" applyAlignment="1">
      <alignment horizontal="right" vertical="top"/>
    </xf>
    <xf numFmtId="165" fontId="3" fillId="0" borderId="64" xfId="0" applyNumberFormat="1" applyFont="1" applyFill="1" applyBorder="1" applyAlignment="1">
      <alignment horizontal="right" vertical="top"/>
    </xf>
    <xf numFmtId="165" fontId="3" fillId="0" borderId="48" xfId="0" applyNumberFormat="1" applyFont="1" applyFill="1" applyBorder="1" applyAlignment="1">
      <alignment horizontal="right" vertical="top"/>
    </xf>
    <xf numFmtId="169" fontId="0" fillId="0" borderId="64" xfId="0" applyNumberFormat="1" applyBorder="1" applyAlignment="1">
      <alignment/>
    </xf>
    <xf numFmtId="9" fontId="0" fillId="0" borderId="48" xfId="0" applyNumberFormat="1" applyBorder="1" applyAlignment="1">
      <alignment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67" xfId="0" applyNumberFormat="1" applyFont="1" applyBorder="1" applyAlignment="1">
      <alignment horizontal="left" vertical="top" wrapText="1"/>
    </xf>
    <xf numFmtId="49" fontId="6" fillId="0" borderId="68" xfId="0" applyNumberFormat="1" applyFont="1" applyBorder="1" applyAlignment="1">
      <alignment horizontal="left" vertical="top" wrapText="1"/>
    </xf>
    <xf numFmtId="166" fontId="1" fillId="0" borderId="16" xfId="0" applyNumberFormat="1" applyFont="1" applyBorder="1" applyAlignment="1">
      <alignment horizontal="right" vertical="top"/>
    </xf>
    <xf numFmtId="167" fontId="6" fillId="0" borderId="28" xfId="0" applyNumberFormat="1" applyFont="1" applyBorder="1" applyAlignment="1">
      <alignment horizontal="right" vertical="top"/>
    </xf>
    <xf numFmtId="167" fontId="6" fillId="0" borderId="69" xfId="0" applyNumberFormat="1" applyFont="1" applyBorder="1" applyAlignment="1">
      <alignment horizontal="right" vertical="top"/>
    </xf>
    <xf numFmtId="167" fontId="6" fillId="0" borderId="70" xfId="0" applyNumberFormat="1" applyFont="1" applyBorder="1" applyAlignment="1">
      <alignment horizontal="right" vertical="top"/>
    </xf>
    <xf numFmtId="165" fontId="15" fillId="0" borderId="11" xfId="0" applyNumberFormat="1" applyFont="1" applyFill="1" applyBorder="1" applyAlignment="1">
      <alignment horizontal="right" vertical="top"/>
    </xf>
    <xf numFmtId="165" fontId="15" fillId="0" borderId="11" xfId="0" applyNumberFormat="1" applyFont="1" applyFill="1" applyBorder="1" applyAlignment="1">
      <alignment horizontal="right" vertical="top"/>
    </xf>
    <xf numFmtId="165" fontId="15" fillId="0" borderId="66" xfId="0" applyNumberFormat="1" applyFont="1" applyFill="1" applyBorder="1" applyAlignment="1">
      <alignment horizontal="right" vertical="top"/>
    </xf>
    <xf numFmtId="165" fontId="15" fillId="0" borderId="0" xfId="0" applyNumberFormat="1" applyFont="1" applyFill="1" applyBorder="1" applyAlignment="1">
      <alignment horizontal="right" vertical="top"/>
    </xf>
    <xf numFmtId="165" fontId="15" fillId="0" borderId="0" xfId="0" applyNumberFormat="1" applyFont="1" applyFill="1" applyBorder="1" applyAlignment="1">
      <alignment horizontal="right" vertical="top"/>
    </xf>
    <xf numFmtId="176" fontId="3" fillId="0" borderId="11" xfId="0" applyNumberFormat="1" applyFont="1" applyFill="1" applyBorder="1" applyAlignment="1">
      <alignment horizontal="right" vertical="top"/>
    </xf>
    <xf numFmtId="172" fontId="3" fillId="0" borderId="11" xfId="0" applyNumberFormat="1" applyFont="1" applyFill="1" applyBorder="1" applyAlignment="1">
      <alignment horizontal="right" vertical="top"/>
    </xf>
    <xf numFmtId="165" fontId="16" fillId="0" borderId="0" xfId="0" applyNumberFormat="1" applyFont="1" applyFill="1" applyBorder="1" applyAlignment="1">
      <alignment/>
    </xf>
    <xf numFmtId="167" fontId="6" fillId="0" borderId="0" xfId="0" applyNumberFormat="1" applyFont="1" applyAlignment="1">
      <alignment horizontal="right" vertical="top"/>
    </xf>
    <xf numFmtId="0" fontId="0" fillId="0" borderId="33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166" fontId="1" fillId="0" borderId="11" xfId="0" applyNumberFormat="1" applyFont="1" applyBorder="1" applyAlignment="1" applyProtection="1">
      <alignment horizontal="right" vertical="top"/>
      <protection locked="0"/>
    </xf>
    <xf numFmtId="166" fontId="5" fillId="0" borderId="0" xfId="0" applyNumberFormat="1" applyFont="1" applyAlignment="1" applyProtection="1">
      <alignment/>
      <protection locked="0"/>
    </xf>
    <xf numFmtId="166" fontId="1" fillId="0" borderId="0" xfId="0" applyNumberFormat="1" applyFont="1" applyBorder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0" fontId="10" fillId="0" borderId="12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7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oud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ázka"/>
      <sheetName val="Rekapitulace"/>
      <sheetName val="Krycí list"/>
      <sheetName val="Položky"/>
      <sheetName val="List1"/>
    </sheetNames>
    <sheetDataSet>
      <sheetData sheetId="1">
        <row r="29">
          <cell r="G29">
            <v>0</v>
          </cell>
          <cell r="H29">
            <v>0</v>
          </cell>
          <cell r="I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6" activeCellId="6" sqref="A7 A8 A9 A10 A11 F6 G6"/>
    </sheetView>
  </sheetViews>
  <sheetFormatPr defaultColWidth="9.00390625" defaultRowHeight="12.75"/>
  <cols>
    <col min="1" max="1" width="57.75390625" style="7" customWidth="1"/>
    <col min="2" max="2" width="4.00390625" style="5" bestFit="1" customWidth="1"/>
    <col min="3" max="3" width="10.75390625" style="8" customWidth="1"/>
    <col min="4" max="4" width="12.75390625" style="9" customWidth="1"/>
    <col min="5" max="5" width="12.75390625" style="10" customWidth="1"/>
    <col min="6" max="6" width="9.75390625" style="11" customWidth="1"/>
    <col min="7" max="7" width="12.75390625" style="9" customWidth="1"/>
    <col min="9" max="9" width="12.75390625" style="0" customWidth="1"/>
  </cols>
  <sheetData>
    <row r="1" spans="1:7" ht="18">
      <c r="A1" s="61" t="s">
        <v>453</v>
      </c>
      <c r="B1" s="62"/>
      <c r="C1" s="62"/>
      <c r="D1" s="62"/>
      <c r="E1" s="62"/>
      <c r="F1" s="62" t="s">
        <v>307</v>
      </c>
      <c r="G1" s="62"/>
    </row>
    <row r="2" spans="1:7" ht="13.5" thickBot="1">
      <c r="A2"/>
      <c r="B2"/>
      <c r="C2"/>
      <c r="D2"/>
      <c r="E2"/>
      <c r="F2"/>
      <c r="G2"/>
    </row>
    <row r="3" spans="1:7" ht="12.75">
      <c r="A3" s="63" t="s">
        <v>58</v>
      </c>
      <c r="B3" s="64"/>
      <c r="C3" s="65" t="s">
        <v>59</v>
      </c>
      <c r="D3" s="65"/>
      <c r="E3" s="65"/>
      <c r="F3" s="66" t="s">
        <v>13</v>
      </c>
      <c r="G3" s="124" t="s">
        <v>14</v>
      </c>
    </row>
    <row r="4" spans="1:7" ht="15">
      <c r="A4" s="67" t="s">
        <v>419</v>
      </c>
      <c r="B4" s="68"/>
      <c r="C4" s="69"/>
      <c r="D4" s="70"/>
      <c r="E4" s="70"/>
      <c r="F4" s="71"/>
      <c r="G4" s="72"/>
    </row>
    <row r="5" spans="1:7" ht="12.75">
      <c r="A5" s="73" t="s">
        <v>60</v>
      </c>
      <c r="B5" s="74"/>
      <c r="C5" s="75" t="s">
        <v>61</v>
      </c>
      <c r="D5" s="75"/>
      <c r="E5" s="75"/>
      <c r="F5" s="76" t="s">
        <v>90</v>
      </c>
      <c r="G5" s="77"/>
    </row>
    <row r="6" spans="1:7" ht="15">
      <c r="A6" s="67" t="s">
        <v>16</v>
      </c>
      <c r="B6" s="68"/>
      <c r="C6" s="69"/>
      <c r="D6" s="70"/>
      <c r="E6" s="70"/>
      <c r="F6" s="177"/>
      <c r="G6" s="178"/>
    </row>
    <row r="7" spans="1:7" ht="12.75">
      <c r="A7" s="174" t="s">
        <v>15</v>
      </c>
      <c r="B7" s="75"/>
      <c r="C7" s="183"/>
      <c r="D7" s="184"/>
      <c r="E7" s="78" t="s">
        <v>62</v>
      </c>
      <c r="F7" s="79"/>
      <c r="G7" s="80"/>
    </row>
    <row r="8" spans="1:7" ht="12.75">
      <c r="A8" s="174" t="s">
        <v>63</v>
      </c>
      <c r="B8" s="75"/>
      <c r="C8" s="183"/>
      <c r="D8" s="184"/>
      <c r="E8" s="76" t="s">
        <v>64</v>
      </c>
      <c r="F8" s="75"/>
      <c r="G8" s="81"/>
    </row>
    <row r="9" spans="1:7" ht="12.75">
      <c r="A9" s="175" t="s">
        <v>65</v>
      </c>
      <c r="B9" s="83"/>
      <c r="C9" s="83"/>
      <c r="D9" s="83"/>
      <c r="E9" s="84" t="s">
        <v>66</v>
      </c>
      <c r="F9" s="83"/>
      <c r="G9" s="85"/>
    </row>
    <row r="10" spans="1:7" ht="12.75">
      <c r="A10" s="176" t="s">
        <v>88</v>
      </c>
      <c r="B10" s="87"/>
      <c r="C10" s="87"/>
      <c r="D10" s="87"/>
      <c r="E10" s="71" t="s">
        <v>89</v>
      </c>
      <c r="F10" s="87"/>
      <c r="G10" s="72"/>
    </row>
    <row r="11" spans="1:7" ht="12.75">
      <c r="A11" s="176"/>
      <c r="B11" s="87"/>
      <c r="C11" s="87"/>
      <c r="D11" s="87"/>
      <c r="E11" s="185"/>
      <c r="F11" s="186"/>
      <c r="G11" s="187"/>
    </row>
    <row r="12" spans="1:7" ht="18.75" thickBot="1">
      <c r="A12" s="88" t="s">
        <v>67</v>
      </c>
      <c r="B12" s="89"/>
      <c r="C12" s="89"/>
      <c r="D12" s="89"/>
      <c r="E12" s="90"/>
      <c r="F12" s="90"/>
      <c r="G12" s="91"/>
    </row>
    <row r="13" spans="1:7" ht="13.5" thickBot="1">
      <c r="A13" s="92" t="s">
        <v>68</v>
      </c>
      <c r="B13" s="93"/>
      <c r="C13" s="94"/>
      <c r="D13" s="95" t="s">
        <v>69</v>
      </c>
      <c r="E13" s="96"/>
      <c r="F13" s="96"/>
      <c r="G13" s="94"/>
    </row>
    <row r="14" spans="1:7" ht="12.75">
      <c r="A14" s="97" t="s">
        <v>70</v>
      </c>
      <c r="B14" s="98"/>
      <c r="C14" s="99">
        <f>Dodavka</f>
        <v>0</v>
      </c>
      <c r="D14" s="98" t="s">
        <v>305</v>
      </c>
      <c r="E14" s="100"/>
      <c r="F14" s="156"/>
      <c r="G14" s="101">
        <f>Rekapitulace!G23</f>
        <v>0</v>
      </c>
    </row>
    <row r="15" spans="1:7" ht="12.75">
      <c r="A15" s="86" t="s">
        <v>71</v>
      </c>
      <c r="B15" s="87"/>
      <c r="C15" s="102">
        <f>Mont</f>
        <v>0</v>
      </c>
      <c r="D15" s="83"/>
      <c r="E15" s="103"/>
      <c r="F15" s="157"/>
      <c r="G15" s="101"/>
    </row>
    <row r="16" spans="1:7" ht="12.75">
      <c r="A16" s="82" t="s">
        <v>72</v>
      </c>
      <c r="B16" s="83"/>
      <c r="C16" s="105">
        <f>Rekapitulace!F18</f>
        <v>0</v>
      </c>
      <c r="D16" s="83"/>
      <c r="E16" s="103"/>
      <c r="F16" s="104"/>
      <c r="G16" s="101"/>
    </row>
    <row r="17" spans="1:7" ht="12.75">
      <c r="A17" s="82" t="s">
        <v>73</v>
      </c>
      <c r="B17" s="83"/>
      <c r="C17" s="105">
        <f>Rekapitulace!G18</f>
        <v>0</v>
      </c>
      <c r="D17" s="83"/>
      <c r="E17" s="103"/>
      <c r="F17" s="104"/>
      <c r="G17" s="101"/>
    </row>
    <row r="18" spans="1:7" ht="12.75">
      <c r="A18" s="97" t="s">
        <v>74</v>
      </c>
      <c r="B18" s="98"/>
      <c r="C18" s="106">
        <f>SUM(C14:C17)</f>
        <v>0</v>
      </c>
      <c r="D18" s="107"/>
      <c r="E18" s="103"/>
      <c r="F18" s="104"/>
      <c r="G18" s="101"/>
    </row>
    <row r="19" spans="1:7" ht="12.75">
      <c r="A19" s="97"/>
      <c r="B19" s="98"/>
      <c r="C19" s="106"/>
      <c r="D19" s="83"/>
      <c r="E19" s="103"/>
      <c r="F19" s="104"/>
      <c r="G19" s="101"/>
    </row>
    <row r="20" spans="1:7" ht="12.75">
      <c r="A20" s="97" t="s">
        <v>75</v>
      </c>
      <c r="B20" s="98"/>
      <c r="C20" s="106">
        <f>HZS</f>
        <v>0</v>
      </c>
      <c r="D20" s="83"/>
      <c r="E20" s="103"/>
      <c r="F20" s="104"/>
      <c r="G20" s="101"/>
    </row>
    <row r="21" spans="1:7" ht="12.75">
      <c r="A21" s="86" t="s">
        <v>76</v>
      </c>
      <c r="B21" s="87"/>
      <c r="C21" s="106">
        <f>C18+C20</f>
        <v>0</v>
      </c>
      <c r="D21" s="83" t="s">
        <v>77</v>
      </c>
      <c r="E21" s="103"/>
      <c r="F21" s="104"/>
      <c r="G21" s="101"/>
    </row>
    <row r="22" spans="1:7" ht="13.5" thickBot="1">
      <c r="A22" s="108" t="s">
        <v>78</v>
      </c>
      <c r="B22" s="109"/>
      <c r="C22" s="110">
        <f>C21+G22</f>
        <v>0</v>
      </c>
      <c r="D22" s="109" t="s">
        <v>79</v>
      </c>
      <c r="E22" s="111"/>
      <c r="F22" s="112"/>
      <c r="G22" s="113">
        <f>SUM(G14:G21)</f>
        <v>0</v>
      </c>
    </row>
    <row r="23" spans="1:7" ht="12.75">
      <c r="A23" s="63" t="s">
        <v>80</v>
      </c>
      <c r="B23" s="65"/>
      <c r="C23" s="66" t="s">
        <v>81</v>
      </c>
      <c r="D23" s="65"/>
      <c r="E23" s="66" t="s">
        <v>82</v>
      </c>
      <c r="F23" s="65"/>
      <c r="G23" s="132"/>
    </row>
    <row r="24" spans="1:7" ht="12.75">
      <c r="A24" s="73" t="s">
        <v>23</v>
      </c>
      <c r="B24" s="75"/>
      <c r="C24" s="76" t="s">
        <v>83</v>
      </c>
      <c r="D24" s="75"/>
      <c r="E24" s="76" t="s">
        <v>83</v>
      </c>
      <c r="F24" s="75"/>
      <c r="G24" s="133"/>
    </row>
    <row r="25" spans="1:7" ht="12.75">
      <c r="A25" s="86" t="s">
        <v>306</v>
      </c>
      <c r="B25" s="114"/>
      <c r="C25" s="71" t="s">
        <v>84</v>
      </c>
      <c r="D25" s="87"/>
      <c r="E25" s="71" t="s">
        <v>84</v>
      </c>
      <c r="F25" s="87"/>
      <c r="G25" s="134"/>
    </row>
    <row r="26" spans="1:7" ht="12.75">
      <c r="A26" s="86"/>
      <c r="B26" s="115"/>
      <c r="C26" s="71" t="s">
        <v>85</v>
      </c>
      <c r="D26" s="87"/>
      <c r="E26" s="71" t="s">
        <v>86</v>
      </c>
      <c r="F26" s="87"/>
      <c r="G26" s="134"/>
    </row>
    <row r="27" spans="1:7" ht="12.75">
      <c r="A27" s="86"/>
      <c r="B27" s="87"/>
      <c r="C27" s="71"/>
      <c r="D27" s="87"/>
      <c r="E27" s="71"/>
      <c r="F27" s="87"/>
      <c r="G27" s="134"/>
    </row>
    <row r="28" spans="1:7" ht="12.75">
      <c r="A28" s="86"/>
      <c r="B28" s="87"/>
      <c r="C28" s="71"/>
      <c r="D28" s="87"/>
      <c r="E28" s="71"/>
      <c r="F28" s="87"/>
      <c r="G28" s="135"/>
    </row>
    <row r="29" spans="1:7" ht="16.5" thickBot="1">
      <c r="A29" s="116" t="s">
        <v>87</v>
      </c>
      <c r="B29" s="117"/>
      <c r="C29" s="118"/>
      <c r="D29" s="118"/>
      <c r="E29" s="118"/>
      <c r="F29" s="119"/>
      <c r="G29" s="136">
        <f>C22</f>
        <v>0</v>
      </c>
    </row>
    <row r="30" spans="1:7" ht="19.5" customHeight="1" thickBot="1">
      <c r="A30" s="129" t="s">
        <v>92</v>
      </c>
      <c r="B30" s="46" t="s">
        <v>93</v>
      </c>
      <c r="C30" s="139">
        <v>21</v>
      </c>
      <c r="D30" s="141"/>
      <c r="E30" s="130"/>
      <c r="F30" s="131"/>
      <c r="G30" s="137">
        <f>G29*0.21</f>
        <v>0</v>
      </c>
    </row>
    <row r="31" spans="1:7" ht="19.5" customHeight="1" thickBot="1">
      <c r="A31" s="125" t="s">
        <v>94</v>
      </c>
      <c r="B31" s="126"/>
      <c r="C31" s="140"/>
      <c r="D31" s="142"/>
      <c r="E31" s="127"/>
      <c r="F31" s="128"/>
      <c r="G31" s="138">
        <f>G29+G30</f>
        <v>0</v>
      </c>
    </row>
  </sheetData>
  <sheetProtection password="C70E" sheet="1" objects="1" scenarios="1"/>
  <mergeCells count="3">
    <mergeCell ref="C7:D7"/>
    <mergeCell ref="C8:D8"/>
    <mergeCell ref="E11:G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9" sqref="G19"/>
    </sheetView>
  </sheetViews>
  <sheetFormatPr defaultColWidth="9.00390625" defaultRowHeight="12.75" outlineLevelRow="2"/>
  <cols>
    <col min="1" max="1" width="4.75390625" style="1" customWidth="1"/>
    <col min="2" max="2" width="10.00390625" style="3" bestFit="1" customWidth="1"/>
    <col min="3" max="3" width="57.75390625" style="7" customWidth="1"/>
    <col min="4" max="4" width="4.00390625" style="5" bestFit="1" customWidth="1"/>
    <col min="5" max="5" width="10.75390625" style="8" customWidth="1"/>
    <col min="6" max="6" width="12.75390625" style="9" customWidth="1"/>
    <col min="7" max="7" width="12.75390625" style="10" customWidth="1"/>
    <col min="8" max="8" width="9.75390625" style="11" customWidth="1"/>
    <col min="9" max="9" width="12.75390625" style="9" customWidth="1"/>
  </cols>
  <sheetData>
    <row r="1" spans="1:9" ht="13.5" outlineLevel="2" thickBot="1">
      <c r="A1" s="35"/>
      <c r="B1" s="36"/>
      <c r="C1" s="37"/>
      <c r="D1" s="38"/>
      <c r="F1" s="39"/>
      <c r="G1" s="40"/>
      <c r="H1" s="41"/>
      <c r="I1" s="39"/>
    </row>
    <row r="2" spans="1:9" ht="13.5" outlineLevel="2" thickBot="1">
      <c r="A2" s="35"/>
      <c r="B2" s="36"/>
      <c r="C2" s="45" t="s">
        <v>179</v>
      </c>
      <c r="D2" s="46"/>
      <c r="E2" s="47"/>
      <c r="F2" s="50"/>
      <c r="G2" s="49"/>
      <c r="H2" s="41"/>
      <c r="I2" s="39"/>
    </row>
    <row r="3" spans="1:9" ht="13.5" outlineLevel="2" thickBot="1">
      <c r="A3" s="35"/>
      <c r="B3" s="36"/>
      <c r="C3" s="120" t="s">
        <v>56</v>
      </c>
      <c r="D3" s="121"/>
      <c r="E3" s="152"/>
      <c r="F3" s="143" t="s">
        <v>53</v>
      </c>
      <c r="G3" s="122" t="s">
        <v>54</v>
      </c>
      <c r="H3" s="41"/>
      <c r="I3" s="39"/>
    </row>
    <row r="4" spans="1:9" ht="12.75" outlineLevel="2">
      <c r="A4" s="35"/>
      <c r="B4" s="36"/>
      <c r="C4" s="53" t="s">
        <v>48</v>
      </c>
      <c r="D4" s="54"/>
      <c r="E4" s="153"/>
      <c r="F4" s="144">
        <f>Zakázka!G5</f>
        <v>0</v>
      </c>
      <c r="G4" s="55"/>
      <c r="H4" s="41"/>
      <c r="I4" s="39"/>
    </row>
    <row r="5" spans="1:9" ht="12.75" outlineLevel="2">
      <c r="A5" s="35"/>
      <c r="B5" s="36"/>
      <c r="C5" s="44" t="s">
        <v>49</v>
      </c>
      <c r="D5" s="42"/>
      <c r="E5" s="155"/>
      <c r="F5" s="145">
        <f>Zakázka!G13</f>
        <v>0</v>
      </c>
      <c r="G5" s="43"/>
      <c r="H5" s="41"/>
      <c r="I5" s="39"/>
    </row>
    <row r="6" spans="1:9" ht="12.75" outlineLevel="2">
      <c r="A6" s="35"/>
      <c r="B6" s="36"/>
      <c r="C6" s="44" t="s">
        <v>125</v>
      </c>
      <c r="D6" s="42"/>
      <c r="E6" s="155"/>
      <c r="F6" s="145">
        <f>Zakázka!G18</f>
        <v>0</v>
      </c>
      <c r="G6" s="43"/>
      <c r="H6" s="41"/>
      <c r="I6" s="39"/>
    </row>
    <row r="7" spans="1:9" ht="12.75" outlineLevel="2">
      <c r="A7" s="35"/>
      <c r="B7" s="36"/>
      <c r="C7" s="44" t="s">
        <v>126</v>
      </c>
      <c r="D7" s="42"/>
      <c r="E7" s="155"/>
      <c r="F7" s="145">
        <f>Zakázka!G26</f>
        <v>0</v>
      </c>
      <c r="G7" s="43"/>
      <c r="H7" s="41"/>
      <c r="I7" s="39"/>
    </row>
    <row r="8" spans="1:9" ht="12.75" outlineLevel="2">
      <c r="A8" s="35"/>
      <c r="B8" s="36"/>
      <c r="C8" s="44" t="s">
        <v>101</v>
      </c>
      <c r="D8" s="42"/>
      <c r="E8" s="155"/>
      <c r="F8" s="145">
        <f>Zakázka!G80</f>
        <v>0</v>
      </c>
      <c r="G8" s="43"/>
      <c r="H8" s="41"/>
      <c r="I8" s="39"/>
    </row>
    <row r="9" spans="1:9" ht="12.75" outlineLevel="2">
      <c r="A9" s="35"/>
      <c r="B9" s="36"/>
      <c r="C9" s="44" t="s">
        <v>96</v>
      </c>
      <c r="D9" s="42"/>
      <c r="E9" s="155"/>
      <c r="F9" s="145">
        <f>Zakázka!G93</f>
        <v>0</v>
      </c>
      <c r="G9" s="43"/>
      <c r="H9" s="41"/>
      <c r="I9" s="39"/>
    </row>
    <row r="10" spans="1:9" ht="12.75" outlineLevel="2">
      <c r="A10" s="35"/>
      <c r="B10" s="36"/>
      <c r="C10" s="44" t="s">
        <v>111</v>
      </c>
      <c r="D10" s="42"/>
      <c r="E10" s="155"/>
      <c r="F10" s="145">
        <f>Zakázka!G105</f>
        <v>0</v>
      </c>
      <c r="G10" s="43"/>
      <c r="H10" s="41"/>
      <c r="I10" s="39"/>
    </row>
    <row r="11" spans="1:9" ht="12.75" outlineLevel="2">
      <c r="A11" s="35"/>
      <c r="B11" s="36"/>
      <c r="C11" s="44" t="s">
        <v>50</v>
      </c>
      <c r="D11" s="42"/>
      <c r="E11" s="155"/>
      <c r="F11" s="145">
        <f>Zakázka!G144</f>
        <v>0</v>
      </c>
      <c r="G11" s="43"/>
      <c r="H11" s="41"/>
      <c r="I11" s="39"/>
    </row>
    <row r="12" spans="1:9" ht="12.75" outlineLevel="2">
      <c r="A12" s="35"/>
      <c r="B12" s="36"/>
      <c r="C12" s="44" t="s">
        <v>106</v>
      </c>
      <c r="D12" s="42"/>
      <c r="E12" s="155"/>
      <c r="F12" s="146"/>
      <c r="G12" s="43">
        <f>Zakázka!G147</f>
        <v>0</v>
      </c>
      <c r="H12" s="41"/>
      <c r="I12" s="39"/>
    </row>
    <row r="13" spans="1:9" ht="12.75" outlineLevel="2">
      <c r="A13" s="35"/>
      <c r="B13" s="36"/>
      <c r="C13" s="44" t="s">
        <v>4</v>
      </c>
      <c r="D13" s="42"/>
      <c r="E13" s="155"/>
      <c r="F13" s="146"/>
      <c r="G13" s="43">
        <f>Zakázka!G161</f>
        <v>0</v>
      </c>
      <c r="H13" s="41"/>
      <c r="I13" s="39"/>
    </row>
    <row r="14" spans="1:9" ht="12.75" outlineLevel="2">
      <c r="A14" s="35"/>
      <c r="B14" s="36"/>
      <c r="C14" s="44" t="s">
        <v>102</v>
      </c>
      <c r="D14" s="42"/>
      <c r="E14" s="155"/>
      <c r="F14" s="146"/>
      <c r="G14" s="43">
        <f>Zakázka!G171</f>
        <v>0</v>
      </c>
      <c r="H14" s="41"/>
      <c r="I14" s="39"/>
    </row>
    <row r="15" spans="1:9" ht="12.75" outlineLevel="2">
      <c r="A15" s="35"/>
      <c r="B15" s="36"/>
      <c r="C15" s="44" t="s">
        <v>454</v>
      </c>
      <c r="D15" s="42"/>
      <c r="E15" s="155"/>
      <c r="F15" s="146"/>
      <c r="G15" s="43">
        <f>Zakázka!G203</f>
        <v>0</v>
      </c>
      <c r="H15" s="41"/>
      <c r="I15" s="39"/>
    </row>
    <row r="16" spans="1:9" ht="12.75" outlineLevel="2">
      <c r="A16" s="35"/>
      <c r="B16" s="36"/>
      <c r="C16" s="44" t="s">
        <v>100</v>
      </c>
      <c r="D16" s="42"/>
      <c r="E16" s="155"/>
      <c r="F16" s="146"/>
      <c r="G16" s="43">
        <f>Zakázka!G214</f>
        <v>0</v>
      </c>
      <c r="H16" s="41"/>
      <c r="I16" s="39"/>
    </row>
    <row r="17" spans="1:9" ht="12.75" outlineLevel="2">
      <c r="A17" s="35"/>
      <c r="B17" s="36"/>
      <c r="C17" s="44" t="s">
        <v>1</v>
      </c>
      <c r="D17" s="42"/>
      <c r="E17" s="155"/>
      <c r="F17" s="146"/>
      <c r="G17" s="43">
        <f>Zakázka!G240</f>
        <v>0</v>
      </c>
      <c r="H17" s="41"/>
      <c r="I17" s="39"/>
    </row>
    <row r="18" spans="1:9" ht="12.75" outlineLevel="2">
      <c r="A18" s="35"/>
      <c r="B18" s="36"/>
      <c r="C18" s="51" t="s">
        <v>55</v>
      </c>
      <c r="D18" s="38"/>
      <c r="E18" s="154"/>
      <c r="F18" s="147">
        <f>SUM(F4:F11)</f>
        <v>0</v>
      </c>
      <c r="G18" s="52">
        <f>SUM(G4:G17)</f>
        <v>0</v>
      </c>
      <c r="H18" s="41"/>
      <c r="I18" s="39"/>
    </row>
    <row r="19" spans="1:9" ht="13.5" outlineLevel="2" thickBot="1">
      <c r="A19" s="35"/>
      <c r="B19" s="36"/>
      <c r="C19" s="56" t="s">
        <v>57</v>
      </c>
      <c r="D19" s="57"/>
      <c r="E19" s="58"/>
      <c r="F19" s="59"/>
      <c r="G19" s="60">
        <f>F18+G18</f>
        <v>0</v>
      </c>
      <c r="H19" s="41"/>
      <c r="I19" s="39"/>
    </row>
    <row r="21" ht="13.5" thickBot="1">
      <c r="C21" s="48"/>
    </row>
    <row r="22" spans="3:7" ht="13.5" thickBot="1">
      <c r="C22" s="159" t="s">
        <v>69</v>
      </c>
      <c r="D22" s="121"/>
      <c r="E22" s="152"/>
      <c r="F22" s="162"/>
      <c r="G22" s="163">
        <f>Zakázka!G246</f>
        <v>0</v>
      </c>
    </row>
    <row r="23" spans="3:7" ht="13.5" thickBot="1">
      <c r="C23" s="160" t="s">
        <v>304</v>
      </c>
      <c r="D23" s="46"/>
      <c r="E23" s="47"/>
      <c r="F23" s="161"/>
      <c r="G23" s="164">
        <f>G22</f>
        <v>0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&amp;C&amp;F&amp;RStránka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62"/>
  <sheetViews>
    <sheetView zoomScalePageLayoutView="0" workbookViewId="0" topLeftCell="A1">
      <pane ySplit="2" topLeftCell="A177" activePane="bottomLeft" state="frozen"/>
      <selection pane="topLeft" activeCell="A1" sqref="A1"/>
      <selection pane="bottomLeft" activeCell="G203" sqref="G203"/>
    </sheetView>
  </sheetViews>
  <sheetFormatPr defaultColWidth="9.00390625" defaultRowHeight="12.75" outlineLevelRow="2"/>
  <cols>
    <col min="1" max="1" width="5.75390625" style="1" customWidth="1"/>
    <col min="2" max="2" width="11.75390625" style="3" customWidth="1"/>
    <col min="3" max="3" width="56.75390625" style="7" customWidth="1"/>
    <col min="4" max="4" width="4.00390625" style="5" bestFit="1" customWidth="1"/>
    <col min="5" max="5" width="10.75390625" style="8" customWidth="1"/>
    <col min="6" max="6" width="12.75390625" style="9" customWidth="1"/>
    <col min="7" max="7" width="12.75390625" style="10" customWidth="1"/>
    <col min="8" max="8" width="9.75390625" style="11" customWidth="1"/>
    <col min="9" max="9" width="12.75390625" style="9" customWidth="1"/>
  </cols>
  <sheetData>
    <row r="1" spans="1:9" ht="21" customHeight="1">
      <c r="A1" s="15"/>
      <c r="B1" s="16"/>
      <c r="C1" s="16"/>
      <c r="D1" s="16"/>
      <c r="E1" s="17"/>
      <c r="F1" s="18"/>
      <c r="G1" s="19"/>
      <c r="H1" s="20"/>
      <c r="I1" s="18"/>
    </row>
    <row r="2" spans="1:9" ht="13.5" thickBot="1">
      <c r="A2" s="12" t="s">
        <v>32</v>
      </c>
      <c r="B2" s="13" t="s">
        <v>33</v>
      </c>
      <c r="C2" s="13" t="s">
        <v>34</v>
      </c>
      <c r="D2" s="14" t="s">
        <v>35</v>
      </c>
      <c r="E2" s="12" t="s">
        <v>51</v>
      </c>
      <c r="F2" s="12" t="s">
        <v>47</v>
      </c>
      <c r="G2" s="12" t="s">
        <v>36</v>
      </c>
      <c r="H2" s="12" t="s">
        <v>52</v>
      </c>
      <c r="I2" s="12" t="s">
        <v>37</v>
      </c>
    </row>
    <row r="3" spans="1:9" ht="12" customHeight="1">
      <c r="A3" s="2"/>
      <c r="B3" s="4"/>
      <c r="C3" s="4"/>
      <c r="D3" s="6"/>
      <c r="E3" s="2"/>
      <c r="F3" s="2"/>
      <c r="G3" s="2"/>
      <c r="H3" s="2"/>
      <c r="I3" s="2"/>
    </row>
    <row r="4" spans="1:9" ht="21" customHeight="1">
      <c r="A4" s="15"/>
      <c r="B4" s="16"/>
      <c r="C4" s="16" t="s">
        <v>238</v>
      </c>
      <c r="D4" s="16"/>
      <c r="E4" s="17"/>
      <c r="F4" s="18"/>
      <c r="G4" s="19"/>
      <c r="H4" s="20"/>
      <c r="I4" s="18">
        <f>I5+I13+I93+I80+I18+I26</f>
        <v>39.887001</v>
      </c>
    </row>
    <row r="5" spans="1:9" ht="20.25" customHeight="1" outlineLevel="1">
      <c r="A5" s="21"/>
      <c r="B5" s="22"/>
      <c r="C5" s="22" t="s">
        <v>38</v>
      </c>
      <c r="D5" s="22"/>
      <c r="E5" s="23"/>
      <c r="F5" s="24"/>
      <c r="G5" s="25">
        <f>SUBTOTAL(9,G6:G12)</f>
        <v>0</v>
      </c>
      <c r="H5" s="26"/>
      <c r="I5" s="24">
        <f>SUBTOTAL(9,I6:I12)</f>
        <v>0</v>
      </c>
    </row>
    <row r="6" spans="1:9" ht="25.5" outlineLevel="2">
      <c r="A6" s="27">
        <v>1</v>
      </c>
      <c r="B6" s="28" t="s">
        <v>12</v>
      </c>
      <c r="C6" s="30" t="s">
        <v>11</v>
      </c>
      <c r="D6" s="29" t="s">
        <v>40</v>
      </c>
      <c r="E6" s="123">
        <v>20.56</v>
      </c>
      <c r="F6" s="179"/>
      <c r="G6" s="33">
        <f>E6*F6</f>
        <v>0</v>
      </c>
      <c r="H6" s="34"/>
      <c r="I6" s="32"/>
    </row>
    <row r="7" spans="1:9" ht="12.75" outlineLevel="2">
      <c r="A7" s="27"/>
      <c r="B7" s="28"/>
      <c r="C7" s="30" t="s">
        <v>308</v>
      </c>
      <c r="D7" s="29"/>
      <c r="E7" s="123"/>
      <c r="F7" s="179"/>
      <c r="G7" s="33"/>
      <c r="H7" s="34"/>
      <c r="I7" s="32"/>
    </row>
    <row r="8" spans="1:9" ht="12.75" outlineLevel="2">
      <c r="A8" s="27">
        <v>2</v>
      </c>
      <c r="B8" s="28" t="s">
        <v>206</v>
      </c>
      <c r="C8" s="30" t="s">
        <v>205</v>
      </c>
      <c r="D8" s="29" t="s">
        <v>40</v>
      </c>
      <c r="E8" s="123">
        <v>20.56</v>
      </c>
      <c r="F8" s="179"/>
      <c r="G8" s="33">
        <f>E8*F8</f>
        <v>0</v>
      </c>
      <c r="H8" s="34"/>
      <c r="I8" s="32"/>
    </row>
    <row r="9" spans="1:9" ht="12.75" outlineLevel="2">
      <c r="A9" s="27">
        <v>3</v>
      </c>
      <c r="B9" s="28" t="s">
        <v>103</v>
      </c>
      <c r="C9" s="30" t="s">
        <v>207</v>
      </c>
      <c r="D9" s="29" t="s">
        <v>40</v>
      </c>
      <c r="E9" s="123">
        <v>20.56</v>
      </c>
      <c r="F9" s="179"/>
      <c r="G9" s="33">
        <f>E9*F9</f>
        <v>0</v>
      </c>
      <c r="H9" s="34"/>
      <c r="I9" s="32"/>
    </row>
    <row r="10" spans="1:9" ht="12.75" outlineLevel="2">
      <c r="A10" s="27">
        <v>4</v>
      </c>
      <c r="B10" s="28" t="s">
        <v>178</v>
      </c>
      <c r="C10" s="30" t="s">
        <v>177</v>
      </c>
      <c r="D10" s="29" t="s">
        <v>40</v>
      </c>
      <c r="E10" s="123">
        <v>20.56</v>
      </c>
      <c r="F10" s="179"/>
      <c r="G10" s="33">
        <f>E10*F10</f>
        <v>0</v>
      </c>
      <c r="H10" s="34"/>
      <c r="I10" s="32"/>
    </row>
    <row r="11" spans="1:9" ht="12.75" outlineLevel="2">
      <c r="A11" s="27"/>
      <c r="B11" s="28"/>
      <c r="C11" s="30"/>
      <c r="D11" s="29"/>
      <c r="E11" s="123"/>
      <c r="F11" s="179"/>
      <c r="G11" s="33"/>
      <c r="H11" s="34"/>
      <c r="I11" s="32"/>
    </row>
    <row r="12" spans="1:9" ht="12.75" outlineLevel="2">
      <c r="A12" s="27"/>
      <c r="B12" s="28"/>
      <c r="C12" s="151" t="s">
        <v>247</v>
      </c>
      <c r="D12" s="29"/>
      <c r="E12" s="123"/>
      <c r="F12" s="179"/>
      <c r="G12" s="33"/>
      <c r="H12" s="34"/>
      <c r="I12" s="32"/>
    </row>
    <row r="13" spans="1:9" ht="20.25" customHeight="1" outlineLevel="1">
      <c r="A13" s="21"/>
      <c r="B13" s="22"/>
      <c r="C13" s="22" t="s">
        <v>43</v>
      </c>
      <c r="D13" s="22"/>
      <c r="E13" s="23"/>
      <c r="F13" s="180"/>
      <c r="G13" s="25">
        <f>SUBTOTAL(9,G14:G16)</f>
        <v>0</v>
      </c>
      <c r="H13" s="26"/>
      <c r="I13" s="24">
        <f>SUBTOTAL(9,I14:I16)</f>
        <v>1.2470805</v>
      </c>
    </row>
    <row r="14" spans="1:9" ht="12.75" outlineLevel="2">
      <c r="A14" s="27">
        <v>1</v>
      </c>
      <c r="B14" s="28" t="s">
        <v>223</v>
      </c>
      <c r="C14" s="30" t="s">
        <v>222</v>
      </c>
      <c r="D14" s="29" t="s">
        <v>41</v>
      </c>
      <c r="E14" s="31">
        <v>43.65</v>
      </c>
      <c r="F14" s="179"/>
      <c r="G14" s="33">
        <f>E14*F14</f>
        <v>0</v>
      </c>
      <c r="H14" s="34">
        <v>0.02857</v>
      </c>
      <c r="I14" s="32">
        <f>E14*H14</f>
        <v>1.2470805</v>
      </c>
    </row>
    <row r="15" spans="1:9" ht="12.75" outlineLevel="2">
      <c r="A15" s="27"/>
      <c r="B15" s="28"/>
      <c r="C15" s="30" t="s">
        <v>392</v>
      </c>
      <c r="D15" s="29"/>
      <c r="E15" s="165"/>
      <c r="F15" s="179"/>
      <c r="G15" s="33"/>
      <c r="H15" s="34"/>
      <c r="I15" s="32"/>
    </row>
    <row r="16" spans="1:9" ht="12.75" outlineLevel="2">
      <c r="A16" s="27"/>
      <c r="B16" s="28"/>
      <c r="C16" s="151" t="s">
        <v>366</v>
      </c>
      <c r="D16" s="29"/>
      <c r="E16" s="165"/>
      <c r="F16" s="179"/>
      <c r="G16" s="33"/>
      <c r="H16" s="34"/>
      <c r="I16" s="32"/>
    </row>
    <row r="17" spans="1:9" ht="12.75" outlineLevel="2">
      <c r="A17" s="27"/>
      <c r="B17" s="28"/>
      <c r="C17" s="30"/>
      <c r="D17" s="29"/>
      <c r="E17" s="165"/>
      <c r="F17" s="179"/>
      <c r="G17" s="33"/>
      <c r="H17" s="34"/>
      <c r="I17" s="32"/>
    </row>
    <row r="18" spans="1:9" ht="15" outlineLevel="2">
      <c r="A18" s="21"/>
      <c r="B18" s="22"/>
      <c r="C18" s="22" t="s">
        <v>118</v>
      </c>
      <c r="D18" s="22"/>
      <c r="E18" s="23"/>
      <c r="F18" s="180"/>
      <c r="G18" s="25">
        <f>SUBTOTAL(9,G19:G25)</f>
        <v>0</v>
      </c>
      <c r="H18" s="26"/>
      <c r="I18" s="24">
        <f>SUBTOTAL(9,I19:I25)</f>
        <v>0.4143772</v>
      </c>
    </row>
    <row r="19" spans="1:9" ht="12.75" outlineLevel="2">
      <c r="A19" s="27"/>
      <c r="B19" s="28"/>
      <c r="C19" s="30"/>
      <c r="D19" s="29"/>
      <c r="E19" s="165"/>
      <c r="F19" s="179"/>
      <c r="G19" s="33"/>
      <c r="H19" s="34"/>
      <c r="I19" s="32"/>
    </row>
    <row r="20" spans="1:9" ht="12.75" outlineLevel="2">
      <c r="A20" s="27" t="s">
        <v>99</v>
      </c>
      <c r="B20" s="28" t="s">
        <v>233</v>
      </c>
      <c r="C20" s="30" t="s">
        <v>234</v>
      </c>
      <c r="D20" s="29" t="s">
        <v>41</v>
      </c>
      <c r="E20" s="31">
        <v>12.34</v>
      </c>
      <c r="F20" s="179"/>
      <c r="G20" s="33">
        <f>E20*F20</f>
        <v>0</v>
      </c>
      <c r="H20" s="34">
        <v>0.03358</v>
      </c>
      <c r="I20" s="32">
        <f>E20*H20</f>
        <v>0.4143772</v>
      </c>
    </row>
    <row r="21" spans="1:9" ht="25.5" outlineLevel="2">
      <c r="A21" s="27"/>
      <c r="B21" s="28"/>
      <c r="C21" s="30" t="s">
        <v>349</v>
      </c>
      <c r="D21" s="29"/>
      <c r="E21" s="31"/>
      <c r="F21" s="179"/>
      <c r="G21" s="33">
        <f>E21*F21</f>
        <v>0</v>
      </c>
      <c r="H21" s="34"/>
      <c r="I21" s="32"/>
    </row>
    <row r="22" spans="1:9" ht="12.75" outlineLevel="2">
      <c r="A22" s="27">
        <v>2</v>
      </c>
      <c r="B22" s="28" t="s">
        <v>29</v>
      </c>
      <c r="C22" s="30" t="s">
        <v>28</v>
      </c>
      <c r="D22" s="29" t="s">
        <v>41</v>
      </c>
      <c r="E22" s="31">
        <v>16.9</v>
      </c>
      <c r="F22" s="179"/>
      <c r="G22" s="33">
        <f>E22*F22</f>
        <v>0</v>
      </c>
      <c r="H22" s="34"/>
      <c r="I22" s="32"/>
    </row>
    <row r="23" spans="1:9" ht="12.75" outlineLevel="2">
      <c r="A23" s="27"/>
      <c r="B23" s="28"/>
      <c r="C23" s="30" t="s">
        <v>248</v>
      </c>
      <c r="D23" s="29"/>
      <c r="E23" s="165"/>
      <c r="F23" s="179"/>
      <c r="G23" s="33"/>
      <c r="H23" s="34"/>
      <c r="I23" s="32"/>
    </row>
    <row r="24" spans="1:9" ht="12.75" outlineLevel="2">
      <c r="A24" s="27"/>
      <c r="B24" s="28"/>
      <c r="C24" s="151" t="s">
        <v>371</v>
      </c>
      <c r="D24" s="29"/>
      <c r="E24" s="165"/>
      <c r="F24" s="179"/>
      <c r="G24" s="33"/>
      <c r="H24" s="34"/>
      <c r="I24" s="32"/>
    </row>
    <row r="25" spans="1:9" ht="12.75" outlineLevel="2">
      <c r="A25" s="27"/>
      <c r="B25" s="28"/>
      <c r="C25" s="30"/>
      <c r="D25" s="29"/>
      <c r="E25" s="165"/>
      <c r="F25" s="179"/>
      <c r="G25" s="33"/>
      <c r="H25" s="34"/>
      <c r="I25" s="32"/>
    </row>
    <row r="26" spans="1:9" ht="15" outlineLevel="2">
      <c r="A26" s="21"/>
      <c r="B26" s="22"/>
      <c r="C26" s="22" t="s">
        <v>119</v>
      </c>
      <c r="D26" s="22"/>
      <c r="E26" s="23"/>
      <c r="F26" s="180"/>
      <c r="G26" s="25">
        <f>SUBTOTAL(9,G27:G79)</f>
        <v>0</v>
      </c>
      <c r="H26" s="26"/>
      <c r="I26" s="24">
        <f>SUBTOTAL(9,I27:I79)</f>
        <v>6.933855299999999</v>
      </c>
    </row>
    <row r="27" spans="1:9" ht="25.5" outlineLevel="2">
      <c r="A27" s="27">
        <v>1</v>
      </c>
      <c r="B27" s="28" t="s">
        <v>404</v>
      </c>
      <c r="C27" s="30" t="s">
        <v>403</v>
      </c>
      <c r="D27" s="29" t="s">
        <v>41</v>
      </c>
      <c r="E27" s="31">
        <v>4.14</v>
      </c>
      <c r="F27" s="179"/>
      <c r="G27" s="33">
        <f>E27*F27</f>
        <v>0</v>
      </c>
      <c r="H27" s="34">
        <v>0.00938</v>
      </c>
      <c r="I27" s="32">
        <f>E27*H27</f>
        <v>0.03883319999999999</v>
      </c>
    </row>
    <row r="28" spans="1:9" ht="12.75" outlineLevel="2">
      <c r="A28" s="27"/>
      <c r="B28" s="28"/>
      <c r="C28" s="30" t="s">
        <v>405</v>
      </c>
      <c r="D28" s="29"/>
      <c r="E28" s="165"/>
      <c r="F28" s="179"/>
      <c r="G28" s="33"/>
      <c r="H28" s="34"/>
      <c r="I28" s="32"/>
    </row>
    <row r="29" spans="1:9" ht="12.75" outlineLevel="2">
      <c r="A29" s="27"/>
      <c r="B29" s="28"/>
      <c r="C29" s="30"/>
      <c r="D29" s="29"/>
      <c r="E29" s="165"/>
      <c r="F29" s="179"/>
      <c r="G29" s="33"/>
      <c r="H29" s="34"/>
      <c r="I29" s="32"/>
    </row>
    <row r="30" spans="1:9" ht="25.5" outlineLevel="2">
      <c r="A30" s="27">
        <v>2</v>
      </c>
      <c r="B30" s="28" t="s">
        <v>201</v>
      </c>
      <c r="C30" s="30" t="s">
        <v>200</v>
      </c>
      <c r="D30" s="29" t="s">
        <v>41</v>
      </c>
      <c r="E30" s="31">
        <v>5</v>
      </c>
      <c r="F30" s="179"/>
      <c r="G30" s="33">
        <f>E30*F30</f>
        <v>0</v>
      </c>
      <c r="H30" s="34">
        <v>0.006</v>
      </c>
      <c r="I30" s="32">
        <f>E30*H30</f>
        <v>0.03</v>
      </c>
    </row>
    <row r="31" spans="1:9" ht="25.5" outlineLevel="2">
      <c r="A31" s="27">
        <v>3</v>
      </c>
      <c r="B31" s="28" t="s">
        <v>145</v>
      </c>
      <c r="C31" s="30" t="s">
        <v>144</v>
      </c>
      <c r="D31" s="29" t="s">
        <v>41</v>
      </c>
      <c r="E31" s="31">
        <v>156.37</v>
      </c>
      <c r="F31" s="179"/>
      <c r="G31" s="33">
        <f>E31*F31</f>
        <v>0</v>
      </c>
      <c r="H31" s="34">
        <v>0.00944</v>
      </c>
      <c r="I31" s="32">
        <f>E31*H31</f>
        <v>1.4761328</v>
      </c>
    </row>
    <row r="32" spans="1:9" ht="12.75" outlineLevel="2">
      <c r="A32" s="27"/>
      <c r="B32" s="28"/>
      <c r="C32" s="30" t="s">
        <v>398</v>
      </c>
      <c r="D32" s="29"/>
      <c r="E32" s="31">
        <v>173.93</v>
      </c>
      <c r="F32" s="179"/>
      <c r="G32" s="33"/>
      <c r="H32" s="34"/>
      <c r="I32" s="32"/>
    </row>
    <row r="33" spans="1:9" ht="12.75" outlineLevel="2">
      <c r="A33" s="27"/>
      <c r="B33" s="28"/>
      <c r="C33" s="30" t="s">
        <v>399</v>
      </c>
      <c r="D33" s="29"/>
      <c r="E33" s="31">
        <v>-17.56</v>
      </c>
      <c r="F33" s="179"/>
      <c r="G33" s="33"/>
      <c r="H33" s="34"/>
      <c r="I33" s="32"/>
    </row>
    <row r="34" spans="1:9" ht="25.5" outlineLevel="2">
      <c r="A34" s="27">
        <v>4</v>
      </c>
      <c r="B34" s="28" t="s">
        <v>147</v>
      </c>
      <c r="C34" s="30" t="s">
        <v>146</v>
      </c>
      <c r="D34" s="29" t="s">
        <v>41</v>
      </c>
      <c r="E34" s="31">
        <v>160</v>
      </c>
      <c r="F34" s="179"/>
      <c r="G34" s="33">
        <f>E34*F34</f>
        <v>0</v>
      </c>
      <c r="H34" s="34">
        <v>0.0165</v>
      </c>
      <c r="I34" s="32">
        <f>E34*H34</f>
        <v>2.64</v>
      </c>
    </row>
    <row r="35" spans="1:9" ht="25.5" outlineLevel="2">
      <c r="A35" s="27">
        <v>5</v>
      </c>
      <c r="B35" s="28" t="s">
        <v>198</v>
      </c>
      <c r="C35" s="30" t="s">
        <v>197</v>
      </c>
      <c r="D35" s="29" t="s">
        <v>39</v>
      </c>
      <c r="E35" s="31">
        <v>49.9</v>
      </c>
      <c r="F35" s="179"/>
      <c r="G35" s="33">
        <f>E35*F35</f>
        <v>0</v>
      </c>
      <c r="H35" s="34">
        <v>0.00168</v>
      </c>
      <c r="I35" s="32">
        <f>E35*H35</f>
        <v>0.083832</v>
      </c>
    </row>
    <row r="36" spans="1:9" ht="12.75" outlineLevel="2">
      <c r="A36" s="27"/>
      <c r="B36" s="28"/>
      <c r="C36" s="30" t="s">
        <v>199</v>
      </c>
      <c r="D36" s="29"/>
      <c r="E36" s="165"/>
      <c r="F36" s="179"/>
      <c r="G36" s="33"/>
      <c r="H36" s="34"/>
      <c r="I36" s="32"/>
    </row>
    <row r="37" spans="1:9" ht="25.5" outlineLevel="2">
      <c r="A37" s="27">
        <v>6</v>
      </c>
      <c r="B37" s="28" t="s">
        <v>201</v>
      </c>
      <c r="C37" s="30" t="s">
        <v>200</v>
      </c>
      <c r="D37" s="29" t="s">
        <v>41</v>
      </c>
      <c r="E37" s="31">
        <v>11</v>
      </c>
      <c r="F37" s="179"/>
      <c r="G37" s="33">
        <f>E37*F37</f>
        <v>0</v>
      </c>
      <c r="H37" s="34">
        <v>0.006</v>
      </c>
      <c r="I37" s="32">
        <f>E37*H37</f>
        <v>0.066</v>
      </c>
    </row>
    <row r="38" spans="1:9" ht="12.75" outlineLevel="2">
      <c r="A38" s="27"/>
      <c r="B38" s="28"/>
      <c r="C38" s="30" t="s">
        <v>400</v>
      </c>
      <c r="D38" s="29"/>
      <c r="E38" s="165"/>
      <c r="F38" s="179"/>
      <c r="G38" s="33"/>
      <c r="H38" s="34"/>
      <c r="I38" s="32"/>
    </row>
    <row r="39" spans="1:9" ht="25.5" outlineLevel="2">
      <c r="A39" s="27">
        <v>7</v>
      </c>
      <c r="B39" s="28" t="s">
        <v>193</v>
      </c>
      <c r="C39" s="30" t="s">
        <v>202</v>
      </c>
      <c r="D39" s="29" t="s">
        <v>41</v>
      </c>
      <c r="E39" s="31">
        <f>SUM(E40:E42)</f>
        <v>186.18</v>
      </c>
      <c r="F39" s="179"/>
      <c r="G39" s="33">
        <f>E39*F39</f>
        <v>0</v>
      </c>
      <c r="H39" s="34">
        <v>0.00268</v>
      </c>
      <c r="I39" s="32">
        <f>E39*H39</f>
        <v>0.49896240000000003</v>
      </c>
    </row>
    <row r="40" spans="1:9" ht="12.75" outlineLevel="2">
      <c r="A40" s="27"/>
      <c r="B40" s="28"/>
      <c r="C40" s="30" t="s">
        <v>401</v>
      </c>
      <c r="D40" s="29"/>
      <c r="E40" s="31">
        <v>200.94</v>
      </c>
      <c r="F40" s="179"/>
      <c r="G40" s="33"/>
      <c r="H40" s="34"/>
      <c r="I40" s="32"/>
    </row>
    <row r="41" spans="1:9" ht="12.75" outlineLevel="2">
      <c r="A41" s="27"/>
      <c r="B41" s="28"/>
      <c r="C41" s="30" t="s">
        <v>402</v>
      </c>
      <c r="D41" s="29"/>
      <c r="E41" s="31">
        <v>2.8</v>
      </c>
      <c r="F41" s="179"/>
      <c r="G41" s="33"/>
      <c r="H41" s="34"/>
      <c r="I41" s="32"/>
    </row>
    <row r="42" spans="1:9" ht="12.75" outlineLevel="2">
      <c r="A42" s="27"/>
      <c r="B42" s="28"/>
      <c r="C42" s="30" t="s">
        <v>399</v>
      </c>
      <c r="D42" s="29"/>
      <c r="E42" s="31">
        <v>-17.56</v>
      </c>
      <c r="F42" s="179"/>
      <c r="G42" s="33"/>
      <c r="H42" s="34"/>
      <c r="I42" s="32"/>
    </row>
    <row r="43" spans="1:9" ht="12.75" outlineLevel="2">
      <c r="A43" s="27">
        <v>8</v>
      </c>
      <c r="B43" s="28" t="s">
        <v>161</v>
      </c>
      <c r="C43" s="30" t="s">
        <v>162</v>
      </c>
      <c r="D43" s="29" t="s">
        <v>41</v>
      </c>
      <c r="E43" s="31">
        <v>217.51</v>
      </c>
      <c r="F43" s="179"/>
      <c r="G43" s="33">
        <f>E43*F43</f>
        <v>0</v>
      </c>
      <c r="H43" s="34"/>
      <c r="I43" s="32"/>
    </row>
    <row r="44" spans="1:9" ht="12.75" outlineLevel="2">
      <c r="A44" s="27"/>
      <c r="B44" s="28"/>
      <c r="C44" s="30" t="s">
        <v>409</v>
      </c>
      <c r="D44" s="29"/>
      <c r="E44" s="165"/>
      <c r="F44" s="179"/>
      <c r="G44" s="33"/>
      <c r="H44" s="34"/>
      <c r="I44" s="32"/>
    </row>
    <row r="45" spans="1:9" ht="12.75" outlineLevel="2">
      <c r="A45" s="27"/>
      <c r="B45" s="28"/>
      <c r="C45" s="30"/>
      <c r="D45" s="29"/>
      <c r="E45" s="165"/>
      <c r="F45" s="179"/>
      <c r="G45" s="33"/>
      <c r="H45" s="34"/>
      <c r="I45" s="32"/>
    </row>
    <row r="46" spans="1:9" ht="12.75" outlineLevel="2">
      <c r="A46" s="27">
        <v>9</v>
      </c>
      <c r="B46" s="28" t="s">
        <v>149</v>
      </c>
      <c r="C46" s="30" t="s">
        <v>148</v>
      </c>
      <c r="D46" s="29" t="s">
        <v>39</v>
      </c>
      <c r="E46" s="31">
        <v>44.35</v>
      </c>
      <c r="F46" s="179"/>
      <c r="G46" s="33">
        <f>E46*F46</f>
        <v>0</v>
      </c>
      <c r="H46" s="34">
        <v>6E-05</v>
      </c>
      <c r="I46" s="32">
        <f>E46*H46</f>
        <v>0.002661</v>
      </c>
    </row>
    <row r="47" spans="1:9" ht="12.75" outlineLevel="2">
      <c r="A47" s="27"/>
      <c r="B47" s="28"/>
      <c r="C47" s="30" t="s">
        <v>241</v>
      </c>
      <c r="D47" s="29"/>
      <c r="E47" s="31"/>
      <c r="F47" s="179"/>
      <c r="G47" s="33"/>
      <c r="H47" s="34"/>
      <c r="I47" s="32"/>
    </row>
    <row r="48" spans="1:9" ht="12.75" outlineLevel="2">
      <c r="A48" s="27">
        <v>10</v>
      </c>
      <c r="B48" s="28" t="s">
        <v>151</v>
      </c>
      <c r="C48" s="30" t="s">
        <v>150</v>
      </c>
      <c r="D48" s="29" t="s">
        <v>39</v>
      </c>
      <c r="E48" s="31">
        <v>46</v>
      </c>
      <c r="F48" s="179"/>
      <c r="G48" s="33">
        <f>E48*F48</f>
        <v>0</v>
      </c>
      <c r="H48" s="34">
        <v>0.0005</v>
      </c>
      <c r="I48" s="32">
        <f>E48*H48</f>
        <v>0.023</v>
      </c>
    </row>
    <row r="49" spans="1:9" ht="12.75" outlineLevel="2">
      <c r="A49" s="27"/>
      <c r="B49" s="28"/>
      <c r="C49" s="30"/>
      <c r="D49" s="29"/>
      <c r="E49" s="165"/>
      <c r="F49" s="179"/>
      <c r="G49" s="33"/>
      <c r="H49" s="34"/>
      <c r="I49" s="32"/>
    </row>
    <row r="50" spans="1:9" ht="12.75" outlineLevel="2">
      <c r="A50" s="27">
        <v>11</v>
      </c>
      <c r="B50" s="28" t="s">
        <v>121</v>
      </c>
      <c r="C50" s="30" t="s">
        <v>122</v>
      </c>
      <c r="D50" s="29" t="s">
        <v>39</v>
      </c>
      <c r="E50" s="31">
        <f>SUM(E51:E54)</f>
        <v>142.48</v>
      </c>
      <c r="F50" s="179"/>
      <c r="G50" s="33">
        <f>E50*F50</f>
        <v>0</v>
      </c>
      <c r="H50" s="34">
        <v>0.00025</v>
      </c>
      <c r="I50" s="32">
        <f>E50*H50</f>
        <v>0.03562</v>
      </c>
    </row>
    <row r="51" spans="1:9" ht="12.75" outlineLevel="2">
      <c r="A51" s="27"/>
      <c r="B51" s="28" t="s">
        <v>158</v>
      </c>
      <c r="C51" s="30" t="s">
        <v>410</v>
      </c>
      <c r="D51" s="29"/>
      <c r="E51" s="31">
        <v>34.81</v>
      </c>
      <c r="F51" s="179"/>
      <c r="G51" s="33"/>
      <c r="H51" s="34"/>
      <c r="I51" s="32"/>
    </row>
    <row r="52" spans="1:9" ht="25.5" outlineLevel="2">
      <c r="A52" s="27"/>
      <c r="B52" s="28" t="s">
        <v>159</v>
      </c>
      <c r="C52" s="30" t="s">
        <v>411</v>
      </c>
      <c r="D52" s="29"/>
      <c r="E52" s="31">
        <v>49.36</v>
      </c>
      <c r="F52" s="179"/>
      <c r="G52" s="33"/>
      <c r="H52" s="34"/>
      <c r="I52" s="32"/>
    </row>
    <row r="53" spans="1:9" ht="12.75" outlineLevel="2">
      <c r="A53" s="27"/>
      <c r="B53" s="28" t="s">
        <v>160</v>
      </c>
      <c r="C53" s="30" t="s">
        <v>239</v>
      </c>
      <c r="D53" s="29"/>
      <c r="E53" s="31">
        <v>49.36</v>
      </c>
      <c r="F53" s="179"/>
      <c r="G53" s="33"/>
      <c r="H53" s="34"/>
      <c r="I53" s="32"/>
    </row>
    <row r="54" spans="1:9" ht="12.75" outlineLevel="2">
      <c r="A54" s="27"/>
      <c r="B54" s="28" t="s">
        <v>194</v>
      </c>
      <c r="C54" s="30" t="s">
        <v>240</v>
      </c>
      <c r="D54" s="29"/>
      <c r="E54" s="31">
        <v>8.95</v>
      </c>
      <c r="F54" s="179"/>
      <c r="G54" s="33"/>
      <c r="H54" s="34"/>
      <c r="I54" s="32"/>
    </row>
    <row r="55" spans="1:9" ht="12.75" outlineLevel="2">
      <c r="A55" s="27">
        <v>12</v>
      </c>
      <c r="B55" s="28" t="s">
        <v>153</v>
      </c>
      <c r="C55" s="30" t="s">
        <v>152</v>
      </c>
      <c r="D55" s="29" t="s">
        <v>39</v>
      </c>
      <c r="E55" s="31">
        <v>50</v>
      </c>
      <c r="F55" s="179"/>
      <c r="G55" s="33">
        <f>E55*F55</f>
        <v>0</v>
      </c>
      <c r="H55" s="34">
        <v>3E-05</v>
      </c>
      <c r="I55" s="32">
        <f>E55*H55</f>
        <v>0.0015</v>
      </c>
    </row>
    <row r="56" spans="1:9" ht="12.75" outlineLevel="2">
      <c r="A56" s="27">
        <v>13</v>
      </c>
      <c r="B56" s="28" t="s">
        <v>155</v>
      </c>
      <c r="C56" s="30" t="s">
        <v>154</v>
      </c>
      <c r="D56" s="29" t="s">
        <v>39</v>
      </c>
      <c r="E56" s="31">
        <v>35</v>
      </c>
      <c r="F56" s="179"/>
      <c r="G56" s="33">
        <f>E56*F56</f>
        <v>0</v>
      </c>
      <c r="H56" s="34">
        <v>3E-05</v>
      </c>
      <c r="I56" s="32">
        <f>E56*H56</f>
        <v>0.00105</v>
      </c>
    </row>
    <row r="57" spans="1:9" ht="12.75" outlineLevel="2">
      <c r="A57" s="27">
        <v>14</v>
      </c>
      <c r="B57" s="28" t="s">
        <v>157</v>
      </c>
      <c r="C57" s="30" t="s">
        <v>156</v>
      </c>
      <c r="D57" s="29" t="s">
        <v>39</v>
      </c>
      <c r="E57" s="31">
        <v>50</v>
      </c>
      <c r="F57" s="179"/>
      <c r="G57" s="33">
        <f>E57*F57</f>
        <v>0</v>
      </c>
      <c r="H57" s="34">
        <v>0.0003</v>
      </c>
      <c r="I57" s="32">
        <f>E57*H57</f>
        <v>0.015</v>
      </c>
    </row>
    <row r="58" spans="1:9" ht="12.75" outlineLevel="2">
      <c r="A58" s="27">
        <v>15</v>
      </c>
      <c r="B58" s="28" t="s">
        <v>196</v>
      </c>
      <c r="C58" s="30" t="s">
        <v>195</v>
      </c>
      <c r="D58" s="29" t="s">
        <v>39</v>
      </c>
      <c r="E58" s="31">
        <v>9</v>
      </c>
      <c r="F58" s="179"/>
      <c r="G58" s="33">
        <f>E58*F58</f>
        <v>0</v>
      </c>
      <c r="H58" s="34">
        <v>0.0004</v>
      </c>
      <c r="I58" s="32">
        <f>E58*H58</f>
        <v>0.0036000000000000003</v>
      </c>
    </row>
    <row r="59" spans="1:9" ht="12.75" outlineLevel="2">
      <c r="A59" s="27"/>
      <c r="B59" s="28"/>
      <c r="C59" s="30"/>
      <c r="D59" s="29"/>
      <c r="E59" s="165"/>
      <c r="F59" s="179"/>
      <c r="G59" s="33"/>
      <c r="H59" s="34"/>
      <c r="I59" s="32"/>
    </row>
    <row r="60" spans="1:9" ht="25.5" outlineLevel="2">
      <c r="A60" s="27">
        <v>16</v>
      </c>
      <c r="B60" s="28" t="s">
        <v>123</v>
      </c>
      <c r="C60" s="30" t="s">
        <v>124</v>
      </c>
      <c r="D60" s="29" t="s">
        <v>41</v>
      </c>
      <c r="E60" s="31">
        <v>13.74</v>
      </c>
      <c r="F60" s="179"/>
      <c r="G60" s="33">
        <f>E60*F60</f>
        <v>0</v>
      </c>
      <c r="H60" s="34">
        <v>0.00628</v>
      </c>
      <c r="I60" s="32">
        <f>E60*H60</f>
        <v>0.0862872</v>
      </c>
    </row>
    <row r="61" spans="1:9" ht="12.75" outlineLevel="2">
      <c r="A61" s="27"/>
      <c r="B61" s="28"/>
      <c r="C61" s="30" t="s">
        <v>412</v>
      </c>
      <c r="D61" s="29"/>
      <c r="E61" s="165"/>
      <c r="F61" s="179"/>
      <c r="G61" s="33"/>
      <c r="H61" s="34"/>
      <c r="I61" s="32"/>
    </row>
    <row r="62" spans="1:9" ht="12.75" outlineLevel="2">
      <c r="A62" s="27">
        <v>17</v>
      </c>
      <c r="B62" s="28" t="s">
        <v>120</v>
      </c>
      <c r="C62" s="30" t="s">
        <v>139</v>
      </c>
      <c r="D62" s="29" t="s">
        <v>41</v>
      </c>
      <c r="E62" s="31">
        <v>54.92</v>
      </c>
      <c r="F62" s="179"/>
      <c r="G62" s="33">
        <f>E62*F62</f>
        <v>0</v>
      </c>
      <c r="H62" s="34">
        <v>0.00832</v>
      </c>
      <c r="I62" s="32">
        <f>E62*H62</f>
        <v>0.45693439999999996</v>
      </c>
    </row>
    <row r="63" spans="1:9" ht="12.75" outlineLevel="2">
      <c r="A63" s="27"/>
      <c r="B63" s="28"/>
      <c r="C63" s="30" t="s">
        <v>406</v>
      </c>
      <c r="D63" s="29"/>
      <c r="E63" s="165"/>
      <c r="F63" s="179"/>
      <c r="G63" s="33"/>
      <c r="H63" s="34"/>
      <c r="I63" s="32"/>
    </row>
    <row r="64" spans="1:9" ht="12.75" outlineLevel="2">
      <c r="A64" s="27">
        <v>18</v>
      </c>
      <c r="B64" s="28" t="s">
        <v>141</v>
      </c>
      <c r="C64" s="30" t="s">
        <v>140</v>
      </c>
      <c r="D64" s="29" t="s">
        <v>41</v>
      </c>
      <c r="E64" s="31">
        <v>56</v>
      </c>
      <c r="F64" s="179"/>
      <c r="G64" s="33">
        <f>E64*F64</f>
        <v>0</v>
      </c>
      <c r="H64" s="34">
        <v>0.003</v>
      </c>
      <c r="I64" s="32">
        <f>E64*H64</f>
        <v>0.168</v>
      </c>
    </row>
    <row r="65" spans="1:9" ht="12.75" outlineLevel="2">
      <c r="A65" s="27">
        <v>19</v>
      </c>
      <c r="B65" s="28" t="s">
        <v>228</v>
      </c>
      <c r="C65" s="30" t="s">
        <v>227</v>
      </c>
      <c r="D65" s="29" t="s">
        <v>41</v>
      </c>
      <c r="E65" s="31">
        <v>16.13</v>
      </c>
      <c r="F65" s="179"/>
      <c r="G65" s="33">
        <f>E65*F65</f>
        <v>0</v>
      </c>
      <c r="H65" s="34">
        <v>0.00489</v>
      </c>
      <c r="I65" s="32">
        <f>E65*H65</f>
        <v>0.07887569999999999</v>
      </c>
    </row>
    <row r="66" spans="1:9" ht="12.75" outlineLevel="2">
      <c r="A66" s="27"/>
      <c r="B66" s="28"/>
      <c r="C66" s="30" t="s">
        <v>407</v>
      </c>
      <c r="D66" s="29"/>
      <c r="E66" s="31">
        <v>4.14</v>
      </c>
      <c r="F66" s="179"/>
      <c r="G66" s="33"/>
      <c r="H66" s="34"/>
      <c r="I66" s="32"/>
    </row>
    <row r="67" spans="1:9" ht="12.75" outlineLevel="2">
      <c r="A67" s="27"/>
      <c r="B67" s="28"/>
      <c r="C67" s="30" t="s">
        <v>408</v>
      </c>
      <c r="D67" s="29"/>
      <c r="E67" s="31">
        <v>11.99</v>
      </c>
      <c r="F67" s="179"/>
      <c r="G67" s="33"/>
      <c r="H67" s="34"/>
      <c r="I67" s="32"/>
    </row>
    <row r="68" spans="1:9" ht="25.5" outlineLevel="2">
      <c r="A68" s="27">
        <v>20</v>
      </c>
      <c r="B68" s="28" t="s">
        <v>230</v>
      </c>
      <c r="C68" s="30" t="s">
        <v>229</v>
      </c>
      <c r="D68" s="29" t="s">
        <v>41</v>
      </c>
      <c r="E68" s="31">
        <v>16.13</v>
      </c>
      <c r="F68" s="179"/>
      <c r="G68" s="33">
        <f>E68*F68</f>
        <v>0</v>
      </c>
      <c r="H68" s="34">
        <v>0.00268</v>
      </c>
      <c r="I68" s="32">
        <f>E68*H68</f>
        <v>0.0432284</v>
      </c>
    </row>
    <row r="69" spans="1:9" ht="25.5" outlineLevel="2">
      <c r="A69" s="27">
        <v>21</v>
      </c>
      <c r="B69" s="28" t="s">
        <v>274</v>
      </c>
      <c r="C69" s="30" t="s">
        <v>273</v>
      </c>
      <c r="D69" s="29" t="s">
        <v>41</v>
      </c>
      <c r="E69" s="31">
        <v>15.2</v>
      </c>
      <c r="F69" s="179"/>
      <c r="G69" s="33">
        <f>E69*F69</f>
        <v>0</v>
      </c>
      <c r="H69" s="34">
        <v>0.00498</v>
      </c>
      <c r="I69" s="32">
        <f>E69*H69</f>
        <v>0.075696</v>
      </c>
    </row>
    <row r="70" spans="1:9" ht="12.75" outlineLevel="2">
      <c r="A70" s="27"/>
      <c r="B70" s="28"/>
      <c r="C70" s="30" t="s">
        <v>388</v>
      </c>
      <c r="D70" s="29"/>
      <c r="E70" s="31">
        <v>15.2</v>
      </c>
      <c r="F70" s="179"/>
      <c r="G70" s="33"/>
      <c r="H70" s="34"/>
      <c r="I70" s="32"/>
    </row>
    <row r="71" spans="1:9" ht="25.5" outlineLevel="2">
      <c r="A71" s="27">
        <v>22</v>
      </c>
      <c r="B71" s="28" t="s">
        <v>276</v>
      </c>
      <c r="C71" s="30" t="s">
        <v>275</v>
      </c>
      <c r="D71" s="29" t="s">
        <v>41</v>
      </c>
      <c r="E71" s="31">
        <v>15.2</v>
      </c>
      <c r="F71" s="179"/>
      <c r="G71" s="33">
        <f>E71*F71</f>
        <v>0</v>
      </c>
      <c r="H71" s="34">
        <v>0.00268</v>
      </c>
      <c r="I71" s="32">
        <f>E71*H71</f>
        <v>0.040736</v>
      </c>
    </row>
    <row r="72" spans="1:9" ht="12.75" outlineLevel="2">
      <c r="A72" s="27"/>
      <c r="B72" s="28"/>
      <c r="C72" s="30"/>
      <c r="D72" s="29"/>
      <c r="E72" s="165"/>
      <c r="F72" s="179"/>
      <c r="G72" s="33"/>
      <c r="H72" s="34"/>
      <c r="I72" s="32"/>
    </row>
    <row r="73" spans="1:9" ht="12.75" outlineLevel="2">
      <c r="A73" s="27">
        <v>23</v>
      </c>
      <c r="B73" s="28" t="s">
        <v>143</v>
      </c>
      <c r="C73" s="30" t="s">
        <v>142</v>
      </c>
      <c r="D73" s="29" t="s">
        <v>41</v>
      </c>
      <c r="E73" s="31">
        <v>17.56</v>
      </c>
      <c r="F73" s="179"/>
      <c r="G73" s="33">
        <f>E73*F73</f>
        <v>0</v>
      </c>
      <c r="H73" s="34">
        <v>0.00012</v>
      </c>
      <c r="I73" s="32">
        <f>E73*H73</f>
        <v>0.0021072</v>
      </c>
    </row>
    <row r="74" spans="1:9" ht="12.75" outlineLevel="2">
      <c r="A74" s="27"/>
      <c r="B74" s="28"/>
      <c r="C74" s="30"/>
      <c r="D74" s="29"/>
      <c r="E74" s="31"/>
      <c r="F74" s="179"/>
      <c r="G74" s="33"/>
      <c r="H74" s="34"/>
      <c r="I74" s="32"/>
    </row>
    <row r="75" spans="1:9" ht="12.75" outlineLevel="2">
      <c r="A75" s="27">
        <v>24</v>
      </c>
      <c r="B75" s="28" t="s">
        <v>231</v>
      </c>
      <c r="C75" s="30" t="s">
        <v>232</v>
      </c>
      <c r="D75" s="29" t="s">
        <v>41</v>
      </c>
      <c r="E75" s="31">
        <v>217.51</v>
      </c>
      <c r="F75" s="179"/>
      <c r="G75" s="33">
        <f>E75*F75</f>
        <v>0</v>
      </c>
      <c r="H75" s="34">
        <v>0.0049</v>
      </c>
      <c r="I75" s="32">
        <f>E75*H75</f>
        <v>1.065799</v>
      </c>
    </row>
    <row r="76" spans="1:9" ht="12.75" outlineLevel="2">
      <c r="A76" s="27"/>
      <c r="B76" s="28"/>
      <c r="C76" s="30" t="s">
        <v>413</v>
      </c>
      <c r="D76" s="29"/>
      <c r="E76" s="165"/>
      <c r="F76" s="179"/>
      <c r="G76" s="33"/>
      <c r="H76" s="34"/>
      <c r="I76" s="32"/>
    </row>
    <row r="77" spans="1:9" ht="12.75" outlineLevel="2">
      <c r="A77" s="27"/>
      <c r="B77" s="28"/>
      <c r="C77" s="30"/>
      <c r="D77" s="29"/>
      <c r="E77" s="166"/>
      <c r="F77" s="179"/>
      <c r="G77" s="33"/>
      <c r="H77" s="34"/>
      <c r="I77" s="32"/>
    </row>
    <row r="78" spans="1:9" ht="12.75" outlineLevel="2">
      <c r="A78" s="27"/>
      <c r="B78" s="28"/>
      <c r="C78" s="151" t="s">
        <v>366</v>
      </c>
      <c r="D78" s="29"/>
      <c r="E78" s="165"/>
      <c r="F78" s="179"/>
      <c r="G78" s="33"/>
      <c r="H78" s="34"/>
      <c r="I78" s="32"/>
    </row>
    <row r="79" spans="1:9" ht="12.75" outlineLevel="2">
      <c r="A79" s="27"/>
      <c r="B79" s="28"/>
      <c r="C79" s="30"/>
      <c r="D79" s="29"/>
      <c r="E79" s="165"/>
      <c r="F79" s="179"/>
      <c r="G79" s="33"/>
      <c r="H79" s="34"/>
      <c r="I79" s="32"/>
    </row>
    <row r="80" spans="1:9" ht="15" outlineLevel="2">
      <c r="A80" s="21"/>
      <c r="B80" s="22"/>
      <c r="C80" s="22" t="s">
        <v>98</v>
      </c>
      <c r="D80" s="22"/>
      <c r="E80" s="23"/>
      <c r="F80" s="180"/>
      <c r="G80" s="25">
        <f>SUBTOTAL(9,G81:G91)</f>
        <v>0</v>
      </c>
      <c r="H80" s="26"/>
      <c r="I80" s="24">
        <f>SUBTOTAL(9,I81:I91)</f>
        <v>31.291688</v>
      </c>
    </row>
    <row r="81" spans="1:9" ht="12.75" outlineLevel="2">
      <c r="A81" s="27">
        <v>1</v>
      </c>
      <c r="B81" s="28" t="s">
        <v>216</v>
      </c>
      <c r="C81" s="30" t="s">
        <v>215</v>
      </c>
      <c r="D81" s="29" t="s">
        <v>40</v>
      </c>
      <c r="E81" s="31">
        <v>3.84</v>
      </c>
      <c r="F81" s="179"/>
      <c r="G81" s="33">
        <f>E81*F81</f>
        <v>0</v>
      </c>
      <c r="H81" s="34">
        <v>2.25634</v>
      </c>
      <c r="I81" s="32">
        <f>E81*H81</f>
        <v>8.664345599999999</v>
      </c>
    </row>
    <row r="82" spans="1:9" ht="12.75" outlineLevel="2">
      <c r="A82" s="27"/>
      <c r="B82" s="28"/>
      <c r="C82" s="30" t="s">
        <v>380</v>
      </c>
      <c r="D82" s="29"/>
      <c r="E82" s="31">
        <v>3.84</v>
      </c>
      <c r="F82" s="179"/>
      <c r="G82" s="33"/>
      <c r="H82" s="34"/>
      <c r="I82" s="32"/>
    </row>
    <row r="83" spans="1:9" ht="12.75" outlineLevel="2">
      <c r="A83" s="27">
        <v>2</v>
      </c>
      <c r="B83" s="28" t="s">
        <v>132</v>
      </c>
      <c r="C83" s="30" t="s">
        <v>133</v>
      </c>
      <c r="D83" s="29" t="s">
        <v>40</v>
      </c>
      <c r="E83" s="31">
        <v>3.84</v>
      </c>
      <c r="F83" s="179"/>
      <c r="G83" s="33">
        <f>E83*F83</f>
        <v>0</v>
      </c>
      <c r="H83" s="34"/>
      <c r="I83" s="32">
        <f>E83*H83</f>
        <v>0</v>
      </c>
    </row>
    <row r="84" spans="1:9" ht="12.75" outlineLevel="2">
      <c r="A84" s="27">
        <v>3</v>
      </c>
      <c r="B84" s="28" t="s">
        <v>130</v>
      </c>
      <c r="C84" s="30" t="s">
        <v>129</v>
      </c>
      <c r="D84" s="29" t="s">
        <v>41</v>
      </c>
      <c r="E84" s="31">
        <v>28.59</v>
      </c>
      <c r="F84" s="179"/>
      <c r="G84" s="33">
        <f>E84*F84</f>
        <v>0</v>
      </c>
      <c r="H84" s="34">
        <v>0.2836</v>
      </c>
      <c r="I84" s="32">
        <f>E84*H84</f>
        <v>8.108124</v>
      </c>
    </row>
    <row r="85" spans="1:9" ht="25.5" outlineLevel="2">
      <c r="A85" s="27"/>
      <c r="B85" s="28"/>
      <c r="C85" s="30" t="s">
        <v>374</v>
      </c>
      <c r="D85" s="29"/>
      <c r="E85" s="167"/>
      <c r="F85" s="181"/>
      <c r="G85" s="148"/>
      <c r="H85" s="34"/>
      <c r="I85" s="32"/>
    </row>
    <row r="86" spans="1:9" ht="25.5" outlineLevel="2">
      <c r="A86" s="27">
        <v>4</v>
      </c>
      <c r="B86" s="28" t="s">
        <v>208</v>
      </c>
      <c r="C86" s="30" t="s">
        <v>131</v>
      </c>
      <c r="D86" s="29" t="s">
        <v>39</v>
      </c>
      <c r="E86" s="31">
        <v>57.1</v>
      </c>
      <c r="F86" s="179"/>
      <c r="G86" s="33">
        <f>E86*F86</f>
        <v>0</v>
      </c>
      <c r="H86" s="34">
        <v>0.19748</v>
      </c>
      <c r="I86" s="32">
        <f>E86*H86</f>
        <v>11.276107999999999</v>
      </c>
    </row>
    <row r="87" spans="1:9" ht="25.5" outlineLevel="2">
      <c r="A87" s="27"/>
      <c r="B87" s="28"/>
      <c r="C87" s="30" t="s">
        <v>373</v>
      </c>
      <c r="D87" s="29"/>
      <c r="E87" s="167"/>
      <c r="F87" s="181"/>
      <c r="G87" s="148"/>
      <c r="H87" s="34"/>
      <c r="I87" s="32"/>
    </row>
    <row r="88" spans="1:9" ht="12.75" outlineLevel="2">
      <c r="A88" s="27">
        <v>5</v>
      </c>
      <c r="B88" s="28" t="s">
        <v>384</v>
      </c>
      <c r="C88" s="30" t="s">
        <v>385</v>
      </c>
      <c r="D88" s="29" t="s">
        <v>41</v>
      </c>
      <c r="E88" s="31">
        <v>8.64</v>
      </c>
      <c r="F88" s="179"/>
      <c r="G88" s="33">
        <f>E88*F88</f>
        <v>0</v>
      </c>
      <c r="H88" s="34">
        <v>0.37536</v>
      </c>
      <c r="I88" s="32">
        <f>E88*H88</f>
        <v>3.2431104000000004</v>
      </c>
    </row>
    <row r="89" spans="1:9" ht="12.75" outlineLevel="2">
      <c r="A89" s="27"/>
      <c r="B89" s="28"/>
      <c r="C89" s="30"/>
      <c r="D89" s="29"/>
      <c r="E89" s="167"/>
      <c r="F89" s="181"/>
      <c r="G89" s="148"/>
      <c r="H89" s="34"/>
      <c r="I89" s="32"/>
    </row>
    <row r="90" spans="1:9" ht="12.75" outlineLevel="2">
      <c r="A90" s="27"/>
      <c r="B90" s="28"/>
      <c r="C90" s="30"/>
      <c r="D90" s="29"/>
      <c r="E90" s="165"/>
      <c r="F90" s="179"/>
      <c r="G90" s="33"/>
      <c r="H90" s="34"/>
      <c r="I90" s="32"/>
    </row>
    <row r="91" spans="1:9" ht="12.75" outlineLevel="2">
      <c r="A91" s="27"/>
      <c r="B91" s="28"/>
      <c r="C91" s="151" t="s">
        <v>370</v>
      </c>
      <c r="D91" s="29"/>
      <c r="E91" s="165"/>
      <c r="F91" s="179"/>
      <c r="G91" s="33"/>
      <c r="H91" s="34"/>
      <c r="I91" s="32"/>
    </row>
    <row r="92" spans="1:9" ht="12.75" outlineLevel="2">
      <c r="A92" s="27"/>
      <c r="B92" s="28"/>
      <c r="C92" s="30"/>
      <c r="D92" s="29"/>
      <c r="E92" s="165"/>
      <c r="F92" s="179"/>
      <c r="G92" s="33"/>
      <c r="H92" s="34"/>
      <c r="I92" s="32"/>
    </row>
    <row r="93" spans="1:9" ht="15" outlineLevel="2">
      <c r="A93" s="21"/>
      <c r="B93" s="22"/>
      <c r="C93" s="22" t="s">
        <v>95</v>
      </c>
      <c r="D93" s="22"/>
      <c r="E93" s="23"/>
      <c r="F93" s="180"/>
      <c r="G93" s="25">
        <f>SUBTOTAL(9,G94:G101)</f>
        <v>0</v>
      </c>
      <c r="H93" s="26"/>
      <c r="I93" s="24">
        <f>SUBTOTAL(9,I94:I101)</f>
        <v>0</v>
      </c>
    </row>
    <row r="94" spans="1:9" ht="12.75" outlineLevel="2">
      <c r="A94" s="27">
        <v>1</v>
      </c>
      <c r="B94" s="28" t="s">
        <v>278</v>
      </c>
      <c r="C94" s="30" t="s">
        <v>277</v>
      </c>
      <c r="D94" s="29" t="s">
        <v>41</v>
      </c>
      <c r="E94" s="31">
        <v>206.4</v>
      </c>
      <c r="F94" s="179"/>
      <c r="G94" s="33">
        <f>E94*F94</f>
        <v>0</v>
      </c>
      <c r="H94" s="34"/>
      <c r="I94" s="32" t="s">
        <v>107</v>
      </c>
    </row>
    <row r="95" spans="1:9" ht="12.75" outlineLevel="2">
      <c r="A95" s="27"/>
      <c r="B95" s="28"/>
      <c r="C95" s="30" t="s">
        <v>279</v>
      </c>
      <c r="D95" s="29"/>
      <c r="E95" s="31">
        <v>102.8</v>
      </c>
      <c r="F95" s="179"/>
      <c r="G95" s="33"/>
      <c r="H95" s="34"/>
      <c r="I95" s="32"/>
    </row>
    <row r="96" spans="1:9" ht="12.75" outlineLevel="2">
      <c r="A96" s="27"/>
      <c r="B96" s="28"/>
      <c r="C96" s="30" t="s">
        <v>280</v>
      </c>
      <c r="D96" s="29"/>
      <c r="E96" s="31">
        <v>103.6</v>
      </c>
      <c r="F96" s="179"/>
      <c r="G96" s="33"/>
      <c r="H96" s="34"/>
      <c r="I96" s="32"/>
    </row>
    <row r="97" spans="1:9" ht="12.75" outlineLevel="2">
      <c r="A97" s="27">
        <v>2</v>
      </c>
      <c r="B97" s="28" t="s">
        <v>281</v>
      </c>
      <c r="C97" s="30" t="s">
        <v>108</v>
      </c>
      <c r="D97" s="29" t="s">
        <v>41</v>
      </c>
      <c r="E97" s="170">
        <v>6192</v>
      </c>
      <c r="F97" s="179"/>
      <c r="G97" s="33">
        <f>E97*F97</f>
        <v>0</v>
      </c>
      <c r="H97" s="34"/>
      <c r="I97" s="32" t="s">
        <v>107</v>
      </c>
    </row>
    <row r="98" spans="1:9" ht="12.75" outlineLevel="2">
      <c r="A98" s="27"/>
      <c r="B98" s="28"/>
      <c r="C98" s="30" t="s">
        <v>282</v>
      </c>
      <c r="D98" s="29"/>
      <c r="E98" s="31"/>
      <c r="F98" s="179"/>
      <c r="G98" s="33"/>
      <c r="H98" s="34"/>
      <c r="I98" s="32"/>
    </row>
    <row r="99" spans="1:9" ht="12.75" outlineLevel="2">
      <c r="A99" s="27">
        <v>3</v>
      </c>
      <c r="B99" s="28" t="s">
        <v>203</v>
      </c>
      <c r="C99" s="30" t="s">
        <v>109</v>
      </c>
      <c r="D99" s="29" t="s">
        <v>41</v>
      </c>
      <c r="E99" s="31">
        <v>206.4</v>
      </c>
      <c r="F99" s="179"/>
      <c r="G99" s="33">
        <f>E99*F99</f>
        <v>0</v>
      </c>
      <c r="H99" s="34"/>
      <c r="I99" s="32" t="s">
        <v>107</v>
      </c>
    </row>
    <row r="100" spans="1:9" ht="12.75" outlineLevel="2">
      <c r="A100" s="27">
        <v>4</v>
      </c>
      <c r="B100" s="28" t="s">
        <v>8</v>
      </c>
      <c r="C100" s="30" t="s">
        <v>7</v>
      </c>
      <c r="D100" s="29" t="s">
        <v>41</v>
      </c>
      <c r="E100" s="31">
        <v>11.89</v>
      </c>
      <c r="F100" s="179"/>
      <c r="G100" s="33">
        <f>E100*F100</f>
        <v>0</v>
      </c>
      <c r="H100" s="34"/>
      <c r="I100" s="32"/>
    </row>
    <row r="101" spans="1:9" ht="12.75" outlineLevel="2">
      <c r="A101" s="27"/>
      <c r="B101" s="28"/>
      <c r="C101" s="30" t="s">
        <v>204</v>
      </c>
      <c r="D101" s="29"/>
      <c r="E101" s="165"/>
      <c r="F101" s="179"/>
      <c r="G101" s="33"/>
      <c r="H101" s="34"/>
      <c r="I101" s="32"/>
    </row>
    <row r="102" spans="1:9" ht="12.75" outlineLevel="2">
      <c r="A102" s="27"/>
      <c r="B102" s="28"/>
      <c r="C102" s="30"/>
      <c r="D102" s="29"/>
      <c r="E102" s="165"/>
      <c r="F102" s="179"/>
      <c r="G102" s="33"/>
      <c r="H102" s="34"/>
      <c r="I102" s="32"/>
    </row>
    <row r="103" spans="1:9" ht="12.75" outlineLevel="2">
      <c r="A103" s="27"/>
      <c r="B103" s="28"/>
      <c r="C103" s="151" t="s">
        <v>369</v>
      </c>
      <c r="D103" s="29"/>
      <c r="E103" s="165"/>
      <c r="F103" s="179"/>
      <c r="G103" s="33"/>
      <c r="H103" s="34"/>
      <c r="I103" s="32"/>
    </row>
    <row r="104" spans="1:9" ht="12.75" outlineLevel="2">
      <c r="A104" s="27"/>
      <c r="B104" s="28"/>
      <c r="C104" s="30"/>
      <c r="D104" s="29"/>
      <c r="E104" s="165"/>
      <c r="F104" s="179"/>
      <c r="G104" s="33"/>
      <c r="H104" s="34"/>
      <c r="I104" s="32"/>
    </row>
    <row r="105" spans="1:9" ht="15" outlineLevel="2">
      <c r="A105" s="21"/>
      <c r="B105" s="22"/>
      <c r="C105" s="22" t="s">
        <v>110</v>
      </c>
      <c r="D105" s="22"/>
      <c r="E105" s="23"/>
      <c r="F105" s="180"/>
      <c r="G105" s="25">
        <f>SUBTOTAL(9,G106:G143)</f>
        <v>0</v>
      </c>
      <c r="H105" s="26"/>
      <c r="I105" s="24"/>
    </row>
    <row r="106" spans="1:9" ht="25.5" outlineLevel="2">
      <c r="A106" s="27">
        <v>1</v>
      </c>
      <c r="B106" s="28" t="s">
        <v>25</v>
      </c>
      <c r="C106" s="30" t="s">
        <v>375</v>
      </c>
      <c r="D106" s="29" t="s">
        <v>40</v>
      </c>
      <c r="E106" s="31">
        <v>3.84</v>
      </c>
      <c r="F106" s="179"/>
      <c r="G106" s="33">
        <f>E106*F106</f>
        <v>0</v>
      </c>
      <c r="H106" s="34">
        <v>2.2</v>
      </c>
      <c r="I106" s="32">
        <f>E106*H106</f>
        <v>8.448</v>
      </c>
    </row>
    <row r="107" spans="1:9" ht="12.75" outlineLevel="2">
      <c r="A107" s="27"/>
      <c r="B107" s="28"/>
      <c r="C107" s="30"/>
      <c r="D107" s="29"/>
      <c r="E107" s="166"/>
      <c r="F107" s="179"/>
      <c r="G107" s="33"/>
      <c r="H107" s="34"/>
      <c r="I107" s="32"/>
    </row>
    <row r="108" spans="1:9" ht="12.75" outlineLevel="2">
      <c r="A108" s="27">
        <v>2</v>
      </c>
      <c r="B108" s="28" t="s">
        <v>170</v>
      </c>
      <c r="C108" s="30" t="s">
        <v>224</v>
      </c>
      <c r="D108" s="29" t="s">
        <v>41</v>
      </c>
      <c r="E108" s="31">
        <v>28.59</v>
      </c>
      <c r="F108" s="179"/>
      <c r="G108" s="33">
        <f>E108*F108</f>
        <v>0</v>
      </c>
      <c r="H108" s="34">
        <v>0.255</v>
      </c>
      <c r="I108" s="32">
        <f>E108*H108</f>
        <v>7.29045</v>
      </c>
    </row>
    <row r="109" spans="1:9" ht="12.75" outlineLevel="2">
      <c r="A109" s="27">
        <v>3</v>
      </c>
      <c r="B109" s="28" t="s">
        <v>382</v>
      </c>
      <c r="C109" s="30" t="s">
        <v>381</v>
      </c>
      <c r="D109" s="29" t="s">
        <v>41</v>
      </c>
      <c r="E109" s="31">
        <v>8.64</v>
      </c>
      <c r="F109" s="179"/>
      <c r="G109" s="33">
        <f>E109*F109</f>
        <v>0</v>
      </c>
      <c r="H109" s="34">
        <v>0.229</v>
      </c>
      <c r="I109" s="32">
        <f>E109*H109</f>
        <v>1.9785600000000003</v>
      </c>
    </row>
    <row r="110" spans="1:9" ht="12.75" outlineLevel="2">
      <c r="A110" s="27"/>
      <c r="B110" s="28"/>
      <c r="C110" s="30" t="s">
        <v>383</v>
      </c>
      <c r="D110" s="29"/>
      <c r="E110" s="31"/>
      <c r="F110" s="179"/>
      <c r="G110" s="33"/>
      <c r="H110" s="34"/>
      <c r="I110" s="32"/>
    </row>
    <row r="111" spans="1:9" ht="12.75" outlineLevel="2">
      <c r="A111" s="27">
        <v>4</v>
      </c>
      <c r="B111" s="28" t="s">
        <v>225</v>
      </c>
      <c r="C111" s="30" t="s">
        <v>226</v>
      </c>
      <c r="D111" s="29" t="s">
        <v>41</v>
      </c>
      <c r="E111" s="31">
        <v>9.46</v>
      </c>
      <c r="F111" s="179"/>
      <c r="G111" s="33">
        <f>E111*F111</f>
        <v>0</v>
      </c>
      <c r="H111" s="34">
        <v>0.255</v>
      </c>
      <c r="I111" s="32">
        <f>E111*H111</f>
        <v>2.4123</v>
      </c>
    </row>
    <row r="112" spans="1:9" ht="12.75" outlineLevel="2">
      <c r="A112" s="27"/>
      <c r="B112" s="28"/>
      <c r="C112" s="30" t="s">
        <v>393</v>
      </c>
      <c r="D112" s="29"/>
      <c r="E112" s="167"/>
      <c r="F112" s="179"/>
      <c r="G112" s="33"/>
      <c r="H112" s="34"/>
      <c r="I112" s="32"/>
    </row>
    <row r="113" spans="1:9" ht="12.75" outlineLevel="2">
      <c r="A113" s="27">
        <v>5</v>
      </c>
      <c r="B113" s="28" t="s">
        <v>163</v>
      </c>
      <c r="C113" s="30" t="s">
        <v>164</v>
      </c>
      <c r="D113" s="29" t="s">
        <v>41</v>
      </c>
      <c r="E113" s="31">
        <v>8.1</v>
      </c>
      <c r="F113" s="179"/>
      <c r="G113" s="33">
        <f>E113*F113</f>
        <v>0</v>
      </c>
      <c r="H113" s="34">
        <v>0.088</v>
      </c>
      <c r="I113" s="32">
        <f>E113*H113</f>
        <v>0.7127999999999999</v>
      </c>
    </row>
    <row r="114" spans="1:9" ht="12.75" outlineLevel="2">
      <c r="A114" s="27"/>
      <c r="B114" s="28"/>
      <c r="C114" s="30" t="s">
        <v>295</v>
      </c>
      <c r="D114" s="29"/>
      <c r="E114" s="166"/>
      <c r="F114" s="179"/>
      <c r="G114" s="33"/>
      <c r="H114" s="34"/>
      <c r="I114" s="32"/>
    </row>
    <row r="115" spans="1:9" ht="12.75" outlineLevel="2">
      <c r="A115" s="27">
        <v>6</v>
      </c>
      <c r="B115" s="28" t="s">
        <v>27</v>
      </c>
      <c r="C115" s="30" t="s">
        <v>26</v>
      </c>
      <c r="D115" s="29" t="s">
        <v>41</v>
      </c>
      <c r="E115" s="31">
        <f>SUM(E116:E119)</f>
        <v>43.650000000000006</v>
      </c>
      <c r="F115" s="179"/>
      <c r="G115" s="33">
        <f>E115*F115</f>
        <v>0</v>
      </c>
      <c r="H115" s="34">
        <v>0.089</v>
      </c>
      <c r="I115" s="32">
        <f>E115*H115</f>
        <v>3.88485</v>
      </c>
    </row>
    <row r="116" spans="1:9" ht="12.75" outlineLevel="2">
      <c r="A116" s="27"/>
      <c r="B116" s="28"/>
      <c r="C116" s="30" t="s">
        <v>388</v>
      </c>
      <c r="D116" s="29"/>
      <c r="E116" s="31">
        <v>15.2</v>
      </c>
      <c r="F116" s="179"/>
      <c r="G116" s="33"/>
      <c r="H116" s="34"/>
      <c r="I116" s="32"/>
    </row>
    <row r="117" spans="1:9" ht="12.75" outlineLevel="2">
      <c r="A117" s="27"/>
      <c r="B117" s="28"/>
      <c r="C117" s="30" t="s">
        <v>389</v>
      </c>
      <c r="D117" s="29"/>
      <c r="E117" s="31">
        <v>14.65</v>
      </c>
      <c r="F117" s="179"/>
      <c r="G117" s="33"/>
      <c r="H117" s="34"/>
      <c r="I117" s="32"/>
    </row>
    <row r="118" spans="1:9" ht="12.75" outlineLevel="2">
      <c r="A118" s="27"/>
      <c r="B118" s="28"/>
      <c r="C118" s="30" t="s">
        <v>390</v>
      </c>
      <c r="D118" s="29"/>
      <c r="E118" s="31">
        <v>9.78</v>
      </c>
      <c r="F118" s="179"/>
      <c r="G118" s="33"/>
      <c r="H118" s="34"/>
      <c r="I118" s="32"/>
    </row>
    <row r="119" spans="1:9" ht="12.75" outlineLevel="2">
      <c r="A119" s="27"/>
      <c r="B119" s="28"/>
      <c r="C119" s="30" t="s">
        <v>391</v>
      </c>
      <c r="D119" s="29"/>
      <c r="E119" s="31">
        <v>4.02</v>
      </c>
      <c r="F119" s="179"/>
      <c r="G119" s="33"/>
      <c r="H119" s="34"/>
      <c r="I119" s="32"/>
    </row>
    <row r="120" spans="1:9" ht="12.75" outlineLevel="2">
      <c r="A120" s="27">
        <v>7</v>
      </c>
      <c r="B120" s="28" t="s">
        <v>10</v>
      </c>
      <c r="C120" s="30" t="s">
        <v>294</v>
      </c>
      <c r="D120" s="29" t="s">
        <v>44</v>
      </c>
      <c r="E120" s="31">
        <v>3</v>
      </c>
      <c r="F120" s="179"/>
      <c r="G120" s="33">
        <f aca="true" t="shared" si="0" ref="G120:G137">E120*F120</f>
        <v>0</v>
      </c>
      <c r="H120" s="34">
        <v>0.007</v>
      </c>
      <c r="I120" s="32">
        <f aca="true" t="shared" si="1" ref="I120:I132">E120*H120</f>
        <v>0.021</v>
      </c>
    </row>
    <row r="121" spans="1:9" ht="12.75" outlineLevel="2">
      <c r="A121" s="27">
        <v>8</v>
      </c>
      <c r="B121" s="28" t="s">
        <v>115</v>
      </c>
      <c r="C121" s="30" t="s">
        <v>114</v>
      </c>
      <c r="D121" s="29" t="s">
        <v>44</v>
      </c>
      <c r="E121" s="31">
        <v>4</v>
      </c>
      <c r="F121" s="179"/>
      <c r="G121" s="33">
        <f t="shared" si="0"/>
        <v>0</v>
      </c>
      <c r="H121" s="149">
        <v>0.024</v>
      </c>
      <c r="I121" s="32">
        <f t="shared" si="1"/>
        <v>0.096</v>
      </c>
    </row>
    <row r="122" spans="1:9" ht="12.75" outlineLevel="2">
      <c r="A122" s="27">
        <v>9</v>
      </c>
      <c r="B122" s="28" t="s">
        <v>169</v>
      </c>
      <c r="C122" s="30" t="s">
        <v>165</v>
      </c>
      <c r="D122" s="29" t="s">
        <v>39</v>
      </c>
      <c r="E122" s="31">
        <v>9</v>
      </c>
      <c r="F122" s="179"/>
      <c r="G122" s="33">
        <f t="shared" si="0"/>
        <v>0</v>
      </c>
      <c r="H122" s="149">
        <v>0.004</v>
      </c>
      <c r="I122" s="32">
        <f t="shared" si="1"/>
        <v>0.036000000000000004</v>
      </c>
    </row>
    <row r="123" spans="1:9" ht="12.75" outlineLevel="2">
      <c r="A123" s="27">
        <v>10</v>
      </c>
      <c r="B123" s="28" t="s">
        <v>168</v>
      </c>
      <c r="C123" s="30" t="s">
        <v>166</v>
      </c>
      <c r="D123" s="29" t="s">
        <v>39</v>
      </c>
      <c r="E123" s="31">
        <v>15.4</v>
      </c>
      <c r="F123" s="179"/>
      <c r="G123" s="33">
        <f t="shared" si="0"/>
        <v>0</v>
      </c>
      <c r="H123" s="149">
        <v>0.003</v>
      </c>
      <c r="I123" s="32">
        <f t="shared" si="1"/>
        <v>0.046200000000000005</v>
      </c>
    </row>
    <row r="124" spans="1:9" ht="12.75" outlineLevel="2">
      <c r="A124" s="27">
        <v>11</v>
      </c>
      <c r="B124" s="28" t="s">
        <v>174</v>
      </c>
      <c r="C124" s="30" t="s">
        <v>173</v>
      </c>
      <c r="D124" s="29" t="s">
        <v>39</v>
      </c>
      <c r="E124" s="31">
        <v>21.2</v>
      </c>
      <c r="F124" s="179"/>
      <c r="G124" s="33">
        <f t="shared" si="0"/>
        <v>0</v>
      </c>
      <c r="H124" s="149">
        <v>0.002</v>
      </c>
      <c r="I124" s="32">
        <f t="shared" si="1"/>
        <v>0.0424</v>
      </c>
    </row>
    <row r="125" spans="1:9" ht="12.75" outlineLevel="2">
      <c r="A125" s="27">
        <v>12</v>
      </c>
      <c r="B125" s="28" t="s">
        <v>219</v>
      </c>
      <c r="C125" s="30" t="s">
        <v>218</v>
      </c>
      <c r="D125" s="29" t="s">
        <v>39</v>
      </c>
      <c r="E125" s="31">
        <v>8.95</v>
      </c>
      <c r="F125" s="179"/>
      <c r="G125" s="33">
        <f>E125*F125</f>
        <v>0</v>
      </c>
      <c r="H125" s="149">
        <v>0.002</v>
      </c>
      <c r="I125" s="32">
        <f>E125*H125</f>
        <v>0.0179</v>
      </c>
    </row>
    <row r="126" spans="1:9" ht="12.75" outlineLevel="2">
      <c r="A126" s="27">
        <v>13</v>
      </c>
      <c r="B126" s="28" t="s">
        <v>292</v>
      </c>
      <c r="C126" s="30" t="s">
        <v>291</v>
      </c>
      <c r="D126" s="29" t="s">
        <v>39</v>
      </c>
      <c r="E126" s="31">
        <v>9</v>
      </c>
      <c r="F126" s="179"/>
      <c r="G126" s="33">
        <f t="shared" si="0"/>
        <v>0</v>
      </c>
      <c r="H126" s="149">
        <v>0.002</v>
      </c>
      <c r="I126" s="32">
        <f t="shared" si="1"/>
        <v>0.018000000000000002</v>
      </c>
    </row>
    <row r="127" spans="1:9" ht="12.75" outlineLevel="2">
      <c r="A127" s="27">
        <v>14</v>
      </c>
      <c r="B127" s="28" t="s">
        <v>167</v>
      </c>
      <c r="C127" s="30" t="s">
        <v>293</v>
      </c>
      <c r="D127" s="29" t="s">
        <v>39</v>
      </c>
      <c r="E127" s="31">
        <v>35.1</v>
      </c>
      <c r="F127" s="179"/>
      <c r="G127" s="33">
        <f t="shared" si="0"/>
        <v>0</v>
      </c>
      <c r="H127" s="149">
        <v>0.002</v>
      </c>
      <c r="I127" s="32">
        <f t="shared" si="1"/>
        <v>0.0702</v>
      </c>
    </row>
    <row r="128" spans="1:9" ht="12.75" outlineLevel="2">
      <c r="A128" s="27"/>
      <c r="B128" s="28"/>
      <c r="C128" s="30" t="s">
        <v>394</v>
      </c>
      <c r="D128" s="29"/>
      <c r="E128" s="166"/>
      <c r="F128" s="179"/>
      <c r="G128" s="33"/>
      <c r="H128" s="149"/>
      <c r="I128" s="32"/>
    </row>
    <row r="129" spans="1:9" ht="12.75" outlineLevel="2">
      <c r="A129" s="27">
        <v>15</v>
      </c>
      <c r="B129" s="28" t="s">
        <v>24</v>
      </c>
      <c r="C129" s="30" t="s">
        <v>217</v>
      </c>
      <c r="D129" s="29" t="s">
        <v>41</v>
      </c>
      <c r="E129" s="31">
        <v>14</v>
      </c>
      <c r="F129" s="179"/>
      <c r="G129" s="33">
        <f t="shared" si="0"/>
        <v>0</v>
      </c>
      <c r="H129" s="149">
        <v>0.006</v>
      </c>
      <c r="I129" s="32">
        <f t="shared" si="1"/>
        <v>0.084</v>
      </c>
    </row>
    <row r="130" spans="1:9" ht="12.75" outlineLevel="2">
      <c r="A130" s="27">
        <v>16</v>
      </c>
      <c r="B130" s="28" t="s">
        <v>396</v>
      </c>
      <c r="C130" s="30" t="s">
        <v>395</v>
      </c>
      <c r="D130" s="29" t="s">
        <v>39</v>
      </c>
      <c r="E130" s="31">
        <v>14</v>
      </c>
      <c r="F130" s="179"/>
      <c r="G130" s="33">
        <f>E130*F130</f>
        <v>0</v>
      </c>
      <c r="H130" s="149">
        <v>0.002</v>
      </c>
      <c r="I130" s="32">
        <f>E130*H130</f>
        <v>0.028</v>
      </c>
    </row>
    <row r="131" spans="1:9" ht="12.75" outlineLevel="2">
      <c r="A131" s="27"/>
      <c r="B131" s="28"/>
      <c r="C131" s="30" t="s">
        <v>397</v>
      </c>
      <c r="D131" s="29"/>
      <c r="E131" s="31"/>
      <c r="F131" s="179"/>
      <c r="G131" s="33"/>
      <c r="H131" s="149"/>
      <c r="I131" s="32"/>
    </row>
    <row r="132" spans="1:9" ht="12.75" outlineLevel="2">
      <c r="A132" s="27">
        <v>17</v>
      </c>
      <c r="B132" s="28" t="s">
        <v>221</v>
      </c>
      <c r="C132" s="30" t="s">
        <v>220</v>
      </c>
      <c r="D132" s="29" t="s">
        <v>39</v>
      </c>
      <c r="E132" s="31">
        <v>2</v>
      </c>
      <c r="F132" s="179"/>
      <c r="G132" s="33">
        <f t="shared" si="0"/>
        <v>0</v>
      </c>
      <c r="H132" s="149">
        <v>0.002</v>
      </c>
      <c r="I132" s="32">
        <f t="shared" si="1"/>
        <v>0.004</v>
      </c>
    </row>
    <row r="133" spans="1:9" ht="12.75" outlineLevel="2">
      <c r="A133" s="27">
        <v>18</v>
      </c>
      <c r="B133" s="28" t="s">
        <v>237</v>
      </c>
      <c r="C133" s="30" t="s">
        <v>236</v>
      </c>
      <c r="D133" s="29" t="s">
        <v>41</v>
      </c>
      <c r="E133" s="31">
        <v>217.51</v>
      </c>
      <c r="F133" s="179"/>
      <c r="G133" s="33">
        <f>E133*F133</f>
        <v>0</v>
      </c>
      <c r="H133" s="149">
        <v>0.005</v>
      </c>
      <c r="I133" s="32">
        <f>E133*H133</f>
        <v>1.08755</v>
      </c>
    </row>
    <row r="134" spans="1:9" ht="12.75" outlineLevel="2">
      <c r="A134" s="27">
        <v>19</v>
      </c>
      <c r="B134" s="28" t="s">
        <v>415</v>
      </c>
      <c r="C134" s="30" t="s">
        <v>414</v>
      </c>
      <c r="D134" s="29" t="s">
        <v>41</v>
      </c>
      <c r="E134" s="31">
        <v>2.93</v>
      </c>
      <c r="F134" s="179"/>
      <c r="G134" s="33">
        <f>E134*F134</f>
        <v>0</v>
      </c>
      <c r="H134" s="149">
        <v>0.086</v>
      </c>
      <c r="I134" s="32">
        <f>E134*H134</f>
        <v>0.25198</v>
      </c>
    </row>
    <row r="135" spans="1:9" ht="12.75" outlineLevel="2">
      <c r="A135" s="27">
        <v>20</v>
      </c>
      <c r="B135" s="28" t="s">
        <v>417</v>
      </c>
      <c r="C135" s="30" t="s">
        <v>416</v>
      </c>
      <c r="D135" s="29" t="s">
        <v>41</v>
      </c>
      <c r="E135" s="31">
        <v>11.7</v>
      </c>
      <c r="F135" s="179"/>
      <c r="G135" s="33">
        <f>E135*F135</f>
        <v>0</v>
      </c>
      <c r="H135" s="149">
        <v>0.117</v>
      </c>
      <c r="I135" s="32">
        <f>E135*H135</f>
        <v>1.3689</v>
      </c>
    </row>
    <row r="136" spans="1:9" ht="12.75" outlineLevel="2">
      <c r="A136" s="27">
        <v>21</v>
      </c>
      <c r="B136" s="28" t="s">
        <v>421</v>
      </c>
      <c r="C136" s="30" t="s">
        <v>420</v>
      </c>
      <c r="D136" s="29" t="s">
        <v>39</v>
      </c>
      <c r="E136" s="31">
        <v>5.1</v>
      </c>
      <c r="F136" s="179"/>
      <c r="G136" s="33">
        <f>E136*F136</f>
        <v>0</v>
      </c>
      <c r="H136" s="149">
        <v>0.025</v>
      </c>
      <c r="I136" s="32">
        <f>E136*H136</f>
        <v>0.1275</v>
      </c>
    </row>
    <row r="137" spans="1:9" ht="12.75" outlineLevel="2">
      <c r="A137" s="27"/>
      <c r="B137" s="28"/>
      <c r="C137" s="30"/>
      <c r="D137" s="29"/>
      <c r="E137" s="166"/>
      <c r="F137" s="179"/>
      <c r="G137" s="33">
        <f t="shared" si="0"/>
        <v>0</v>
      </c>
      <c r="H137" s="149"/>
      <c r="I137" s="150">
        <f>SUM(I106:I135)</f>
        <v>27.899090000000008</v>
      </c>
    </row>
    <row r="138" spans="1:9" ht="12.75" outlineLevel="2">
      <c r="A138" s="27">
        <v>22</v>
      </c>
      <c r="B138" s="28" t="s">
        <v>176</v>
      </c>
      <c r="C138" s="30" t="s">
        <v>175</v>
      </c>
      <c r="D138" s="29" t="s">
        <v>42</v>
      </c>
      <c r="E138" s="31">
        <v>27.9</v>
      </c>
      <c r="F138" s="179"/>
      <c r="G138" s="33">
        <f aca="true" t="shared" si="2" ref="G138:G143">E138*F138</f>
        <v>0</v>
      </c>
      <c r="H138" s="34"/>
      <c r="I138" s="32">
        <f>E138*H138</f>
        <v>0</v>
      </c>
    </row>
    <row r="139" spans="1:9" ht="12.75" outlineLevel="2">
      <c r="A139" s="27">
        <v>23</v>
      </c>
      <c r="B139" s="28" t="s">
        <v>112</v>
      </c>
      <c r="C139" s="30" t="s">
        <v>113</v>
      </c>
      <c r="D139" s="29" t="s">
        <v>42</v>
      </c>
      <c r="E139" s="31">
        <v>27.9</v>
      </c>
      <c r="F139" s="179"/>
      <c r="G139" s="33">
        <f t="shared" si="2"/>
        <v>0</v>
      </c>
      <c r="H139" s="34"/>
      <c r="I139" s="32" t="s">
        <v>107</v>
      </c>
    </row>
    <row r="140" spans="1:9" ht="12.75" outlineLevel="2">
      <c r="A140" s="27">
        <v>24</v>
      </c>
      <c r="B140" s="28" t="s">
        <v>116</v>
      </c>
      <c r="C140" s="30" t="s">
        <v>117</v>
      </c>
      <c r="D140" s="29" t="s">
        <v>42</v>
      </c>
      <c r="E140" s="31">
        <v>390.6</v>
      </c>
      <c r="F140" s="179"/>
      <c r="G140" s="33">
        <f t="shared" si="2"/>
        <v>0</v>
      </c>
      <c r="H140" s="34"/>
      <c r="I140" s="32" t="s">
        <v>107</v>
      </c>
    </row>
    <row r="141" spans="1:9" ht="12.75" outlineLevel="2">
      <c r="A141" s="27"/>
      <c r="B141" s="28"/>
      <c r="C141" s="30" t="s">
        <v>418</v>
      </c>
      <c r="D141" s="29"/>
      <c r="E141" s="31"/>
      <c r="F141" s="179"/>
      <c r="G141" s="33"/>
      <c r="H141" s="34"/>
      <c r="I141" s="32"/>
    </row>
    <row r="142" spans="1:9" ht="12.75" outlineLevel="2">
      <c r="A142" s="27">
        <v>25</v>
      </c>
      <c r="B142" s="28" t="s">
        <v>31</v>
      </c>
      <c r="C142" s="30" t="s">
        <v>30</v>
      </c>
      <c r="D142" s="29" t="s">
        <v>42</v>
      </c>
      <c r="E142" s="31">
        <v>27.9</v>
      </c>
      <c r="F142" s="179"/>
      <c r="G142" s="33">
        <f t="shared" si="2"/>
        <v>0</v>
      </c>
      <c r="H142" s="34"/>
      <c r="I142" s="32"/>
    </row>
    <row r="143" spans="1:9" ht="12.75" outlineLevel="2">
      <c r="A143" s="27"/>
      <c r="B143" s="28"/>
      <c r="C143" s="151" t="s">
        <v>368</v>
      </c>
      <c r="D143" s="29"/>
      <c r="E143" s="31"/>
      <c r="F143" s="179"/>
      <c r="G143" s="33">
        <f t="shared" si="2"/>
        <v>0</v>
      </c>
      <c r="H143" s="34"/>
      <c r="I143" s="32"/>
    </row>
    <row r="144" spans="1:9" ht="20.25" customHeight="1" outlineLevel="1">
      <c r="A144" s="21"/>
      <c r="B144" s="22"/>
      <c r="C144" s="22" t="s">
        <v>45</v>
      </c>
      <c r="D144" s="22"/>
      <c r="E144" s="172"/>
      <c r="F144" s="180"/>
      <c r="G144" s="25">
        <f>SUBTOTAL(9,G145:G145)</f>
        <v>0</v>
      </c>
      <c r="H144" s="26"/>
      <c r="I144" s="24"/>
    </row>
    <row r="145" spans="1:9" ht="25.5" outlineLevel="2">
      <c r="A145" s="35" t="s">
        <v>99</v>
      </c>
      <c r="B145" s="36" t="s">
        <v>128</v>
      </c>
      <c r="C145" s="37" t="s">
        <v>127</v>
      </c>
      <c r="D145" s="38" t="s">
        <v>42</v>
      </c>
      <c r="E145" s="8">
        <v>39.89</v>
      </c>
      <c r="F145" s="181"/>
      <c r="G145" s="33">
        <f>E145*F145</f>
        <v>0</v>
      </c>
      <c r="H145" s="41"/>
      <c r="I145" s="39"/>
    </row>
    <row r="146" spans="1:9" ht="12.75" outlineLevel="2">
      <c r="A146" s="35"/>
      <c r="B146" s="36"/>
      <c r="C146" s="37" t="s">
        <v>91</v>
      </c>
      <c r="D146" s="38"/>
      <c r="E146" s="169"/>
      <c r="F146" s="181"/>
      <c r="G146" s="40"/>
      <c r="H146" s="41"/>
      <c r="I146" s="39"/>
    </row>
    <row r="147" spans="1:9" ht="15" outlineLevel="2">
      <c r="A147" s="21"/>
      <c r="B147" s="22"/>
      <c r="C147" s="22" t="s">
        <v>105</v>
      </c>
      <c r="D147" s="22"/>
      <c r="E147" s="23"/>
      <c r="F147" s="180"/>
      <c r="G147" s="25">
        <f>SUBTOTAL(9,G149:G159)</f>
        <v>0</v>
      </c>
      <c r="H147" s="26"/>
      <c r="I147" s="24">
        <f>SUBTOTAL(9,I149:I159)</f>
        <v>0.7780400000000001</v>
      </c>
    </row>
    <row r="148" spans="1:9" ht="15" outlineLevel="2">
      <c r="A148" s="21"/>
      <c r="B148" s="22"/>
      <c r="C148" s="22"/>
      <c r="D148" s="22"/>
      <c r="E148" s="23"/>
      <c r="F148" s="180"/>
      <c r="G148" s="25"/>
      <c r="H148" s="26"/>
      <c r="I148" s="24"/>
    </row>
    <row r="149" spans="1:9" ht="12.75" outlineLevel="2">
      <c r="A149" s="27">
        <v>1</v>
      </c>
      <c r="B149" s="28" t="s">
        <v>261</v>
      </c>
      <c r="C149" s="30" t="s">
        <v>264</v>
      </c>
      <c r="D149" s="29" t="s">
        <v>41</v>
      </c>
      <c r="E149" s="31">
        <v>91.85</v>
      </c>
      <c r="F149" s="179"/>
      <c r="G149" s="33">
        <f aca="true" t="shared" si="3" ref="G149:G158">E149*F149</f>
        <v>0</v>
      </c>
      <c r="H149" s="34">
        <v>0.00072</v>
      </c>
      <c r="I149" s="32">
        <f aca="true" t="shared" si="4" ref="I149:I158">E149*H149</f>
        <v>0.066132</v>
      </c>
    </row>
    <row r="150" spans="1:9" ht="12.75" outlineLevel="2">
      <c r="A150" s="27">
        <v>2</v>
      </c>
      <c r="B150" s="28" t="s">
        <v>262</v>
      </c>
      <c r="C150" s="30" t="s">
        <v>263</v>
      </c>
      <c r="D150" s="29" t="s">
        <v>41</v>
      </c>
      <c r="E150" s="31">
        <v>106</v>
      </c>
      <c r="F150" s="179"/>
      <c r="G150" s="33">
        <f t="shared" si="3"/>
        <v>0</v>
      </c>
      <c r="H150" s="34">
        <v>0.0019</v>
      </c>
      <c r="I150" s="32">
        <f t="shared" si="4"/>
        <v>0.2014</v>
      </c>
    </row>
    <row r="151" spans="1:9" ht="12.75" outlineLevel="2">
      <c r="A151" s="27">
        <v>3</v>
      </c>
      <c r="B151" s="28" t="s">
        <v>265</v>
      </c>
      <c r="C151" s="30" t="s">
        <v>266</v>
      </c>
      <c r="D151" s="29" t="s">
        <v>41</v>
      </c>
      <c r="E151" s="31">
        <f>SUM(E152:E155)</f>
        <v>91.85</v>
      </c>
      <c r="F151" s="179"/>
      <c r="G151" s="33">
        <f t="shared" si="3"/>
        <v>0</v>
      </c>
      <c r="H151" s="34"/>
      <c r="I151" s="32">
        <f t="shared" si="4"/>
        <v>0</v>
      </c>
    </row>
    <row r="152" spans="1:9" ht="12.75" outlineLevel="2">
      <c r="A152" s="27"/>
      <c r="B152" s="28"/>
      <c r="C152" s="30" t="s">
        <v>376</v>
      </c>
      <c r="D152" s="29"/>
      <c r="E152" s="31">
        <v>73.65</v>
      </c>
      <c r="F152" s="179"/>
      <c r="G152" s="33">
        <f t="shared" si="3"/>
        <v>0</v>
      </c>
      <c r="H152" s="34"/>
      <c r="I152" s="32">
        <f t="shared" si="4"/>
        <v>0</v>
      </c>
    </row>
    <row r="153" spans="1:9" ht="12.75" outlineLevel="2">
      <c r="A153" s="27"/>
      <c r="B153" s="28"/>
      <c r="C153" s="30" t="s">
        <v>377</v>
      </c>
      <c r="D153" s="29"/>
      <c r="E153" s="31">
        <v>5.3</v>
      </c>
      <c r="F153" s="179"/>
      <c r="G153" s="33">
        <f t="shared" si="3"/>
        <v>0</v>
      </c>
      <c r="H153" s="34"/>
      <c r="I153" s="32">
        <f t="shared" si="4"/>
        <v>0</v>
      </c>
    </row>
    <row r="154" spans="1:9" ht="12.75" outlineLevel="2">
      <c r="A154" s="27"/>
      <c r="B154" s="28"/>
      <c r="C154" s="30" t="s">
        <v>378</v>
      </c>
      <c r="D154" s="29"/>
      <c r="E154" s="31">
        <v>5.38</v>
      </c>
      <c r="F154" s="179"/>
      <c r="G154" s="33">
        <f t="shared" si="3"/>
        <v>0</v>
      </c>
      <c r="H154" s="34"/>
      <c r="I154" s="32">
        <f t="shared" si="4"/>
        <v>0</v>
      </c>
    </row>
    <row r="155" spans="1:9" ht="12.75" outlineLevel="2">
      <c r="A155" s="27"/>
      <c r="B155" s="28"/>
      <c r="C155" s="30" t="s">
        <v>379</v>
      </c>
      <c r="D155" s="29"/>
      <c r="E155" s="31">
        <v>7.52</v>
      </c>
      <c r="F155" s="179"/>
      <c r="G155" s="33"/>
      <c r="H155" s="34"/>
      <c r="I155" s="32"/>
    </row>
    <row r="156" spans="1:9" ht="12.75" outlineLevel="2">
      <c r="A156" s="27">
        <v>4</v>
      </c>
      <c r="B156" s="28" t="s">
        <v>267</v>
      </c>
      <c r="C156" s="30" t="s">
        <v>268</v>
      </c>
      <c r="D156" s="29" t="s">
        <v>42</v>
      </c>
      <c r="E156" s="171">
        <v>0.0184</v>
      </c>
      <c r="F156" s="179"/>
      <c r="G156" s="33">
        <f t="shared" si="3"/>
        <v>0</v>
      </c>
      <c r="H156" s="34">
        <v>1</v>
      </c>
      <c r="I156" s="32">
        <f t="shared" si="4"/>
        <v>0.0184</v>
      </c>
    </row>
    <row r="157" spans="1:9" ht="12.75" outlineLevel="2">
      <c r="A157" s="27">
        <v>5</v>
      </c>
      <c r="B157" s="28" t="s">
        <v>269</v>
      </c>
      <c r="C157" s="30" t="s">
        <v>270</v>
      </c>
      <c r="D157" s="29" t="s">
        <v>41</v>
      </c>
      <c r="E157" s="31">
        <v>91.85</v>
      </c>
      <c r="F157" s="179"/>
      <c r="G157" s="33">
        <f t="shared" si="3"/>
        <v>0</v>
      </c>
      <c r="H157" s="34">
        <v>0.00088</v>
      </c>
      <c r="I157" s="32">
        <f t="shared" si="4"/>
        <v>0.080828</v>
      </c>
    </row>
    <row r="158" spans="1:9" ht="12.75" outlineLevel="2">
      <c r="A158" s="27">
        <v>6</v>
      </c>
      <c r="B158" s="28" t="s">
        <v>387</v>
      </c>
      <c r="C158" s="30" t="s">
        <v>386</v>
      </c>
      <c r="D158" s="29" t="s">
        <v>41</v>
      </c>
      <c r="E158" s="31">
        <v>106</v>
      </c>
      <c r="F158" s="179"/>
      <c r="G158" s="33">
        <f t="shared" si="3"/>
        <v>0</v>
      </c>
      <c r="H158" s="34">
        <v>0.00388</v>
      </c>
      <c r="I158" s="32">
        <f t="shared" si="4"/>
        <v>0.41128000000000003</v>
      </c>
    </row>
    <row r="159" spans="1:9" ht="12.75" outlineLevel="2">
      <c r="A159" s="27">
        <v>7</v>
      </c>
      <c r="B159" s="28" t="s">
        <v>272</v>
      </c>
      <c r="C159" s="30" t="s">
        <v>271</v>
      </c>
      <c r="D159" s="29" t="s">
        <v>42</v>
      </c>
      <c r="E159" s="31">
        <v>0.78</v>
      </c>
      <c r="F159" s="179"/>
      <c r="G159" s="33">
        <f>E159*F159</f>
        <v>0</v>
      </c>
      <c r="H159" s="34"/>
      <c r="I159" s="32"/>
    </row>
    <row r="160" spans="1:9" ht="12.75" outlineLevel="2">
      <c r="A160" s="35"/>
      <c r="B160" s="36"/>
      <c r="C160" s="151" t="s">
        <v>366</v>
      </c>
      <c r="D160" s="38"/>
      <c r="E160" s="168"/>
      <c r="F160" s="181"/>
      <c r="G160" s="40"/>
      <c r="H160" s="41"/>
      <c r="I160" s="39"/>
    </row>
    <row r="161" spans="1:9" ht="15" outlineLevel="2">
      <c r="A161" s="21"/>
      <c r="B161" s="22"/>
      <c r="C161" s="22" t="s">
        <v>2</v>
      </c>
      <c r="D161" s="22"/>
      <c r="E161" s="23"/>
      <c r="F161" s="180"/>
      <c r="G161" s="25">
        <f>SUBTOTAL(9,G162:G169)</f>
        <v>0</v>
      </c>
      <c r="H161" s="26"/>
      <c r="I161" s="24">
        <f>SUBTOTAL(9,I162:I169)</f>
        <v>0.6809362000000001</v>
      </c>
    </row>
    <row r="162" spans="1:9" ht="12.75" outlineLevel="2">
      <c r="A162" s="27">
        <v>1</v>
      </c>
      <c r="B162" s="28" t="s">
        <v>134</v>
      </c>
      <c r="C162" s="30" t="s">
        <v>3</v>
      </c>
      <c r="D162" s="29" t="s">
        <v>41</v>
      </c>
      <c r="E162" s="31">
        <f>SUM(E163:E165)</f>
        <v>84.33</v>
      </c>
      <c r="F162" s="179"/>
      <c r="G162" s="33">
        <f>E162*F162</f>
        <v>0</v>
      </c>
      <c r="H162" s="34">
        <v>0.00014</v>
      </c>
      <c r="I162" s="32">
        <f>E162*H162</f>
        <v>0.0118062</v>
      </c>
    </row>
    <row r="163" spans="1:9" ht="12.75" outlineLevel="2">
      <c r="A163" s="27"/>
      <c r="B163" s="28"/>
      <c r="C163" s="30" t="s">
        <v>376</v>
      </c>
      <c r="D163" s="29"/>
      <c r="E163" s="31">
        <v>73.65</v>
      </c>
      <c r="F163" s="179"/>
      <c r="G163" s="33"/>
      <c r="H163" s="34"/>
      <c r="I163" s="32"/>
    </row>
    <row r="164" spans="1:9" ht="12.75" outlineLevel="2">
      <c r="A164" s="27"/>
      <c r="B164" s="28"/>
      <c r="C164" s="30" t="s">
        <v>377</v>
      </c>
      <c r="D164" s="29"/>
      <c r="E164" s="31">
        <v>5.3</v>
      </c>
      <c r="F164" s="179"/>
      <c r="G164" s="33"/>
      <c r="H164" s="34"/>
      <c r="I164" s="32"/>
    </row>
    <row r="165" spans="1:9" ht="12.75" outlineLevel="2">
      <c r="A165" s="27"/>
      <c r="B165" s="28"/>
      <c r="C165" s="30" t="s">
        <v>378</v>
      </c>
      <c r="D165" s="29"/>
      <c r="E165" s="31">
        <v>5.38</v>
      </c>
      <c r="F165" s="179"/>
      <c r="G165" s="33"/>
      <c r="H165" s="34"/>
      <c r="I165" s="32"/>
    </row>
    <row r="166" spans="1:9" ht="12.75" outlineLevel="2">
      <c r="A166" s="27">
        <v>2</v>
      </c>
      <c r="B166" s="28" t="s">
        <v>136</v>
      </c>
      <c r="C166" s="30" t="s">
        <v>135</v>
      </c>
      <c r="D166" s="29" t="s">
        <v>41</v>
      </c>
      <c r="E166" s="31">
        <v>86.9</v>
      </c>
      <c r="F166" s="179"/>
      <c r="G166" s="33">
        <f>E166*F166</f>
        <v>0</v>
      </c>
      <c r="H166" s="34">
        <v>0.0028</v>
      </c>
      <c r="I166" s="32">
        <f>E166*H166</f>
        <v>0.24332</v>
      </c>
    </row>
    <row r="167" spans="1:9" ht="12.75" outlineLevel="2">
      <c r="A167" s="27">
        <v>3</v>
      </c>
      <c r="B167" s="28" t="s">
        <v>138</v>
      </c>
      <c r="C167" s="30" t="s">
        <v>137</v>
      </c>
      <c r="D167" s="29" t="s">
        <v>41</v>
      </c>
      <c r="E167" s="31">
        <v>86.9</v>
      </c>
      <c r="F167" s="179"/>
      <c r="G167" s="33">
        <f>E167*F167</f>
        <v>0</v>
      </c>
      <c r="H167" s="34">
        <v>0.0049</v>
      </c>
      <c r="I167" s="32">
        <f>E167*H167</f>
        <v>0.42581</v>
      </c>
    </row>
    <row r="168" spans="1:9" ht="12.75" outlineLevel="2">
      <c r="A168" s="27">
        <v>4</v>
      </c>
      <c r="B168" s="28" t="s">
        <v>284</v>
      </c>
      <c r="C168" s="30" t="s">
        <v>283</v>
      </c>
      <c r="D168" s="29" t="s">
        <v>42</v>
      </c>
      <c r="E168" s="31">
        <v>0.68</v>
      </c>
      <c r="F168" s="179"/>
      <c r="G168" s="33">
        <f>E168*F168</f>
        <v>0</v>
      </c>
      <c r="H168" s="34"/>
      <c r="I168" s="32"/>
    </row>
    <row r="169" spans="1:9" ht="12.75" outlineLevel="2">
      <c r="A169" s="27"/>
      <c r="B169" s="28"/>
      <c r="C169" s="151" t="s">
        <v>367</v>
      </c>
      <c r="D169" s="29"/>
      <c r="E169" s="166"/>
      <c r="F169" s="179"/>
      <c r="G169" s="33"/>
      <c r="H169" s="34"/>
      <c r="I169" s="32"/>
    </row>
    <row r="170" spans="1:9" ht="12.75" outlineLevel="2">
      <c r="A170" s="27"/>
      <c r="B170" s="28"/>
      <c r="C170" s="151"/>
      <c r="D170" s="29"/>
      <c r="E170" s="166"/>
      <c r="F170" s="179"/>
      <c r="G170" s="33"/>
      <c r="H170" s="34"/>
      <c r="I170" s="32"/>
    </row>
    <row r="171" spans="1:9" ht="15" outlineLevel="2">
      <c r="A171" s="21"/>
      <c r="B171" s="22"/>
      <c r="C171" s="22" t="s">
        <v>97</v>
      </c>
      <c r="D171" s="22"/>
      <c r="E171" s="23"/>
      <c r="F171" s="180"/>
      <c r="G171" s="25">
        <f>SUBTOTAL(9,G172:G200)</f>
        <v>0</v>
      </c>
      <c r="H171" s="26"/>
      <c r="I171" s="24">
        <f>SUBTOTAL(9,I172:I200)</f>
        <v>0.4307447</v>
      </c>
    </row>
    <row r="172" spans="1:9" ht="12.75" outlineLevel="2">
      <c r="A172" s="27">
        <v>1</v>
      </c>
      <c r="B172" s="28" t="s">
        <v>17</v>
      </c>
      <c r="C172" s="30" t="s">
        <v>242</v>
      </c>
      <c r="D172" s="29" t="s">
        <v>39</v>
      </c>
      <c r="E172" s="31">
        <v>15.4</v>
      </c>
      <c r="F172" s="179"/>
      <c r="G172" s="33">
        <f aca="true" t="shared" si="5" ref="G172:G178">E172*F172</f>
        <v>0</v>
      </c>
      <c r="H172" s="34">
        <v>0.00245</v>
      </c>
      <c r="I172" s="32">
        <f aca="true" t="shared" si="6" ref="I172:I178">E172*H172</f>
        <v>0.03773</v>
      </c>
    </row>
    <row r="173" spans="1:9" ht="12.75" outlineLevel="2">
      <c r="A173" s="27">
        <v>2</v>
      </c>
      <c r="B173" s="28" t="s">
        <v>20</v>
      </c>
      <c r="C173" s="30" t="s">
        <v>243</v>
      </c>
      <c r="D173" s="29" t="s">
        <v>44</v>
      </c>
      <c r="E173" s="31">
        <v>3</v>
      </c>
      <c r="F173" s="179"/>
      <c r="G173" s="33">
        <f t="shared" si="5"/>
        <v>0</v>
      </c>
      <c r="H173" s="34">
        <v>0.00035</v>
      </c>
      <c r="I173" s="32">
        <f t="shared" si="6"/>
        <v>0.00105</v>
      </c>
    </row>
    <row r="174" spans="1:9" ht="12.75" outlineLevel="2">
      <c r="A174" s="27">
        <v>3</v>
      </c>
      <c r="B174" s="28" t="s">
        <v>18</v>
      </c>
      <c r="C174" s="30" t="s">
        <v>244</v>
      </c>
      <c r="D174" s="29" t="s">
        <v>39</v>
      </c>
      <c r="E174" s="31">
        <v>9</v>
      </c>
      <c r="F174" s="179"/>
      <c r="G174" s="33">
        <f t="shared" si="5"/>
        <v>0</v>
      </c>
      <c r="H174" s="34">
        <v>0.00223</v>
      </c>
      <c r="I174" s="32">
        <f t="shared" si="6"/>
        <v>0.02007</v>
      </c>
    </row>
    <row r="175" spans="1:9" ht="12.75" outlineLevel="2">
      <c r="A175" s="27">
        <v>4</v>
      </c>
      <c r="B175" s="28" t="s">
        <v>250</v>
      </c>
      <c r="C175" s="30" t="s">
        <v>335</v>
      </c>
      <c r="D175" s="29" t="s">
        <v>39</v>
      </c>
      <c r="E175" s="31">
        <v>21.2</v>
      </c>
      <c r="F175" s="179"/>
      <c r="G175" s="33">
        <f t="shared" si="5"/>
        <v>0</v>
      </c>
      <c r="H175" s="34">
        <v>0.00204</v>
      </c>
      <c r="I175" s="32">
        <f t="shared" si="6"/>
        <v>0.043248</v>
      </c>
    </row>
    <row r="176" spans="1:9" ht="12.75" outlineLevel="2">
      <c r="A176" s="27">
        <v>5</v>
      </c>
      <c r="B176" s="28" t="s">
        <v>192</v>
      </c>
      <c r="C176" s="30" t="s">
        <v>336</v>
      </c>
      <c r="D176" s="29" t="s">
        <v>39</v>
      </c>
      <c r="E176" s="31">
        <v>18.8</v>
      </c>
      <c r="F176" s="179"/>
      <c r="G176" s="33">
        <f t="shared" si="5"/>
        <v>0</v>
      </c>
      <c r="H176" s="34">
        <v>0.00401</v>
      </c>
      <c r="I176" s="32">
        <f t="shared" si="6"/>
        <v>0.075388</v>
      </c>
    </row>
    <row r="177" spans="1:9" ht="12.75" outlineLevel="2">
      <c r="A177" s="27">
        <v>6</v>
      </c>
      <c r="B177" s="28" t="s">
        <v>338</v>
      </c>
      <c r="C177" s="30" t="s">
        <v>337</v>
      </c>
      <c r="D177" s="29" t="s">
        <v>39</v>
      </c>
      <c r="E177" s="31">
        <v>14.1</v>
      </c>
      <c r="F177" s="179"/>
      <c r="G177" s="33">
        <f>E177*F177</f>
        <v>0</v>
      </c>
      <c r="H177" s="34">
        <v>0.00401</v>
      </c>
      <c r="I177" s="32">
        <f>E177*H177</f>
        <v>0.056540999999999994</v>
      </c>
    </row>
    <row r="178" spans="1:9" ht="12.75" outlineLevel="2">
      <c r="A178" s="27">
        <v>7</v>
      </c>
      <c r="B178" s="28" t="s">
        <v>338</v>
      </c>
      <c r="C178" s="30" t="s">
        <v>339</v>
      </c>
      <c r="D178" s="29" t="s">
        <v>39</v>
      </c>
      <c r="E178" s="31">
        <v>2.2</v>
      </c>
      <c r="F178" s="179"/>
      <c r="G178" s="33">
        <f t="shared" si="5"/>
        <v>0</v>
      </c>
      <c r="H178" s="34">
        <v>0.00401</v>
      </c>
      <c r="I178" s="32">
        <f t="shared" si="6"/>
        <v>0.008822</v>
      </c>
    </row>
    <row r="179" spans="1:9" ht="12.75" outlineLevel="2">
      <c r="A179" s="27">
        <v>8</v>
      </c>
      <c r="B179" s="28" t="s">
        <v>249</v>
      </c>
      <c r="C179" s="30" t="s">
        <v>342</v>
      </c>
      <c r="D179" s="29" t="s">
        <v>39</v>
      </c>
      <c r="E179" s="31">
        <v>9</v>
      </c>
      <c r="F179" s="179"/>
      <c r="G179" s="33">
        <f>E179*F179</f>
        <v>0</v>
      </c>
      <c r="H179" s="34">
        <v>0.00304</v>
      </c>
      <c r="I179" s="32">
        <f>E179*H179</f>
        <v>0.027360000000000002</v>
      </c>
    </row>
    <row r="180" spans="1:9" ht="25.5" outlineLevel="2">
      <c r="A180" s="27">
        <v>9</v>
      </c>
      <c r="B180" s="28" t="s">
        <v>341</v>
      </c>
      <c r="C180" s="30" t="s">
        <v>340</v>
      </c>
      <c r="D180" s="29" t="s">
        <v>41</v>
      </c>
      <c r="E180" s="31">
        <v>1.48</v>
      </c>
      <c r="F180" s="179"/>
      <c r="G180" s="33">
        <f>E180*F180</f>
        <v>0</v>
      </c>
      <c r="H180" s="34">
        <v>0.00684</v>
      </c>
      <c r="I180" s="32">
        <f>E180*H180</f>
        <v>0.010123199999999999</v>
      </c>
    </row>
    <row r="181" spans="1:9" ht="12.75" outlineLevel="2">
      <c r="A181" s="27">
        <v>10</v>
      </c>
      <c r="B181" s="28" t="s">
        <v>191</v>
      </c>
      <c r="C181" s="30" t="s">
        <v>190</v>
      </c>
      <c r="D181" s="29" t="s">
        <v>39</v>
      </c>
      <c r="E181" s="31">
        <v>8.95</v>
      </c>
      <c r="F181" s="179"/>
      <c r="G181" s="33">
        <f>E181*F181</f>
        <v>0</v>
      </c>
      <c r="H181" s="34">
        <v>0.00395</v>
      </c>
      <c r="I181" s="32">
        <f>E181*H181</f>
        <v>0.0353525</v>
      </c>
    </row>
    <row r="182" spans="1:9" ht="12.75" outlineLevel="2">
      <c r="A182" s="27"/>
      <c r="B182" s="28" t="s">
        <v>296</v>
      </c>
      <c r="C182" s="30" t="s">
        <v>310</v>
      </c>
      <c r="D182" s="29"/>
      <c r="E182" s="166"/>
      <c r="F182" s="179"/>
      <c r="G182" s="33"/>
      <c r="H182" s="34"/>
      <c r="I182" s="32"/>
    </row>
    <row r="183" spans="1:9" ht="12.75" outlineLevel="2">
      <c r="A183" s="27">
        <v>11</v>
      </c>
      <c r="B183" s="28" t="s">
        <v>344</v>
      </c>
      <c r="C183" s="30" t="s">
        <v>343</v>
      </c>
      <c r="D183" s="29" t="s">
        <v>39</v>
      </c>
      <c r="E183" s="31">
        <v>2</v>
      </c>
      <c r="F183" s="179"/>
      <c r="G183" s="33">
        <f>E183*F183</f>
        <v>0</v>
      </c>
      <c r="H183" s="34">
        <v>0.003</v>
      </c>
      <c r="I183" s="32">
        <f>E183*H183</f>
        <v>0.006</v>
      </c>
    </row>
    <row r="184" spans="1:9" ht="25.5" outlineLevel="2">
      <c r="A184" s="27">
        <v>12</v>
      </c>
      <c r="B184" s="28" t="s">
        <v>251</v>
      </c>
      <c r="C184" s="30" t="s">
        <v>346</v>
      </c>
      <c r="D184" s="29" t="s">
        <v>39</v>
      </c>
      <c r="E184" s="31">
        <v>0.5</v>
      </c>
      <c r="F184" s="179"/>
      <c r="G184" s="33">
        <f>E184*F184</f>
        <v>0</v>
      </c>
      <c r="H184" s="34">
        <v>0.002</v>
      </c>
      <c r="I184" s="32">
        <f>E184*H184</f>
        <v>0.001</v>
      </c>
    </row>
    <row r="185" spans="1:9" ht="12.75" outlineLevel="2">
      <c r="A185" s="27"/>
      <c r="B185" s="28"/>
      <c r="C185" s="30"/>
      <c r="D185" s="29"/>
      <c r="E185" s="166"/>
      <c r="F185" s="179"/>
      <c r="G185" s="33"/>
      <c r="H185" s="34"/>
      <c r="I185" s="32"/>
    </row>
    <row r="186" spans="1:9" ht="12.75" outlineLevel="2">
      <c r="A186" s="27">
        <v>13</v>
      </c>
      <c r="B186" s="28" t="s">
        <v>341</v>
      </c>
      <c r="C186" s="30" t="s">
        <v>345</v>
      </c>
      <c r="D186" s="29" t="s">
        <v>41</v>
      </c>
      <c r="E186" s="31">
        <v>14</v>
      </c>
      <c r="F186" s="179"/>
      <c r="G186" s="33">
        <f>E186*F186</f>
        <v>0</v>
      </c>
      <c r="H186" s="34">
        <v>0.00684</v>
      </c>
      <c r="I186" s="32">
        <f>E186*H186</f>
        <v>0.09576</v>
      </c>
    </row>
    <row r="187" spans="1:9" ht="12.75" outlineLevel="2">
      <c r="A187" s="27"/>
      <c r="B187" s="28"/>
      <c r="C187" s="30"/>
      <c r="D187" s="29"/>
      <c r="E187" s="166"/>
      <c r="F187" s="179"/>
      <c r="G187" s="33"/>
      <c r="H187" s="34"/>
      <c r="I187" s="32"/>
    </row>
    <row r="188" spans="1:9" ht="25.5" outlineLevel="2">
      <c r="A188" s="27">
        <v>14</v>
      </c>
      <c r="B188" s="28" t="s">
        <v>348</v>
      </c>
      <c r="C188" s="30" t="s">
        <v>347</v>
      </c>
      <c r="D188" s="29" t="s">
        <v>39</v>
      </c>
      <c r="E188" s="31">
        <v>5</v>
      </c>
      <c r="F188" s="179"/>
      <c r="G188" s="33">
        <f>E188*F188</f>
        <v>0</v>
      </c>
      <c r="H188" s="34">
        <v>0.00246</v>
      </c>
      <c r="I188" s="32">
        <f>E188*H188</f>
        <v>0.0123</v>
      </c>
    </row>
    <row r="189" spans="1:9" ht="12.75" outlineLevel="2">
      <c r="A189" s="27"/>
      <c r="B189" s="28"/>
      <c r="C189" s="30" t="s">
        <v>245</v>
      </c>
      <c r="D189" s="29"/>
      <c r="E189" s="166"/>
      <c r="F189" s="179"/>
      <c r="G189" s="33"/>
      <c r="H189" s="34"/>
      <c r="I189" s="32"/>
    </row>
    <row r="190" spans="1:9" ht="12.75" outlineLevel="2">
      <c r="A190" s="27">
        <v>15</v>
      </c>
      <c r="B190" s="28" t="s">
        <v>318</v>
      </c>
      <c r="C190" s="30" t="s">
        <v>212</v>
      </c>
      <c r="D190" s="29" t="s">
        <v>172</v>
      </c>
      <c r="E190" s="31">
        <v>1</v>
      </c>
      <c r="F190" s="179"/>
      <c r="G190" s="33">
        <f aca="true" t="shared" si="7" ref="G190:G198">E190*F190</f>
        <v>0</v>
      </c>
      <c r="H190" s="34"/>
      <c r="I190" s="32"/>
    </row>
    <row r="191" spans="1:9" ht="12.75" outlineLevel="2">
      <c r="A191" s="27">
        <v>16</v>
      </c>
      <c r="B191" s="28" t="s">
        <v>320</v>
      </c>
      <c r="C191" s="30" t="s">
        <v>319</v>
      </c>
      <c r="D191" s="29" t="s">
        <v>39</v>
      </c>
      <c r="E191" s="31">
        <v>57</v>
      </c>
      <c r="F191" s="179"/>
      <c r="G191" s="33">
        <f t="shared" si="7"/>
        <v>0</v>
      </c>
      <c r="H191" s="34"/>
      <c r="I191" s="32"/>
    </row>
    <row r="192" spans="1:9" ht="25.5" outlineLevel="2">
      <c r="A192" s="27">
        <v>17</v>
      </c>
      <c r="B192" s="28" t="s">
        <v>322</v>
      </c>
      <c r="C192" s="30" t="s">
        <v>321</v>
      </c>
      <c r="D192" s="29" t="s">
        <v>104</v>
      </c>
      <c r="E192" s="31">
        <v>22.8</v>
      </c>
      <c r="F192" s="179"/>
      <c r="G192" s="33">
        <f t="shared" si="7"/>
        <v>0</v>
      </c>
      <c r="H192" s="34"/>
      <c r="I192" s="32"/>
    </row>
    <row r="193" spans="1:9" ht="25.5" outlineLevel="2">
      <c r="A193" s="27">
        <v>18</v>
      </c>
      <c r="B193" s="28" t="s">
        <v>323</v>
      </c>
      <c r="C193" s="30" t="s">
        <v>324</v>
      </c>
      <c r="D193" s="29" t="s">
        <v>39</v>
      </c>
      <c r="E193" s="31">
        <v>36.8</v>
      </c>
      <c r="F193" s="179"/>
      <c r="G193" s="33">
        <f t="shared" si="7"/>
        <v>0</v>
      </c>
      <c r="H193" s="34"/>
      <c r="I193" s="32"/>
    </row>
    <row r="194" spans="1:9" ht="12.75" outlineLevel="2">
      <c r="A194" s="27">
        <v>19</v>
      </c>
      <c r="B194" s="28" t="s">
        <v>326</v>
      </c>
      <c r="C194" s="30" t="s">
        <v>325</v>
      </c>
      <c r="D194" s="29" t="s">
        <v>104</v>
      </c>
      <c r="E194" s="31">
        <v>16.6</v>
      </c>
      <c r="F194" s="179"/>
      <c r="G194" s="33">
        <f t="shared" si="7"/>
        <v>0</v>
      </c>
      <c r="H194" s="34"/>
      <c r="I194" s="32"/>
    </row>
    <row r="195" spans="1:9" ht="25.5" outlineLevel="2">
      <c r="A195" s="27">
        <v>20</v>
      </c>
      <c r="B195" s="28" t="s">
        <v>328</v>
      </c>
      <c r="C195" s="30" t="s">
        <v>327</v>
      </c>
      <c r="D195" s="29" t="s">
        <v>44</v>
      </c>
      <c r="E195" s="31">
        <v>10</v>
      </c>
      <c r="F195" s="179"/>
      <c r="G195" s="33">
        <f t="shared" si="7"/>
        <v>0</v>
      </c>
      <c r="H195" s="34"/>
      <c r="I195" s="32"/>
    </row>
    <row r="196" spans="1:9" ht="12.75" outlineLevel="2">
      <c r="A196" s="27">
        <v>21</v>
      </c>
      <c r="B196" s="28" t="s">
        <v>330</v>
      </c>
      <c r="C196" s="30" t="s">
        <v>329</v>
      </c>
      <c r="D196" s="29" t="s">
        <v>44</v>
      </c>
      <c r="E196" s="31">
        <v>10</v>
      </c>
      <c r="F196" s="179"/>
      <c r="G196" s="33">
        <f t="shared" si="7"/>
        <v>0</v>
      </c>
      <c r="H196" s="34"/>
      <c r="I196" s="32"/>
    </row>
    <row r="197" spans="1:9" ht="12.75" outlineLevel="2">
      <c r="A197" s="27">
        <v>22</v>
      </c>
      <c r="B197" s="28" t="s">
        <v>332</v>
      </c>
      <c r="C197" s="30" t="s">
        <v>331</v>
      </c>
      <c r="D197" s="29" t="s">
        <v>44</v>
      </c>
      <c r="E197" s="31">
        <v>4</v>
      </c>
      <c r="F197" s="179"/>
      <c r="G197" s="33">
        <f t="shared" si="7"/>
        <v>0</v>
      </c>
      <c r="H197" s="34"/>
      <c r="I197" s="32"/>
    </row>
    <row r="198" spans="1:9" ht="12.75" outlineLevel="2">
      <c r="A198" s="27">
        <v>23</v>
      </c>
      <c r="B198" s="28" t="s">
        <v>333</v>
      </c>
      <c r="C198" s="30" t="s">
        <v>334</v>
      </c>
      <c r="D198" s="29" t="s">
        <v>44</v>
      </c>
      <c r="E198" s="31">
        <v>4</v>
      </c>
      <c r="F198" s="179"/>
      <c r="G198" s="33">
        <f t="shared" si="7"/>
        <v>0</v>
      </c>
      <c r="H198" s="34"/>
      <c r="I198" s="32"/>
    </row>
    <row r="199" spans="1:9" ht="12.75" outlineLevel="2">
      <c r="A199" s="27"/>
      <c r="B199" s="28"/>
      <c r="C199" s="30"/>
      <c r="D199" s="29"/>
      <c r="E199" s="166"/>
      <c r="F199" s="179"/>
      <c r="G199" s="33"/>
      <c r="H199" s="34"/>
      <c r="I199" s="32"/>
    </row>
    <row r="200" spans="1:9" ht="12.75" outlineLevel="2">
      <c r="A200" s="27">
        <v>24</v>
      </c>
      <c r="B200" s="28" t="s">
        <v>19</v>
      </c>
      <c r="C200" s="30" t="s">
        <v>285</v>
      </c>
      <c r="D200" s="29" t="s">
        <v>42</v>
      </c>
      <c r="E200" s="31">
        <v>0.43</v>
      </c>
      <c r="F200" s="179"/>
      <c r="G200" s="33">
        <f>E200*F200</f>
        <v>0</v>
      </c>
      <c r="H200" s="34"/>
      <c r="I200" s="32">
        <f>E200*H200</f>
        <v>0</v>
      </c>
    </row>
    <row r="201" spans="1:9" ht="12.75" outlineLevel="2">
      <c r="A201" s="35"/>
      <c r="B201" s="36"/>
      <c r="C201" s="151" t="s">
        <v>366</v>
      </c>
      <c r="D201" s="38"/>
      <c r="E201" s="168"/>
      <c r="F201" s="181"/>
      <c r="G201" s="40"/>
      <c r="H201" s="41"/>
      <c r="I201" s="39"/>
    </row>
    <row r="202" spans="1:9" ht="12.75" outlineLevel="2">
      <c r="A202" s="35"/>
      <c r="B202" s="36"/>
      <c r="C202" s="158"/>
      <c r="D202" s="38"/>
      <c r="E202" s="168"/>
      <c r="F202" s="181"/>
      <c r="G202" s="40"/>
      <c r="H202" s="41"/>
      <c r="I202" s="39"/>
    </row>
    <row r="203" spans="1:9" ht="15" outlineLevel="2">
      <c r="A203" s="21"/>
      <c r="B203" s="22"/>
      <c r="C203" s="22" t="s">
        <v>184</v>
      </c>
      <c r="D203" s="22"/>
      <c r="E203" s="23"/>
      <c r="F203" s="180"/>
      <c r="G203" s="25">
        <f>SUBTOTAL(9,G204:G212)</f>
        <v>0</v>
      </c>
      <c r="H203" s="26"/>
      <c r="I203" s="24">
        <f>SUBTOTAL(9,I204:I212)</f>
        <v>0.25065000000000004</v>
      </c>
    </row>
    <row r="204" spans="1:9" ht="12.75" outlineLevel="2">
      <c r="A204" s="35">
        <v>1</v>
      </c>
      <c r="B204" s="36" t="s">
        <v>180</v>
      </c>
      <c r="C204" s="37" t="s">
        <v>181</v>
      </c>
      <c r="D204" s="38" t="s">
        <v>39</v>
      </c>
      <c r="E204" s="8">
        <v>8.95</v>
      </c>
      <c r="F204" s="181"/>
      <c r="G204" s="33">
        <f aca="true" t="shared" si="8" ref="G204:G212">E204*F204</f>
        <v>0</v>
      </c>
      <c r="H204" s="41"/>
      <c r="I204" s="32">
        <f aca="true" t="shared" si="9" ref="I204:I211">E204*H204</f>
        <v>0</v>
      </c>
    </row>
    <row r="205" spans="1:9" ht="12.75" outlineLevel="2">
      <c r="A205" s="35"/>
      <c r="B205" s="36"/>
      <c r="C205" s="37" t="s">
        <v>246</v>
      </c>
      <c r="D205" s="38"/>
      <c r="F205" s="181"/>
      <c r="G205" s="33">
        <f t="shared" si="8"/>
        <v>0</v>
      </c>
      <c r="H205" s="41"/>
      <c r="I205" s="32">
        <f t="shared" si="9"/>
        <v>0</v>
      </c>
    </row>
    <row r="206" spans="1:9" ht="12.75" outlineLevel="2">
      <c r="A206" s="35">
        <v>2</v>
      </c>
      <c r="B206" s="36" t="s">
        <v>182</v>
      </c>
      <c r="C206" s="37" t="s">
        <v>183</v>
      </c>
      <c r="D206" s="38" t="s">
        <v>39</v>
      </c>
      <c r="E206" s="8">
        <v>9</v>
      </c>
      <c r="F206" s="181"/>
      <c r="G206" s="33">
        <f t="shared" si="8"/>
        <v>0</v>
      </c>
      <c r="H206" s="41">
        <v>0.004</v>
      </c>
      <c r="I206" s="32">
        <f t="shared" si="9"/>
        <v>0.036000000000000004</v>
      </c>
    </row>
    <row r="207" spans="1:9" ht="25.5" outlineLevel="2">
      <c r="A207" s="35">
        <v>3</v>
      </c>
      <c r="B207" s="36" t="s">
        <v>185</v>
      </c>
      <c r="C207" s="37" t="s">
        <v>186</v>
      </c>
      <c r="D207" s="38" t="s">
        <v>41</v>
      </c>
      <c r="E207" s="8">
        <v>9.46</v>
      </c>
      <c r="F207" s="181"/>
      <c r="G207" s="33">
        <f t="shared" si="8"/>
        <v>0</v>
      </c>
      <c r="H207" s="41">
        <v>0.0025</v>
      </c>
      <c r="I207" s="32">
        <f t="shared" si="9"/>
        <v>0.023650000000000004</v>
      </c>
    </row>
    <row r="208" spans="1:9" ht="12.75" outlineLevel="2">
      <c r="A208" s="35"/>
      <c r="B208" s="36"/>
      <c r="C208" s="37" t="s">
        <v>309</v>
      </c>
      <c r="D208" s="38"/>
      <c r="E208" s="168"/>
      <c r="F208" s="181"/>
      <c r="G208" s="33"/>
      <c r="H208" s="41"/>
      <c r="I208" s="32"/>
    </row>
    <row r="209" spans="1:9" ht="12.75" outlineLevel="2">
      <c r="A209" s="35">
        <v>4</v>
      </c>
      <c r="B209" s="36" t="s">
        <v>187</v>
      </c>
      <c r="C209" s="37" t="s">
        <v>252</v>
      </c>
      <c r="D209" s="38" t="s">
        <v>44</v>
      </c>
      <c r="E209" s="8">
        <v>6</v>
      </c>
      <c r="F209" s="181"/>
      <c r="G209" s="33">
        <f t="shared" si="8"/>
        <v>0</v>
      </c>
      <c r="H209" s="41">
        <v>0.021</v>
      </c>
      <c r="I209" s="32">
        <f t="shared" si="9"/>
        <v>0.126</v>
      </c>
    </row>
    <row r="210" spans="1:9" ht="12.75" outlineLevel="2">
      <c r="A210" s="35">
        <v>5</v>
      </c>
      <c r="B210" s="36" t="s">
        <v>188</v>
      </c>
      <c r="C210" s="37" t="s">
        <v>253</v>
      </c>
      <c r="D210" s="38" t="s">
        <v>44</v>
      </c>
      <c r="E210" s="8">
        <v>3</v>
      </c>
      <c r="F210" s="181"/>
      <c r="G210" s="33">
        <f t="shared" si="8"/>
        <v>0</v>
      </c>
      <c r="H210" s="41">
        <v>0.013</v>
      </c>
      <c r="I210" s="32">
        <f t="shared" si="9"/>
        <v>0.039</v>
      </c>
    </row>
    <row r="211" spans="1:9" ht="12.75" outlineLevel="2">
      <c r="A211" s="35">
        <v>6</v>
      </c>
      <c r="B211" s="36" t="s">
        <v>189</v>
      </c>
      <c r="C211" s="37" t="s">
        <v>254</v>
      </c>
      <c r="D211" s="38" t="s">
        <v>44</v>
      </c>
      <c r="E211" s="8">
        <v>1</v>
      </c>
      <c r="F211" s="181"/>
      <c r="G211" s="33">
        <f t="shared" si="8"/>
        <v>0</v>
      </c>
      <c r="H211" s="41">
        <v>0.026</v>
      </c>
      <c r="I211" s="32">
        <f t="shared" si="9"/>
        <v>0.026</v>
      </c>
    </row>
    <row r="212" spans="1:9" ht="12.75" outlineLevel="2">
      <c r="A212" s="27">
        <v>7</v>
      </c>
      <c r="B212" s="28" t="s">
        <v>286</v>
      </c>
      <c r="C212" s="30" t="s">
        <v>287</v>
      </c>
      <c r="D212" s="29" t="s">
        <v>42</v>
      </c>
      <c r="E212" s="31">
        <v>0.25</v>
      </c>
      <c r="F212" s="179"/>
      <c r="G212" s="33">
        <f t="shared" si="8"/>
        <v>0</v>
      </c>
      <c r="H212" s="41"/>
      <c r="I212" s="39"/>
    </row>
    <row r="213" spans="1:9" ht="12.75" outlineLevel="2">
      <c r="A213" s="35"/>
      <c r="B213" s="36"/>
      <c r="C213" s="151" t="s">
        <v>311</v>
      </c>
      <c r="D213" s="38"/>
      <c r="E213" s="168"/>
      <c r="F213" s="181"/>
      <c r="G213" s="40"/>
      <c r="H213" s="41"/>
      <c r="I213" s="39"/>
    </row>
    <row r="214" spans="1:9" ht="15">
      <c r="A214" s="21"/>
      <c r="B214" s="22"/>
      <c r="C214" s="22" t="s">
        <v>46</v>
      </c>
      <c r="D214" s="22"/>
      <c r="E214" s="23"/>
      <c r="F214" s="180"/>
      <c r="G214" s="25">
        <f>SUBTOTAL(9,G215:G237)</f>
        <v>0</v>
      </c>
      <c r="H214" s="26"/>
      <c r="I214" s="24">
        <f>SUBTOTAL(9,I215:I237)</f>
        <v>0.6535500000000001</v>
      </c>
    </row>
    <row r="215" spans="1:9" ht="12.75">
      <c r="A215" s="27">
        <v>1</v>
      </c>
      <c r="B215" s="28" t="s">
        <v>214</v>
      </c>
      <c r="C215" s="30" t="s">
        <v>213</v>
      </c>
      <c r="D215" s="29" t="s">
        <v>39</v>
      </c>
      <c r="E215" s="31">
        <v>5.1</v>
      </c>
      <c r="F215" s="179"/>
      <c r="G215" s="33">
        <f>E215*F215</f>
        <v>0</v>
      </c>
      <c r="H215" s="34">
        <v>5E-05</v>
      </c>
      <c r="I215" s="32">
        <f>E215*H215</f>
        <v>0.000255</v>
      </c>
    </row>
    <row r="216" spans="1:9" ht="12.75">
      <c r="A216" s="27"/>
      <c r="B216" s="28"/>
      <c r="C216" s="30" t="s">
        <v>372</v>
      </c>
      <c r="D216" s="29"/>
      <c r="E216" s="166"/>
      <c r="F216" s="179"/>
      <c r="G216" s="33"/>
      <c r="H216" s="34"/>
      <c r="I216" s="32"/>
    </row>
    <row r="217" spans="1:9" ht="12.75">
      <c r="A217" s="27">
        <v>2</v>
      </c>
      <c r="B217" s="28" t="s">
        <v>313</v>
      </c>
      <c r="C217" s="30" t="s">
        <v>312</v>
      </c>
      <c r="D217" s="29" t="s">
        <v>44</v>
      </c>
      <c r="E217" s="31">
        <v>1</v>
      </c>
      <c r="F217" s="179"/>
      <c r="G217" s="33">
        <f>E217*F217</f>
        <v>0</v>
      </c>
      <c r="H217" s="34">
        <v>0</v>
      </c>
      <c r="I217" s="32">
        <f>E217*H217</f>
        <v>0</v>
      </c>
    </row>
    <row r="218" spans="1:9" ht="25.5">
      <c r="A218" s="27">
        <v>3</v>
      </c>
      <c r="B218" s="28" t="s">
        <v>360</v>
      </c>
      <c r="C218" s="30" t="s">
        <v>314</v>
      </c>
      <c r="D218" s="29" t="s">
        <v>44</v>
      </c>
      <c r="E218" s="31">
        <v>1</v>
      </c>
      <c r="F218" s="179"/>
      <c r="G218" s="33">
        <f aca="true" t="shared" si="10" ref="G218:G224">E218*F218</f>
        <v>0</v>
      </c>
      <c r="H218" s="34">
        <v>0.086</v>
      </c>
      <c r="I218" s="32">
        <f aca="true" t="shared" si="11" ref="I218:I224">E218*H218</f>
        <v>0.086</v>
      </c>
    </row>
    <row r="219" spans="1:9" ht="12.75">
      <c r="A219" s="27">
        <v>4</v>
      </c>
      <c r="B219" s="28" t="s">
        <v>357</v>
      </c>
      <c r="C219" s="30" t="s">
        <v>356</v>
      </c>
      <c r="D219" s="29" t="s">
        <v>44</v>
      </c>
      <c r="E219" s="31">
        <v>2</v>
      </c>
      <c r="F219" s="179"/>
      <c r="G219" s="33">
        <f>E219*F219</f>
        <v>0</v>
      </c>
      <c r="H219" s="34">
        <v>0</v>
      </c>
      <c r="I219" s="32">
        <f>E219*H219</f>
        <v>0</v>
      </c>
    </row>
    <row r="220" spans="1:9" ht="12.75">
      <c r="A220" s="27">
        <v>5</v>
      </c>
      <c r="B220" s="28" t="s">
        <v>359</v>
      </c>
      <c r="C220" s="30" t="s">
        <v>256</v>
      </c>
      <c r="D220" s="29" t="s">
        <v>44</v>
      </c>
      <c r="E220" s="31">
        <v>2</v>
      </c>
      <c r="F220" s="179"/>
      <c r="G220" s="33">
        <f t="shared" si="10"/>
        <v>0</v>
      </c>
      <c r="H220" s="34">
        <v>0.041</v>
      </c>
      <c r="I220" s="32">
        <f t="shared" si="11"/>
        <v>0.082</v>
      </c>
    </row>
    <row r="221" spans="1:9" ht="12.75">
      <c r="A221" s="27">
        <v>6</v>
      </c>
      <c r="B221" s="28" t="s">
        <v>22</v>
      </c>
      <c r="C221" s="30" t="s">
        <v>21</v>
      </c>
      <c r="D221" s="29" t="s">
        <v>44</v>
      </c>
      <c r="E221" s="31">
        <v>4</v>
      </c>
      <c r="F221" s="179"/>
      <c r="G221" s="33">
        <f t="shared" si="10"/>
        <v>0</v>
      </c>
      <c r="H221" s="34">
        <v>0</v>
      </c>
      <c r="I221" s="32">
        <f t="shared" si="11"/>
        <v>0</v>
      </c>
    </row>
    <row r="222" spans="1:9" ht="25.5">
      <c r="A222" s="27">
        <v>7</v>
      </c>
      <c r="B222" s="28" t="s">
        <v>358</v>
      </c>
      <c r="C222" s="30" t="s">
        <v>362</v>
      </c>
      <c r="D222" s="29" t="s">
        <v>44</v>
      </c>
      <c r="E222" s="31">
        <v>1</v>
      </c>
      <c r="F222" s="179"/>
      <c r="G222" s="33">
        <f t="shared" si="10"/>
        <v>0</v>
      </c>
      <c r="H222" s="34">
        <v>0.032</v>
      </c>
      <c r="I222" s="32">
        <f t="shared" si="11"/>
        <v>0.032</v>
      </c>
    </row>
    <row r="223" spans="1:9" ht="12.75">
      <c r="A223" s="27">
        <v>8</v>
      </c>
      <c r="B223" s="28" t="s">
        <v>361</v>
      </c>
      <c r="C223" s="30" t="s">
        <v>255</v>
      </c>
      <c r="D223" s="29" t="s">
        <v>44</v>
      </c>
      <c r="E223" s="31">
        <v>3</v>
      </c>
      <c r="F223" s="179"/>
      <c r="G223" s="33">
        <f t="shared" si="10"/>
        <v>0</v>
      </c>
      <c r="H223" s="34">
        <v>0.028</v>
      </c>
      <c r="I223" s="32">
        <f t="shared" si="11"/>
        <v>0.084</v>
      </c>
    </row>
    <row r="224" spans="1:9" ht="12.75">
      <c r="A224" s="27">
        <v>9</v>
      </c>
      <c r="B224" s="28" t="s">
        <v>259</v>
      </c>
      <c r="C224" s="30" t="s">
        <v>257</v>
      </c>
      <c r="D224" s="29" t="s">
        <v>41</v>
      </c>
      <c r="E224" s="31">
        <v>2.18</v>
      </c>
      <c r="F224" s="179"/>
      <c r="G224" s="33">
        <f t="shared" si="10"/>
        <v>0</v>
      </c>
      <c r="H224" s="34">
        <v>0.00015</v>
      </c>
      <c r="I224" s="32">
        <f t="shared" si="11"/>
        <v>0.000327</v>
      </c>
    </row>
    <row r="225" spans="1:9" ht="12.75">
      <c r="A225" s="27"/>
      <c r="B225" s="28"/>
      <c r="C225" s="30" t="s">
        <v>258</v>
      </c>
      <c r="D225" s="29"/>
      <c r="E225" s="31"/>
      <c r="F225" s="179"/>
      <c r="G225" s="33"/>
      <c r="H225" s="34"/>
      <c r="I225" s="32"/>
    </row>
    <row r="226" spans="1:9" ht="12.75">
      <c r="A226" s="27">
        <v>10</v>
      </c>
      <c r="B226" s="28"/>
      <c r="C226" s="30" t="s">
        <v>260</v>
      </c>
      <c r="D226" s="29" t="s">
        <v>44</v>
      </c>
      <c r="E226" s="31">
        <v>2</v>
      </c>
      <c r="F226" s="179"/>
      <c r="G226" s="33">
        <f>E226*F226</f>
        <v>0</v>
      </c>
      <c r="H226" s="34">
        <v>0.022</v>
      </c>
      <c r="I226" s="32">
        <f>E226*H226</f>
        <v>0.044</v>
      </c>
    </row>
    <row r="227" spans="1:9" ht="12.75">
      <c r="A227" s="27">
        <v>11</v>
      </c>
      <c r="B227" s="28"/>
      <c r="C227" s="30" t="s">
        <v>363</v>
      </c>
      <c r="D227" s="29" t="s">
        <v>44</v>
      </c>
      <c r="E227" s="31">
        <v>1</v>
      </c>
      <c r="F227" s="179"/>
      <c r="G227" s="33">
        <f>E227*F227</f>
        <v>0</v>
      </c>
      <c r="H227" s="34">
        <v>0.022</v>
      </c>
      <c r="I227" s="32">
        <f>E227*H227</f>
        <v>0.022</v>
      </c>
    </row>
    <row r="228" spans="1:9" ht="12.75">
      <c r="A228" s="27">
        <v>12</v>
      </c>
      <c r="B228" s="28" t="s">
        <v>316</v>
      </c>
      <c r="C228" s="30" t="s">
        <v>315</v>
      </c>
      <c r="D228" s="29" t="s">
        <v>39</v>
      </c>
      <c r="E228" s="31">
        <v>5.17</v>
      </c>
      <c r="F228" s="179"/>
      <c r="G228" s="33">
        <f>E228*F228</f>
        <v>0</v>
      </c>
      <c r="H228" s="34">
        <v>5E-05</v>
      </c>
      <c r="I228" s="32"/>
    </row>
    <row r="229" spans="1:9" ht="12.75">
      <c r="A229" s="27">
        <v>13</v>
      </c>
      <c r="B229" s="28" t="s">
        <v>350</v>
      </c>
      <c r="C229" s="30" t="s">
        <v>317</v>
      </c>
      <c r="D229" s="29" t="s">
        <v>44</v>
      </c>
      <c r="E229" s="31">
        <v>1</v>
      </c>
      <c r="F229" s="179"/>
      <c r="G229" s="33">
        <f>E229*F229</f>
        <v>0</v>
      </c>
      <c r="H229" s="34">
        <v>0.096</v>
      </c>
      <c r="I229" s="32">
        <f>E229*H229</f>
        <v>0.096</v>
      </c>
    </row>
    <row r="230" spans="1:9" ht="12.75">
      <c r="A230" s="27">
        <v>14</v>
      </c>
      <c r="B230" s="28" t="s">
        <v>210</v>
      </c>
      <c r="C230" s="30" t="s">
        <v>209</v>
      </c>
      <c r="D230" s="29" t="s">
        <v>104</v>
      </c>
      <c r="E230" s="31">
        <v>22.4</v>
      </c>
      <c r="F230" s="179"/>
      <c r="G230" s="33">
        <f>E230*F230</f>
        <v>0</v>
      </c>
      <c r="H230" s="34">
        <v>7E-05</v>
      </c>
      <c r="I230" s="32">
        <f>E230*H230</f>
        <v>0.0015679999999999997</v>
      </c>
    </row>
    <row r="231" spans="1:9" ht="12.75">
      <c r="A231" s="27"/>
      <c r="B231" s="28"/>
      <c r="C231" s="30" t="s">
        <v>288</v>
      </c>
      <c r="D231" s="29"/>
      <c r="E231" s="31"/>
      <c r="F231" s="179"/>
      <c r="G231" s="33"/>
      <c r="H231" s="34"/>
      <c r="I231" s="32">
        <f>E231*H231</f>
        <v>0</v>
      </c>
    </row>
    <row r="232" spans="1:9" ht="12.75">
      <c r="A232" s="27">
        <v>15</v>
      </c>
      <c r="B232" s="28" t="s">
        <v>9</v>
      </c>
      <c r="C232" s="30" t="s">
        <v>211</v>
      </c>
      <c r="D232" s="29" t="s">
        <v>44</v>
      </c>
      <c r="E232" s="31">
        <v>28</v>
      </c>
      <c r="F232" s="179"/>
      <c r="G232" s="33">
        <f>E232*F232</f>
        <v>0</v>
      </c>
      <c r="H232" s="34">
        <v>0.0008</v>
      </c>
      <c r="I232" s="32">
        <f>E232*H232</f>
        <v>0.0224</v>
      </c>
    </row>
    <row r="233" spans="1:9" ht="12.75">
      <c r="A233" s="27"/>
      <c r="B233" s="28"/>
      <c r="C233" s="30" t="s">
        <v>171</v>
      </c>
      <c r="D233" s="29"/>
      <c r="E233" s="166"/>
      <c r="F233" s="179"/>
      <c r="G233" s="33"/>
      <c r="H233" s="34"/>
      <c r="I233" s="32"/>
    </row>
    <row r="234" spans="1:9" ht="12.75">
      <c r="A234" s="27">
        <v>16</v>
      </c>
      <c r="B234" s="28" t="s">
        <v>352</v>
      </c>
      <c r="C234" s="30" t="s">
        <v>351</v>
      </c>
      <c r="D234" s="29" t="s">
        <v>104</v>
      </c>
      <c r="E234" s="31">
        <v>20</v>
      </c>
      <c r="F234" s="179"/>
      <c r="G234" s="33">
        <f>E234*F234</f>
        <v>0</v>
      </c>
      <c r="H234" s="34">
        <v>7E-05</v>
      </c>
      <c r="I234" s="32">
        <f>E234*H234</f>
        <v>0.0013999999999999998</v>
      </c>
    </row>
    <row r="235" spans="1:9" ht="25.5">
      <c r="A235" s="27">
        <v>17</v>
      </c>
      <c r="B235" s="28" t="s">
        <v>9</v>
      </c>
      <c r="C235" s="30" t="s">
        <v>353</v>
      </c>
      <c r="D235" s="29" t="s">
        <v>44</v>
      </c>
      <c r="E235" s="31">
        <v>2</v>
      </c>
      <c r="F235" s="179"/>
      <c r="G235" s="33">
        <f>E235*F235</f>
        <v>0</v>
      </c>
      <c r="H235" s="34">
        <v>0.0008</v>
      </c>
      <c r="I235" s="32">
        <f>E235*H235</f>
        <v>0.0016</v>
      </c>
    </row>
    <row r="236" spans="1:9" ht="12.75">
      <c r="A236" s="27">
        <v>18</v>
      </c>
      <c r="B236" s="28" t="s">
        <v>9</v>
      </c>
      <c r="C236" s="30" t="s">
        <v>354</v>
      </c>
      <c r="D236" s="29" t="s">
        <v>355</v>
      </c>
      <c r="E236" s="31">
        <v>6</v>
      </c>
      <c r="F236" s="179"/>
      <c r="G236" s="33">
        <f>E236*F236</f>
        <v>0</v>
      </c>
      <c r="H236" s="34">
        <v>0.03</v>
      </c>
      <c r="I236" s="32">
        <f>E236*H236</f>
        <v>0.18</v>
      </c>
    </row>
    <row r="237" spans="1:9" ht="25.5">
      <c r="A237" s="35">
        <v>19</v>
      </c>
      <c r="B237" s="36" t="s">
        <v>290</v>
      </c>
      <c r="C237" s="37" t="s">
        <v>289</v>
      </c>
      <c r="D237" s="38" t="s">
        <v>42</v>
      </c>
      <c r="E237" s="8">
        <v>0.65</v>
      </c>
      <c r="F237" s="181"/>
      <c r="G237" s="33">
        <f>E237*F237</f>
        <v>0</v>
      </c>
      <c r="H237" s="34"/>
      <c r="I237" s="32"/>
    </row>
    <row r="238" spans="1:9" ht="12.75">
      <c r="A238" s="35"/>
      <c r="B238" s="36"/>
      <c r="C238" s="151" t="s">
        <v>364</v>
      </c>
      <c r="D238" s="38"/>
      <c r="E238" s="168"/>
      <c r="F238" s="181"/>
      <c r="G238" s="33"/>
      <c r="H238" s="34"/>
      <c r="I238" s="32"/>
    </row>
    <row r="239" spans="1:9" ht="12.75">
      <c r="A239" s="35"/>
      <c r="B239" s="36"/>
      <c r="C239" s="158"/>
      <c r="D239" s="38"/>
      <c r="E239" s="168"/>
      <c r="F239" s="181"/>
      <c r="G239" s="33"/>
      <c r="H239" s="34"/>
      <c r="I239" s="32"/>
    </row>
    <row r="240" spans="1:9" ht="15">
      <c r="A240" s="21"/>
      <c r="B240" s="22"/>
      <c r="C240" s="22" t="s">
        <v>0</v>
      </c>
      <c r="D240" s="22"/>
      <c r="E240" s="23"/>
      <c r="F240" s="180"/>
      <c r="G240" s="25">
        <f>SUBTOTAL(9,G241:G244)</f>
        <v>0</v>
      </c>
      <c r="H240" s="26"/>
      <c r="I240" s="24">
        <f>SUBTOTAL(9,I241:I244)</f>
        <v>0</v>
      </c>
    </row>
    <row r="241" spans="1:7" ht="38.25">
      <c r="A241" s="1">
        <v>1</v>
      </c>
      <c r="B241" s="3" t="s">
        <v>5</v>
      </c>
      <c r="C241" s="7" t="s">
        <v>6</v>
      </c>
      <c r="D241" s="5" t="s">
        <v>41</v>
      </c>
      <c r="E241" s="8">
        <v>12.34</v>
      </c>
      <c r="F241" s="182"/>
      <c r="G241" s="10">
        <f>E241*F241</f>
        <v>0</v>
      </c>
    </row>
    <row r="242" spans="3:6" ht="12.75">
      <c r="C242" s="30" t="s">
        <v>235</v>
      </c>
      <c r="E242" s="168"/>
      <c r="F242" s="182"/>
    </row>
    <row r="243" spans="3:6" ht="12.75">
      <c r="C243" s="151" t="s">
        <v>365</v>
      </c>
      <c r="F243" s="182"/>
    </row>
    <row r="244" ht="12.75">
      <c r="F244" s="182"/>
    </row>
    <row r="245" ht="12.75">
      <c r="F245" s="182"/>
    </row>
    <row r="246" spans="1:7" ht="15">
      <c r="A246" s="21"/>
      <c r="B246" s="22"/>
      <c r="C246" s="22" t="s">
        <v>69</v>
      </c>
      <c r="D246" s="22"/>
      <c r="E246" s="23"/>
      <c r="F246" s="180"/>
      <c r="G246" s="25">
        <f>G259+G262</f>
        <v>0</v>
      </c>
    </row>
    <row r="247" spans="3:6" ht="12.75">
      <c r="C247" s="7" t="s">
        <v>422</v>
      </c>
      <c r="F247" s="182"/>
    </row>
    <row r="248" spans="1:7" ht="12.75">
      <c r="A248" s="1" t="s">
        <v>99</v>
      </c>
      <c r="B248" s="3" t="s">
        <v>299</v>
      </c>
      <c r="C248" s="7" t="s">
        <v>423</v>
      </c>
      <c r="D248" s="5" t="s">
        <v>298</v>
      </c>
      <c r="E248" s="8">
        <v>1</v>
      </c>
      <c r="F248" s="182"/>
      <c r="G248" s="10">
        <f aca="true" t="shared" si="12" ref="G248:G258">E248*F248</f>
        <v>0</v>
      </c>
    </row>
    <row r="249" spans="1:7" ht="12.75">
      <c r="A249" s="1" t="s">
        <v>424</v>
      </c>
      <c r="B249" s="3" t="s">
        <v>300</v>
      </c>
      <c r="C249" s="7" t="s">
        <v>425</v>
      </c>
      <c r="D249" s="5" t="s">
        <v>298</v>
      </c>
      <c r="E249" s="8">
        <v>1</v>
      </c>
      <c r="F249" s="182"/>
      <c r="G249" s="10">
        <f t="shared" si="12"/>
        <v>0</v>
      </c>
    </row>
    <row r="250" spans="1:7" ht="12.75">
      <c r="A250" s="1" t="s">
        <v>426</v>
      </c>
      <c r="B250" s="3" t="s">
        <v>427</v>
      </c>
      <c r="C250" s="7" t="s">
        <v>428</v>
      </c>
      <c r="D250" s="5" t="s">
        <v>298</v>
      </c>
      <c r="E250" s="8">
        <v>1</v>
      </c>
      <c r="F250" s="182"/>
      <c r="G250" s="10">
        <f t="shared" si="12"/>
        <v>0</v>
      </c>
    </row>
    <row r="251" spans="1:7" ht="27.75" customHeight="1">
      <c r="A251" s="1" t="s">
        <v>429</v>
      </c>
      <c r="B251" s="3" t="s">
        <v>430</v>
      </c>
      <c r="C251" s="7" t="s">
        <v>431</v>
      </c>
      <c r="D251" s="5" t="s">
        <v>298</v>
      </c>
      <c r="E251" s="8">
        <v>1</v>
      </c>
      <c r="F251" s="182"/>
      <c r="G251" s="10">
        <f t="shared" si="12"/>
        <v>0</v>
      </c>
    </row>
    <row r="252" spans="1:7" ht="12.75">
      <c r="A252" s="1" t="s">
        <v>432</v>
      </c>
      <c r="B252" s="3" t="s">
        <v>302</v>
      </c>
      <c r="C252" s="7" t="s">
        <v>433</v>
      </c>
      <c r="D252" s="5" t="s">
        <v>298</v>
      </c>
      <c r="E252" s="8">
        <v>1</v>
      </c>
      <c r="F252" s="182"/>
      <c r="G252" s="10">
        <f t="shared" si="12"/>
        <v>0</v>
      </c>
    </row>
    <row r="253" spans="1:7" ht="27.75" customHeight="1">
      <c r="A253" s="1" t="s">
        <v>434</v>
      </c>
      <c r="B253" s="3" t="s">
        <v>435</v>
      </c>
      <c r="C253" s="7" t="s">
        <v>436</v>
      </c>
      <c r="D253" s="5" t="s">
        <v>298</v>
      </c>
      <c r="E253" s="8">
        <v>1</v>
      </c>
      <c r="F253" s="182"/>
      <c r="G253" s="10">
        <f t="shared" si="12"/>
        <v>0</v>
      </c>
    </row>
    <row r="254" spans="1:7" ht="12.75">
      <c r="A254" s="1" t="s">
        <v>437</v>
      </c>
      <c r="B254" s="3" t="s">
        <v>438</v>
      </c>
      <c r="C254" s="7" t="s">
        <v>439</v>
      </c>
      <c r="D254" s="5" t="s">
        <v>298</v>
      </c>
      <c r="E254" s="8">
        <v>1</v>
      </c>
      <c r="F254" s="182"/>
      <c r="G254" s="10">
        <f t="shared" si="12"/>
        <v>0</v>
      </c>
    </row>
    <row r="255" spans="1:7" ht="27.75" customHeight="1">
      <c r="A255" s="1" t="s">
        <v>440</v>
      </c>
      <c r="B255" s="3" t="s">
        <v>427</v>
      </c>
      <c r="C255" s="7" t="s">
        <v>441</v>
      </c>
      <c r="D255" s="5" t="s">
        <v>298</v>
      </c>
      <c r="E255" s="8">
        <v>1</v>
      </c>
      <c r="F255" s="182"/>
      <c r="G255" s="10">
        <f t="shared" si="12"/>
        <v>0</v>
      </c>
    </row>
    <row r="256" spans="1:7" ht="27.75" customHeight="1">
      <c r="A256" s="1" t="s">
        <v>442</v>
      </c>
      <c r="B256" s="3" t="s">
        <v>443</v>
      </c>
      <c r="C256" s="7" t="s">
        <v>444</v>
      </c>
      <c r="D256" s="5" t="s">
        <v>298</v>
      </c>
      <c r="E256" s="8">
        <v>1</v>
      </c>
      <c r="F256" s="182"/>
      <c r="G256" s="10">
        <f t="shared" si="12"/>
        <v>0</v>
      </c>
    </row>
    <row r="257" spans="1:7" ht="12.75">
      <c r="A257" s="1" t="s">
        <v>445</v>
      </c>
      <c r="B257" s="3" t="s">
        <v>301</v>
      </c>
      <c r="C257" s="7" t="s">
        <v>446</v>
      </c>
      <c r="D257" s="5" t="s">
        <v>298</v>
      </c>
      <c r="E257" s="8">
        <v>1</v>
      </c>
      <c r="F257" s="182"/>
      <c r="G257" s="10">
        <f t="shared" si="12"/>
        <v>0</v>
      </c>
    </row>
    <row r="258" spans="1:7" ht="12.75">
      <c r="A258" s="1" t="s">
        <v>447</v>
      </c>
      <c r="B258" s="3" t="s">
        <v>303</v>
      </c>
      <c r="C258" s="7" t="s">
        <v>448</v>
      </c>
      <c r="D258" s="5" t="s">
        <v>298</v>
      </c>
      <c r="E258" s="8">
        <v>1</v>
      </c>
      <c r="F258" s="182"/>
      <c r="G258" s="10">
        <f t="shared" si="12"/>
        <v>0</v>
      </c>
    </row>
    <row r="259" spans="3:7" ht="12.75">
      <c r="C259" s="48" t="s">
        <v>449</v>
      </c>
      <c r="F259" s="182"/>
      <c r="G259" s="173">
        <f>SUM(G248:G258)</f>
        <v>0</v>
      </c>
    </row>
    <row r="260" spans="3:6" ht="12.75">
      <c r="C260" s="7" t="s">
        <v>450</v>
      </c>
      <c r="F260" s="182"/>
    </row>
    <row r="261" spans="1:7" ht="25.5">
      <c r="A261" s="1" t="s">
        <v>99</v>
      </c>
      <c r="B261" s="3" t="s">
        <v>297</v>
      </c>
      <c r="C261" s="7" t="s">
        <v>451</v>
      </c>
      <c r="D261" s="5" t="s">
        <v>298</v>
      </c>
      <c r="E261" s="8">
        <v>1</v>
      </c>
      <c r="F261" s="182"/>
      <c r="G261" s="10">
        <f>E261*F261</f>
        <v>0</v>
      </c>
    </row>
    <row r="262" spans="3:7" ht="12.75">
      <c r="C262" s="48" t="s">
        <v>452</v>
      </c>
      <c r="G262" s="173">
        <f>G261</f>
        <v>0</v>
      </c>
    </row>
  </sheetData>
  <sheetProtection password="C70E" sheet="1" objects="1" scenarios="1"/>
  <printOptions/>
  <pageMargins left="0.7480314960629921" right="0.3937007874015748" top="0.5905511811023623" bottom="0.7086614173228347" header="0.3937007874015748" footer="0.3937007874015748"/>
  <pageSetup fitToHeight="9999" horizontalDpi="600" verticalDpi="600" orientation="landscape" paperSize="9" r:id="rId1"/>
  <headerFooter alignWithMargins="0">
    <oddFooter>&amp;CStod_vrátnice&amp;RStránka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raval</cp:lastModifiedBy>
  <cp:lastPrinted>2014-10-01T12:51:48Z</cp:lastPrinted>
  <dcterms:created xsi:type="dcterms:W3CDTF">2004-12-15T12:35:05Z</dcterms:created>
  <dcterms:modified xsi:type="dcterms:W3CDTF">2015-02-05T14:10:11Z</dcterms:modified>
  <cp:category/>
  <cp:version/>
  <cp:contentType/>
  <cp:contentStatus/>
</cp:coreProperties>
</file>