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0 - Oprava pozemní ko..." sheetId="2" r:id="rId2"/>
    <sheet name="SO100.1 - DIO" sheetId="3" r:id="rId3"/>
    <sheet name="SO101 - Oprava komunikace..." sheetId="4" r:id="rId4"/>
    <sheet name="SO102 - Oprava komunikace..." sheetId="5" r:id="rId5"/>
    <sheet name="SO103 - Oprava komunikace..." sheetId="6" r:id="rId6"/>
    <sheet name="VRN - Vedlejší rozpočtové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'SO100 - Oprava pozemní ko...'!$C$87:$K$364</definedName>
    <definedName name="_xlnm.Print_Area" localSheetId="1">'SO100 - Oprava pozemní ko...'!$C$4:$J$39,'SO100 - Oprava pozemní ko...'!$C$45:$J$69,'SO100 - Oprava pozemní ko...'!$C$75:$K$364</definedName>
    <definedName name="_xlnm.Print_Titles" localSheetId="1">'SO100 - Oprava pozemní ko...'!$87:$87</definedName>
    <definedName name="_xlnm._FilterDatabase" localSheetId="2" hidden="1">'SO100.1 - DIO'!$C$80:$K$115</definedName>
    <definedName name="_xlnm.Print_Area" localSheetId="2">'SO100.1 - DIO'!$C$4:$J$39,'SO100.1 - DIO'!$C$45:$J$62,'SO100.1 - DIO'!$C$68:$K$115</definedName>
    <definedName name="_xlnm.Print_Titles" localSheetId="2">'SO100.1 - DIO'!$80:$80</definedName>
    <definedName name="_xlnm._FilterDatabase" localSheetId="3" hidden="1">'SO101 - Oprava komunikace...'!$C$86:$K$335</definedName>
    <definedName name="_xlnm.Print_Area" localSheetId="3">'SO101 - Oprava komunikace...'!$C$4:$J$39,'SO101 - Oprava komunikace...'!$C$45:$J$68,'SO101 - Oprava komunikace...'!$C$74:$K$335</definedName>
    <definedName name="_xlnm.Print_Titles" localSheetId="3">'SO101 - Oprava komunikace...'!$86:$86</definedName>
    <definedName name="_xlnm._FilterDatabase" localSheetId="4" hidden="1">'SO102 - Oprava komunikace...'!$C$85:$K$156</definedName>
    <definedName name="_xlnm.Print_Area" localSheetId="4">'SO102 - Oprava komunikace...'!$C$4:$J$39,'SO102 - Oprava komunikace...'!$C$45:$J$67,'SO102 - Oprava komunikace...'!$C$73:$K$156</definedName>
    <definedName name="_xlnm.Print_Titles" localSheetId="4">'SO102 - Oprava komunikace...'!$85:$85</definedName>
    <definedName name="_xlnm._FilterDatabase" localSheetId="5" hidden="1">'SO103 - Oprava komunikace...'!$C$84:$K$134</definedName>
    <definedName name="_xlnm.Print_Area" localSheetId="5">'SO103 - Oprava komunikace...'!$C$4:$J$39,'SO103 - Oprava komunikace...'!$C$45:$J$66,'SO103 - Oprava komunikace...'!$C$72:$K$134</definedName>
    <definedName name="_xlnm.Print_Titles" localSheetId="5">'SO103 - Oprava komunikace...'!$84:$84</definedName>
    <definedName name="_xlnm._FilterDatabase" localSheetId="6" hidden="1">'VRN - Vedlejší rozpočtové...'!$C$83:$K$103</definedName>
    <definedName name="_xlnm.Print_Area" localSheetId="6">'VRN - Vedlejší rozpočtové...'!$C$4:$J$39,'VRN - Vedlejší rozpočtové...'!$C$45:$J$65,'VRN - Vedlejší rozpočtové...'!$C$71:$K$103</definedName>
    <definedName name="_xlnm.Print_Titles" localSheetId="6">'VRN - Vedlejší rozpočtové...'!$83:$83</definedName>
    <definedName name="_xlnm.Print_Area" localSheetId="7">'Seznam figur'!$C$4:$G$105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102"/>
  <c r="BH102"/>
  <c r="BG102"/>
  <c r="BF102"/>
  <c r="T102"/>
  <c r="T101"/>
  <c r="R102"/>
  <c r="R101"/>
  <c r="P102"/>
  <c r="P101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55"/>
  <c r="J17"/>
  <c r="J15"/>
  <c r="E15"/>
  <c r="F80"/>
  <c r="J14"/>
  <c r="J12"/>
  <c r="J78"/>
  <c r="E7"/>
  <c r="E74"/>
  <c i="6" r="J37"/>
  <c r="J36"/>
  <c i="1" r="AY59"/>
  <c i="6" r="J35"/>
  <c i="1" r="AX59"/>
  <c i="6" r="BI133"/>
  <c r="BH133"/>
  <c r="BG133"/>
  <c r="BF133"/>
  <c r="T133"/>
  <c r="T132"/>
  <c r="R133"/>
  <c r="R132"/>
  <c r="P133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T87"/>
  <c r="R88"/>
  <c r="R87"/>
  <c r="P88"/>
  <c r="P87"/>
  <c r="J82"/>
  <c r="J81"/>
  <c r="F79"/>
  <c r="E77"/>
  <c r="J55"/>
  <c r="J54"/>
  <c r="F52"/>
  <c r="E50"/>
  <c r="J18"/>
  <c r="E18"/>
  <c r="F82"/>
  <c r="J17"/>
  <c r="J15"/>
  <c r="E15"/>
  <c r="F54"/>
  <c r="J14"/>
  <c r="J12"/>
  <c r="J79"/>
  <c r="E7"/>
  <c r="E75"/>
  <c i="5" r="J37"/>
  <c r="J36"/>
  <c i="1" r="AY58"/>
  <c i="5" r="J35"/>
  <c i="1" r="AX58"/>
  <c i="5" r="BI155"/>
  <c r="BH155"/>
  <c r="BG155"/>
  <c r="BF155"/>
  <c r="T155"/>
  <c r="T154"/>
  <c r="R155"/>
  <c r="R154"/>
  <c r="P155"/>
  <c r="P154"/>
  <c r="BI151"/>
  <c r="BH151"/>
  <c r="BG151"/>
  <c r="BF151"/>
  <c r="T151"/>
  <c r="R151"/>
  <c r="P151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89"/>
  <c r="BH89"/>
  <c r="BG89"/>
  <c r="BF89"/>
  <c r="T89"/>
  <c r="R89"/>
  <c r="P89"/>
  <c r="J83"/>
  <c r="J82"/>
  <c r="F80"/>
  <c r="E78"/>
  <c r="J55"/>
  <c r="J54"/>
  <c r="F52"/>
  <c r="E50"/>
  <c r="J18"/>
  <c r="E18"/>
  <c r="F83"/>
  <c r="J17"/>
  <c r="J15"/>
  <c r="E15"/>
  <c r="F82"/>
  <c r="J14"/>
  <c r="J12"/>
  <c r="J52"/>
  <c r="E7"/>
  <c r="E76"/>
  <c i="4" r="J37"/>
  <c r="J36"/>
  <c i="1" r="AY57"/>
  <c i="4" r="J35"/>
  <c i="1" r="AX57"/>
  <c i="4" r="BI334"/>
  <c r="BH334"/>
  <c r="BG334"/>
  <c r="BF334"/>
  <c r="T334"/>
  <c r="T333"/>
  <c r="R334"/>
  <c r="R333"/>
  <c r="P334"/>
  <c r="P333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67"/>
  <c r="BH267"/>
  <c r="BG267"/>
  <c r="BF267"/>
  <c r="T267"/>
  <c r="R267"/>
  <c r="P267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90"/>
  <c r="BH90"/>
  <c r="BG90"/>
  <c r="BF90"/>
  <c r="T90"/>
  <c r="R90"/>
  <c r="P90"/>
  <c r="J83"/>
  <c r="F83"/>
  <c r="F81"/>
  <c r="E79"/>
  <c r="J54"/>
  <c r="F54"/>
  <c r="F52"/>
  <c r="E50"/>
  <c r="J24"/>
  <c r="E24"/>
  <c r="J55"/>
  <c r="J23"/>
  <c r="J18"/>
  <c r="E18"/>
  <c r="F84"/>
  <c r="J17"/>
  <c r="J12"/>
  <c r="J81"/>
  <c r="E7"/>
  <c r="E48"/>
  <c i="3" r="J37"/>
  <c r="J36"/>
  <c i="1" r="AY56"/>
  <c i="3" r="J35"/>
  <c i="1" r="AX56"/>
  <c i="3"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3"/>
  <c r="BH93"/>
  <c r="BG93"/>
  <c r="BF93"/>
  <c r="T93"/>
  <c r="R93"/>
  <c r="P93"/>
  <c r="BI90"/>
  <c r="BH90"/>
  <c r="BG90"/>
  <c r="BF90"/>
  <c r="T90"/>
  <c r="R90"/>
  <c r="P90"/>
  <c r="BI84"/>
  <c r="BH84"/>
  <c r="BG84"/>
  <c r="BF84"/>
  <c r="T84"/>
  <c r="R84"/>
  <c r="P84"/>
  <c r="J78"/>
  <c r="J77"/>
  <c r="F75"/>
  <c r="E73"/>
  <c r="J55"/>
  <c r="J54"/>
  <c r="F52"/>
  <c r="E50"/>
  <c r="J18"/>
  <c r="E18"/>
  <c r="F55"/>
  <c r="J17"/>
  <c r="J15"/>
  <c r="E15"/>
  <c r="F77"/>
  <c r="J14"/>
  <c r="J12"/>
  <c r="J75"/>
  <c r="E7"/>
  <c r="E71"/>
  <c i="2" r="J37"/>
  <c r="J36"/>
  <c i="1" r="AY55"/>
  <c i="2" r="J35"/>
  <c i="1" r="AX55"/>
  <c i="2" r="BI363"/>
  <c r="BH363"/>
  <c r="BG363"/>
  <c r="BF363"/>
  <c r="T363"/>
  <c r="T362"/>
  <c r="R363"/>
  <c r="R362"/>
  <c r="P363"/>
  <c r="P362"/>
  <c r="BI359"/>
  <c r="BH359"/>
  <c r="BG359"/>
  <c r="BF359"/>
  <c r="T359"/>
  <c r="R359"/>
  <c r="P359"/>
  <c r="BI353"/>
  <c r="BH353"/>
  <c r="BG353"/>
  <c r="BF353"/>
  <c r="T353"/>
  <c r="R353"/>
  <c r="P353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2"/>
  <c r="BH222"/>
  <c r="BG222"/>
  <c r="BF222"/>
  <c r="T222"/>
  <c r="R222"/>
  <c r="P222"/>
  <c r="BI218"/>
  <c r="BH218"/>
  <c r="BG218"/>
  <c r="BF218"/>
  <c r="T218"/>
  <c r="R218"/>
  <c r="P218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0"/>
  <c r="BH170"/>
  <c r="BG170"/>
  <c r="BF170"/>
  <c r="T170"/>
  <c r="R170"/>
  <c r="P170"/>
  <c r="BI166"/>
  <c r="BH166"/>
  <c r="BG166"/>
  <c r="BF166"/>
  <c r="T166"/>
  <c r="R166"/>
  <c r="P166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1"/>
  <c r="BH151"/>
  <c r="BG151"/>
  <c r="BF151"/>
  <c r="T151"/>
  <c r="R151"/>
  <c r="P151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27"/>
  <c r="BH127"/>
  <c r="BG127"/>
  <c r="BF127"/>
  <c r="T127"/>
  <c r="R127"/>
  <c r="P127"/>
  <c r="BI120"/>
  <c r="BH120"/>
  <c r="BG120"/>
  <c r="BF120"/>
  <c r="T120"/>
  <c r="R120"/>
  <c r="P120"/>
  <c r="BI113"/>
  <c r="BH113"/>
  <c r="BG113"/>
  <c r="BF113"/>
  <c r="T113"/>
  <c r="R113"/>
  <c r="P113"/>
  <c r="BI107"/>
  <c r="BH107"/>
  <c r="BG107"/>
  <c r="BF107"/>
  <c r="T107"/>
  <c r="R107"/>
  <c r="P107"/>
  <c r="BI102"/>
  <c r="BH102"/>
  <c r="BG102"/>
  <c r="BF102"/>
  <c r="T102"/>
  <c r="R102"/>
  <c r="P102"/>
  <c r="BI96"/>
  <c r="BH96"/>
  <c r="BG96"/>
  <c r="BF96"/>
  <c r="T96"/>
  <c r="R96"/>
  <c r="P96"/>
  <c r="BI91"/>
  <c r="BH91"/>
  <c r="BG91"/>
  <c r="BF91"/>
  <c r="T91"/>
  <c r="R91"/>
  <c r="P91"/>
  <c r="J85"/>
  <c r="J84"/>
  <c r="F82"/>
  <c r="E80"/>
  <c r="J55"/>
  <c r="J54"/>
  <c r="F52"/>
  <c r="E50"/>
  <c r="J18"/>
  <c r="E18"/>
  <c r="F85"/>
  <c r="J17"/>
  <c r="J15"/>
  <c r="E15"/>
  <c r="F54"/>
  <c r="J14"/>
  <c r="J12"/>
  <c r="J52"/>
  <c r="E7"/>
  <c r="E78"/>
  <c i="1" r="L50"/>
  <c r="AM50"/>
  <c r="AM49"/>
  <c r="L49"/>
  <c r="AM47"/>
  <c r="L47"/>
  <c r="L45"/>
  <c r="L44"/>
  <c i="2" r="BK340"/>
  <c r="BK127"/>
  <c i="5" r="J137"/>
  <c i="4" r="BK90"/>
  <c i="5" r="BK155"/>
  <c i="4" r="BK289"/>
  <c i="2" r="J218"/>
  <c i="5" r="J100"/>
  <c i="4" r="J205"/>
  <c i="2" r="BK363"/>
  <c r="J323"/>
  <c r="J197"/>
  <c i="4" r="J219"/>
  <c i="2" r="BK261"/>
  <c r="BK120"/>
  <c i="4" r="J189"/>
  <c r="BK94"/>
  <c i="2" r="J120"/>
  <c i="5" r="J133"/>
  <c i="4" r="J323"/>
  <c r="J231"/>
  <c i="2" r="J245"/>
  <c i="6" r="J115"/>
  <c i="4" r="BK274"/>
  <c r="J169"/>
  <c i="2" r="J274"/>
  <c r="BK91"/>
  <c i="4" r="J126"/>
  <c i="2" r="BK264"/>
  <c r="BK166"/>
  <c i="4" r="BK246"/>
  <c r="BK210"/>
  <c i="2" r="J236"/>
  <c i="7" r="BK87"/>
  <c i="5" r="BK89"/>
  <c i="2" r="BK307"/>
  <c i="7" r="BK94"/>
  <c i="4" r="BK260"/>
  <c r="BK198"/>
  <c r="BK115"/>
  <c i="2" r="BK292"/>
  <c r="BK240"/>
  <c i="5" r="BK145"/>
  <c r="BK123"/>
  <c i="4" r="J202"/>
  <c i="2" r="BK194"/>
  <c i="6" r="J102"/>
  <c i="4" r="BK291"/>
  <c i="3" r="J106"/>
  <c i="2" r="J145"/>
  <c i="5" r="BK104"/>
  <c i="2" r="J160"/>
  <c i="7" r="J99"/>
  <c i="4" r="J207"/>
  <c i="3" r="BK106"/>
  <c i="2" r="BK302"/>
  <c i="5" r="J151"/>
  <c i="4" r="J234"/>
  <c r="BK142"/>
  <c i="2" r="J292"/>
  <c r="J188"/>
  <c i="3" r="J84"/>
  <c i="2" r="BK160"/>
  <c i="5" r="J123"/>
  <c i="4" r="BK234"/>
  <c i="2" r="BK269"/>
  <c i="6" r="J127"/>
  <c i="4" r="J289"/>
  <c r="J111"/>
  <c i="2" r="J170"/>
  <c i="4" r="BK111"/>
  <c i="2" r="BK281"/>
  <c i="5" r="J126"/>
  <c i="4" r="BK189"/>
  <c i="2" r="BK208"/>
  <c i="5" r="J139"/>
  <c r="BK117"/>
  <c i="2" r="BK255"/>
  <c r="BK96"/>
  <c i="4" r="BK252"/>
  <c r="J165"/>
  <c r="BK104"/>
  <c i="2" r="J281"/>
  <c r="BK238"/>
  <c i="5" r="BK137"/>
  <c i="4" r="J276"/>
  <c i="2" r="J250"/>
  <c i="6" r="BK133"/>
  <c i="4" r="BK294"/>
  <c r="BK208"/>
  <c i="2" r="BK311"/>
  <c i="1" r="AS54"/>
  <c i="4" r="BK202"/>
  <c i="2" r="J349"/>
  <c r="BK250"/>
  <c r="J166"/>
  <c i="5" r="J135"/>
  <c i="4" r="J139"/>
  <c r="J119"/>
  <c i="2" r="BK245"/>
  <c r="J138"/>
  <c i="4" r="BK199"/>
  <c r="J124"/>
  <c i="2" r="BK222"/>
  <c r="J107"/>
  <c i="5" r="J104"/>
  <c i="4" r="J312"/>
  <c r="BK235"/>
  <c i="3" r="BK84"/>
  <c i="2" r="BK234"/>
  <c i="4" r="BK276"/>
  <c r="J94"/>
  <c i="5" r="BK135"/>
  <c i="2" r="BK257"/>
  <c i="6" r="BK117"/>
  <c i="4" r="J252"/>
  <c i="2" r="BK326"/>
  <c r="J151"/>
  <c i="3" r="J103"/>
  <c i="2" r="J208"/>
  <c i="5" r="J94"/>
  <c i="4" r="BK207"/>
  <c i="2" r="J202"/>
  <c i="7" r="J102"/>
  <c i="4" r="BK133"/>
  <c i="2" r="J194"/>
  <c i="4" r="BK256"/>
  <c r="J121"/>
  <c i="2" r="J311"/>
  <c r="J269"/>
  <c i="6" r="BK129"/>
  <c i="5" r="BK126"/>
  <c i="4" r="BK193"/>
  <c i="2" r="J91"/>
  <c i="5" r="J108"/>
  <c i="4" r="J256"/>
  <c i="2" r="J212"/>
  <c i="6" r="BK106"/>
  <c i="4" r="BK323"/>
  <c r="J223"/>
  <c i="2" r="J359"/>
  <c i="4" r="J198"/>
  <c i="2" r="J353"/>
  <c r="BK241"/>
  <c i="5" r="J155"/>
  <c r="BK133"/>
  <c i="4" r="BK215"/>
  <c i="2" r="J307"/>
  <c r="J238"/>
  <c r="J113"/>
  <c i="4" r="J196"/>
  <c r="BK126"/>
  <c i="2" r="BK236"/>
  <c i="4" r="BK334"/>
  <c i="3" r="J109"/>
  <c i="2" r="BK218"/>
  <c i="4" r="J282"/>
  <c r="BK136"/>
  <c i="2" r="J272"/>
  <c i="4" r="BK139"/>
  <c i="2" r="BK337"/>
  <c i="7" r="J96"/>
  <c i="4" r="BK181"/>
  <c i="2" r="BK158"/>
  <c i="7" r="BK89"/>
  <c i="4" r="BK124"/>
  <c i="2" r="BK140"/>
  <c i="4" r="J274"/>
  <c r="BK173"/>
  <c r="BK160"/>
  <c i="2" r="BK323"/>
  <c r="BK272"/>
  <c i="6" r="BK125"/>
  <c i="5" r="J129"/>
  <c i="4" r="J160"/>
  <c i="2" r="J96"/>
  <c i="4" r="BK321"/>
  <c r="J227"/>
  <c i="2" r="J222"/>
  <c i="5" r="BK151"/>
  <c i="4" r="BK318"/>
  <c r="J215"/>
  <c i="3" r="J90"/>
  <c i="2" r="J326"/>
  <c r="BK314"/>
  <c r="J264"/>
  <c r="BK170"/>
  <c i="5" r="J145"/>
  <c i="4" r="J235"/>
  <c r="BK145"/>
  <c r="J90"/>
  <c r="BK205"/>
  <c r="J181"/>
  <c i="2" r="BK343"/>
  <c r="J229"/>
  <c i="6" r="J133"/>
  <c i="5" r="BK121"/>
  <c i="4" r="J318"/>
  <c r="BK196"/>
  <c i="2" r="J261"/>
  <c i="6" r="J119"/>
  <c i="4" r="J248"/>
  <c i="3" r="BK90"/>
  <c i="2" r="J231"/>
  <c i="6" r="BK98"/>
  <c i="3" r="BK113"/>
  <c i="2" r="BK197"/>
  <c i="7" r="BK91"/>
  <c i="4" r="J185"/>
  <c r="BK128"/>
  <c i="6" r="BK127"/>
  <c i="4" r="BK131"/>
  <c i="2" r="BK190"/>
  <c i="4" r="J298"/>
  <c r="J233"/>
  <c r="J149"/>
  <c i="2" r="BK277"/>
  <c i="6" r="BK115"/>
  <c i="4" r="J294"/>
  <c r="BK149"/>
  <c i="7" r="J91"/>
  <c i="4" r="BK298"/>
  <c r="BK165"/>
  <c i="2" r="BK102"/>
  <c i="4" r="J334"/>
  <c i="2" r="J297"/>
  <c i="7" r="BK102"/>
  <c i="4" r="BK244"/>
  <c r="BK204"/>
  <c i="3" r="BK93"/>
  <c i="2" r="BK334"/>
  <c i="5" r="BK139"/>
  <c r="J89"/>
  <c i="4" r="BK211"/>
  <c r="J131"/>
  <c i="3" r="BK103"/>
  <c i="2" r="J240"/>
  <c r="J363"/>
  <c r="J337"/>
  <c r="BK151"/>
  <c i="6" r="J88"/>
  <c i="4" r="BK267"/>
  <c i="2" r="J286"/>
  <c i="6" r="J129"/>
  <c i="4" r="BK278"/>
  <c r="J115"/>
  <c i="2" r="J267"/>
  <c i="5" r="BK141"/>
  <c i="3" r="J93"/>
  <c i="2" r="BK186"/>
  <c i="4" r="J260"/>
  <c r="J177"/>
  <c i="2" r="J176"/>
  <c i="6" r="J94"/>
  <c i="2" r="J260"/>
  <c i="4" r="J291"/>
  <c r="J208"/>
  <c i="2" r="BK286"/>
  <c i="6" r="J106"/>
  <c i="4" r="J108"/>
  <c i="2" r="BK267"/>
  <c r="J158"/>
  <c i="4" r="BK227"/>
  <c i="2" r="J234"/>
  <c i="6" r="J125"/>
  <c i="3" r="BK109"/>
  <c i="7" r="J89"/>
  <c i="4" r="BK250"/>
  <c r="BK169"/>
  <c r="J145"/>
  <c i="2" r="J319"/>
  <c r="BK274"/>
  <c i="5" r="J141"/>
  <c i="4" r="BK282"/>
  <c r="BK121"/>
  <c i="7" r="J87"/>
  <c i="4" r="J310"/>
  <c r="J211"/>
  <c i="2" r="BK181"/>
  <c i="6" r="J98"/>
  <c i="4" r="BK310"/>
  <c r="BK201"/>
  <c i="2" r="J343"/>
  <c i="4" r="BK233"/>
  <c r="J201"/>
  <c i="2" r="BK359"/>
  <c r="J331"/>
  <c r="J181"/>
  <c i="6" r="J117"/>
  <c i="5" r="J112"/>
  <c i="4" r="J104"/>
  <c i="2" r="BK260"/>
  <c r="J127"/>
  <c i="4" r="J204"/>
  <c r="BK177"/>
  <c i="2" r="BK349"/>
  <c i="6" r="BK122"/>
  <c r="J111"/>
  <c i="5" r="BK112"/>
  <c i="4" r="J321"/>
  <c r="J278"/>
  <c r="J136"/>
  <c i="2" r="J102"/>
  <c i="6" r="BK111"/>
  <c i="4" r="BK223"/>
  <c i="2" r="J277"/>
  <c r="J140"/>
  <c i="4" r="BK185"/>
  <c i="2" r="J302"/>
  <c r="BK188"/>
  <c i="7" r="J94"/>
  <c i="4" r="J240"/>
  <c r="J142"/>
  <c i="2" r="BK229"/>
  <c i="5" r="BK100"/>
  <c i="4" r="BK248"/>
  <c i="2" r="J186"/>
  <c i="6" r="BK94"/>
  <c i="4" r="J316"/>
  <c r="J199"/>
  <c i="2" r="BK353"/>
  <c r="BK319"/>
  <c r="BK297"/>
  <c i="6" r="BK88"/>
  <c i="5" r="BK108"/>
  <c i="4" r="J144"/>
  <c r="BK99"/>
  <c i="2" r="BK290"/>
  <c i="3" r="J113"/>
  <c i="2" r="J340"/>
  <c r="BK145"/>
  <c i="6" r="BK102"/>
  <c i="4" r="J284"/>
  <c i="2" r="BK231"/>
  <c i="4" r="J267"/>
  <c r="BK231"/>
  <c r="BK119"/>
  <c i="2" r="J314"/>
  <c r="J241"/>
  <c i="6" r="BK119"/>
  <c i="4" r="BK284"/>
  <c r="J173"/>
  <c i="2" r="BK331"/>
  <c i="7" r="BK96"/>
  <c i="4" r="BK312"/>
  <c r="J250"/>
  <c i="2" r="J334"/>
  <c i="6" r="J122"/>
  <c i="5" r="BK94"/>
  <c i="4" r="J244"/>
  <c r="J99"/>
  <c i="2" r="BK346"/>
  <c i="7" r="BK99"/>
  <c i="4" r="J210"/>
  <c r="BK144"/>
  <c i="2" r="J346"/>
  <c r="J255"/>
  <c i="5" r="J121"/>
  <c i="4" r="J128"/>
  <c i="3" r="J99"/>
  <c i="2" r="J190"/>
  <c r="BK107"/>
  <c i="4" r="J193"/>
  <c r="BK108"/>
  <c i="2" r="BK113"/>
  <c i="5" r="J117"/>
  <c i="4" r="BK316"/>
  <c r="BK240"/>
  <c r="J133"/>
  <c i="2" r="BK212"/>
  <c i="5" r="BK129"/>
  <c i="4" r="J246"/>
  <c i="2" r="J290"/>
  <c r="BK176"/>
  <c i="4" r="BK302"/>
  <c i="3" r="BK99"/>
  <c i="2" r="BK202"/>
  <c i="4" r="J302"/>
  <c r="BK219"/>
  <c i="2" r="J257"/>
  <c r="BK138"/>
  <c i="4" l="1" r="BK138"/>
  <c r="J138"/>
  <c r="J62"/>
  <c r="BK239"/>
  <c r="J239"/>
  <c r="J65"/>
  <c i="5" r="BK99"/>
  <c r="J99"/>
  <c r="J62"/>
  <c r="T116"/>
  <c i="7" r="T93"/>
  <c i="2" r="BK90"/>
  <c r="R249"/>
  <c i="3" r="T83"/>
  <c r="T82"/>
  <c r="T81"/>
  <c i="5" r="P99"/>
  <c r="R125"/>
  <c i="6" r="P110"/>
  <c i="7" r="P93"/>
  <c i="2" r="T90"/>
  <c r="BK165"/>
  <c r="J165"/>
  <c r="J64"/>
  <c r="T228"/>
  <c i="4" r="BK159"/>
  <c r="J159"/>
  <c r="J63"/>
  <c r="BK195"/>
  <c r="J195"/>
  <c r="J64"/>
  <c r="T320"/>
  <c i="5" r="BK116"/>
  <c r="J116"/>
  <c r="J63"/>
  <c r="BK144"/>
  <c r="J144"/>
  <c r="J65"/>
  <c i="2" r="P165"/>
  <c r="T352"/>
  <c i="4" r="BK89"/>
  <c r="J89"/>
  <c r="J61"/>
  <c r="R239"/>
  <c i="5" r="BK88"/>
  <c r="T125"/>
  <c i="6" r="BK93"/>
  <c r="J93"/>
  <c r="J62"/>
  <c r="BK110"/>
  <c r="J110"/>
  <c r="J63"/>
  <c r="P121"/>
  <c i="2" r="T165"/>
  <c r="R352"/>
  <c i="7" r="BK93"/>
  <c r="J93"/>
  <c r="J62"/>
  <c i="2" r="T249"/>
  <c i="3" r="R83"/>
  <c r="R82"/>
  <c r="R81"/>
  <c i="4" r="T239"/>
  <c i="5" r="R88"/>
  <c r="P116"/>
  <c r="P144"/>
  <c i="6" r="T93"/>
  <c r="R121"/>
  <c i="2" r="R165"/>
  <c r="BK352"/>
  <c r="J352"/>
  <c r="J67"/>
  <c i="5" r="R99"/>
  <c i="2" r="R150"/>
  <c r="BK228"/>
  <c r="J228"/>
  <c r="J65"/>
  <c r="P352"/>
  <c i="3" r="BK83"/>
  <c r="BK82"/>
  <c r="J82"/>
  <c r="J60"/>
  <c i="4" r="P89"/>
  <c r="P239"/>
  <c i="5" r="BK125"/>
  <c r="J125"/>
  <c r="J64"/>
  <c i="6" r="T110"/>
  <c i="7" r="BK86"/>
  <c r="J86"/>
  <c r="J61"/>
  <c r="P86"/>
  <c r="P85"/>
  <c r="P84"/>
  <c i="1" r="AU60"/>
  <c i="7" r="R86"/>
  <c r="T86"/>
  <c r="T85"/>
  <c r="T84"/>
  <c i="2" r="P150"/>
  <c r="R228"/>
  <c i="4" r="T89"/>
  <c r="P159"/>
  <c r="T195"/>
  <c i="5" r="P88"/>
  <c r="P87"/>
  <c r="P86"/>
  <c i="1" r="AU58"/>
  <c i="5" r="P125"/>
  <c i="6" r="R93"/>
  <c r="T121"/>
  <c i="2" r="P90"/>
  <c r="BK150"/>
  <c r="J150"/>
  <c r="J62"/>
  <c r="BK249"/>
  <c r="J249"/>
  <c r="J66"/>
  <c i="4" r="R89"/>
  <c r="R138"/>
  <c r="R195"/>
  <c r="P320"/>
  <c i="5" r="T88"/>
  <c r="R116"/>
  <c r="T144"/>
  <c i="6" r="R110"/>
  <c i="2" r="R90"/>
  <c r="R89"/>
  <c r="R88"/>
  <c r="P249"/>
  <c i="4" r="P138"/>
  <c r="T138"/>
  <c r="T159"/>
  <c r="BK320"/>
  <c r="J320"/>
  <c r="J66"/>
  <c i="2" r="T150"/>
  <c r="P228"/>
  <c i="3" r="P83"/>
  <c r="P82"/>
  <c r="P81"/>
  <c i="1" r="AU56"/>
  <c i="4" r="R159"/>
  <c r="P195"/>
  <c r="R320"/>
  <c i="5" r="T99"/>
  <c r="R144"/>
  <c i="6" r="P93"/>
  <c r="P86"/>
  <c r="P85"/>
  <c i="1" r="AU59"/>
  <c i="6" r="BK121"/>
  <c r="J121"/>
  <c r="J64"/>
  <c i="7" r="R93"/>
  <c i="2" r="E48"/>
  <c r="BE212"/>
  <c r="BE222"/>
  <c r="BE245"/>
  <c i="4" r="BE126"/>
  <c r="BE165"/>
  <c r="BE204"/>
  <c r="BE274"/>
  <c r="BE284"/>
  <c r="BE289"/>
  <c i="5" r="BE104"/>
  <c r="BE141"/>
  <c i="7" r="E48"/>
  <c r="BE87"/>
  <c r="BE94"/>
  <c i="2" r="BE91"/>
  <c r="BE140"/>
  <c r="BE145"/>
  <c r="BE272"/>
  <c i="3" r="J52"/>
  <c r="F78"/>
  <c i="4" r="J84"/>
  <c r="BE131"/>
  <c r="BE142"/>
  <c r="BE189"/>
  <c r="BE234"/>
  <c r="BE235"/>
  <c r="BE240"/>
  <c r="BE244"/>
  <c r="BE248"/>
  <c r="BE256"/>
  <c r="BE260"/>
  <c i="6" r="F55"/>
  <c r="BE88"/>
  <c r="BE111"/>
  <c r="BK132"/>
  <c r="J132"/>
  <c r="J65"/>
  <c i="2" r="BE181"/>
  <c r="BE188"/>
  <c r="BE302"/>
  <c i="3" r="F54"/>
  <c r="BE103"/>
  <c i="4" r="BE119"/>
  <c r="BE124"/>
  <c r="BE199"/>
  <c r="BE211"/>
  <c r="BE219"/>
  <c r="BE231"/>
  <c r="BE298"/>
  <c i="5" r="E48"/>
  <c r="J80"/>
  <c r="BE108"/>
  <c r="BE117"/>
  <c r="BE121"/>
  <c i="6" r="J52"/>
  <c r="BE98"/>
  <c r="BE133"/>
  <c i="7" r="BK98"/>
  <c r="J98"/>
  <c r="J63"/>
  <c i="2" r="BE229"/>
  <c r="BE290"/>
  <c r="BE319"/>
  <c r="BE359"/>
  <c i="3" r="E48"/>
  <c i="4" r="BE223"/>
  <c r="BE250"/>
  <c r="BE282"/>
  <c r="BE310"/>
  <c r="BE312"/>
  <c r="BE318"/>
  <c r="BE323"/>
  <c r="BE334"/>
  <c r="BK333"/>
  <c r="J333"/>
  <c r="J67"/>
  <c i="5" r="F55"/>
  <c r="BE137"/>
  <c r="BE139"/>
  <c r="BE145"/>
  <c i="6" r="BE119"/>
  <c r="BE127"/>
  <c r="BE129"/>
  <c i="2" r="J82"/>
  <c r="BE107"/>
  <c r="BE113"/>
  <c r="BE120"/>
  <c r="BE190"/>
  <c r="BE194"/>
  <c r="BE238"/>
  <c r="BE240"/>
  <c r="BE255"/>
  <c r="BE261"/>
  <c r="BE292"/>
  <c r="BE334"/>
  <c r="BE337"/>
  <c r="BE340"/>
  <c r="BE346"/>
  <c r="BE349"/>
  <c r="BE353"/>
  <c r="BE363"/>
  <c i="4" r="BE111"/>
  <c r="BE133"/>
  <c r="BE139"/>
  <c r="BE145"/>
  <c r="BE207"/>
  <c i="2" r="F84"/>
  <c r="BE127"/>
  <c r="BE176"/>
  <c r="BE231"/>
  <c r="BE250"/>
  <c r="BE264"/>
  <c r="BE277"/>
  <c r="BE323"/>
  <c r="BE331"/>
  <c i="3" r="BE106"/>
  <c i="4" r="E77"/>
  <c r="BE121"/>
  <c r="BE149"/>
  <c r="BE169"/>
  <c r="BE196"/>
  <c r="BE198"/>
  <c r="BE267"/>
  <c r="BE276"/>
  <c i="5" r="F54"/>
  <c r="BE123"/>
  <c i="6" r="F81"/>
  <c r="BE102"/>
  <c r="BE125"/>
  <c i="7" r="BE99"/>
  <c i="2" r="F55"/>
  <c r="BE96"/>
  <c r="BE269"/>
  <c r="BE274"/>
  <c r="BE307"/>
  <c i="3" r="BE84"/>
  <c r="BE99"/>
  <c i="4" r="BE128"/>
  <c r="BE160"/>
  <c r="BE173"/>
  <c r="BE181"/>
  <c r="BE215"/>
  <c r="BE227"/>
  <c i="5" r="BE135"/>
  <c i="7" r="BK101"/>
  <c r="J101"/>
  <c r="J64"/>
  <c i="2" r="BE202"/>
  <c r="BE241"/>
  <c r="BE343"/>
  <c r="BK159"/>
  <c r="J159"/>
  <c r="J63"/>
  <c i="3" r="BE113"/>
  <c i="4" r="BE90"/>
  <c r="BE108"/>
  <c r="BE115"/>
  <c r="BE202"/>
  <c r="BE208"/>
  <c r="BE233"/>
  <c r="BE246"/>
  <c r="BE278"/>
  <c r="BE316"/>
  <c r="BE321"/>
  <c i="5" r="BE126"/>
  <c r="BE129"/>
  <c r="BE133"/>
  <c i="6" r="BE115"/>
  <c i="7" r="BE102"/>
  <c i="2" r="BE158"/>
  <c r="BE160"/>
  <c r="BE166"/>
  <c r="BE236"/>
  <c r="BE314"/>
  <c i="3" r="BE109"/>
  <c i="4" r="BE193"/>
  <c r="BE205"/>
  <c i="5" r="BE151"/>
  <c r="BE155"/>
  <c r="BK154"/>
  <c r="J154"/>
  <c r="J66"/>
  <c i="6" r="E48"/>
  <c r="BE106"/>
  <c r="BE122"/>
  <c r="BK87"/>
  <c r="J87"/>
  <c r="J61"/>
  <c i="7" r="J52"/>
  <c r="F81"/>
  <c r="BE91"/>
  <c r="BE96"/>
  <c i="2" r="BE102"/>
  <c r="BE151"/>
  <c r="BE170"/>
  <c r="BE186"/>
  <c r="BE260"/>
  <c r="BE267"/>
  <c r="BE297"/>
  <c r="BK362"/>
  <c r="J362"/>
  <c r="J68"/>
  <c i="3" r="BE90"/>
  <c i="4" r="J52"/>
  <c r="BE94"/>
  <c r="BE99"/>
  <c r="BE104"/>
  <c r="BE144"/>
  <c r="BE185"/>
  <c i="5" r="BE89"/>
  <c r="BE94"/>
  <c r="BE100"/>
  <c r="BE112"/>
  <c i="7" r="F54"/>
  <c i="2" r="BE138"/>
  <c r="BE197"/>
  <c r="BE208"/>
  <c r="BE218"/>
  <c r="BE234"/>
  <c r="BE286"/>
  <c r="BE326"/>
  <c i="4" r="BE177"/>
  <c r="BE201"/>
  <c r="BE210"/>
  <c r="BE291"/>
  <c i="7" r="BE89"/>
  <c i="2" r="BE257"/>
  <c r="BE281"/>
  <c r="BE311"/>
  <c i="3" r="BE93"/>
  <c i="4" r="F55"/>
  <c r="BE136"/>
  <c r="BE252"/>
  <c r="BE294"/>
  <c r="BE302"/>
  <c i="6" r="BE94"/>
  <c r="BE117"/>
  <c i="3" r="F35"/>
  <c i="1" r="BB56"/>
  <c i="6" r="J34"/>
  <c i="1" r="AW59"/>
  <c i="5" r="F36"/>
  <c i="1" r="BC58"/>
  <c i="2" r="J34"/>
  <c i="1" r="AW55"/>
  <c i="5" r="F35"/>
  <c i="1" r="BB58"/>
  <c i="4" r="F34"/>
  <c i="1" r="BA57"/>
  <c i="2" r="F35"/>
  <c i="1" r="BB55"/>
  <c i="2" r="F37"/>
  <c i="1" r="BD55"/>
  <c i="2" r="F36"/>
  <c i="1" r="BC55"/>
  <c i="6" r="F36"/>
  <c i="1" r="BC59"/>
  <c i="3" r="F36"/>
  <c i="1" r="BC56"/>
  <c i="4" r="F36"/>
  <c i="1" r="BC57"/>
  <c i="4" r="J34"/>
  <c i="1" r="AW57"/>
  <c i="7" r="J34"/>
  <c i="1" r="AW60"/>
  <c i="3" r="F37"/>
  <c i="1" r="BD56"/>
  <c i="6" r="F35"/>
  <c i="1" r="BB59"/>
  <c i="3" r="J34"/>
  <c i="1" r="AW56"/>
  <c i="6" r="F34"/>
  <c i="1" r="BA59"/>
  <c i="2" r="F34"/>
  <c i="1" r="BA55"/>
  <c i="7" r="F34"/>
  <c i="1" r="BA60"/>
  <c i="7" r="F35"/>
  <c i="1" r="BB60"/>
  <c i="6" r="F37"/>
  <c i="1" r="BD59"/>
  <c i="4" r="F37"/>
  <c i="1" r="BD57"/>
  <c i="5" r="J34"/>
  <c i="1" r="AW58"/>
  <c i="5" r="F37"/>
  <c i="1" r="BD58"/>
  <c i="7" r="F37"/>
  <c i="1" r="BD60"/>
  <c i="5" r="F34"/>
  <c i="1" r="BA58"/>
  <c i="7" r="F36"/>
  <c i="1" r="BC60"/>
  <c i="3" r="F34"/>
  <c i="1" r="BA56"/>
  <c i="4" r="F35"/>
  <c i="1" r="BB57"/>
  <c i="6" l="1" r="T86"/>
  <c r="T85"/>
  <c i="2" r="T89"/>
  <c r="T88"/>
  <c i="6" r="R86"/>
  <c r="R85"/>
  <c i="2" r="P89"/>
  <c r="P88"/>
  <c i="1" r="AU55"/>
  <c i="7" r="R85"/>
  <c r="R84"/>
  <c i="5" r="BK87"/>
  <c r="BK86"/>
  <c r="J86"/>
  <c i="4" r="P88"/>
  <c r="P87"/>
  <c i="1" r="AU57"/>
  <c i="4" r="T88"/>
  <c r="T87"/>
  <c i="2" r="BK89"/>
  <c r="BK88"/>
  <c r="J88"/>
  <c i="5" r="T87"/>
  <c r="T86"/>
  <c i="4" r="R88"/>
  <c r="R87"/>
  <c i="5" r="R87"/>
  <c r="R86"/>
  <c i="3" r="J83"/>
  <c r="J61"/>
  <c i="5" r="J88"/>
  <c r="J61"/>
  <c i="3" r="BK81"/>
  <c r="J81"/>
  <c i="2" r="J90"/>
  <c r="J61"/>
  <c i="4" r="BK88"/>
  <c r="J88"/>
  <c r="J60"/>
  <c i="7" r="BK85"/>
  <c r="J85"/>
  <c r="J60"/>
  <c i="6" r="BK86"/>
  <c r="BK85"/>
  <c r="J85"/>
  <c r="J59"/>
  <c i="5" r="J30"/>
  <c i="1" r="AG58"/>
  <c i="4" r="J33"/>
  <c i="1" r="AV57"/>
  <c r="AT57"/>
  <c i="5" r="J33"/>
  <c i="1" r="AV58"/>
  <c r="AT58"/>
  <c r="BB54"/>
  <c r="AX54"/>
  <c i="3" r="J33"/>
  <c i="1" r="AV56"/>
  <c r="AT56"/>
  <c i="7" r="J33"/>
  <c i="1" r="AV60"/>
  <c r="AT60"/>
  <c i="2" r="F33"/>
  <c i="1" r="AZ55"/>
  <c i="2" r="J30"/>
  <c i="1" r="AG55"/>
  <c i="3" r="J30"/>
  <c i="1" r="AG56"/>
  <c r="BD54"/>
  <c r="W33"/>
  <c i="3" r="F33"/>
  <c i="1" r="AZ56"/>
  <c i="2" r="J33"/>
  <c i="1" r="AV55"/>
  <c r="AT55"/>
  <c r="BA54"/>
  <c r="AW54"/>
  <c r="AK30"/>
  <c i="4" r="F33"/>
  <c i="1" r="AZ57"/>
  <c i="6" r="J33"/>
  <c i="1" r="AV59"/>
  <c r="AT59"/>
  <c i="6" r="F33"/>
  <c i="1" r="AZ59"/>
  <c r="BC54"/>
  <c r="W32"/>
  <c i="7" r="F33"/>
  <c i="1" r="AZ60"/>
  <c i="5" r="F33"/>
  <c i="1" r="AZ58"/>
  <c i="5" l="1" r="J39"/>
  <c i="3" r="J39"/>
  <c i="2" r="J39"/>
  <c i="5" r="J87"/>
  <c r="J60"/>
  <c r="J59"/>
  <c i="3" r="J59"/>
  <c i="2" r="J59"/>
  <c r="J89"/>
  <c r="J60"/>
  <c i="4" r="BK87"/>
  <c r="J87"/>
  <c r="J59"/>
  <c i="7" r="BK84"/>
  <c r="J84"/>
  <c r="J59"/>
  <c i="6" r="J86"/>
  <c r="J60"/>
  <c i="1" r="AN58"/>
  <c r="AN55"/>
  <c r="AN56"/>
  <c r="AY54"/>
  <c i="6" r="J30"/>
  <c i="1" r="AG59"/>
  <c r="AN59"/>
  <c r="W31"/>
  <c r="AZ54"/>
  <c r="W29"/>
  <c r="W30"/>
  <c r="AU54"/>
  <c i="6" l="1" r="J39"/>
  <c i="7" r="J30"/>
  <c i="1" r="AG60"/>
  <c r="AN60"/>
  <c r="AV54"/>
  <c r="AK29"/>
  <c i="4" r="J30"/>
  <c i="1" r="AG57"/>
  <c r="AN57"/>
  <c i="4" l="1" r="J39"/>
  <c i="7" r="J39"/>
  <c i="1" r="AT54"/>
  <c r="AG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<sst xmlns="http://schemas.openxmlformats.org/spreadsheetml/2006/main">
  <si>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</si>
  <si>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</si>
  <si>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</si>
  <si>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</si>
  <si>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</si>
  <si>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{d443b626-c73e-4e4b-85cb-8b753c33f3c9}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</si>
  <si>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</si>
  <si>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</si>
  <si>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</si>
  <si>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</si>
  <si>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</si>
  <si>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</si>
  <si>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</si>
  <si>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</si>
  <si>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R_012a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</si>
  <si>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</si>
  <si>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</si>
  <si>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III/19340 Hradec-Stod - oprava komunikace</t>
  </si>
  <si>
    <t>KSO:</t>
  </si>
  <si>
    <t>822 24</t>
  </si>
  <si>
    <t>CC-CZ:</t>
  </si>
  <si>
    <t>21121</t>
  </si>
  <si>
    <t>Místo:</t>
  </si>
  <si>
    <t>Hradec-Stod</t>
  </si>
  <si>
    <t>Datum:</t>
  </si>
  <si>
    <t>30. 3. 2026</t>
  </si>
  <si>
    <t>CZ-CPV:</t>
  </si>
  <si>
    <t>45230000-8</t>
  </si>
  <si>
    <t>CZ-CPA:</t>
  </si>
  <si>
    <t>42.11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</si>
  <si>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</si>
  <si>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</si>
  <si>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</si>
  <si>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</si>
  <si>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</si>
  <si>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</si>
  <si>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</si>
  <si>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</si>
  <si>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Ragemia, s.r.o.</t>
  </si>
  <si>
    <t>True</t>
  </si>
  <si>
    <t>Zpracovatel:</t>
  </si>
  <si>
    <t>Ing. Eva Horčičková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</si>
  <si>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</si>
  <si>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</si>
  <si>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</si>
  <si>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</si>
  <si>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</si>
  <si>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</si>
  <si>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</si>
  <si>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</si>
  <si>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</si>
  <si>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</si>
  <si>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</si>
  <si>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</si>
  <si>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</si>
  <si>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</si>
  <si>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</si>
  <si>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</si>
  <si>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</si>
  <si>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</si>
  <si>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</si>
  <si>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</si>
  <si>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</si>
  <si>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</si>
  <si>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</si>
  <si>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</si>
  <si>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</si>
  <si>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</si>
  <si>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</si>
  <si>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</si>
  <si>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</si>
  <si>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</si>
  <si>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</si>
  <si>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</si>
  <si>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</si>
  <si>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</si>
  <si>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</si>
  <si>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</si>
  <si>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</si>
  <si>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</si>
  <si>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</si>
  <si>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</si>
  <si>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</si>
  <si>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SO100</t>
  </si>
  <si>
    <t>Oprava pozemní komunikace III/19340</t>
  </si>
  <si>
    <t>STA</t>
  </si>
  <si>
    <t>1</t>
  </si>
  <si>
    <t>{520582dd-9290-4c07-baf3-51db076b0c0e}</t>
  </si>
  <si>
    <t>2</t>
  </si>
  <si>
    <t>SO100.1</t>
  </si>
  <si>
    <t>DIO</t>
  </si>
  <si>
    <t>{fba383df-86ed-4949-b84c-d198c0eb4026}</t>
  </si>
  <si>
    <t>822 2</t>
  </si>
  <si>
    <t>SO101</t>
  </si>
  <si>
    <t>Oprava komunikace III/19340, ulice Krandova, Stod</t>
  </si>
  <si>
    <t>{79e6f31b-f414-49f9-ae74-8bfa5708b39a}</t>
  </si>
  <si>
    <t>SO102</t>
  </si>
  <si>
    <t>Oprava komunikace III/19340, ulice Hradecká, Stod</t>
  </si>
  <si>
    <t>{77fd72ad-1f9f-43cf-8270-ea8852e89b4b}</t>
  </si>
  <si>
    <t>SO103</t>
  </si>
  <si>
    <t>Oprava komunikace III/19340, Hradec - od přejezdu ČD k mostu přes Radbuzu</t>
  </si>
  <si>
    <t>{91a5fe03-6328-4f70-ad70-4f56f4f3ef33}</t>
  </si>
  <si>
    <t>VRN</t>
  </si>
  <si>
    <t>Vedlejší rozpočtové náklady</t>
  </si>
  <si>
    <t>{ac451ee1-a75e-4f1c-8729-d32c4aa1da11}</t>
  </si>
  <si>
    <t>K1</t>
  </si>
  <si>
    <t>Plocha opravy vozovky - živičné vrstvy - extravilán</t>
  </si>
  <si>
    <t>m2</t>
  </si>
  <si>
    <t>10052</t>
  </si>
  <si>
    <t>3</t>
  </si>
  <si>
    <t>K2</t>
  </si>
  <si>
    <t>Plocha opravy vozovky - živičné vrstvy - intravilán</t>
  </si>
  <si>
    <t>950,6</t>
  </si>
  <si>
    <t>KRYCÍ LIST SOUPISU PRACÍ</t>
  </si>
  <si>
    <t>Kraj</t>
  </si>
  <si>
    <t>Krajnice, nezpevněná - asfaltový recyklát, tl.100mm</t>
  </si>
  <si>
    <t>1960</t>
  </si>
  <si>
    <t>L1</t>
  </si>
  <si>
    <t>délka úseku opravy komunikace za použití recyklace za studena</t>
  </si>
  <si>
    <t>m</t>
  </si>
  <si>
    <t>1830</t>
  </si>
  <si>
    <t>s1</t>
  </si>
  <si>
    <t>sanace trhlin dle TP115 - ošetření spár a trhlin</t>
  </si>
  <si>
    <t>20</t>
  </si>
  <si>
    <t>s2</t>
  </si>
  <si>
    <t>sanace trhlin dle TP115 - oprava spár a trhlin</t>
  </si>
  <si>
    <t>Objekt:</t>
  </si>
  <si>
    <t>san_čel</t>
  </si>
  <si>
    <t>předpokládaná plocha sanace bet.čel stáv.propustků</t>
  </si>
  <si>
    <t>9</t>
  </si>
  <si>
    <t>SO100 - Oprava pozemní komunikace III/19340</t>
  </si>
  <si>
    <t>Vjezd1</t>
  </si>
  <si>
    <t>Vjezdy - asfalt</t>
  </si>
  <si>
    <t>156,4</t>
  </si>
  <si>
    <t>Vjezd2</t>
  </si>
  <si>
    <t>Vjezdy - asfaltový recyklát, tl.150mm</t>
  </si>
  <si>
    <t>62,3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</si>
  <si>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</si>
  <si>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</si>
  <si>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</si>
  <si>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</si>
  <si>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</si>
  <si>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</si>
  <si>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</si>
  <si>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</si>
  <si>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</si>
  <si>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</si>
  <si>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</si>
  <si>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</si>
  <si>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</si>
  <si>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</si>
  <si>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</si>
  <si>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</si>
  <si>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</si>
  <si>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</si>
  <si>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</si>
  <si>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</si>
  <si>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</si>
  <si>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</si>
  <si>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</si>
  <si>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</si>
  <si>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</si>
  <si>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</si>
  <si>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</si>
  <si>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</si>
  <si>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</si>
  <si>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</si>
  <si>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</si>
  <si>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113106190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</si>
  <si>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vyplněnými kamenivem</t>
  </si>
  <si>
    <t>CS ÚRS 2026 01</t>
  </si>
  <si>
    <t>4</t>
  </si>
  <si>
    <t>462969954</t>
  </si>
  <si>
    <t>Online PSC</t>
  </si>
  <si>
    <t>https://podminky.urs.cz/item/CS_URS_2026_01/113106190</t>
  </si>
  <si>
    <t>VV</t>
  </si>
  <si>
    <t>stáv.panelová plocha (cca st.466,00), tl.200mm</t>
  </si>
  <si>
    <t>"předpoklad dle PD" 8,0</t>
  </si>
  <si>
    <t>Součet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</si>
  <si>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</si>
  <si>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</si>
  <si>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664019607</t>
  </si>
  <si>
    <t>https://podminky.urs.cz/item/CS_URS_2026_01/113107221</t>
  </si>
  <si>
    <t>stržení krajnice (příprava pro podklad)</t>
  </si>
  <si>
    <t xml:space="preserve">celk.délka krajnic dle PD : 3920,0m;  šíře cca 0,5m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</si>
  <si>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</si>
  <si>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</si>
  <si>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542246795</t>
  </si>
  <si>
    <t>https://podminky.urs.cz/item/CS_URS_2026_01/113107342</t>
  </si>
  <si>
    <t>nadbytečná asf.plocha (cca st.1040,00), tl.60mm</t>
  </si>
  <si>
    <t>"předpoklad dle PD" 12,0</t>
  </si>
  <si>
    <t>113154566</t>
  </si>
  <si>
    <t>Frézování živičného podkladu nebo krytu s naložením hmot na dopravní prostředek plochy přes 10 000 m2 tloušťky vrstvy 80 mm</t>
  </si>
  <si>
    <t>1237652176</t>
  </si>
  <si>
    <t>https://podminky.urs.cz/item/CS_URS_2026_01/113154566</t>
  </si>
  <si>
    <t>P</t>
  </si>
  <si>
    <t>Poznámka k položce:_x000d_
materiál získaný frézováním bude odkoupen zhotovitelem</t>
  </si>
  <si>
    <t>"extravilán" K1</t>
  </si>
  <si>
    <t>"intravilán" K2</t>
  </si>
  <si>
    <t>5</t>
  </si>
  <si>
    <t>132251101</t>
  </si>
  <si>
    <t>Hloubení nezapažených rýh šířky do 800 mm strojně s urovnáním dna do předepsaného profilu a spádu v hornině třídy těžitelnosti I skupiny 3 do 20 m3</t>
  </si>
  <si>
    <t>m3</t>
  </si>
  <si>
    <t>1840209710</t>
  </si>
  <si>
    <t>https://podminky.urs.cz/item/CS_URS_2026_01/132251101</t>
  </si>
  <si>
    <t>výkop pro obnovu stáv. propustků (v místě stáv.propustku DN300)</t>
  </si>
  <si>
    <t>"prům.hl.1,0m" 2*(7,0*0,65*1,0-PI*0,17*0,17*6,0)</t>
  </si>
  <si>
    <t>lokální prohloubení příkopů</t>
  </si>
  <si>
    <t>"pl.řezu 0,1m2; cca 80m" 0,1*80,0</t>
  </si>
  <si>
    <t>6</t>
  </si>
  <si>
    <t>162751117R</t>
  </si>
  <si>
    <t>Vodorovné přemístění výkopku nebo sypaniny po suchu na obvyklém dopravním prostředku, bez naložení výkopku, avšak se složením, vč. případného uložení (kompletní likvidace dle dispozic dodavatele)</t>
  </si>
  <si>
    <t>1597890452</t>
  </si>
  <si>
    <t>Poznámka k položce:_x000d_
Položka zahrnuje kompletní likvidaci přebytečné zeminy / kameniva / nánosů ze stavby. Tj. zahrnuje zejména:_x000d_
- odvoz na skládku případně k recyklaci do vzdálenosti dle dispozic dodavatele,_x000d_
- veškeré poplatky případně posudky spojené s likvidací případně recyklací přebytečného materiálu (určí dle svých dispozic zhotovitel).</t>
  </si>
  <si>
    <t>hloubení (obnovené propustky) - zásyp</t>
  </si>
  <si>
    <t>16,01-3,185</t>
  </si>
  <si>
    <t>výkopek ze stáv. příkopů a nános z propustků:</t>
  </si>
  <si>
    <t>"dle pol. 167151101" 243,63</t>
  </si>
  <si>
    <t>7</t>
  </si>
  <si>
    <t>167151101</t>
  </si>
  <si>
    <t>Nakládání, skládání a překládání neulehlého výkopku nebo sypaniny strojně nakládání, množství do 100 m3, z horniny třídy těžitelnosti I, skupiny 1 až 3</t>
  </si>
  <si>
    <t>-1291985194</t>
  </si>
  <si>
    <t>https://podminky.urs.cz/item/CS_URS_2026_01/167151101</t>
  </si>
  <si>
    <t>výkopek k odvozu / zásypu</t>
  </si>
  <si>
    <t>16,01</t>
  </si>
  <si>
    <t>Mezisoučet</t>
  </si>
  <si>
    <t>zemina a naplaveniny z příkopů a propustků k odvozu na skládku</t>
  </si>
  <si>
    <t>"množství dle pol.938902111" 0,1*2150,0</t>
  </si>
  <si>
    <t>"množství dle pol.938902113" 0,35*80,0</t>
  </si>
  <si>
    <t>"množství dle pol.938902421" 0,045*14,0</t>
  </si>
  <si>
    <t>8</t>
  </si>
  <si>
    <t>171251201</t>
  </si>
  <si>
    <t>Uložení sypaniny na skládky nebo meziskládky bez hutnění s upravením uložené sypaniny do předepsaného tvaru</t>
  </si>
  <si>
    <t>-1458964797</t>
  </si>
  <si>
    <t>https://podminky.urs.cz/item/CS_URS_2026_01/171251201</t>
  </si>
  <si>
    <t>174151101</t>
  </si>
  <si>
    <t>Zásyp sypaninou z jakékoliv horniny strojně s uložením výkopku ve vrstvách se zhutněním jam, šachet, rýh nebo kolem objektů v těchto vykopávkách</t>
  </si>
  <si>
    <t>1806523726</t>
  </si>
  <si>
    <t>https://podminky.urs.cz/item/CS_URS_2026_01/174151101</t>
  </si>
  <si>
    <t>obnovené propustky, výkopkem do původní úrovně</t>
  </si>
  <si>
    <t>(7,0*2)*0,65*(1,0-0,1-0,45-0,1)</t>
  </si>
  <si>
    <t>10</t>
  </si>
  <si>
    <t>181152302</t>
  </si>
  <si>
    <t>Úprava pláně na stavbách silnic a dálnic strojně v zářezech mimo skalních se zhutněním</t>
  </si>
  <si>
    <t>1730597194</t>
  </si>
  <si>
    <t>https://podminky.urs.cz/item/CS_URS_2026_01/181152302</t>
  </si>
  <si>
    <t>Svislé a kompletní konstrukce</t>
  </si>
  <si>
    <t>11</t>
  </si>
  <si>
    <t>389121111</t>
  </si>
  <si>
    <t>Osazení dílců rámové konstrukce propustků a podchodů hmotnosti jednotlivě do 5 t</t>
  </si>
  <si>
    <t>kus</t>
  </si>
  <si>
    <t>-513949173</t>
  </si>
  <si>
    <t>https://podminky.urs.cz/item/CS_URS_2026_01/389121111</t>
  </si>
  <si>
    <t>obnova stáv.propustků DN400 (2ks)</t>
  </si>
  <si>
    <t>2*2</t>
  </si>
  <si>
    <t>nové čelo propustku cca ve st.131,00_</t>
  </si>
  <si>
    <t>M</t>
  </si>
  <si>
    <t>59229033</t>
  </si>
  <si>
    <t>čelo propustku pro korugovanou nebo hladkou troubu DN 400</t>
  </si>
  <si>
    <t>-1406819074</t>
  </si>
  <si>
    <t>Vodorovné konstrukce</t>
  </si>
  <si>
    <t>13</t>
  </si>
  <si>
    <t>452311131</t>
  </si>
  <si>
    <t>Podkladní a zajišťovací konstrukce z betonu prostého v otevřeném výkopu bez zvýšených nároků na prostředí desky pod potrubí, stoky a drobné objekty z betonu tř. C 12/15</t>
  </si>
  <si>
    <t>440630307</t>
  </si>
  <si>
    <t>https://podminky.urs.cz/item/CS_URS_2026_01/452311131</t>
  </si>
  <si>
    <t>lože pod nové propustky z trub PVC</t>
  </si>
  <si>
    <t>2*7,0*0,65*0,1</t>
  </si>
  <si>
    <t>Komunikace pozemní</t>
  </si>
  <si>
    <t>14</t>
  </si>
  <si>
    <t>564950413</t>
  </si>
  <si>
    <t>Podklad nebo podsyp z asfaltového recyklátu s rozprostřením a zhutněním plochy jednotlivě do 100 m2, po zhutnění tl. 150 mm</t>
  </si>
  <si>
    <t>-1600698201</t>
  </si>
  <si>
    <t>https://podminky.urs.cz/item/CS_URS_2026_01/564950413</t>
  </si>
  <si>
    <t>15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</si>
  <si>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</si>
  <si>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</si>
  <si>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58239069</t>
  </si>
  <si>
    <t>https://podminky.urs.cz/item/CS_URS_2026_01/566301111</t>
  </si>
  <si>
    <t>Poznámka k položce:_x000d_
ČERPAT POUZE NA POKYN TDI!!!</t>
  </si>
  <si>
    <t xml:space="preserve">doplnění podkladu, příměs jemných čsátic  ŠD fr.0/22, tl.60mm </t>
  </si>
  <si>
    <t>"sanace celkem tl.200mm v plné šíři = 6,5m" L1*6,5</t>
  </si>
  <si>
    <t>16</t>
  </si>
  <si>
    <t>567521151</t>
  </si>
  <si>
    <t>Recyklace konstrukčních vrstev vozovek za studena na místě rozfrézování vrstev s promísením, rozhrnutím, reprofilací, urovnáním a zhutněním plochy přes 3 000 m2, tloušťky po zhutnění přes 150 do 200 mm</t>
  </si>
  <si>
    <t>301177445</t>
  </si>
  <si>
    <t>https://podminky.urs.cz/item/CS_URS_2026_01/567521151</t>
  </si>
  <si>
    <t>recyklace za studena na místě</t>
  </si>
  <si>
    <t>"tl.200mm v plné šíři = 6,5m" L1*6,5</t>
  </si>
  <si>
    <t>17</t>
  </si>
  <si>
    <t>567533151R</t>
  </si>
  <si>
    <t>Recyklace podkladní vrstvy za studena na místě - promísení rozpojené směsi s cementem a asfaltovou emulzí (materiál ve specifikaci) s rozhrnutím, případně s vlhčením plochy přes 10 000 m2, tloušťky po zhutnění do 200 mm</t>
  </si>
  <si>
    <t>1917117298</t>
  </si>
  <si>
    <t>Poznámka k položce:_x000d_
přesnou recepturu určí zhotovitel na základě měření / diagnostiky</t>
  </si>
  <si>
    <t>recyklace za studena na místě, max.množství pojiva dle TP208</t>
  </si>
  <si>
    <t>pl_R</t>
  </si>
  <si>
    <t>"tl.200mm v plné šíři vč. krajnice = 6,5m" L1*6,5</t>
  </si>
  <si>
    <t>18</t>
  </si>
  <si>
    <t>58522110</t>
  </si>
  <si>
    <t>cement portlandský směsný CEM II 42,5MPa</t>
  </si>
  <si>
    <t>t</t>
  </si>
  <si>
    <t>726903126</t>
  </si>
  <si>
    <t>Poznámka k položce:_x000d_
předpoklad: 5% objemové hmotnosti</t>
  </si>
  <si>
    <t>19</t>
  </si>
  <si>
    <t>11162540</t>
  </si>
  <si>
    <t>emulze asfaltová obalovací pro použití za studena</t>
  </si>
  <si>
    <t>413624102</t>
  </si>
  <si>
    <t>Poznámka k položce:_x000d_
předpoklad: 3,5% objemové hmotnosti</t>
  </si>
  <si>
    <t>569931132</t>
  </si>
  <si>
    <t>Zpevnění krajnic nebo komunikací pro pěší s rozprostřením a zhutněním, po zhutnění asfaltovým recyklátem tl. 100 mm</t>
  </si>
  <si>
    <t>18831045</t>
  </si>
  <si>
    <t>https://podminky.urs.cz/item/CS_URS_2026_01/569931132</t>
  </si>
  <si>
    <t>572141112</t>
  </si>
  <si>
    <t>Vyrovnání povrchu dosavadních krytů s rozprostřením hmot a zhutněním asfaltovým betonem ACO tl. přes 40 do 60 mm</t>
  </si>
  <si>
    <t>-244732223</t>
  </si>
  <si>
    <t>https://podminky.urs.cz/item/CS_URS_2026_01/572141112</t>
  </si>
  <si>
    <t>22</t>
  </si>
  <si>
    <t>573111111</t>
  </si>
  <si>
    <t>Postřik infiltrační PI z asfaltu silničního s posypem kamenivem, v množství 0,60 kg/m2</t>
  </si>
  <si>
    <t>-358509680</t>
  </si>
  <si>
    <t>https://podminky.urs.cz/item/CS_URS_2026_01/573111111</t>
  </si>
  <si>
    <t>23</t>
  </si>
  <si>
    <t>573231106</t>
  </si>
  <si>
    <t>Postřik spojovací PS bez posypu kamenivem ze silniční emulze, v množství 0,30 kg/m2</t>
  </si>
  <si>
    <t>-1696959346</t>
  </si>
  <si>
    <t>https://podminky.urs.cz/item/CS_URS_2026_01/573231106</t>
  </si>
  <si>
    <t>24</t>
  </si>
  <si>
    <t>573231107</t>
  </si>
  <si>
    <t>Postřik spojovací PS bez posypu kamenivem ze silniční emulze, v množství 0,40 kg/m2</t>
  </si>
  <si>
    <t>-1834526951</t>
  </si>
  <si>
    <t>https://podminky.urs.cz/item/CS_URS_2026_01/573231107</t>
  </si>
  <si>
    <t>25</t>
  </si>
  <si>
    <t>577144121</t>
  </si>
  <si>
    <t>Asfaltový beton vrstva obrusná ACO 11 z nemodifikovaného asfaltu s rozprostřením a se zhutněním ACO 11+ v pruhu šířky přes 3 m, po zhutnění tl. 50 mm</t>
  </si>
  <si>
    <t>109640380</t>
  </si>
  <si>
    <t>https://podminky.urs.cz/item/CS_URS_2026_01/577144121</t>
  </si>
  <si>
    <t>Vjezd1*2</t>
  </si>
  <si>
    <t>26</t>
  </si>
  <si>
    <t>565145121</t>
  </si>
  <si>
    <t>Asfaltový beton vrstva podkladní ACP 16 z nemodifikovaného asfaltu s rozprostřením a zhutněním ACP 16 S v pruhu šířky přes 3 m, po zhutnění tl. 60 mm</t>
  </si>
  <si>
    <t>1744177404</t>
  </si>
  <si>
    <t>https://podminky.urs.cz/item/CS_URS_2026_01/565145121</t>
  </si>
  <si>
    <t>27</t>
  </si>
  <si>
    <t>597661112R</t>
  </si>
  <si>
    <t>Rigol dlážděný do lože z betonu prostého tl. 100 mm, s vyplněním a zatřením spár cementovou maltou z dlažebních kostek velkých - kompletní provedení nátoku / výtoku propustku</t>
  </si>
  <si>
    <t>1854294652</t>
  </si>
  <si>
    <t>Poznámka k položce:_x000d_
zahrnuje kompletní úpravu - vydláždění nátoku / výtoku z žulových kostek do betonu (vč. přípravy podkladu / reprofilace / dodávky veškerého materiálu...)</t>
  </si>
  <si>
    <t>vydláždění části příkopu u propustků; plocha prům. cca 1,5m2/ks</t>
  </si>
  <si>
    <t>"jen nátok propustku" 3*1,5</t>
  </si>
  <si>
    <t>"nátok i výtok propustku" 2*2*1,5</t>
  </si>
  <si>
    <t>Trubní vedení</t>
  </si>
  <si>
    <t>28</t>
  </si>
  <si>
    <t>894410232</t>
  </si>
  <si>
    <t>Osazení betonových dílců šachet kanalizačních skruž přechodová (konus) DN 1000</t>
  </si>
  <si>
    <t>-1699211933</t>
  </si>
  <si>
    <t>https://podminky.urs.cz/item/CS_URS_2026_01/894410232</t>
  </si>
  <si>
    <t>29</t>
  </si>
  <si>
    <t>59224312</t>
  </si>
  <si>
    <t>konus betonové šachty DN 1000 kanalizační 100x62,5x58cm tl stěny 12 stupadla poplastovaná</t>
  </si>
  <si>
    <t>1299025320</t>
  </si>
  <si>
    <t>v místě nového poklopu tř. C250</t>
  </si>
  <si>
    <t>30</t>
  </si>
  <si>
    <t>899103112</t>
  </si>
  <si>
    <t>Osazení poklopů šachtových litinových, ocelových nebo železobetonových včetně rámů pro třídu zatížení B125, C250</t>
  </si>
  <si>
    <t>293064369</t>
  </si>
  <si>
    <t>https://podminky.urs.cz/item/CS_URS_2026_01/899103112</t>
  </si>
  <si>
    <t>31</t>
  </si>
  <si>
    <t>55241031R</t>
  </si>
  <si>
    <t>poklop šachtový třída C250, kruhový s ventilací</t>
  </si>
  <si>
    <t>-270549895</t>
  </si>
  <si>
    <t>Poznámka k položce:_x000d_
Poklop je navržen dle ČSN EN 124 litinový tř.C250, bude opatřen rámem DN 600, s kloubem, ventilačními otvory, s pojistkou proti samovolnému uzavření a možností osazení zámku PVK</t>
  </si>
  <si>
    <t>32</t>
  </si>
  <si>
    <t>899104112</t>
  </si>
  <si>
    <t>Osazení poklopů šachtových litinových, ocelových nebo železobetonových včetně rámů pro třídu zatížení D400, E600</t>
  </si>
  <si>
    <t>-1091883947</t>
  </si>
  <si>
    <t>https://podminky.urs.cz/item/CS_URS_2026_01/899104112</t>
  </si>
  <si>
    <t>33</t>
  </si>
  <si>
    <t>28661935</t>
  </si>
  <si>
    <t>poklop šachtový litinový DN 600 pro třídu zatížení D400</t>
  </si>
  <si>
    <t>898503075</t>
  </si>
  <si>
    <t>34</t>
  </si>
  <si>
    <t>899132111</t>
  </si>
  <si>
    <t>Výměna (výšková úprava) poklopu kanalizačního s rámem samonivelačním s ošetřením podkladních vrstev hloubky do 25 cm</t>
  </si>
  <si>
    <t>2064746448</t>
  </si>
  <si>
    <t>https://podminky.urs.cz/item/CS_URS_2026_01/899132111</t>
  </si>
  <si>
    <t>výšková rektifikace šachet / vpustí:</t>
  </si>
  <si>
    <t>35</t>
  </si>
  <si>
    <t>899203211</t>
  </si>
  <si>
    <t>Demontáž mříží litinových včetně rámů, hmotnosti jednotlivě přes 100 do 150 Kg</t>
  </si>
  <si>
    <t>-1701476379</t>
  </si>
  <si>
    <t>https://podminky.urs.cz/item/CS_URS_2026_01/899203211</t>
  </si>
  <si>
    <t>DMTŽ (nahrazeno novým poklopem)</t>
  </si>
  <si>
    <t>Ostatní konstrukce a práce, bourání</t>
  </si>
  <si>
    <t>36</t>
  </si>
  <si>
    <t>911331111</t>
  </si>
  <si>
    <t>Silniční svodidlo ocelové se zaberaněním sloupků jednostranné úroveň zádržnosti N2 vzdálenosti sloupků do 2 m</t>
  </si>
  <si>
    <t>919134832</t>
  </si>
  <si>
    <t>https://podminky.urs.cz/item/CS_URS_2026_01/911331111</t>
  </si>
  <si>
    <t>výměna oc.svodidel:</t>
  </si>
  <si>
    <t>48,0+36,0</t>
  </si>
  <si>
    <t>37</t>
  </si>
  <si>
    <t>912211111</t>
  </si>
  <si>
    <t>Montáž směrového sloupku plastového s odrazkou prostým uložením bez betonového základu silničního</t>
  </si>
  <si>
    <t>-889924436</t>
  </si>
  <si>
    <t>https://podminky.urs.cz/item/CS_URS_2026_01/912211111</t>
  </si>
  <si>
    <t>38</t>
  </si>
  <si>
    <t>40445159R</t>
  </si>
  <si>
    <t>sloupek směrový silniční plastový 1,2m, červený (Z11c)</t>
  </si>
  <si>
    <t>668430316</t>
  </si>
  <si>
    <t>v místě sjezdů</t>
  </si>
  <si>
    <t>70</t>
  </si>
  <si>
    <t>40445158</t>
  </si>
  <si>
    <t>sloupek směrový silniční plastový 1,2m</t>
  </si>
  <si>
    <t>-1077418729</t>
  </si>
  <si>
    <t>41</t>
  </si>
  <si>
    <t>915111111</t>
  </si>
  <si>
    <t>Vodorovné dopravní značení stříkané barvou dělící čára šířky 125 mm souvislá bílá základní</t>
  </si>
  <si>
    <t>-1736399288</t>
  </si>
  <si>
    <t>https://podminky.urs.cz/item/CS_URS_2026_01/915111111</t>
  </si>
  <si>
    <t>"V4; odměřeno z PD" 4027,0</t>
  </si>
  <si>
    <t>42</t>
  </si>
  <si>
    <t>915211111</t>
  </si>
  <si>
    <t>Vodorovné dopravní značení stříkaným plastem dělící čára šířky 125 mm souvislá bílá základní</t>
  </si>
  <si>
    <t>873865658</t>
  </si>
  <si>
    <t>https://podminky.urs.cz/item/CS_URS_2026_01/915211111</t>
  </si>
  <si>
    <t>43</t>
  </si>
  <si>
    <t>915611111</t>
  </si>
  <si>
    <t>Předznačení pro vodorovné značení stříkané barvou nebo prováděné z nátěrových hmot liniové dělicí čáry, vodicí proužky</t>
  </si>
  <si>
    <t>-1305396180</t>
  </si>
  <si>
    <t>https://podminky.urs.cz/item/CS_URS_2026_01/915611111</t>
  </si>
  <si>
    <t>44</t>
  </si>
  <si>
    <t>919112232</t>
  </si>
  <si>
    <t>Řezání dilatačních spár v živičném krytu vytvoření komůrky pro těsnící zálivku šířky 20 mm, hloubky 30 mm</t>
  </si>
  <si>
    <t>-1382391475</t>
  </si>
  <si>
    <t>https://podminky.urs.cz/item/CS_URS_2026_01/919112232</t>
  </si>
  <si>
    <t>45</t>
  </si>
  <si>
    <t>919112243R</t>
  </si>
  <si>
    <t>Řezání spár pro vytvoření komůrky š 40-80 mm hl 40-60 mm pro těsnící zálivku v živičném krytu</t>
  </si>
  <si>
    <t>-2086603078</t>
  </si>
  <si>
    <t>46</t>
  </si>
  <si>
    <t>919121142R</t>
  </si>
  <si>
    <t>Těsnění spár zálivkou za studena pro komůrky š 40-80 mm hl 40-60 mm s těsnicím profilem</t>
  </si>
  <si>
    <t>-84780539</t>
  </si>
  <si>
    <t>Poznámka k položce:_x000d_
oprava spár a trhlin asfaltovou modifikovanou hmotou s výplňovým kamenivem dle TP115</t>
  </si>
  <si>
    <t>47</t>
  </si>
  <si>
    <t>919121232</t>
  </si>
  <si>
    <t>Utěsnění dilatačních spár zálivkou za studena v cementobetonovém nebo živičném krytu včetně adhezního nátěru bez těsnicího profilu pod zálivkou, pro komůrky šířky 20 mm, hloubky 30 mm</t>
  </si>
  <si>
    <t>-1843271461</t>
  </si>
  <si>
    <t>https://podminky.urs.cz/item/CS_URS_2026_01/919121232</t>
  </si>
  <si>
    <t>Poznámka k položce:_x000d_
ošetření spár a trhlin asfaltovou modifikovanou zálivkovou hmotou dle TP115</t>
  </si>
  <si>
    <t>48</t>
  </si>
  <si>
    <t>919535555</t>
  </si>
  <si>
    <t>Obetonování trubního propustku betonem prostým bez zvýšených nároků na prostředí tř. C 12/15</t>
  </si>
  <si>
    <t>1096455511</t>
  </si>
  <si>
    <t>https://podminky.urs.cz/item/CS_URS_2026_01/919535555</t>
  </si>
  <si>
    <t>obet. propustků z trub PVC</t>
  </si>
  <si>
    <t>2*7,0*(0,65*(0,45+0,1)-PI*0,2*0,2)</t>
  </si>
  <si>
    <t>49</t>
  </si>
  <si>
    <t>919551112R</t>
  </si>
  <si>
    <t>Zřízení propustku z trub plastových DN 400 mm</t>
  </si>
  <si>
    <t>206702478</t>
  </si>
  <si>
    <t>"á dl.7,0m" 2*7,0</t>
  </si>
  <si>
    <t>50</t>
  </si>
  <si>
    <t>28611159</t>
  </si>
  <si>
    <t>trubka kanalizační PVC-U plnostěnná jednovrstvá DN 400x2000mm SN8</t>
  </si>
  <si>
    <t>-1237863820</t>
  </si>
  <si>
    <t>14*1,03 'Přepočtené koeficientem množství</t>
  </si>
  <si>
    <t>51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</si>
  <si>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</si>
  <si>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</si>
  <si>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-1984485398</t>
  </si>
  <si>
    <t>https://podminky.urs.cz/item/CS_URS_2026_01/919732211</t>
  </si>
  <si>
    <t>napojení na stáv.živ.povrch</t>
  </si>
  <si>
    <t>"ZÚ, KÚ, přejezd" 94,0</t>
  </si>
  <si>
    <t>52</t>
  </si>
  <si>
    <t>938902111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</si>
  <si>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do 0,15 m3/m</t>
  </si>
  <si>
    <t>-1768099711</t>
  </si>
  <si>
    <t>https://podminky.urs.cz/item/CS_URS_2026_01/938902111</t>
  </si>
  <si>
    <t>pročištění příkopů</t>
  </si>
  <si>
    <t xml:space="preserve">"odměřeno z PD"  2150,0</t>
  </si>
  <si>
    <t>53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</si>
  <si>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</si>
  <si>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</si>
  <si>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-837996790</t>
  </si>
  <si>
    <t>https://podminky.urs.cz/item/CS_URS_2026_01/938902113</t>
  </si>
  <si>
    <t>prohloubení příkopů v některých úsecích u propustků</t>
  </si>
  <si>
    <t>"celkem (předpoklad)" 80,0</t>
  </si>
  <si>
    <t>54</t>
  </si>
  <si>
    <t>938902421</t>
  </si>
  <si>
    <t>Čištění propustků s odstraněním travnatého porostu nebo nánosu, s naložením na dopravní prostředek nebo s přemístěním na hromady na vzdálenost do 20 m strojně tlakovou vodou tloušťky nánosu přes 25 do 50% průměru propustku do 500 mm</t>
  </si>
  <si>
    <t>-127283217</t>
  </si>
  <si>
    <t>https://podminky.urs.cz/item/CS_URS_2026_01/938902421</t>
  </si>
  <si>
    <t>čištění stáv. propustku DN400; á=7,0m</t>
  </si>
  <si>
    <t>"celkem 2ks" 2*7,0</t>
  </si>
  <si>
    <t>55</t>
  </si>
  <si>
    <t>966005311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</si>
  <si>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</si>
  <si>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1004910004</t>
  </si>
  <si>
    <t>https://podminky.urs.cz/item/CS_URS_2026_01/966005311</t>
  </si>
  <si>
    <t>56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</si>
  <si>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</si>
  <si>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</si>
  <si>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88923558</t>
  </si>
  <si>
    <t>https://podminky.urs.cz/item/CS_URS_2026_01/966008111</t>
  </si>
  <si>
    <t>bet.propustky DN300, l=6,0m, celkem 2ks</t>
  </si>
  <si>
    <t>6,0*2</t>
  </si>
  <si>
    <t>57</t>
  </si>
  <si>
    <t>966008311</t>
  </si>
  <si>
    <t>Bourání trubního propustku s odklizením a uložením vybouraného materiálu na skládku na vzdálenost do 3 m nebo s naložením na dopravní prostředek čela z betonu železového</t>
  </si>
  <si>
    <t>1010467735</t>
  </si>
  <si>
    <t>https://podminky.urs.cz/item/CS_URS_2026_01/966008311</t>
  </si>
  <si>
    <t>vybourání nefunkčního čela propustku (cca st.131,00)</t>
  </si>
  <si>
    <t>0,8</t>
  </si>
  <si>
    <t>58</t>
  </si>
  <si>
    <t>985111292</t>
  </si>
  <si>
    <t>Odsekání vrstev betonu Příplatek k cenám za plochu do 10 m2 jednotlivě</t>
  </si>
  <si>
    <t>-487067547</t>
  </si>
  <si>
    <t>https://podminky.urs.cz/item/CS_URS_2026_01/985111292</t>
  </si>
  <si>
    <t>59</t>
  </si>
  <si>
    <t>985112111</t>
  </si>
  <si>
    <t>Odsekání degradovaného betonu stěn, tloušťky do 10 mm</t>
  </si>
  <si>
    <t>-2083963462</t>
  </si>
  <si>
    <t>https://podminky.urs.cz/item/CS_URS_2026_01/985112111</t>
  </si>
  <si>
    <t>sanace bet.čela propustku, celkem 2ks</t>
  </si>
  <si>
    <t>"á = 4,5m2 (odhadem)" 2*4,5</t>
  </si>
  <si>
    <t>60</t>
  </si>
  <si>
    <t>985112193</t>
  </si>
  <si>
    <t>Odsekání degradovaného betonu Příplatek k cenám za plochu do 10 m2 jednotlivě</t>
  </si>
  <si>
    <t>952444228</t>
  </si>
  <si>
    <t>https://podminky.urs.cz/item/CS_URS_2026_01/985112193</t>
  </si>
  <si>
    <t>61</t>
  </si>
  <si>
    <t>985311111</t>
  </si>
  <si>
    <t>Reprofilace betonu sanačními maltami na cementové bázi ručně stěn, tloušťky do 10 mm</t>
  </si>
  <si>
    <t>1504752436</t>
  </si>
  <si>
    <t>https://podminky.urs.cz/item/CS_URS_2026_01/985311111</t>
  </si>
  <si>
    <t>62</t>
  </si>
  <si>
    <t>985311912</t>
  </si>
  <si>
    <t>Reprofilace betonu sanačními maltami na cementové bázi ručně Příplatek k cenám za plochu do 10 m2 jednotlivě</t>
  </si>
  <si>
    <t>592117095</t>
  </si>
  <si>
    <t>https://podminky.urs.cz/item/CS_URS_2026_01/985311912</t>
  </si>
  <si>
    <t>63</t>
  </si>
  <si>
    <t>985312112</t>
  </si>
  <si>
    <t>Stěrka k vyrovnání ploch reprofilovaného betonu stěn, tloušťky přes 2 do 3 mm</t>
  </si>
  <si>
    <t>-649038316</t>
  </si>
  <si>
    <t>https://podminky.urs.cz/item/CS_URS_2026_01/985312112</t>
  </si>
  <si>
    <t>64</t>
  </si>
  <si>
    <t>985312192</t>
  </si>
  <si>
    <t>Stěrka k vyrovnání ploch reprofilovaného betonu Příplatek k cenám za plochu do 10 m2 jednotlivě</t>
  </si>
  <si>
    <t>-494592036</t>
  </si>
  <si>
    <t>https://podminky.urs.cz/item/CS_URS_2026_01/985312192</t>
  </si>
  <si>
    <t>65</t>
  </si>
  <si>
    <t>985323111</t>
  </si>
  <si>
    <t>Spojovací (adhezní) můstek reprofilovaného betonu na cementové bázi, tloušťky 1 mm</t>
  </si>
  <si>
    <t>-228274760</t>
  </si>
  <si>
    <t>https://podminky.urs.cz/item/CS_URS_2026_01/985323111</t>
  </si>
  <si>
    <t>66</t>
  </si>
  <si>
    <t>985323912</t>
  </si>
  <si>
    <t>Spojovací (adhezní) můstek reprofilovaného betonu Příplatek k cenám za plochu do 10 m2 jednotlivě</t>
  </si>
  <si>
    <t>-2048777718</t>
  </si>
  <si>
    <t>https://podminky.urs.cz/item/CS_URS_2026_01/985323912</t>
  </si>
  <si>
    <t>997</t>
  </si>
  <si>
    <t>Přesun sutě</t>
  </si>
  <si>
    <t>67</t>
  </si>
  <si>
    <t>99722155R1</t>
  </si>
  <si>
    <t>Vodorovná doprava suti a vybouraných hmot k likvidaci</t>
  </si>
  <si>
    <t>-78019511</t>
  </si>
  <si>
    <t>Poznámka k položce:_x000d_
Položka zahrnuje kompletní likvidaci suti a vybouraných hmot ze stavby. Tj. zahrnuje zejména:_x000d_
- odvoz na skládku případně k recyklaci do vzdálenosti dle dispozic dodavatele,_x000d_
- veškeré poplatky případně posudky spojené s likvidací případně recyklací přebytečného materiálu (určí dle svých dispozic zhotovitel).</t>
  </si>
  <si>
    <t>suť celkem:</t>
  </si>
  <si>
    <t>1219,414</t>
  </si>
  <si>
    <t>- "živice odkoupená zhotovitelem" 368,478</t>
  </si>
  <si>
    <t>68</t>
  </si>
  <si>
    <t>997221611</t>
  </si>
  <si>
    <t>Nakládání na dopravní prostředky pro vodorovnou dopravu suti</t>
  </si>
  <si>
    <t>-1169737014</t>
  </si>
  <si>
    <t>https://podminky.urs.cz/item/CS_URS_2026_01/997221611</t>
  </si>
  <si>
    <t>"jen bourané kce" 14,682+2,01</t>
  </si>
  <si>
    <t>998</t>
  </si>
  <si>
    <t>Přesun hmot</t>
  </si>
  <si>
    <t>69</t>
  </si>
  <si>
    <t>998225111</t>
  </si>
  <si>
    <t>Přesun hmot pro komunikace s krytem z kameniva, monolitickým betonovým nebo živičným dopravní vzdálenost do 200 m jakékoliv délky objektu</t>
  </si>
  <si>
    <t>-1806631642</t>
  </si>
  <si>
    <t>https://podminky.urs.cz/item/CS_URS_2026_01/998225111</t>
  </si>
  <si>
    <t>SO100.1 - DIO</t>
  </si>
  <si>
    <t>913111115</t>
  </si>
  <si>
    <t>Montáž a demontáž dočasných dopravních značek samostatných značek základních</t>
  </si>
  <si>
    <t>846443105</t>
  </si>
  <si>
    <t>https://podminky.urs.cz/item/CS_URS_2026_01/913111115</t>
  </si>
  <si>
    <t>"B1" 2</t>
  </si>
  <si>
    <t>"E3a" 2</t>
  </si>
  <si>
    <t>"IP10a" 2</t>
  </si>
  <si>
    <t>913111215</t>
  </si>
  <si>
    <t>Montáž a demontáž dočasných dopravních značek Příplatek za první a každý další den použití dočasných dopravních značek k ceně 11-1115</t>
  </si>
  <si>
    <t>-2117217105</t>
  </si>
  <si>
    <t>https://podminky.urs.cz/item/CS_URS_2026_01/913111215</t>
  </si>
  <si>
    <t>6*45 'Přepočtené koeficientem množství</t>
  </si>
  <si>
    <t>913121111</t>
  </si>
  <si>
    <t>Montáž a demontáž dočasných dopravních značek kompletních značek vč. podstavce a sloupku základních</t>
  </si>
  <si>
    <t>-1006727959</t>
  </si>
  <si>
    <t>https://podminky.urs.cz/item/CS_URS_2026_01/913121111</t>
  </si>
  <si>
    <t>"IS11b" 5</t>
  </si>
  <si>
    <t>"IS11c" 4</t>
  </si>
  <si>
    <t>913121112</t>
  </si>
  <si>
    <t>Montáž a demontáž dočasných dopravních značek kompletních značek vč. podstavce a sloupku zvětšených</t>
  </si>
  <si>
    <t>-1466211520</t>
  </si>
  <si>
    <t>https://podminky.urs.cz/item/CS_URS_2026_01/913121112</t>
  </si>
  <si>
    <t>"IP22" 5</t>
  </si>
  <si>
    <t>913121211</t>
  </si>
  <si>
    <t>Montáž a demontáž dočasných dopravních značek Příplatek za první a každý další den použití dočasných dopravních značek k ceně 12-1111</t>
  </si>
  <si>
    <t>1498889267</t>
  </si>
  <si>
    <t>https://podminky.urs.cz/item/CS_URS_2026_01/913121211</t>
  </si>
  <si>
    <t>11*45 'Přepočtené koeficientem množství</t>
  </si>
  <si>
    <t>913121212</t>
  </si>
  <si>
    <t>Montáž a demontáž dočasných dopravních značek Příplatek za první a každý další den použití dočasných dopravních značek k ceně 12-1112</t>
  </si>
  <si>
    <t>-1507207549</t>
  </si>
  <si>
    <t>https://podminky.urs.cz/item/CS_URS_2026_01/913121212</t>
  </si>
  <si>
    <t>5*45 'Přepočtené koeficientem množství</t>
  </si>
  <si>
    <t>913211113</t>
  </si>
  <si>
    <t>Montáž a demontáž dočasných dopravních zábran reflexních, šířky 3 m</t>
  </si>
  <si>
    <t>-1996817870</t>
  </si>
  <si>
    <t>https://podminky.urs.cz/item/CS_URS_2026_01/913211113</t>
  </si>
  <si>
    <t>"Z2" 2</t>
  </si>
  <si>
    <t>913211213</t>
  </si>
  <si>
    <t>Montáž a demontáž dočasných dopravních zábran Příplatek za první a každý další den použití dočasných dopravních zábran k ceně 21-1113</t>
  </si>
  <si>
    <t>652650462</t>
  </si>
  <si>
    <t>https://podminky.urs.cz/item/CS_URS_2026_01/913211213</t>
  </si>
  <si>
    <t>2*45 'Přepočtené koeficientem množství</t>
  </si>
  <si>
    <t>SO101 - Oprava komunikace III/19340, ulice Krandova, Stod</t>
  </si>
  <si>
    <t>SÚS Plzeňského kraje p.</t>
  </si>
  <si>
    <t>046 64 761</t>
  </si>
  <si>
    <t>Ing. Jiří Vavřička,Sladovnická 227, Rokycany</t>
  </si>
  <si>
    <t>CZ 860402 21</t>
  </si>
  <si>
    <t xml:space="preserve">    8 - Vedení trubní dálková a přípojná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</si>
  <si>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</si>
  <si>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</si>
  <si>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1664680318</t>
  </si>
  <si>
    <t>https://podminky.urs.cz/item/CS_URS_2026_01/113106123</t>
  </si>
  <si>
    <t>Obnova chodníku u UV</t>
  </si>
  <si>
    <t>5,4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</si>
  <si>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</si>
  <si>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</si>
  <si>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956696726</t>
  </si>
  <si>
    <t>https://podminky.urs.cz/item/CS_URS_2026_01/113106171</t>
  </si>
  <si>
    <t>Přídlažba</t>
  </si>
  <si>
    <t>vybourat stav. Šířka 100 mm, výška včetně lože 200 mm</t>
  </si>
  <si>
    <t>428*0,1</t>
  </si>
  <si>
    <t>113107131</t>
  </si>
  <si>
    <t>Odstranění podkladů nebo krytů ručně s přemístěním hmot na skládku na vzdálenost do 3 m nebo s naložením na dopravní prostředek z betonu prostého, o tl. vrstvy přes 100 do 150 mm</t>
  </si>
  <si>
    <t>-1460332148</t>
  </si>
  <si>
    <t>https://podminky.urs.cz/item/CS_URS_2026_01/113107131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</si>
  <si>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</si>
  <si>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</si>
  <si>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-462420784</t>
  </si>
  <si>
    <t>https://podminky.urs.cz/item/CS_URS_2026_01/113107324</t>
  </si>
  <si>
    <t>Odstranění nestmelených vrstev vozovky tl. 0,35 m</t>
  </si>
  <si>
    <t>4,5</t>
  </si>
  <si>
    <t>113154544</t>
  </si>
  <si>
    <t>Frézování živičného podkladu nebo krytu s naložením hmot na dopravní prostředek plochy přes 500 do 2 000 m2 pruhu šířky přes 1 m, tloušťky vrstvy 60 mm</t>
  </si>
  <si>
    <t>-781385339</t>
  </si>
  <si>
    <t>https://podminky.urs.cz/item/CS_URS_2026_01/113154544</t>
  </si>
  <si>
    <t>Poznámka k položce:_x000d_
Frézovaný materiál odkoupí zhotovitel</t>
  </si>
  <si>
    <t>113154552</t>
  </si>
  <si>
    <t>Frézování živičného podkladu nebo krytu s naložením hmot na dopravní prostředek plochy přes 2 000 do 10 000 m2 tloušťky vrstvy 40 mm</t>
  </si>
  <si>
    <t>1084371863</t>
  </si>
  <si>
    <t>https://podminky.urs.cz/item/CS_URS_2026_01/113154552</t>
  </si>
  <si>
    <t>3193,5</t>
  </si>
  <si>
    <t>113202111</t>
  </si>
  <si>
    <t>Vytrhání obrub s vybouráním lože, s přemístěním hmot na skládku na vzdálenost do 3 m nebo s naložením na dopravní prostředek z krajníků nebo obrubníků stojatých</t>
  </si>
  <si>
    <t>-141217696</t>
  </si>
  <si>
    <t>https://podminky.urs.cz/item/CS_URS_2026_01/113202111</t>
  </si>
  <si>
    <t>132254101</t>
  </si>
  <si>
    <t>Hloubení zapažených rýh šířky do 800 mm strojně s urovnáním dna do předepsaného profilu a spádu v hornině třídy těžitelnosti I skupiny 3 do 20 m3</t>
  </si>
  <si>
    <t>-625347633</t>
  </si>
  <si>
    <t>https://podminky.urs.cz/item/CS_URS_2026_01/132254101</t>
  </si>
  <si>
    <t>151101101</t>
  </si>
  <si>
    <t>Zřízení pažení a rozepření stěn rýh pro podzemní vedení příložné pro jakoukoliv mezerovitost, hloubky do 2 m</t>
  </si>
  <si>
    <t>1253663509</t>
  </si>
  <si>
    <t>https://podminky.urs.cz/item/CS_URS_2026_01/151101101</t>
  </si>
  <si>
    <t>2,0*1,4*2</t>
  </si>
  <si>
    <t>151101111</t>
  </si>
  <si>
    <t>Odstranění pažení a rozepření stěn rýh pro podzemní vedení s uložením materiálu na vzdálenost do 3 m od kraje výkopu příložné, hloubky do 2 m</t>
  </si>
  <si>
    <t>1647689203</t>
  </si>
  <si>
    <t>https://podminky.urs.cz/item/CS_URS_2026_01/151101111</t>
  </si>
  <si>
    <t>1644078070</t>
  </si>
  <si>
    <t>174111101</t>
  </si>
  <si>
    <t>Zásyp sypaninou z jakékoliv horniny ručně s uložením výkopku ve vrstvách se zhutněním jam, šachet, rýh nebo kolem objektů v těchto vykopávkách</t>
  </si>
  <si>
    <t>-176377209</t>
  </si>
  <si>
    <t>https://podminky.urs.cz/item/CS_URS_2026_01/174111101</t>
  </si>
  <si>
    <t>4-0,736-0,24</t>
  </si>
  <si>
    <t>58344197</t>
  </si>
  <si>
    <t>štěrkodrť frakce 0/63</t>
  </si>
  <si>
    <t>2105485581</t>
  </si>
  <si>
    <t>3,024*2 'Přepočtené koeficientem množství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</si>
  <si>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</si>
  <si>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</si>
  <si>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-697448327</t>
  </si>
  <si>
    <t>https://podminky.urs.cz/item/CS_URS_2026_01/175111101</t>
  </si>
  <si>
    <t>0,8*0,46*2,0</t>
  </si>
  <si>
    <t>58331200</t>
  </si>
  <si>
    <t>štěrkopísek netříděný</t>
  </si>
  <si>
    <t>-506721950</t>
  </si>
  <si>
    <t>0,736*2 'Přepočtené koeficientem množství</t>
  </si>
  <si>
    <t>451573111</t>
  </si>
  <si>
    <t>Lože pod potrubí, stoky a drobné objekty v otevřeném výkopu z písku a štěrkopísku do 63 mm</t>
  </si>
  <si>
    <t>405904569</t>
  </si>
  <si>
    <t>https://podminky.urs.cz/item/CS_URS_2026_01/451573111</t>
  </si>
  <si>
    <t>0,8*0,15*2,0</t>
  </si>
  <si>
    <t>452112111</t>
  </si>
  <si>
    <t>Osazení betonových dílců prstenců nebo rámů pod poklopy a mříže na sucho, výšky do 100 mm</t>
  </si>
  <si>
    <t>-2030703252</t>
  </si>
  <si>
    <t>https://podminky.urs.cz/item/CS_URS_2026_01/452112111</t>
  </si>
  <si>
    <t>59223864</t>
  </si>
  <si>
    <t>prstenec pro uliční vpusť vyrovnávací betonový 390x60x130mm</t>
  </si>
  <si>
    <t>486178116</t>
  </si>
  <si>
    <t>452311151</t>
  </si>
  <si>
    <t>Podkladní a zajišťovací konstrukce z betonu prostého v otevřeném výkopu bez zvýšených nároků na prostředí desky pod potrubí, stoky a drobné objekty z betonu tř. C 20/25</t>
  </si>
  <si>
    <t>-969503730</t>
  </si>
  <si>
    <t>https://podminky.urs.cz/item/CS_URS_2026_01/452311151</t>
  </si>
  <si>
    <t>Betonové lože UV, její obetonování a obetonování potrubí C20/25XF3</t>
  </si>
  <si>
    <t>1,5</t>
  </si>
  <si>
    <t>452386121</t>
  </si>
  <si>
    <t>Podkladní a vyrovnávací konstrukce z betonu vyrovnávací prstence z prostého betonu tř. C 25/30 pod poklopy a mříže, výšky přes 100 do 200 mm</t>
  </si>
  <si>
    <t>551921436</t>
  </si>
  <si>
    <t>https://podminky.urs.cz/item/CS_URS_2026_01/452386121</t>
  </si>
  <si>
    <t>Výšková úprava</t>
  </si>
  <si>
    <t>šachet</t>
  </si>
  <si>
    <t>hrnečků</t>
  </si>
  <si>
    <t>vpustí</t>
  </si>
  <si>
    <t>564831011</t>
  </si>
  <si>
    <t>Podklad ze štěrkodrti ŠD s rozprostřením a zhutněním plochy jednotlivě do 100 m2, po zhutnění tl. 100 mm</t>
  </si>
  <si>
    <t>-449575714</t>
  </si>
  <si>
    <t>https://podminky.urs.cz/item/CS_URS_2026_01/564831011</t>
  </si>
  <si>
    <t>Doplnění ŠD</t>
  </si>
  <si>
    <t>564861011</t>
  </si>
  <si>
    <t>Podklad ze štěrkodrti ŠD s rozprostřením a zhutněním plochy jednotlivě do 100 m2, po zhutnění tl. 200 mm</t>
  </si>
  <si>
    <t>1824822971</t>
  </si>
  <si>
    <t>https://podminky.urs.cz/item/CS_URS_2026_01/564861011</t>
  </si>
  <si>
    <t>ŠD-A tl. 200 mm</t>
  </si>
  <si>
    <t>567122114</t>
  </si>
  <si>
    <t>Podklad ze směsi stmelené cementem SC bez dilatačních spár, s rozprostřením a zhutněním SC C 8/10 (KSC I), po zhutnění tl. 150 mm</t>
  </si>
  <si>
    <t>1771990962</t>
  </si>
  <si>
    <t>https://podminky.urs.cz/item/CS_URS_2026_01/567122114</t>
  </si>
  <si>
    <t>SC C8/10 tl. 150 mm</t>
  </si>
  <si>
    <t>1521529641</t>
  </si>
  <si>
    <t>PS-CP 0,6 kg m2</t>
  </si>
  <si>
    <t>1513,5</t>
  </si>
  <si>
    <t>677434589</t>
  </si>
  <si>
    <t>PS-CP 0,35 kg m2</t>
  </si>
  <si>
    <t>577134131</t>
  </si>
  <si>
    <t>Asfaltový beton vrstva obrusná ACO 11 z modifikovaného asfaltu s rozprostřením a se zhutněním ACO 11+ v pruhu šířky přes do 1,5 do 3 m, po zhutnění tl. 40 mm</t>
  </si>
  <si>
    <t>-1710156713</t>
  </si>
  <si>
    <t>https://podminky.urs.cz/item/CS_URS_2026_01/577134131</t>
  </si>
  <si>
    <t xml:space="preserve">ACO 11+ PMB 45/80-55 40 mm </t>
  </si>
  <si>
    <t>577155132</t>
  </si>
  <si>
    <t>Asfaltový beton vrstva ložní ACL 16 z modifikovaného asfaltu s rozprostřením a zhutněním ACL 16 S v pruhu šířky přes 1,5 do 3 m, po zhutnění tl. 60 mm</t>
  </si>
  <si>
    <t>-129006578</t>
  </si>
  <si>
    <t>https://podminky.urs.cz/item/CS_URS_2026_01/577155132</t>
  </si>
  <si>
    <t>ACL 16+ PMB 25/55-60 60 mm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</si>
  <si>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</si>
  <si>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</si>
  <si>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-1702169562</t>
  </si>
  <si>
    <t>https://podminky.urs.cz/item/CS_URS_2026_01/596211110</t>
  </si>
  <si>
    <t>59245018</t>
  </si>
  <si>
    <t>dlažba skladebná betonová 200x100mm tl 60mm přírodní</t>
  </si>
  <si>
    <t>-1775575928</t>
  </si>
  <si>
    <t>Poznámka k položce:_x000d_
doplnění poškozené</t>
  </si>
  <si>
    <t>Vedení trubní dálková a přípojná</t>
  </si>
  <si>
    <t>871313123</t>
  </si>
  <si>
    <t>Montáž kanalizačního potrubí z tvrdého PVC-U hladkého plnostěnného tuhost SN 12 DN 160</t>
  </si>
  <si>
    <t>1217839489</t>
  </si>
  <si>
    <t>https://podminky.urs.cz/item/CS_URS_2026_01/871313123</t>
  </si>
  <si>
    <t>28611260</t>
  </si>
  <si>
    <t>trubka kanalizační PVC-U plnostěnná jednovrstvá DN 160x3000mm SN12</t>
  </si>
  <si>
    <t>671639187</t>
  </si>
  <si>
    <t>877310340</t>
  </si>
  <si>
    <t>Montáž tvarovek na kanalizačním plastovém potrubí z PP nebo PVC-U hladkého plnostěnného nalepovacích hrdel (samostatných) DN 160</t>
  </si>
  <si>
    <t>2002777428</t>
  </si>
  <si>
    <t>https://podminky.urs.cz/item/CS_URS_2026_01/877310340</t>
  </si>
  <si>
    <t>28600R</t>
  </si>
  <si>
    <t xml:space="preserve">Odbočka  s kulovým kloubem DN/OD 150 pro potrubí 700 - 1800 - šířka stěny 30-185mm</t>
  </si>
  <si>
    <t>-1715700491</t>
  </si>
  <si>
    <t>895941301</t>
  </si>
  <si>
    <t>Osazení vpusti uliční z betonových dílců DN 450 dno s výtokem</t>
  </si>
  <si>
    <t>-105205660</t>
  </si>
  <si>
    <t>https://podminky.urs.cz/item/CS_URS_2026_01/895941301</t>
  </si>
  <si>
    <t>59224497</t>
  </si>
  <si>
    <t>vpusť uliční DN 450 kaliště s odtokem 150mm PVC 450/250x50mm</t>
  </si>
  <si>
    <t>1118812205</t>
  </si>
  <si>
    <t>895941314</t>
  </si>
  <si>
    <t>Osazení vpusti uliční z betonových dílců DN 450 skruž horní 570 mm</t>
  </si>
  <si>
    <t>-476512630</t>
  </si>
  <si>
    <t>https://podminky.urs.cz/item/CS_URS_2026_01/895941314</t>
  </si>
  <si>
    <t>59223858</t>
  </si>
  <si>
    <t>skruž betonová horní pro uliční vpusť 450x570x50mm</t>
  </si>
  <si>
    <t>357558639</t>
  </si>
  <si>
    <t>895941322</t>
  </si>
  <si>
    <t>Osazení vpusti uliční z betonových dílců DN 450 skruž středová 295 mm</t>
  </si>
  <si>
    <t>-71804517</t>
  </si>
  <si>
    <t>https://podminky.urs.cz/item/CS_URS_2026_01/895941322</t>
  </si>
  <si>
    <t>39</t>
  </si>
  <si>
    <t>59223862</t>
  </si>
  <si>
    <t>skruž betonová středová pro uliční vpusť 450x295x50mm</t>
  </si>
  <si>
    <t>-257486027</t>
  </si>
  <si>
    <t>40</t>
  </si>
  <si>
    <t>899101211</t>
  </si>
  <si>
    <t>Demontáž poklopů litinových a ocelových včetně rámů, hmotnosti jednotlivě do 50 kg</t>
  </si>
  <si>
    <t>-1137201885</t>
  </si>
  <si>
    <t>https://podminky.urs.cz/item/CS_URS_2026_01/899101211</t>
  </si>
  <si>
    <t>899103211</t>
  </si>
  <si>
    <t>Demontáž poklopů litinových a ocelových včetně rámů, hmotnosti jednotlivě přes 100 do 150 Kg</t>
  </si>
  <si>
    <t>-1932018471</t>
  </si>
  <si>
    <t>https://podminky.urs.cz/item/CS_URS_2026_01/899103211</t>
  </si>
  <si>
    <t>-1809012918</t>
  </si>
  <si>
    <t>-1142520626</t>
  </si>
  <si>
    <t>899204112</t>
  </si>
  <si>
    <t>Osazení mříží litinových včetně rámů a košů na bahno pro třídu zatížení D400, E600</t>
  </si>
  <si>
    <t>-1078969365</t>
  </si>
  <si>
    <t>https://podminky.urs.cz/item/CS_URS_2026_01/899204112</t>
  </si>
  <si>
    <t>-392752636</t>
  </si>
  <si>
    <t>55242320</t>
  </si>
  <si>
    <t>mříž vtoková litinová plochá 500x500mm</t>
  </si>
  <si>
    <t>407808343</t>
  </si>
  <si>
    <t>59223871</t>
  </si>
  <si>
    <t>koš vysoký pro uliční vpusti žárově Pz plech pro rám 500/500mm</t>
  </si>
  <si>
    <t>-808923831</t>
  </si>
  <si>
    <t>899401112</t>
  </si>
  <si>
    <t>Osazení poklopů uličních s pevným rámem litinových šoupátkových</t>
  </si>
  <si>
    <t>-1545643278</t>
  </si>
  <si>
    <t>https://podminky.urs.cz/item/CS_URS_2026_01/899401112</t>
  </si>
  <si>
    <t>912211131</t>
  </si>
  <si>
    <t>Montáž směrového sloupku plastového pružného - balisety přišroubováním k podkladu</t>
  </si>
  <si>
    <t>1822611398</t>
  </si>
  <si>
    <t>https://podminky.urs.cz/item/CS_URS_2026_01/912211131</t>
  </si>
  <si>
    <t>Balisety - demontáž a zpětná montáž</t>
  </si>
  <si>
    <t>915111112</t>
  </si>
  <si>
    <t>Vodorovné dopravní značení stříkané barvou dělící čára šířky 125 mm souvislá bílá retroreflexní</t>
  </si>
  <si>
    <t>-2121816613</t>
  </si>
  <si>
    <t>https://podminky.urs.cz/item/CS_URS_2026_01/915111112</t>
  </si>
  <si>
    <t>915121112</t>
  </si>
  <si>
    <t>Vodorovné dopravní značení stříkané barvou vodící čára bílá šířky 250 mm souvislá retroreflexní</t>
  </si>
  <si>
    <t>-320048170</t>
  </si>
  <si>
    <t>https://podminky.urs.cz/item/CS_URS_2026_01/915121112</t>
  </si>
  <si>
    <t>915121122</t>
  </si>
  <si>
    <t>Vodorovné dopravní značení stříkané barvou vodící čára bílá šířky 250 mm přerušovaná retroreflexní</t>
  </si>
  <si>
    <t>1584181835</t>
  </si>
  <si>
    <t>https://podminky.urs.cz/item/CS_URS_2026_01/915121122</t>
  </si>
  <si>
    <t>915131112</t>
  </si>
  <si>
    <t>Vodorovné dopravní značení stříkané barvou přechody pro chodce, šipky, symboly bílé retroreflexní</t>
  </si>
  <si>
    <t>-2135653197</t>
  </si>
  <si>
    <t>https://podminky.urs.cz/item/CS_URS_2026_01/915131112</t>
  </si>
  <si>
    <t>915211112</t>
  </si>
  <si>
    <t>Vodorovné dopravní značení stříkaným plastem dělící čára šířky 125 mm souvislá bílá retroreflexní</t>
  </si>
  <si>
    <t>1841290552</t>
  </si>
  <si>
    <t>https://podminky.urs.cz/item/CS_URS_2026_01/915211112</t>
  </si>
  <si>
    <t>V4 plna 0,125</t>
  </si>
  <si>
    <t>520,5</t>
  </si>
  <si>
    <t>915221112</t>
  </si>
  <si>
    <t>Vodorovné dopravní značení stříkaným plastem vodící čára bílá šířky 250 mm souvislá retroreflexní</t>
  </si>
  <si>
    <t>1110494612</t>
  </si>
  <si>
    <t>https://podminky.urs.cz/item/CS_URS_2026_01/915221112</t>
  </si>
  <si>
    <t>V4 plna 0,25</t>
  </si>
  <si>
    <t>915221122</t>
  </si>
  <si>
    <t>Vodorovné dopravní značení stříkaným plastem vodící čára bílá šířky 250 mm přerušovaná retroreflexní</t>
  </si>
  <si>
    <t>704009247</t>
  </si>
  <si>
    <t>https://podminky.urs.cz/item/CS_URS_2026_01/915221122</t>
  </si>
  <si>
    <t>V2b křiž 1,5/1,5/0,25</t>
  </si>
  <si>
    <t>123</t>
  </si>
  <si>
    <t>V10 park 0,5/0,5/0,25</t>
  </si>
  <si>
    <t>145,5</t>
  </si>
  <si>
    <t>915231112</t>
  </si>
  <si>
    <t>Vodorovné dopravní značení stříkaným plastem přechody pro chodce, šipky, symboly nápisy bílé retroreflexní</t>
  </si>
  <si>
    <t>708251943</t>
  </si>
  <si>
    <t>https://podminky.urs.cz/item/CS_URS_2026_01/915231112</t>
  </si>
  <si>
    <t>V7 přechody</t>
  </si>
  <si>
    <t>40,5</t>
  </si>
  <si>
    <t>V13 0,5/1,0</t>
  </si>
  <si>
    <t>75</t>
  </si>
  <si>
    <t>499842502</t>
  </si>
  <si>
    <t>915621111</t>
  </si>
  <si>
    <t>Předznačení pro vodorovné značení stříkané barvou nebo prováděné z nátěrových hmot plošné šipky, symboly, nápisy</t>
  </si>
  <si>
    <t>1424858336</t>
  </si>
  <si>
    <t>https://podminky.urs.cz/item/CS_URS_2026_01/915621111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</si>
  <si>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</si>
  <si>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</si>
  <si>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593911598</t>
  </si>
  <si>
    <t>https://podminky.urs.cz/item/CS_URS_2026_01/916131213</t>
  </si>
  <si>
    <t>59217031</t>
  </si>
  <si>
    <t>obrubník silniční betonový 1000x150x250mm</t>
  </si>
  <si>
    <t>-1690889905</t>
  </si>
  <si>
    <t>3*1,05 'Přepočtené koeficientem množství</t>
  </si>
  <si>
    <t>916132112</t>
  </si>
  <si>
    <t>Osazení silniční obruby z betonové přídlažby (krajníků) s ložem tl. přes 50 do 100 mm, s vyplněním a zatřením spár cementovou maltou šířky do 250 mm bez boční opěry, do lože z betonu prostého</t>
  </si>
  <si>
    <t>-1919107707</t>
  </si>
  <si>
    <t>https://podminky.urs.cz/item/CS_URS_2026_01/916132112</t>
  </si>
  <si>
    <t>nová betonová (skládaná z prvků 200x100x60 mm) do betonového lože C20/25XF3</t>
  </si>
  <si>
    <t>465</t>
  </si>
  <si>
    <t>592214797</t>
  </si>
  <si>
    <t>46,5*1,1 'Přepočtené koeficientem množství</t>
  </si>
  <si>
    <t>916991121</t>
  </si>
  <si>
    <t>Lože pod obrubníky, krajníky nebo obruby z dlažebních kostek z betonu prostého</t>
  </si>
  <si>
    <t>-269003317</t>
  </si>
  <si>
    <t>https://podminky.urs.cz/item/CS_URS_2026_01/916991121</t>
  </si>
  <si>
    <t>3,000*0,06</t>
  </si>
  <si>
    <t>1733579995</t>
  </si>
  <si>
    <t>pracovní spáry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</si>
  <si>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</si>
  <si>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</si>
  <si>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-1009713176</t>
  </si>
  <si>
    <t>https://podminky.urs.cz/item/CS_URS_2026_01/919732221</t>
  </si>
  <si>
    <t>podél obrub/přídlažby/"drain"</t>
  </si>
  <si>
    <t>580</t>
  </si>
  <si>
    <t>919735111</t>
  </si>
  <si>
    <t>Řezání stávajícího živičného krytu nebo podkladu hloubky do 50 mm</t>
  </si>
  <si>
    <t>129558357</t>
  </si>
  <si>
    <t>https://podminky.urs.cz/item/CS_URS_2026_01/919735111</t>
  </si>
  <si>
    <t>Zálivky a řezání</t>
  </si>
  <si>
    <t>919735112</t>
  </si>
  <si>
    <t>Řezání stávajícího živičného krytu nebo podkladu hloubky přes 50 do 100 mm</t>
  </si>
  <si>
    <t>159376063</t>
  </si>
  <si>
    <t>https://podminky.urs.cz/item/CS_URS_2026_01/919735112</t>
  </si>
  <si>
    <t>966006258</t>
  </si>
  <si>
    <t>Odstranění směrových sloupků s odklizením materiálu na vzdálenost do 20 m nebo s naložením na dopravní prostředek přišroubovaného k betonovému podkladu (balisety)</t>
  </si>
  <si>
    <t>819457617</t>
  </si>
  <si>
    <t>https://podminky.urs.cz/item/CS_URS_2026_01/966006258</t>
  </si>
  <si>
    <t>977151123</t>
  </si>
  <si>
    <t>Jádrové vrty diamantovými korunkami do stavebních materiálů (železobetonu, betonu, cihel, obkladů, dlažeb, kamene) průměru přes 130 do 150 mm</t>
  </si>
  <si>
    <t>1608646383</t>
  </si>
  <si>
    <t>https://podminky.urs.cz/item/CS_URS_2026_01/977151123</t>
  </si>
  <si>
    <t>71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</si>
  <si>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</si>
  <si>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</si>
  <si>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-387264048</t>
  </si>
  <si>
    <t>https://podminky.urs.cz/item/CS_URS_2026_01/979054451</t>
  </si>
  <si>
    <t>72</t>
  </si>
  <si>
    <t>-795716333</t>
  </si>
  <si>
    <t>73</t>
  </si>
  <si>
    <t>1110446801</t>
  </si>
  <si>
    <t>536,698</t>
  </si>
  <si>
    <t>dlažba zpět</t>
  </si>
  <si>
    <t>-1,404</t>
  </si>
  <si>
    <t>Výšková úprava poklopů</t>
  </si>
  <si>
    <t>-2,85-0,01</t>
  </si>
  <si>
    <t>Frézovaný materiál odkoupí zhotovitel</t>
  </si>
  <si>
    <t>-(208,863+293,802)</t>
  </si>
  <si>
    <t>74</t>
  </si>
  <si>
    <t>1411747392</t>
  </si>
  <si>
    <t>Plocha opravy vozovky - živičné vrstvy</t>
  </si>
  <si>
    <t>1798,2</t>
  </si>
  <si>
    <t>SO102 - Oprava komunikace III/19340, ulice Hradecká, Stod</t>
  </si>
  <si>
    <t>113154558</t>
  </si>
  <si>
    <t>Frézování živičného podkladu nebo krytu s naložením hmot na dopravní prostředek plochy přes 2 000 do 10 000 m2 tloušťky vrstvy 100 mm</t>
  </si>
  <si>
    <t>https://podminky.urs.cz/item/CS_URS_2026_01/113154558</t>
  </si>
  <si>
    <t>"odstr.živ.vrstev stáv.vozovky" K1</t>
  </si>
  <si>
    <t>113203111</t>
  </si>
  <si>
    <t>Vytrhání obrub s vybouráním lože, s přemístěním hmot na skládku na vzdálenost do 3 m nebo s naložením na dopravní prostředek z dlažebních kostek</t>
  </si>
  <si>
    <t>1335142397</t>
  </si>
  <si>
    <t>https://podminky.urs.cz/item/CS_URS_2026_01/113203111</t>
  </si>
  <si>
    <t>přídlažba podél obruby:</t>
  </si>
  <si>
    <t>"odměřeno" 243,0</t>
  </si>
  <si>
    <t>577145112</t>
  </si>
  <si>
    <t>Asfaltový beton vrstva ložní ACL 16 z nemodifikovaného asfaltu s rozprostřením a zhutněním ACL 16 + v pruhu šířky do 3 m, po zhutnění tl. 50 mm</t>
  </si>
  <si>
    <t>https://podminky.urs.cz/item/CS_URS_2026_01/577145112</t>
  </si>
  <si>
    <t>výšková rektifikace šachet:</t>
  </si>
  <si>
    <t>899132212</t>
  </si>
  <si>
    <t>Výměna (výšková úprava) poklopu vodovodního samonivelačního nebo pevného šoupátkového</t>
  </si>
  <si>
    <t>1570587158</t>
  </si>
  <si>
    <t>https://podminky.urs.cz/item/CS_URS_2026_01/899132212</t>
  </si>
  <si>
    <t>899133211</t>
  </si>
  <si>
    <t>Výměna (výšková úprava) vtokové mříže uliční vpusti na betonové skruži s použitím betonových vyrovnávacích prvků</t>
  </si>
  <si>
    <t>792324308</t>
  </si>
  <si>
    <t>https://podminky.urs.cz/item/CS_URS_2026_01/899133211</t>
  </si>
  <si>
    <t>"V4; odměřeno" 2*243,0</t>
  </si>
  <si>
    <t>915131111</t>
  </si>
  <si>
    <t>Vodorovné dopravní značení stříkané barvou přechody pro chodce, šipky, symboly bílé základní</t>
  </si>
  <si>
    <t>-403585029</t>
  </si>
  <si>
    <t>https://podminky.urs.cz/item/CS_URS_2026_01/915131111</t>
  </si>
  <si>
    <t>přechod pro chodce (1x):</t>
  </si>
  <si>
    <t>4,0*6,0</t>
  </si>
  <si>
    <t>915231111</t>
  </si>
  <si>
    <t>Vodorovné dopravní značení stříkaným plastem přechody pro chodce, šipky, symboly nápisy bílé základní</t>
  </si>
  <si>
    <t>-123826353</t>
  </si>
  <si>
    <t>https://podminky.urs.cz/item/CS_URS_2026_01/915231111</t>
  </si>
  <si>
    <t>914396007</t>
  </si>
  <si>
    <t>"odměřeno" 258,2</t>
  </si>
  <si>
    <t>447,671</t>
  </si>
  <si>
    <t>- "fréz.živice odkoupená zhotovitelem" 413,586</t>
  </si>
  <si>
    <t>"jen bourané kce" 27,945+6,14</t>
  </si>
  <si>
    <t>1657,1</t>
  </si>
  <si>
    <t>SO103 - Oprava komunikace III/19340, Hradec - od přejezdu ČD k mostu přes Radbuzu</t>
  </si>
  <si>
    <t>899132213</t>
  </si>
  <si>
    <t>Výměna (výšková úprava) poklopu vodovodního samonivelačního nebo pevného hydrantového</t>
  </si>
  <si>
    <t>-1550092081</t>
  </si>
  <si>
    <t>https://podminky.urs.cz/item/CS_URS_2026_01/899132213</t>
  </si>
  <si>
    <t>"V4; odměřeno" 2*227,0</t>
  </si>
  <si>
    <t>"odměřeno" 169,4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</si>
  <si>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</si>
  <si>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</si>
  <si>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</si>
  <si>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</si>
  <si>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</si>
  <si>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</si>
  <si>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</si>
  <si>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012002000</t>
  </si>
  <si>
    <t xml:space="preserve">Geodetické práce </t>
  </si>
  <si>
    <t>kpl</t>
  </si>
  <si>
    <t>CS ÚRS 2023 02</t>
  </si>
  <si>
    <t>1024</t>
  </si>
  <si>
    <t>851131074</t>
  </si>
  <si>
    <t>https://podminky.urs.cz/item/CS_URS_2023_02/012002000</t>
  </si>
  <si>
    <t>012203000</t>
  </si>
  <si>
    <t>Vytýčení sítí</t>
  </si>
  <si>
    <t>132671867</t>
  </si>
  <si>
    <t>https://podminky.urs.cz/item/CS_URS_2023_02/012203000</t>
  </si>
  <si>
    <t>013254000</t>
  </si>
  <si>
    <t>Dokumentace skutečného provedení stavby</t>
  </si>
  <si>
    <t>-1672381663</t>
  </si>
  <si>
    <t>https://podminky.urs.cz/item/CS_URS_2023_02/013254000</t>
  </si>
  <si>
    <t>VRN3</t>
  </si>
  <si>
    <t>Zařízení staveniště</t>
  </si>
  <si>
    <t>030001000</t>
  </si>
  <si>
    <t>-1959150475</t>
  </si>
  <si>
    <t>https://podminky.urs.cz/item/CS_URS_2023_02/030001000</t>
  </si>
  <si>
    <t>034503000</t>
  </si>
  <si>
    <t>Informační tabule na staveništi</t>
  </si>
  <si>
    <t>867661820</t>
  </si>
  <si>
    <t>https://podminky.urs.cz/item/CS_URS_2023_02/034503000</t>
  </si>
  <si>
    <t>VRN4</t>
  </si>
  <si>
    <t>Inženýrská činnost</t>
  </si>
  <si>
    <t>043002000</t>
  </si>
  <si>
    <t>Zkoušky a ostatní měření</t>
  </si>
  <si>
    <t>324299164</t>
  </si>
  <si>
    <t>https://podminky.urs.cz/item/CS_URS_2023_02/043002000</t>
  </si>
  <si>
    <t>VRN7</t>
  </si>
  <si>
    <t>Provozní vlivy</t>
  </si>
  <si>
    <t>0720000000</t>
  </si>
  <si>
    <t>Provozní vlivy - zajištění DIR</t>
  </si>
  <si>
    <t>-1353549082</t>
  </si>
  <si>
    <t>https://podminky.urs.cz/item/CS_URS_2023_02/0720000000</t>
  </si>
  <si>
    <t>SEZNAM FIGUR</t>
  </si>
  <si>
    <t>Výměra</t>
  </si>
  <si>
    <t>"dle PD, odměřeno" 10052,0</t>
  </si>
  <si>
    <t>Použití figury:</t>
  </si>
  <si>
    <t>Frézování živičného krytu tl 80 mm pl přes 10000 m2</t>
  </si>
  <si>
    <t>Asfaltový beton vrstva podkladní ACP 16 S tl 60 mm š přes 3 m z nemodifikovaného asfaltu</t>
  </si>
  <si>
    <t>Postřik živičný infiltrační s posypem z asfaltu množství 0,60 kg/m2</t>
  </si>
  <si>
    <t>Postřik živičný spojovací ze silniční emulze v množství 0,30 kg/m2</t>
  </si>
  <si>
    <t>Asfaltový beton vrstva obrusná ACO 11+ tř. I tl 50 mm š přes 3 m z nemodifikovaného asfaltu</t>
  </si>
  <si>
    <t>"odměřeno z PD" 950,6</t>
  </si>
  <si>
    <t>Vyrovnání povrchu dosavadních krytů asfaltovým betonem ACO tl přes 40 do 60 mm</t>
  </si>
  <si>
    <t>Postřik živičný spojovací ze silniční emulze v množství 0,40 kg/m2</t>
  </si>
  <si>
    <t>"dle PD, odměřeno" 1960,0</t>
  </si>
  <si>
    <t>Odstranění podkladu z kameniva drceného tl do 100 mm strojně pl přes 200 m2</t>
  </si>
  <si>
    <t>Zpevnění krajnic asfaltovým recyklátem tl 100 mm</t>
  </si>
  <si>
    <t>oprava vozovky extravilán:</t>
  </si>
  <si>
    <t>"dle PD" 1830,0</t>
  </si>
  <si>
    <t>Úprava krytu z kameniva drceného pro nový kryt s doplněním kameniva drceného přes 0,04 do 0,06 m3/m2</t>
  </si>
  <si>
    <t>Recyklace vrstev za studena na místě - rozfrézování a reprofilace tl přes 150 do 200 mm pl přes 3000 m2</t>
  </si>
  <si>
    <t>Recyklace podkladu za studena na místě - promísení s cementem,asf.emulzí tl do 200 mm pl přes 10000 m2</t>
  </si>
  <si>
    <t>Plocha recyklované komunikace</t>
  </si>
  <si>
    <t>"předpoklad dle PD" 20,0</t>
  </si>
  <si>
    <t>Řezání spár pro vytvoření komůrky š 20 mm hl 30 mm pro těsnící zálivku v živičném krytu</t>
  </si>
  <si>
    <t>Těsnění spár zálivkou za studena pro komůrky š 20 mm hl 30 mm bez těsnicího profilu</t>
  </si>
  <si>
    <t>Odsekání degradovaného betonu stěn tl do 10 mm</t>
  </si>
  <si>
    <t>Příplatek k odsekání omítek a betonu za plochu do 10 m2 jednotlivě</t>
  </si>
  <si>
    <t>Příplatek k odsekání degradovaného betonu za plochu do 10 m2 jednotlivě</t>
  </si>
  <si>
    <t>Reprofilace stěn cementovou sanační maltou tl do 10 mm</t>
  </si>
  <si>
    <t>Příplatek při reprofilaci sanační maltou za plochu do 10 m2 jednotlivě</t>
  </si>
  <si>
    <t>Stěrka k vyrovnání betonových ploch stěn tl přes 2 do 3 mm</t>
  </si>
  <si>
    <t>Příplatek ke stěrce pro vyrovnání betonových ploch za plochu do 10 m2 jednotlivě</t>
  </si>
  <si>
    <t>Spojovací (adhezní) můstek reprofilovaného betonu na cementové bázi tl 1 mm</t>
  </si>
  <si>
    <t>Příplatek k cenám spojovacího (adhezního) můstku za plochu do 10 m2 jednotlivě</t>
  </si>
  <si>
    <t>intravilán</t>
  </si>
  <si>
    <t>"dle PD, odměřeno" 9,6</t>
  </si>
  <si>
    <t>extravilán</t>
  </si>
  <si>
    <t>"dle PD, odměřeno" 146,8</t>
  </si>
  <si>
    <t>Úprava pláně pro silnice a dálnice v zářezech se zhutněním</t>
  </si>
  <si>
    <t>"dle PD, odměřeno" 62,3</t>
  </si>
  <si>
    <t>Podklad z asfaltového recyklátu plochy do 100 m2 tl 150 mm</t>
  </si>
  <si>
    <t>"odměřeno v terénu" 243,0*7,4</t>
  </si>
  <si>
    <t>Frézování živičného krytu tl 100 mm pl přes 2000 do 10000 m2</t>
  </si>
  <si>
    <t>Asfaltový beton vrstva ložní ACL 16 + tl 50 mm š do 3 m z nemodifikovaného asfaltu</t>
  </si>
  <si>
    <t>"odměřeno v terénu" 227,0*7,3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</si>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</sst>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90" TargetMode="External" /><Relationship Id="rId2" Type="http://schemas.openxmlformats.org/officeDocument/2006/relationships/hyperlink" Target="https://podminky.urs.cz/item/CS_URS_2026_01/113107221" TargetMode="External" /><Relationship Id="rId3" Type="http://schemas.openxmlformats.org/officeDocument/2006/relationships/hyperlink" Target="https://podminky.urs.cz/item/CS_URS_2026_01/113107342" TargetMode="External" /><Relationship Id="rId4" Type="http://schemas.openxmlformats.org/officeDocument/2006/relationships/hyperlink" Target="https://podminky.urs.cz/item/CS_URS_2026_01/113154566" TargetMode="External" /><Relationship Id="rId5" Type="http://schemas.openxmlformats.org/officeDocument/2006/relationships/hyperlink" Target="https://podminky.urs.cz/item/CS_URS_2026_01/132251101" TargetMode="External" /><Relationship Id="rId6" Type="http://schemas.openxmlformats.org/officeDocument/2006/relationships/hyperlink" Target="https://podminky.urs.cz/item/CS_URS_2026_01/16715110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81152302" TargetMode="External" /><Relationship Id="rId10" Type="http://schemas.openxmlformats.org/officeDocument/2006/relationships/hyperlink" Target="https://podminky.urs.cz/item/CS_URS_2026_01/389121111" TargetMode="External" /><Relationship Id="rId11" Type="http://schemas.openxmlformats.org/officeDocument/2006/relationships/hyperlink" Target="https://podminky.urs.cz/item/CS_URS_2026_01/452311131" TargetMode="External" /><Relationship Id="rId12" Type="http://schemas.openxmlformats.org/officeDocument/2006/relationships/hyperlink" Target="https://podminky.urs.cz/item/CS_URS_2026_01/564950413" TargetMode="External" /><Relationship Id="rId13" Type="http://schemas.openxmlformats.org/officeDocument/2006/relationships/hyperlink" Target="https://podminky.urs.cz/item/CS_URS_2026_01/566301111" TargetMode="External" /><Relationship Id="rId14" Type="http://schemas.openxmlformats.org/officeDocument/2006/relationships/hyperlink" Target="https://podminky.urs.cz/item/CS_URS_2026_01/567521151" TargetMode="External" /><Relationship Id="rId15" Type="http://schemas.openxmlformats.org/officeDocument/2006/relationships/hyperlink" Target="https://podminky.urs.cz/item/CS_URS_2026_01/569931132" TargetMode="External" /><Relationship Id="rId16" Type="http://schemas.openxmlformats.org/officeDocument/2006/relationships/hyperlink" Target="https://podminky.urs.cz/item/CS_URS_2026_01/572141112" TargetMode="External" /><Relationship Id="rId17" Type="http://schemas.openxmlformats.org/officeDocument/2006/relationships/hyperlink" Target="https://podminky.urs.cz/item/CS_URS_2026_01/573111111" TargetMode="External" /><Relationship Id="rId18" Type="http://schemas.openxmlformats.org/officeDocument/2006/relationships/hyperlink" Target="https://podminky.urs.cz/item/CS_URS_2026_01/573231106" TargetMode="External" /><Relationship Id="rId19" Type="http://schemas.openxmlformats.org/officeDocument/2006/relationships/hyperlink" Target="https://podminky.urs.cz/item/CS_URS_2026_01/573231107" TargetMode="External" /><Relationship Id="rId20" Type="http://schemas.openxmlformats.org/officeDocument/2006/relationships/hyperlink" Target="https://podminky.urs.cz/item/CS_URS_2026_01/577144121" TargetMode="External" /><Relationship Id="rId21" Type="http://schemas.openxmlformats.org/officeDocument/2006/relationships/hyperlink" Target="https://podminky.urs.cz/item/CS_URS_2026_01/565145121" TargetMode="External" /><Relationship Id="rId22" Type="http://schemas.openxmlformats.org/officeDocument/2006/relationships/hyperlink" Target="https://podminky.urs.cz/item/CS_URS_2026_01/894410232" TargetMode="External" /><Relationship Id="rId23" Type="http://schemas.openxmlformats.org/officeDocument/2006/relationships/hyperlink" Target="https://podminky.urs.cz/item/CS_URS_2026_01/899103112" TargetMode="External" /><Relationship Id="rId24" Type="http://schemas.openxmlformats.org/officeDocument/2006/relationships/hyperlink" Target="https://podminky.urs.cz/item/CS_URS_2026_01/899104112" TargetMode="External" /><Relationship Id="rId25" Type="http://schemas.openxmlformats.org/officeDocument/2006/relationships/hyperlink" Target="https://podminky.urs.cz/item/CS_URS_2026_01/899132111" TargetMode="External" /><Relationship Id="rId26" Type="http://schemas.openxmlformats.org/officeDocument/2006/relationships/hyperlink" Target="https://podminky.urs.cz/item/CS_URS_2026_01/899203211" TargetMode="External" /><Relationship Id="rId27" Type="http://schemas.openxmlformats.org/officeDocument/2006/relationships/hyperlink" Target="https://podminky.urs.cz/item/CS_URS_2026_01/911331111" TargetMode="External" /><Relationship Id="rId28" Type="http://schemas.openxmlformats.org/officeDocument/2006/relationships/hyperlink" Target="https://podminky.urs.cz/item/CS_URS_2026_01/912211111" TargetMode="External" /><Relationship Id="rId29" Type="http://schemas.openxmlformats.org/officeDocument/2006/relationships/hyperlink" Target="https://podminky.urs.cz/item/CS_URS_2026_01/915111111" TargetMode="External" /><Relationship Id="rId30" Type="http://schemas.openxmlformats.org/officeDocument/2006/relationships/hyperlink" Target="https://podminky.urs.cz/item/CS_URS_2026_01/915211111" TargetMode="External" /><Relationship Id="rId31" Type="http://schemas.openxmlformats.org/officeDocument/2006/relationships/hyperlink" Target="https://podminky.urs.cz/item/CS_URS_2026_01/915611111" TargetMode="External" /><Relationship Id="rId32" Type="http://schemas.openxmlformats.org/officeDocument/2006/relationships/hyperlink" Target="https://podminky.urs.cz/item/CS_URS_2026_01/919112232" TargetMode="External" /><Relationship Id="rId33" Type="http://schemas.openxmlformats.org/officeDocument/2006/relationships/hyperlink" Target="https://podminky.urs.cz/item/CS_URS_2026_01/919121232" TargetMode="External" /><Relationship Id="rId34" Type="http://schemas.openxmlformats.org/officeDocument/2006/relationships/hyperlink" Target="https://podminky.urs.cz/item/CS_URS_2026_01/919535555" TargetMode="External" /><Relationship Id="rId35" Type="http://schemas.openxmlformats.org/officeDocument/2006/relationships/hyperlink" Target="https://podminky.urs.cz/item/CS_URS_2026_01/919732211" TargetMode="External" /><Relationship Id="rId36" Type="http://schemas.openxmlformats.org/officeDocument/2006/relationships/hyperlink" Target="https://podminky.urs.cz/item/CS_URS_2026_01/938902111" TargetMode="External" /><Relationship Id="rId37" Type="http://schemas.openxmlformats.org/officeDocument/2006/relationships/hyperlink" Target="https://podminky.urs.cz/item/CS_URS_2026_01/938902113" TargetMode="External" /><Relationship Id="rId38" Type="http://schemas.openxmlformats.org/officeDocument/2006/relationships/hyperlink" Target="https://podminky.urs.cz/item/CS_URS_2026_01/938902421" TargetMode="External" /><Relationship Id="rId39" Type="http://schemas.openxmlformats.org/officeDocument/2006/relationships/hyperlink" Target="https://podminky.urs.cz/item/CS_URS_2026_01/966005311" TargetMode="External" /><Relationship Id="rId40" Type="http://schemas.openxmlformats.org/officeDocument/2006/relationships/hyperlink" Target="https://podminky.urs.cz/item/CS_URS_2026_01/966008111" TargetMode="External" /><Relationship Id="rId41" Type="http://schemas.openxmlformats.org/officeDocument/2006/relationships/hyperlink" Target="https://podminky.urs.cz/item/CS_URS_2026_01/966008311" TargetMode="External" /><Relationship Id="rId42" Type="http://schemas.openxmlformats.org/officeDocument/2006/relationships/hyperlink" Target="https://podminky.urs.cz/item/CS_URS_2026_01/985111292" TargetMode="External" /><Relationship Id="rId43" Type="http://schemas.openxmlformats.org/officeDocument/2006/relationships/hyperlink" Target="https://podminky.urs.cz/item/CS_URS_2026_01/985112111" TargetMode="External" /><Relationship Id="rId44" Type="http://schemas.openxmlformats.org/officeDocument/2006/relationships/hyperlink" Target="https://podminky.urs.cz/item/CS_URS_2026_01/985112193" TargetMode="External" /><Relationship Id="rId45" Type="http://schemas.openxmlformats.org/officeDocument/2006/relationships/hyperlink" Target="https://podminky.urs.cz/item/CS_URS_2026_01/985311111" TargetMode="External" /><Relationship Id="rId46" Type="http://schemas.openxmlformats.org/officeDocument/2006/relationships/hyperlink" Target="https://podminky.urs.cz/item/CS_URS_2026_01/985311912" TargetMode="External" /><Relationship Id="rId47" Type="http://schemas.openxmlformats.org/officeDocument/2006/relationships/hyperlink" Target="https://podminky.urs.cz/item/CS_URS_2026_01/985312112" TargetMode="External" /><Relationship Id="rId48" Type="http://schemas.openxmlformats.org/officeDocument/2006/relationships/hyperlink" Target="https://podminky.urs.cz/item/CS_URS_2026_01/985312192" TargetMode="External" /><Relationship Id="rId49" Type="http://schemas.openxmlformats.org/officeDocument/2006/relationships/hyperlink" Target="https://podminky.urs.cz/item/CS_URS_2026_01/985323111" TargetMode="External" /><Relationship Id="rId50" Type="http://schemas.openxmlformats.org/officeDocument/2006/relationships/hyperlink" Target="https://podminky.urs.cz/item/CS_URS_2026_01/985323912" TargetMode="External" /><Relationship Id="rId51" Type="http://schemas.openxmlformats.org/officeDocument/2006/relationships/hyperlink" Target="https://podminky.urs.cz/item/CS_URS_2026_01/997221611" TargetMode="External" /><Relationship Id="rId52" Type="http://schemas.openxmlformats.org/officeDocument/2006/relationships/hyperlink" Target="https://podminky.urs.cz/item/CS_URS_2026_01/998225111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13111115" TargetMode="External" /><Relationship Id="rId2" Type="http://schemas.openxmlformats.org/officeDocument/2006/relationships/hyperlink" Target="https://podminky.urs.cz/item/CS_URS_2026_01/913111215" TargetMode="External" /><Relationship Id="rId3" Type="http://schemas.openxmlformats.org/officeDocument/2006/relationships/hyperlink" Target="https://podminky.urs.cz/item/CS_URS_2026_01/913121111" TargetMode="External" /><Relationship Id="rId4" Type="http://schemas.openxmlformats.org/officeDocument/2006/relationships/hyperlink" Target="https://podminky.urs.cz/item/CS_URS_2026_01/913121112" TargetMode="External" /><Relationship Id="rId5" Type="http://schemas.openxmlformats.org/officeDocument/2006/relationships/hyperlink" Target="https://podminky.urs.cz/item/CS_URS_2026_01/913121211" TargetMode="External" /><Relationship Id="rId6" Type="http://schemas.openxmlformats.org/officeDocument/2006/relationships/hyperlink" Target="https://podminky.urs.cz/item/CS_URS_2026_01/913121212" TargetMode="External" /><Relationship Id="rId7" Type="http://schemas.openxmlformats.org/officeDocument/2006/relationships/hyperlink" Target="https://podminky.urs.cz/item/CS_URS_2026_01/913211113" TargetMode="External" /><Relationship Id="rId8" Type="http://schemas.openxmlformats.org/officeDocument/2006/relationships/hyperlink" Target="https://podminky.urs.cz/item/CS_URS_2026_01/913211213" TargetMode="External" /><Relationship Id="rId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23" TargetMode="External" /><Relationship Id="rId2" Type="http://schemas.openxmlformats.org/officeDocument/2006/relationships/hyperlink" Target="https://podminky.urs.cz/item/CS_URS_2026_01/113106171" TargetMode="External" /><Relationship Id="rId3" Type="http://schemas.openxmlformats.org/officeDocument/2006/relationships/hyperlink" Target="https://podminky.urs.cz/item/CS_URS_2026_01/113107131" TargetMode="External" /><Relationship Id="rId4" Type="http://schemas.openxmlformats.org/officeDocument/2006/relationships/hyperlink" Target="https://podminky.urs.cz/item/CS_URS_2026_01/113107324" TargetMode="External" /><Relationship Id="rId5" Type="http://schemas.openxmlformats.org/officeDocument/2006/relationships/hyperlink" Target="https://podminky.urs.cz/item/CS_URS_2026_01/113154544" TargetMode="External" /><Relationship Id="rId6" Type="http://schemas.openxmlformats.org/officeDocument/2006/relationships/hyperlink" Target="https://podminky.urs.cz/item/CS_URS_2026_01/113154552" TargetMode="External" /><Relationship Id="rId7" Type="http://schemas.openxmlformats.org/officeDocument/2006/relationships/hyperlink" Target="https://podminky.urs.cz/item/CS_URS_2026_01/113202111" TargetMode="External" /><Relationship Id="rId8" Type="http://schemas.openxmlformats.org/officeDocument/2006/relationships/hyperlink" Target="https://podminky.urs.cz/item/CS_URS_2026_01/132254101" TargetMode="External" /><Relationship Id="rId9" Type="http://schemas.openxmlformats.org/officeDocument/2006/relationships/hyperlink" Target="https://podminky.urs.cz/item/CS_URS_2026_01/151101101" TargetMode="External" /><Relationship Id="rId10" Type="http://schemas.openxmlformats.org/officeDocument/2006/relationships/hyperlink" Target="https://podminky.urs.cz/item/CS_URS_2026_01/151101111" TargetMode="External" /><Relationship Id="rId11" Type="http://schemas.openxmlformats.org/officeDocument/2006/relationships/hyperlink" Target="https://podminky.urs.cz/item/CS_URS_2026_01/174111101" TargetMode="External" /><Relationship Id="rId12" Type="http://schemas.openxmlformats.org/officeDocument/2006/relationships/hyperlink" Target="https://podminky.urs.cz/item/CS_URS_2026_01/175111101" TargetMode="External" /><Relationship Id="rId13" Type="http://schemas.openxmlformats.org/officeDocument/2006/relationships/hyperlink" Target="https://podminky.urs.cz/item/CS_URS_2026_01/451573111" TargetMode="External" /><Relationship Id="rId14" Type="http://schemas.openxmlformats.org/officeDocument/2006/relationships/hyperlink" Target="https://podminky.urs.cz/item/CS_URS_2026_01/452112111" TargetMode="External" /><Relationship Id="rId15" Type="http://schemas.openxmlformats.org/officeDocument/2006/relationships/hyperlink" Target="https://podminky.urs.cz/item/CS_URS_2026_01/452311151" TargetMode="External" /><Relationship Id="rId16" Type="http://schemas.openxmlformats.org/officeDocument/2006/relationships/hyperlink" Target="https://podminky.urs.cz/item/CS_URS_2026_01/452386121" TargetMode="External" /><Relationship Id="rId17" Type="http://schemas.openxmlformats.org/officeDocument/2006/relationships/hyperlink" Target="https://podminky.urs.cz/item/CS_URS_2026_01/564831011" TargetMode="External" /><Relationship Id="rId18" Type="http://schemas.openxmlformats.org/officeDocument/2006/relationships/hyperlink" Target="https://podminky.urs.cz/item/CS_URS_2026_01/564861011" TargetMode="External" /><Relationship Id="rId19" Type="http://schemas.openxmlformats.org/officeDocument/2006/relationships/hyperlink" Target="https://podminky.urs.cz/item/CS_URS_2026_01/567122114" TargetMode="External" /><Relationship Id="rId20" Type="http://schemas.openxmlformats.org/officeDocument/2006/relationships/hyperlink" Target="https://podminky.urs.cz/item/CS_URS_2026_01/573111111" TargetMode="External" /><Relationship Id="rId21" Type="http://schemas.openxmlformats.org/officeDocument/2006/relationships/hyperlink" Target="https://podminky.urs.cz/item/CS_URS_2026_01/573231107" TargetMode="External" /><Relationship Id="rId22" Type="http://schemas.openxmlformats.org/officeDocument/2006/relationships/hyperlink" Target="https://podminky.urs.cz/item/CS_URS_2026_01/577134131" TargetMode="External" /><Relationship Id="rId23" Type="http://schemas.openxmlformats.org/officeDocument/2006/relationships/hyperlink" Target="https://podminky.urs.cz/item/CS_URS_2026_01/577155132" TargetMode="External" /><Relationship Id="rId24" Type="http://schemas.openxmlformats.org/officeDocument/2006/relationships/hyperlink" Target="https://podminky.urs.cz/item/CS_URS_2026_01/596211110" TargetMode="External" /><Relationship Id="rId25" Type="http://schemas.openxmlformats.org/officeDocument/2006/relationships/hyperlink" Target="https://podminky.urs.cz/item/CS_URS_2026_01/871313123" TargetMode="External" /><Relationship Id="rId26" Type="http://schemas.openxmlformats.org/officeDocument/2006/relationships/hyperlink" Target="https://podminky.urs.cz/item/CS_URS_2026_01/877310340" TargetMode="External" /><Relationship Id="rId27" Type="http://schemas.openxmlformats.org/officeDocument/2006/relationships/hyperlink" Target="https://podminky.urs.cz/item/CS_URS_2026_01/895941301" TargetMode="External" /><Relationship Id="rId28" Type="http://schemas.openxmlformats.org/officeDocument/2006/relationships/hyperlink" Target="https://podminky.urs.cz/item/CS_URS_2026_01/895941314" TargetMode="External" /><Relationship Id="rId29" Type="http://schemas.openxmlformats.org/officeDocument/2006/relationships/hyperlink" Target="https://podminky.urs.cz/item/CS_URS_2026_01/895941322" TargetMode="External" /><Relationship Id="rId30" Type="http://schemas.openxmlformats.org/officeDocument/2006/relationships/hyperlink" Target="https://podminky.urs.cz/item/CS_URS_2026_01/899101211" TargetMode="External" /><Relationship Id="rId31" Type="http://schemas.openxmlformats.org/officeDocument/2006/relationships/hyperlink" Target="https://podminky.urs.cz/item/CS_URS_2026_01/899103211" TargetMode="External" /><Relationship Id="rId32" Type="http://schemas.openxmlformats.org/officeDocument/2006/relationships/hyperlink" Target="https://podminky.urs.cz/item/CS_URS_2026_01/899104112" TargetMode="External" /><Relationship Id="rId33" Type="http://schemas.openxmlformats.org/officeDocument/2006/relationships/hyperlink" Target="https://podminky.urs.cz/item/CS_URS_2026_01/899203211" TargetMode="External" /><Relationship Id="rId34" Type="http://schemas.openxmlformats.org/officeDocument/2006/relationships/hyperlink" Target="https://podminky.urs.cz/item/CS_URS_2026_01/899204112" TargetMode="External" /><Relationship Id="rId35" Type="http://schemas.openxmlformats.org/officeDocument/2006/relationships/hyperlink" Target="https://podminky.urs.cz/item/CS_URS_2026_01/899204112" TargetMode="External" /><Relationship Id="rId36" Type="http://schemas.openxmlformats.org/officeDocument/2006/relationships/hyperlink" Target="https://podminky.urs.cz/item/CS_URS_2026_01/899401112" TargetMode="External" /><Relationship Id="rId37" Type="http://schemas.openxmlformats.org/officeDocument/2006/relationships/hyperlink" Target="https://podminky.urs.cz/item/CS_URS_2026_01/912211131" TargetMode="External" /><Relationship Id="rId38" Type="http://schemas.openxmlformats.org/officeDocument/2006/relationships/hyperlink" Target="https://podminky.urs.cz/item/CS_URS_2026_01/915111112" TargetMode="External" /><Relationship Id="rId39" Type="http://schemas.openxmlformats.org/officeDocument/2006/relationships/hyperlink" Target="https://podminky.urs.cz/item/CS_URS_2026_01/915121112" TargetMode="External" /><Relationship Id="rId40" Type="http://schemas.openxmlformats.org/officeDocument/2006/relationships/hyperlink" Target="https://podminky.urs.cz/item/CS_URS_2026_01/915121122" TargetMode="External" /><Relationship Id="rId41" Type="http://schemas.openxmlformats.org/officeDocument/2006/relationships/hyperlink" Target="https://podminky.urs.cz/item/CS_URS_2026_01/915131112" TargetMode="External" /><Relationship Id="rId42" Type="http://schemas.openxmlformats.org/officeDocument/2006/relationships/hyperlink" Target="https://podminky.urs.cz/item/CS_URS_2026_01/915211112" TargetMode="External" /><Relationship Id="rId43" Type="http://schemas.openxmlformats.org/officeDocument/2006/relationships/hyperlink" Target="https://podminky.urs.cz/item/CS_URS_2026_01/915221112" TargetMode="External" /><Relationship Id="rId44" Type="http://schemas.openxmlformats.org/officeDocument/2006/relationships/hyperlink" Target="https://podminky.urs.cz/item/CS_URS_2026_01/915221122" TargetMode="External" /><Relationship Id="rId45" Type="http://schemas.openxmlformats.org/officeDocument/2006/relationships/hyperlink" Target="https://podminky.urs.cz/item/CS_URS_2026_01/915231112" TargetMode="External" /><Relationship Id="rId46" Type="http://schemas.openxmlformats.org/officeDocument/2006/relationships/hyperlink" Target="https://podminky.urs.cz/item/CS_URS_2026_01/915611111" TargetMode="External" /><Relationship Id="rId47" Type="http://schemas.openxmlformats.org/officeDocument/2006/relationships/hyperlink" Target="https://podminky.urs.cz/item/CS_URS_2026_01/915621111" TargetMode="External" /><Relationship Id="rId48" Type="http://schemas.openxmlformats.org/officeDocument/2006/relationships/hyperlink" Target="https://podminky.urs.cz/item/CS_URS_2026_01/916131213" TargetMode="External" /><Relationship Id="rId49" Type="http://schemas.openxmlformats.org/officeDocument/2006/relationships/hyperlink" Target="https://podminky.urs.cz/item/CS_URS_2026_01/916132112" TargetMode="External" /><Relationship Id="rId50" Type="http://schemas.openxmlformats.org/officeDocument/2006/relationships/hyperlink" Target="https://podminky.urs.cz/item/CS_URS_2026_01/916991121" TargetMode="External" /><Relationship Id="rId51" Type="http://schemas.openxmlformats.org/officeDocument/2006/relationships/hyperlink" Target="https://podminky.urs.cz/item/CS_URS_2026_01/919732211" TargetMode="External" /><Relationship Id="rId52" Type="http://schemas.openxmlformats.org/officeDocument/2006/relationships/hyperlink" Target="https://podminky.urs.cz/item/CS_URS_2026_01/919732221" TargetMode="External" /><Relationship Id="rId53" Type="http://schemas.openxmlformats.org/officeDocument/2006/relationships/hyperlink" Target="https://podminky.urs.cz/item/CS_URS_2026_01/919735111" TargetMode="External" /><Relationship Id="rId54" Type="http://schemas.openxmlformats.org/officeDocument/2006/relationships/hyperlink" Target="https://podminky.urs.cz/item/CS_URS_2026_01/919735112" TargetMode="External" /><Relationship Id="rId55" Type="http://schemas.openxmlformats.org/officeDocument/2006/relationships/hyperlink" Target="https://podminky.urs.cz/item/CS_URS_2026_01/966006258" TargetMode="External" /><Relationship Id="rId56" Type="http://schemas.openxmlformats.org/officeDocument/2006/relationships/hyperlink" Target="https://podminky.urs.cz/item/CS_URS_2026_01/977151123" TargetMode="External" /><Relationship Id="rId57" Type="http://schemas.openxmlformats.org/officeDocument/2006/relationships/hyperlink" Target="https://podminky.urs.cz/item/CS_URS_2026_01/979054451" TargetMode="External" /><Relationship Id="rId58" Type="http://schemas.openxmlformats.org/officeDocument/2006/relationships/hyperlink" Target="https://podminky.urs.cz/item/CS_URS_2026_01/997221611" TargetMode="External" /><Relationship Id="rId59" Type="http://schemas.openxmlformats.org/officeDocument/2006/relationships/hyperlink" Target="https://podminky.urs.cz/item/CS_URS_2026_01/998225111" TargetMode="External" /><Relationship Id="rId6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54558" TargetMode="External" /><Relationship Id="rId2" Type="http://schemas.openxmlformats.org/officeDocument/2006/relationships/hyperlink" Target="https://podminky.urs.cz/item/CS_URS_2026_01/113203111" TargetMode="External" /><Relationship Id="rId3" Type="http://schemas.openxmlformats.org/officeDocument/2006/relationships/hyperlink" Target="https://podminky.urs.cz/item/CS_URS_2026_01/573231106" TargetMode="External" /><Relationship Id="rId4" Type="http://schemas.openxmlformats.org/officeDocument/2006/relationships/hyperlink" Target="https://podminky.urs.cz/item/CS_URS_2026_01/573231107" TargetMode="External" /><Relationship Id="rId5" Type="http://schemas.openxmlformats.org/officeDocument/2006/relationships/hyperlink" Target="https://podminky.urs.cz/item/CS_URS_2026_01/577144121" TargetMode="External" /><Relationship Id="rId6" Type="http://schemas.openxmlformats.org/officeDocument/2006/relationships/hyperlink" Target="https://podminky.urs.cz/item/CS_URS_2026_01/577145112" TargetMode="External" /><Relationship Id="rId7" Type="http://schemas.openxmlformats.org/officeDocument/2006/relationships/hyperlink" Target="https://podminky.urs.cz/item/CS_URS_2026_01/899132111" TargetMode="External" /><Relationship Id="rId8" Type="http://schemas.openxmlformats.org/officeDocument/2006/relationships/hyperlink" Target="https://podminky.urs.cz/item/CS_URS_2026_01/899132212" TargetMode="External" /><Relationship Id="rId9" Type="http://schemas.openxmlformats.org/officeDocument/2006/relationships/hyperlink" Target="https://podminky.urs.cz/item/CS_URS_2026_01/899133211" TargetMode="External" /><Relationship Id="rId10" Type="http://schemas.openxmlformats.org/officeDocument/2006/relationships/hyperlink" Target="https://podminky.urs.cz/item/CS_URS_2026_01/915111111" TargetMode="External" /><Relationship Id="rId11" Type="http://schemas.openxmlformats.org/officeDocument/2006/relationships/hyperlink" Target="https://podminky.urs.cz/item/CS_URS_2026_01/915131111" TargetMode="External" /><Relationship Id="rId12" Type="http://schemas.openxmlformats.org/officeDocument/2006/relationships/hyperlink" Target="https://podminky.urs.cz/item/CS_URS_2026_01/915211111" TargetMode="External" /><Relationship Id="rId13" Type="http://schemas.openxmlformats.org/officeDocument/2006/relationships/hyperlink" Target="https://podminky.urs.cz/item/CS_URS_2026_01/915231111" TargetMode="External" /><Relationship Id="rId14" Type="http://schemas.openxmlformats.org/officeDocument/2006/relationships/hyperlink" Target="https://podminky.urs.cz/item/CS_URS_2026_01/915611111" TargetMode="External" /><Relationship Id="rId15" Type="http://schemas.openxmlformats.org/officeDocument/2006/relationships/hyperlink" Target="https://podminky.urs.cz/item/CS_URS_2026_01/915621111" TargetMode="External" /><Relationship Id="rId16" Type="http://schemas.openxmlformats.org/officeDocument/2006/relationships/hyperlink" Target="https://podminky.urs.cz/item/CS_URS_2026_01/919732211" TargetMode="External" /><Relationship Id="rId17" Type="http://schemas.openxmlformats.org/officeDocument/2006/relationships/hyperlink" Target="https://podminky.urs.cz/item/CS_URS_2026_01/997221611" TargetMode="External" /><Relationship Id="rId18" Type="http://schemas.openxmlformats.org/officeDocument/2006/relationships/hyperlink" Target="https://podminky.urs.cz/item/CS_URS_2026_01/998225111" TargetMode="External" /><Relationship Id="rId1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54558" TargetMode="External" /><Relationship Id="rId2" Type="http://schemas.openxmlformats.org/officeDocument/2006/relationships/hyperlink" Target="https://podminky.urs.cz/item/CS_URS_2026_01/573231106" TargetMode="External" /><Relationship Id="rId3" Type="http://schemas.openxmlformats.org/officeDocument/2006/relationships/hyperlink" Target="https://podminky.urs.cz/item/CS_URS_2026_01/573231107" TargetMode="External" /><Relationship Id="rId4" Type="http://schemas.openxmlformats.org/officeDocument/2006/relationships/hyperlink" Target="https://podminky.urs.cz/item/CS_URS_2026_01/577144121" TargetMode="External" /><Relationship Id="rId5" Type="http://schemas.openxmlformats.org/officeDocument/2006/relationships/hyperlink" Target="https://podminky.urs.cz/item/CS_URS_2026_01/577145112" TargetMode="External" /><Relationship Id="rId6" Type="http://schemas.openxmlformats.org/officeDocument/2006/relationships/hyperlink" Target="https://podminky.urs.cz/item/CS_URS_2026_01/899132111" TargetMode="External" /><Relationship Id="rId7" Type="http://schemas.openxmlformats.org/officeDocument/2006/relationships/hyperlink" Target="https://podminky.urs.cz/item/CS_URS_2026_01/899132212" TargetMode="External" /><Relationship Id="rId8" Type="http://schemas.openxmlformats.org/officeDocument/2006/relationships/hyperlink" Target="https://podminky.urs.cz/item/CS_URS_2026_01/899132213" TargetMode="External" /><Relationship Id="rId9" Type="http://schemas.openxmlformats.org/officeDocument/2006/relationships/hyperlink" Target="https://podminky.urs.cz/item/CS_URS_2026_01/899133211" TargetMode="External" /><Relationship Id="rId10" Type="http://schemas.openxmlformats.org/officeDocument/2006/relationships/hyperlink" Target="https://podminky.urs.cz/item/CS_URS_2026_01/915111111" TargetMode="External" /><Relationship Id="rId11" Type="http://schemas.openxmlformats.org/officeDocument/2006/relationships/hyperlink" Target="https://podminky.urs.cz/item/CS_URS_2026_01/915211111" TargetMode="External" /><Relationship Id="rId12" Type="http://schemas.openxmlformats.org/officeDocument/2006/relationships/hyperlink" Target="https://podminky.urs.cz/item/CS_URS_2026_01/915611111" TargetMode="External" /><Relationship Id="rId13" Type="http://schemas.openxmlformats.org/officeDocument/2006/relationships/hyperlink" Target="https://podminky.urs.cz/item/CS_URS_2026_01/919732211" TargetMode="External" /><Relationship Id="rId14" Type="http://schemas.openxmlformats.org/officeDocument/2006/relationships/hyperlink" Target="https://podminky.urs.cz/item/CS_URS_2026_01/998225111" TargetMode="External" /><Relationship Id="rId1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002000" TargetMode="External" /><Relationship Id="rId2" Type="http://schemas.openxmlformats.org/officeDocument/2006/relationships/hyperlink" Target="https://podminky.urs.cz/item/CS_URS_2023_02/012203000" TargetMode="External" /><Relationship Id="rId3" Type="http://schemas.openxmlformats.org/officeDocument/2006/relationships/hyperlink" Target="https://podminky.urs.cz/item/CS_URS_2023_02/013254000" TargetMode="External" /><Relationship Id="rId4" Type="http://schemas.openxmlformats.org/officeDocument/2006/relationships/hyperlink" Target="https://podminky.urs.cz/item/CS_URS_2023_02/030001000" TargetMode="External" /><Relationship Id="rId5" Type="http://schemas.openxmlformats.org/officeDocument/2006/relationships/hyperlink" Target="https://podminky.urs.cz/item/CS_URS_2023_02/034503000" TargetMode="External" /><Relationship Id="rId6" Type="http://schemas.openxmlformats.org/officeDocument/2006/relationships/hyperlink" Target="https://podminky.urs.cz/item/CS_URS_2023_02/043002000" TargetMode="External" /><Relationship Id="rId7" Type="http://schemas.openxmlformats.org/officeDocument/2006/relationships/hyperlink" Target="https://podminky.urs.cz/item/CS_URS_2023_02/0720000000" TargetMode="External" /><Relationship Id="rId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32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36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36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36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37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32</v>
      </c>
      <c r="AO17" s="25"/>
      <c r="AP17" s="25"/>
      <c r="AQ17" s="25"/>
      <c r="AR17" s="23"/>
      <c r="BE17" s="34"/>
      <c r="BS17" s="20" t="s">
        <v>39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32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45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46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47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48</v>
      </c>
      <c r="E29" s="51"/>
      <c r="F29" s="35" t="s">
        <v>49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50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51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52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53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54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55</v>
      </c>
      <c r="U35" s="58"/>
      <c r="V35" s="58"/>
      <c r="W35" s="58"/>
      <c r="X35" s="60" t="s">
        <v>56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R_012a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III/19340 Hradec-Stod - oprava komunikace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Hradec-Stod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30. 3. 2026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 xml:space="preserve"> 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37</v>
      </c>
      <c r="AJ49" s="44"/>
      <c r="AK49" s="44"/>
      <c r="AL49" s="44"/>
      <c r="AM49" s="77" t="str">
        <f>IF(E17="","",E17)</f>
        <v>Ragemia, s.r.o.</v>
      </c>
      <c r="AN49" s="68"/>
      <c r="AO49" s="68"/>
      <c r="AP49" s="68"/>
      <c r="AQ49" s="44"/>
      <c r="AR49" s="48"/>
      <c r="AS49" s="78" t="s">
        <v>58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35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40</v>
      </c>
      <c r="AJ50" s="44"/>
      <c r="AK50" s="44"/>
      <c r="AL50" s="44"/>
      <c r="AM50" s="77" t="str">
        <f>IF(E20="","",E20)</f>
        <v>Ing. Eva Horčičková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59</v>
      </c>
      <c r="D52" s="91"/>
      <c r="E52" s="91"/>
      <c r="F52" s="91"/>
      <c r="G52" s="91"/>
      <c r="H52" s="92"/>
      <c r="I52" s="93" t="s">
        <v>60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61</v>
      </c>
      <c r="AH52" s="91"/>
      <c r="AI52" s="91"/>
      <c r="AJ52" s="91"/>
      <c r="AK52" s="91"/>
      <c r="AL52" s="91"/>
      <c r="AM52" s="91"/>
      <c r="AN52" s="93" t="s">
        <v>62</v>
      </c>
      <c r="AO52" s="91"/>
      <c r="AP52" s="91"/>
      <c r="AQ52" s="95" t="s">
        <v>63</v>
      </c>
      <c r="AR52" s="48"/>
      <c r="AS52" s="96" t="s">
        <v>64</v>
      </c>
      <c r="AT52" s="97" t="s">
        <v>65</v>
      </c>
      <c r="AU52" s="97" t="s">
        <v>66</v>
      </c>
      <c r="AV52" s="97" t="s">
        <v>67</v>
      </c>
      <c r="AW52" s="97" t="s">
        <v>68</v>
      </c>
      <c r="AX52" s="97" t="s">
        <v>69</v>
      </c>
      <c r="AY52" s="97" t="s">
        <v>70</v>
      </c>
      <c r="AZ52" s="97" t="s">
        <v>71</v>
      </c>
      <c r="BA52" s="97" t="s">
        <v>72</v>
      </c>
      <c r="BB52" s="97" t="s">
        <v>73</v>
      </c>
      <c r="BC52" s="97" t="s">
        <v>74</v>
      </c>
      <c r="BD52" s="98" t="s">
        <v>75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76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ROUND(SUM(AG55:AG60),2)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32</v>
      </c>
      <c r="AR54" s="108"/>
      <c r="AS54" s="109">
        <f>ROUND(SUM(AS55:AS60),2)</f>
        <v>0</v>
      </c>
      <c r="AT54" s="110">
        <f>ROUND(SUM(AV54:AW54),2)</f>
        <v>0</v>
      </c>
      <c r="AU54" s="111">
        <f>ROUND(SUM(AU55:AU60),5)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ROUND(SUM(AZ55:AZ60),2)</f>
        <v>0</v>
      </c>
      <c r="BA54" s="110">
        <f>ROUND(SUM(BA55:BA60),2)</f>
        <v>0</v>
      </c>
      <c r="BB54" s="110">
        <f>ROUND(SUM(BB55:BB60),2)</f>
        <v>0</v>
      </c>
      <c r="BC54" s="110">
        <f>ROUND(SUM(BC55:BC60),2)</f>
        <v>0</v>
      </c>
      <c r="BD54" s="112">
        <f>ROUND(SUM(BD55:BD60),2)</f>
        <v>0</v>
      </c>
      <c r="BE54" s="6"/>
      <c r="BS54" s="113" t="s">
        <v>77</v>
      </c>
      <c r="BT54" s="113" t="s">
        <v>78</v>
      </c>
      <c r="BU54" s="114" t="s">
        <v>79</v>
      </c>
      <c r="BV54" s="113" t="s">
        <v>80</v>
      </c>
      <c r="BW54" s="113" t="s">
        <v>5</v>
      </c>
      <c r="BX54" s="113" t="s">
        <v>81</v>
      </c>
      <c r="CL54" s="113" t="s">
        <v>19</v>
      </c>
    </row>
    <row r="55" s="7" customFormat="1" ht="16.5" customHeight="1">
      <c r="A55" s="115" t="s">
        <v>82</v>
      </c>
      <c r="B55" s="116"/>
      <c r="C55" s="117"/>
      <c r="D55" s="118" t="s">
        <v>83</v>
      </c>
      <c r="E55" s="118"/>
      <c r="F55" s="118"/>
      <c r="G55" s="118"/>
      <c r="H55" s="118"/>
      <c r="I55" s="119"/>
      <c r="J55" s="118" t="s">
        <v>84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'SO100 - Oprava pozemní ko...'!J30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85</v>
      </c>
      <c r="AR55" s="122"/>
      <c r="AS55" s="123">
        <v>0</v>
      </c>
      <c r="AT55" s="124">
        <f>ROUND(SUM(AV55:AW55),2)</f>
        <v>0</v>
      </c>
      <c r="AU55" s="125">
        <f>'SO100 - Oprava pozemní ko...'!P88</f>
        <v>0</v>
      </c>
      <c r="AV55" s="124">
        <f>'SO100 - Oprava pozemní ko...'!J33</f>
        <v>0</v>
      </c>
      <c r="AW55" s="124">
        <f>'SO100 - Oprava pozemní ko...'!J34</f>
        <v>0</v>
      </c>
      <c r="AX55" s="124">
        <f>'SO100 - Oprava pozemní ko...'!J35</f>
        <v>0</v>
      </c>
      <c r="AY55" s="124">
        <f>'SO100 - Oprava pozemní ko...'!J36</f>
        <v>0</v>
      </c>
      <c r="AZ55" s="124">
        <f>'SO100 - Oprava pozemní ko...'!F33</f>
        <v>0</v>
      </c>
      <c r="BA55" s="124">
        <f>'SO100 - Oprava pozemní ko...'!F34</f>
        <v>0</v>
      </c>
      <c r="BB55" s="124">
        <f>'SO100 - Oprava pozemní ko...'!F35</f>
        <v>0</v>
      </c>
      <c r="BC55" s="124">
        <f>'SO100 - Oprava pozemní ko...'!F36</f>
        <v>0</v>
      </c>
      <c r="BD55" s="126">
        <f>'SO100 - Oprava pozemní ko...'!F37</f>
        <v>0</v>
      </c>
      <c r="BE55" s="7"/>
      <c r="BT55" s="127" t="s">
        <v>86</v>
      </c>
      <c r="BV55" s="127" t="s">
        <v>80</v>
      </c>
      <c r="BW55" s="127" t="s">
        <v>87</v>
      </c>
      <c r="BX55" s="127" t="s">
        <v>5</v>
      </c>
      <c r="CL55" s="127" t="s">
        <v>19</v>
      </c>
      <c r="CM55" s="127" t="s">
        <v>88</v>
      </c>
    </row>
    <row r="56" s="7" customFormat="1" ht="16.5" customHeight="1">
      <c r="A56" s="115" t="s">
        <v>82</v>
      </c>
      <c r="B56" s="116"/>
      <c r="C56" s="117"/>
      <c r="D56" s="118" t="s">
        <v>89</v>
      </c>
      <c r="E56" s="118"/>
      <c r="F56" s="118"/>
      <c r="G56" s="118"/>
      <c r="H56" s="118"/>
      <c r="I56" s="119"/>
      <c r="J56" s="118" t="s">
        <v>90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'SO100.1 - DIO'!J30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85</v>
      </c>
      <c r="AR56" s="122"/>
      <c r="AS56" s="123">
        <v>0</v>
      </c>
      <c r="AT56" s="124">
        <f>ROUND(SUM(AV56:AW56),2)</f>
        <v>0</v>
      </c>
      <c r="AU56" s="125">
        <f>'SO100.1 - DIO'!P81</f>
        <v>0</v>
      </c>
      <c r="AV56" s="124">
        <f>'SO100.1 - DIO'!J33</f>
        <v>0</v>
      </c>
      <c r="AW56" s="124">
        <f>'SO100.1 - DIO'!J34</f>
        <v>0</v>
      </c>
      <c r="AX56" s="124">
        <f>'SO100.1 - DIO'!J35</f>
        <v>0</v>
      </c>
      <c r="AY56" s="124">
        <f>'SO100.1 - DIO'!J36</f>
        <v>0</v>
      </c>
      <c r="AZ56" s="124">
        <f>'SO100.1 - DIO'!F33</f>
        <v>0</v>
      </c>
      <c r="BA56" s="124">
        <f>'SO100.1 - DIO'!F34</f>
        <v>0</v>
      </c>
      <c r="BB56" s="124">
        <f>'SO100.1 - DIO'!F35</f>
        <v>0</v>
      </c>
      <c r="BC56" s="124">
        <f>'SO100.1 - DIO'!F36</f>
        <v>0</v>
      </c>
      <c r="BD56" s="126">
        <f>'SO100.1 - DIO'!F37</f>
        <v>0</v>
      </c>
      <c r="BE56" s="7"/>
      <c r="BT56" s="127" t="s">
        <v>86</v>
      </c>
      <c r="BV56" s="127" t="s">
        <v>80</v>
      </c>
      <c r="BW56" s="127" t="s">
        <v>91</v>
      </c>
      <c r="BX56" s="127" t="s">
        <v>5</v>
      </c>
      <c r="CL56" s="127" t="s">
        <v>92</v>
      </c>
      <c r="CM56" s="127" t="s">
        <v>88</v>
      </c>
    </row>
    <row r="57" s="7" customFormat="1" ht="24.75" customHeight="1">
      <c r="A57" s="115" t="s">
        <v>82</v>
      </c>
      <c r="B57" s="116"/>
      <c r="C57" s="117"/>
      <c r="D57" s="118" t="s">
        <v>93</v>
      </c>
      <c r="E57" s="118"/>
      <c r="F57" s="118"/>
      <c r="G57" s="118"/>
      <c r="H57" s="118"/>
      <c r="I57" s="119"/>
      <c r="J57" s="118" t="s">
        <v>94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'SO101 - Oprava komunikace...'!J30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85</v>
      </c>
      <c r="AR57" s="122"/>
      <c r="AS57" s="123">
        <v>0</v>
      </c>
      <c r="AT57" s="124">
        <f>ROUND(SUM(AV57:AW57),2)</f>
        <v>0</v>
      </c>
      <c r="AU57" s="125">
        <f>'SO101 - Oprava komunikace...'!P87</f>
        <v>0</v>
      </c>
      <c r="AV57" s="124">
        <f>'SO101 - Oprava komunikace...'!J33</f>
        <v>0</v>
      </c>
      <c r="AW57" s="124">
        <f>'SO101 - Oprava komunikace...'!J34</f>
        <v>0</v>
      </c>
      <c r="AX57" s="124">
        <f>'SO101 - Oprava komunikace...'!J35</f>
        <v>0</v>
      </c>
      <c r="AY57" s="124">
        <f>'SO101 - Oprava komunikace...'!J36</f>
        <v>0</v>
      </c>
      <c r="AZ57" s="124">
        <f>'SO101 - Oprava komunikace...'!F33</f>
        <v>0</v>
      </c>
      <c r="BA57" s="124">
        <f>'SO101 - Oprava komunikace...'!F34</f>
        <v>0</v>
      </c>
      <c r="BB57" s="124">
        <f>'SO101 - Oprava komunikace...'!F35</f>
        <v>0</v>
      </c>
      <c r="BC57" s="124">
        <f>'SO101 - Oprava komunikace...'!F36</f>
        <v>0</v>
      </c>
      <c r="BD57" s="126">
        <f>'SO101 - Oprava komunikace...'!F37</f>
        <v>0</v>
      </c>
      <c r="BE57" s="7"/>
      <c r="BT57" s="127" t="s">
        <v>86</v>
      </c>
      <c r="BV57" s="127" t="s">
        <v>80</v>
      </c>
      <c r="BW57" s="127" t="s">
        <v>95</v>
      </c>
      <c r="BX57" s="127" t="s">
        <v>5</v>
      </c>
      <c r="CL57" s="127" t="s">
        <v>32</v>
      </c>
      <c r="CM57" s="127" t="s">
        <v>88</v>
      </c>
    </row>
    <row r="58" s="7" customFormat="1" ht="24.75" customHeight="1">
      <c r="A58" s="115" t="s">
        <v>82</v>
      </c>
      <c r="B58" s="116"/>
      <c r="C58" s="117"/>
      <c r="D58" s="118" t="s">
        <v>96</v>
      </c>
      <c r="E58" s="118"/>
      <c r="F58" s="118"/>
      <c r="G58" s="118"/>
      <c r="H58" s="118"/>
      <c r="I58" s="119"/>
      <c r="J58" s="118" t="s">
        <v>97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'SO102 - Oprava komunikace...'!J30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85</v>
      </c>
      <c r="AR58" s="122"/>
      <c r="AS58" s="123">
        <v>0</v>
      </c>
      <c r="AT58" s="124">
        <f>ROUND(SUM(AV58:AW58),2)</f>
        <v>0</v>
      </c>
      <c r="AU58" s="125">
        <f>'SO102 - Oprava komunikace...'!P86</f>
        <v>0</v>
      </c>
      <c r="AV58" s="124">
        <f>'SO102 - Oprava komunikace...'!J33</f>
        <v>0</v>
      </c>
      <c r="AW58" s="124">
        <f>'SO102 - Oprava komunikace...'!J34</f>
        <v>0</v>
      </c>
      <c r="AX58" s="124">
        <f>'SO102 - Oprava komunikace...'!J35</f>
        <v>0</v>
      </c>
      <c r="AY58" s="124">
        <f>'SO102 - Oprava komunikace...'!J36</f>
        <v>0</v>
      </c>
      <c r="AZ58" s="124">
        <f>'SO102 - Oprava komunikace...'!F33</f>
        <v>0</v>
      </c>
      <c r="BA58" s="124">
        <f>'SO102 - Oprava komunikace...'!F34</f>
        <v>0</v>
      </c>
      <c r="BB58" s="124">
        <f>'SO102 - Oprava komunikace...'!F35</f>
        <v>0</v>
      </c>
      <c r="BC58" s="124">
        <f>'SO102 - Oprava komunikace...'!F36</f>
        <v>0</v>
      </c>
      <c r="BD58" s="126">
        <f>'SO102 - Oprava komunikace...'!F37</f>
        <v>0</v>
      </c>
      <c r="BE58" s="7"/>
      <c r="BT58" s="127" t="s">
        <v>86</v>
      </c>
      <c r="BV58" s="127" t="s">
        <v>80</v>
      </c>
      <c r="BW58" s="127" t="s">
        <v>98</v>
      </c>
      <c r="BX58" s="127" t="s">
        <v>5</v>
      </c>
      <c r="CL58" s="127" t="s">
        <v>19</v>
      </c>
      <c r="CM58" s="127" t="s">
        <v>88</v>
      </c>
    </row>
    <row r="59" s="7" customFormat="1" ht="37.5" customHeight="1">
      <c r="A59" s="115" t="s">
        <v>82</v>
      </c>
      <c r="B59" s="116"/>
      <c r="C59" s="117"/>
      <c r="D59" s="118" t="s">
        <v>99</v>
      </c>
      <c r="E59" s="118"/>
      <c r="F59" s="118"/>
      <c r="G59" s="118"/>
      <c r="H59" s="118"/>
      <c r="I59" s="119"/>
      <c r="J59" s="118" t="s">
        <v>100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20">
        <f>'SO103 - Oprava komunikace...'!J30</f>
        <v>0</v>
      </c>
      <c r="AH59" s="119"/>
      <c r="AI59" s="119"/>
      <c r="AJ59" s="119"/>
      <c r="AK59" s="119"/>
      <c r="AL59" s="119"/>
      <c r="AM59" s="119"/>
      <c r="AN59" s="120">
        <f>SUM(AG59,AT59)</f>
        <v>0</v>
      </c>
      <c r="AO59" s="119"/>
      <c r="AP59" s="119"/>
      <c r="AQ59" s="121" t="s">
        <v>85</v>
      </c>
      <c r="AR59" s="122"/>
      <c r="AS59" s="123">
        <v>0</v>
      </c>
      <c r="AT59" s="124">
        <f>ROUND(SUM(AV59:AW59),2)</f>
        <v>0</v>
      </c>
      <c r="AU59" s="125">
        <f>'SO103 - Oprava komunikace...'!P85</f>
        <v>0</v>
      </c>
      <c r="AV59" s="124">
        <f>'SO103 - Oprava komunikace...'!J33</f>
        <v>0</v>
      </c>
      <c r="AW59" s="124">
        <f>'SO103 - Oprava komunikace...'!J34</f>
        <v>0</v>
      </c>
      <c r="AX59" s="124">
        <f>'SO103 - Oprava komunikace...'!J35</f>
        <v>0</v>
      </c>
      <c r="AY59" s="124">
        <f>'SO103 - Oprava komunikace...'!J36</f>
        <v>0</v>
      </c>
      <c r="AZ59" s="124">
        <f>'SO103 - Oprava komunikace...'!F33</f>
        <v>0</v>
      </c>
      <c r="BA59" s="124">
        <f>'SO103 - Oprava komunikace...'!F34</f>
        <v>0</v>
      </c>
      <c r="BB59" s="124">
        <f>'SO103 - Oprava komunikace...'!F35</f>
        <v>0</v>
      </c>
      <c r="BC59" s="124">
        <f>'SO103 - Oprava komunikace...'!F36</f>
        <v>0</v>
      </c>
      <c r="BD59" s="126">
        <f>'SO103 - Oprava komunikace...'!F37</f>
        <v>0</v>
      </c>
      <c r="BE59" s="7"/>
      <c r="BT59" s="127" t="s">
        <v>86</v>
      </c>
      <c r="BV59" s="127" t="s">
        <v>80</v>
      </c>
      <c r="BW59" s="127" t="s">
        <v>101</v>
      </c>
      <c r="BX59" s="127" t="s">
        <v>5</v>
      </c>
      <c r="CL59" s="127" t="s">
        <v>19</v>
      </c>
      <c r="CM59" s="127" t="s">
        <v>88</v>
      </c>
    </row>
    <row r="60" s="7" customFormat="1" ht="16.5" customHeight="1">
      <c r="A60" s="115" t="s">
        <v>82</v>
      </c>
      <c r="B60" s="116"/>
      <c r="C60" s="117"/>
      <c r="D60" s="118" t="s">
        <v>102</v>
      </c>
      <c r="E60" s="118"/>
      <c r="F60" s="118"/>
      <c r="G60" s="118"/>
      <c r="H60" s="118"/>
      <c r="I60" s="119"/>
      <c r="J60" s="118" t="s">
        <v>103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20">
        <f>'VRN - Vedlejší rozpočtové...'!J30</f>
        <v>0</v>
      </c>
      <c r="AH60" s="119"/>
      <c r="AI60" s="119"/>
      <c r="AJ60" s="119"/>
      <c r="AK60" s="119"/>
      <c r="AL60" s="119"/>
      <c r="AM60" s="119"/>
      <c r="AN60" s="120">
        <f>SUM(AG60,AT60)</f>
        <v>0</v>
      </c>
      <c r="AO60" s="119"/>
      <c r="AP60" s="119"/>
      <c r="AQ60" s="121" t="s">
        <v>85</v>
      </c>
      <c r="AR60" s="122"/>
      <c r="AS60" s="128">
        <v>0</v>
      </c>
      <c r="AT60" s="129">
        <f>ROUND(SUM(AV60:AW60),2)</f>
        <v>0</v>
      </c>
      <c r="AU60" s="130">
        <f>'VRN - Vedlejší rozpočtové...'!P84</f>
        <v>0</v>
      </c>
      <c r="AV60" s="129">
        <f>'VRN - Vedlejší rozpočtové...'!J33</f>
        <v>0</v>
      </c>
      <c r="AW60" s="129">
        <f>'VRN - Vedlejší rozpočtové...'!J34</f>
        <v>0</v>
      </c>
      <c r="AX60" s="129">
        <f>'VRN - Vedlejší rozpočtové...'!J35</f>
        <v>0</v>
      </c>
      <c r="AY60" s="129">
        <f>'VRN - Vedlejší rozpočtové...'!J36</f>
        <v>0</v>
      </c>
      <c r="AZ60" s="129">
        <f>'VRN - Vedlejší rozpočtové...'!F33</f>
        <v>0</v>
      </c>
      <c r="BA60" s="129">
        <f>'VRN - Vedlejší rozpočtové...'!F34</f>
        <v>0</v>
      </c>
      <c r="BB60" s="129">
        <f>'VRN - Vedlejší rozpočtové...'!F35</f>
        <v>0</v>
      </c>
      <c r="BC60" s="129">
        <f>'VRN - Vedlejší rozpočtové...'!F36</f>
        <v>0</v>
      </c>
      <c r="BD60" s="131">
        <f>'VRN - Vedlejší rozpočtové...'!F37</f>
        <v>0</v>
      </c>
      <c r="BE60" s="7"/>
      <c r="BT60" s="127" t="s">
        <v>86</v>
      </c>
      <c r="BV60" s="127" t="s">
        <v>80</v>
      </c>
      <c r="BW60" s="127" t="s">
        <v>104</v>
      </c>
      <c r="BX60" s="127" t="s">
        <v>5</v>
      </c>
      <c r="CL60" s="127" t="s">
        <v>32</v>
      </c>
      <c r="CM60" s="127" t="s">
        <v>88</v>
      </c>
    </row>
    <row r="61" s="2" customFormat="1" ht="30" customHeight="1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8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="2" customFormat="1" ht="6.96" customHeight="1">
      <c r="A62" s="4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48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</sheetData>
  <sheetProtection sheet="1" formatColumns="0" formatRows="0" objects="1" scenarios="1" spinCount="100000" saltValue="uvveJszIHgvvQaHb/0nJ2z+snqoljE3oZBSAv+N61E9B5UOscnjEMCpQer6TBVEC34r6qeJBE1zfoy5wi67MAw==" hashValue="uhCrScvxQIaYtnCXWhIfrvoWiwDICNwh6PVNscEHcH2S/1xuau1rB1roqqtFXPnMLCJFTywPTukLKm3LemeWc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0 - Oprava pozemní ko...'!C2" display="/"/>
    <hyperlink ref="A56" location="'SO100.1 - DIO'!C2" display="/"/>
    <hyperlink ref="A57" location="'SO101 - Oprava komunikace...'!C2" display="/"/>
    <hyperlink ref="A58" location="'SO102 - Oprava komunikace...'!C2" display="/"/>
    <hyperlink ref="A59" location="'SO103 - Oprava komunikace...'!C2" display="/"/>
    <hyperlink ref="A6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  <c r="AZ2" s="132" t="s">
        <v>105</v>
      </c>
      <c r="BA2" s="132" t="s">
        <v>106</v>
      </c>
      <c r="BB2" s="132" t="s">
        <v>107</v>
      </c>
      <c r="BC2" s="132" t="s">
        <v>108</v>
      </c>
      <c r="BD2" s="132" t="s">
        <v>109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  <c r="AZ3" s="132" t="s">
        <v>110</v>
      </c>
      <c r="BA3" s="132" t="s">
        <v>111</v>
      </c>
      <c r="BB3" s="132" t="s">
        <v>107</v>
      </c>
      <c r="BC3" s="132" t="s">
        <v>112</v>
      </c>
      <c r="BD3" s="132" t="s">
        <v>109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  <c r="AZ4" s="132" t="s">
        <v>114</v>
      </c>
      <c r="BA4" s="132" t="s">
        <v>115</v>
      </c>
      <c r="BB4" s="132" t="s">
        <v>107</v>
      </c>
      <c r="BC4" s="132" t="s">
        <v>116</v>
      </c>
      <c r="BD4" s="132" t="s">
        <v>109</v>
      </c>
    </row>
    <row r="5" s="1" customFormat="1" ht="6.96" customHeight="1">
      <c r="B5" s="23"/>
      <c r="L5" s="23"/>
      <c r="AZ5" s="132" t="s">
        <v>117</v>
      </c>
      <c r="BA5" s="132" t="s">
        <v>118</v>
      </c>
      <c r="BB5" s="132" t="s">
        <v>119</v>
      </c>
      <c r="BC5" s="132" t="s">
        <v>120</v>
      </c>
      <c r="BD5" s="132" t="s">
        <v>109</v>
      </c>
    </row>
    <row r="6" s="1" customFormat="1" ht="12" customHeight="1">
      <c r="B6" s="23"/>
      <c r="D6" s="137" t="s">
        <v>16</v>
      </c>
      <c r="L6" s="23"/>
      <c r="AZ6" s="132" t="s">
        <v>121</v>
      </c>
      <c r="BA6" s="132" t="s">
        <v>122</v>
      </c>
      <c r="BB6" s="132" t="s">
        <v>119</v>
      </c>
      <c r="BC6" s="132" t="s">
        <v>123</v>
      </c>
      <c r="BD6" s="132" t="s">
        <v>109</v>
      </c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  <c r="AZ7" s="132" t="s">
        <v>124</v>
      </c>
      <c r="BA7" s="132" t="s">
        <v>125</v>
      </c>
      <c r="BB7" s="132" t="s">
        <v>119</v>
      </c>
      <c r="BC7" s="132" t="s">
        <v>123</v>
      </c>
      <c r="BD7" s="132" t="s">
        <v>109</v>
      </c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Z8" s="132" t="s">
        <v>127</v>
      </c>
      <c r="BA8" s="132" t="s">
        <v>128</v>
      </c>
      <c r="BB8" s="132" t="s">
        <v>107</v>
      </c>
      <c r="BC8" s="132" t="s">
        <v>129</v>
      </c>
      <c r="BD8" s="132" t="s">
        <v>88</v>
      </c>
    </row>
    <row r="9" s="2" customFormat="1" ht="16.5" customHeight="1">
      <c r="A9" s="42"/>
      <c r="B9" s="48"/>
      <c r="C9" s="42"/>
      <c r="D9" s="42"/>
      <c r="E9" s="140" t="s">
        <v>130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Z9" s="132" t="s">
        <v>131</v>
      </c>
      <c r="BA9" s="132" t="s">
        <v>132</v>
      </c>
      <c r="BB9" s="132" t="s">
        <v>107</v>
      </c>
      <c r="BC9" s="132" t="s">
        <v>133</v>
      </c>
      <c r="BD9" s="132" t="s">
        <v>109</v>
      </c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Z10" s="132" t="s">
        <v>134</v>
      </c>
      <c r="BA10" s="132" t="s">
        <v>135</v>
      </c>
      <c r="BB10" s="132" t="s">
        <v>107</v>
      </c>
      <c r="BC10" s="132" t="s">
        <v>136</v>
      </c>
      <c r="BD10" s="132" t="s">
        <v>109</v>
      </c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19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ROUND(J88,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ROUND((SUM(BE88:BE364)),  2)</f>
        <v>0</v>
      </c>
      <c r="G33" s="42"/>
      <c r="H33" s="42"/>
      <c r="I33" s="153">
        <v>0.20999999999999999</v>
      </c>
      <c r="J33" s="152">
        <f>ROUND(((SUM(BE88:BE364))*I33),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ROUND((SUM(BF88:BF364)),  2)</f>
        <v>0</v>
      </c>
      <c r="G34" s="42"/>
      <c r="H34" s="42"/>
      <c r="I34" s="153">
        <v>0.12</v>
      </c>
      <c r="J34" s="152">
        <f>ROUND(((SUM(BF88:BF364))*I34),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ROUND((SUM(BG88:BG364)),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ROUND((SUM(BH88:BH364)),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ROUND((SUM(BI88:BI364)),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SO100 - Oprava pozemní komunikace III/19340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Ragemia,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J88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141</v>
      </c>
      <c r="E60" s="173"/>
      <c r="F60" s="173"/>
      <c r="G60" s="173"/>
      <c r="H60" s="173"/>
      <c r="I60" s="173"/>
      <c r="J60" s="174">
        <f>J89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142</v>
      </c>
      <c r="E61" s="179"/>
      <c r="F61" s="179"/>
      <c r="G61" s="179"/>
      <c r="H61" s="179"/>
      <c r="I61" s="179"/>
      <c r="J61" s="180">
        <f>J90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143</v>
      </c>
      <c r="E62" s="179"/>
      <c r="F62" s="179"/>
      <c r="G62" s="179"/>
      <c r="H62" s="179"/>
      <c r="I62" s="179"/>
      <c r="J62" s="180">
        <f>J150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144</v>
      </c>
      <c r="E63" s="179"/>
      <c r="F63" s="179"/>
      <c r="G63" s="179"/>
      <c r="H63" s="179"/>
      <c r="I63" s="179"/>
      <c r="J63" s="180">
        <f>J159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145</v>
      </c>
      <c r="E64" s="179"/>
      <c r="F64" s="179"/>
      <c r="G64" s="179"/>
      <c r="H64" s="179"/>
      <c r="I64" s="179"/>
      <c r="J64" s="180">
        <f>J165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146</v>
      </c>
      <c r="E65" s="179"/>
      <c r="F65" s="179"/>
      <c r="G65" s="179"/>
      <c r="H65" s="179"/>
      <c r="I65" s="179"/>
      <c r="J65" s="180">
        <f>J228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147</v>
      </c>
      <c r="E66" s="179"/>
      <c r="F66" s="179"/>
      <c r="G66" s="179"/>
      <c r="H66" s="179"/>
      <c r="I66" s="179"/>
      <c r="J66" s="180">
        <f>J249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148</v>
      </c>
      <c r="E67" s="179"/>
      <c r="F67" s="179"/>
      <c r="G67" s="179"/>
      <c r="H67" s="179"/>
      <c r="I67" s="179"/>
      <c r="J67" s="180">
        <f>J352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149</v>
      </c>
      <c r="E68" s="179"/>
      <c r="F68" s="179"/>
      <c r="G68" s="179"/>
      <c r="H68" s="179"/>
      <c r="I68" s="179"/>
      <c r="J68" s="180">
        <f>J362</f>
        <v>0</v>
      </c>
      <c r="K68" s="177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4" s="2" customFormat="1" ht="6.96" customHeight="1">
      <c r="A74" s="42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24.96" customHeight="1">
      <c r="A75" s="42"/>
      <c r="B75" s="43"/>
      <c r="C75" s="26" t="s">
        <v>150</v>
      </c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16</v>
      </c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165" t="str">
        <f>E7</f>
        <v>III/19340 Hradec-Stod - oprava komunikace</v>
      </c>
      <c r="F78" s="35"/>
      <c r="G78" s="35"/>
      <c r="H78" s="35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126</v>
      </c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6.5" customHeight="1">
      <c r="A80" s="42"/>
      <c r="B80" s="43"/>
      <c r="C80" s="44"/>
      <c r="D80" s="44"/>
      <c r="E80" s="73" t="str">
        <f>E9</f>
        <v>SO100 - Oprava pozemní komunikace III/19340</v>
      </c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22</v>
      </c>
      <c r="D82" s="44"/>
      <c r="E82" s="44"/>
      <c r="F82" s="30" t="str">
        <f>F12</f>
        <v>Hradec-Stod</v>
      </c>
      <c r="G82" s="44"/>
      <c r="H82" s="44"/>
      <c r="I82" s="35" t="s">
        <v>24</v>
      </c>
      <c r="J82" s="76" t="str">
        <f>IF(J12="","",J12)</f>
        <v>30. 3. 2026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5.15" customHeight="1">
      <c r="A84" s="42"/>
      <c r="B84" s="43"/>
      <c r="C84" s="35" t="s">
        <v>30</v>
      </c>
      <c r="D84" s="44"/>
      <c r="E84" s="44"/>
      <c r="F84" s="30" t="str">
        <f>E15</f>
        <v xml:space="preserve"> </v>
      </c>
      <c r="G84" s="44"/>
      <c r="H84" s="44"/>
      <c r="I84" s="35" t="s">
        <v>37</v>
      </c>
      <c r="J84" s="40" t="str">
        <f>E21</f>
        <v>Ragemia, s.r.o.</v>
      </c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5.15" customHeight="1">
      <c r="A85" s="42"/>
      <c r="B85" s="43"/>
      <c r="C85" s="35" t="s">
        <v>35</v>
      </c>
      <c r="D85" s="44"/>
      <c r="E85" s="44"/>
      <c r="F85" s="30" t="str">
        <f>IF(E18="","",E18)</f>
        <v>Vyplň údaj</v>
      </c>
      <c r="G85" s="44"/>
      <c r="H85" s="44"/>
      <c r="I85" s="35" t="s">
        <v>40</v>
      </c>
      <c r="J85" s="40" t="str">
        <f>E24</f>
        <v>Ing. Eva Horčičková</v>
      </c>
      <c r="K85" s="44"/>
      <c r="L85" s="139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0.32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9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11" customFormat="1" ht="29.28" customHeight="1">
      <c r="A87" s="182"/>
      <c r="B87" s="183"/>
      <c r="C87" s="184" t="s">
        <v>151</v>
      </c>
      <c r="D87" s="185" t="s">
        <v>63</v>
      </c>
      <c r="E87" s="185" t="s">
        <v>59</v>
      </c>
      <c r="F87" s="185" t="s">
        <v>60</v>
      </c>
      <c r="G87" s="185" t="s">
        <v>152</v>
      </c>
      <c r="H87" s="185" t="s">
        <v>153</v>
      </c>
      <c r="I87" s="185" t="s">
        <v>154</v>
      </c>
      <c r="J87" s="185" t="s">
        <v>139</v>
      </c>
      <c r="K87" s="186" t="s">
        <v>155</v>
      </c>
      <c r="L87" s="187"/>
      <c r="M87" s="96" t="s">
        <v>32</v>
      </c>
      <c r="N87" s="97" t="s">
        <v>48</v>
      </c>
      <c r="O87" s="97" t="s">
        <v>156</v>
      </c>
      <c r="P87" s="97" t="s">
        <v>157</v>
      </c>
      <c r="Q87" s="97" t="s">
        <v>158</v>
      </c>
      <c r="R87" s="97" t="s">
        <v>159</v>
      </c>
      <c r="S87" s="97" t="s">
        <v>160</v>
      </c>
      <c r="T87" s="98" t="s">
        <v>161</v>
      </c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</row>
    <row r="88" s="2" customFormat="1" ht="22.8" customHeight="1">
      <c r="A88" s="42"/>
      <c r="B88" s="43"/>
      <c r="C88" s="103" t="s">
        <v>162</v>
      </c>
      <c r="D88" s="44"/>
      <c r="E88" s="44"/>
      <c r="F88" s="44"/>
      <c r="G88" s="44"/>
      <c r="H88" s="44"/>
      <c r="I88" s="44"/>
      <c r="J88" s="188">
        <f>BK88</f>
        <v>0</v>
      </c>
      <c r="K88" s="44"/>
      <c r="L88" s="48"/>
      <c r="M88" s="99"/>
      <c r="N88" s="189"/>
      <c r="O88" s="100"/>
      <c r="P88" s="190">
        <f>P89</f>
        <v>0</v>
      </c>
      <c r="Q88" s="100"/>
      <c r="R88" s="190">
        <f>R89</f>
        <v>622.4521866</v>
      </c>
      <c r="S88" s="100"/>
      <c r="T88" s="191">
        <f>T89</f>
        <v>2875.4144000000001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77</v>
      </c>
      <c r="AU88" s="20" t="s">
        <v>140</v>
      </c>
      <c r="BK88" s="192">
        <f>BK89</f>
        <v>0</v>
      </c>
    </row>
    <row r="89" s="12" customFormat="1" ht="25.92" customHeight="1">
      <c r="A89" s="12"/>
      <c r="B89" s="193"/>
      <c r="C89" s="194"/>
      <c r="D89" s="195" t="s">
        <v>77</v>
      </c>
      <c r="E89" s="196" t="s">
        <v>163</v>
      </c>
      <c r="F89" s="196" t="s">
        <v>164</v>
      </c>
      <c r="G89" s="194"/>
      <c r="H89" s="194"/>
      <c r="I89" s="197"/>
      <c r="J89" s="198">
        <f>BK89</f>
        <v>0</v>
      </c>
      <c r="K89" s="194"/>
      <c r="L89" s="199"/>
      <c r="M89" s="200"/>
      <c r="N89" s="201"/>
      <c r="O89" s="201"/>
      <c r="P89" s="202">
        <f>P90+P150+P159+P165+P228+P249+P352+P362</f>
        <v>0</v>
      </c>
      <c r="Q89" s="201"/>
      <c r="R89" s="202">
        <f>R90+R150+R159+R165+R228+R249+R352+R362</f>
        <v>622.4521866</v>
      </c>
      <c r="S89" s="201"/>
      <c r="T89" s="203">
        <f>T90+T150+T159+T165+T228+T249+T352+T362</f>
        <v>2875.4144000000001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4" t="s">
        <v>86</v>
      </c>
      <c r="AT89" s="205" t="s">
        <v>77</v>
      </c>
      <c r="AU89" s="205" t="s">
        <v>78</v>
      </c>
      <c r="AY89" s="204" t="s">
        <v>165</v>
      </c>
      <c r="BK89" s="206">
        <f>BK90+BK150+BK159+BK165+BK228+BK249+BK352+BK362</f>
        <v>0</v>
      </c>
    </row>
    <row r="90" s="12" customFormat="1" ht="22.8" customHeight="1">
      <c r="A90" s="12"/>
      <c r="B90" s="193"/>
      <c r="C90" s="194"/>
      <c r="D90" s="195" t="s">
        <v>77</v>
      </c>
      <c r="E90" s="207" t="s">
        <v>86</v>
      </c>
      <c r="F90" s="207" t="s">
        <v>166</v>
      </c>
      <c r="G90" s="194"/>
      <c r="H90" s="194"/>
      <c r="I90" s="197"/>
      <c r="J90" s="208">
        <f>BK90</f>
        <v>0</v>
      </c>
      <c r="K90" s="194"/>
      <c r="L90" s="199"/>
      <c r="M90" s="200"/>
      <c r="N90" s="201"/>
      <c r="O90" s="201"/>
      <c r="P90" s="202">
        <f>SUM(P91:P149)</f>
        <v>0</v>
      </c>
      <c r="Q90" s="201"/>
      <c r="R90" s="202">
        <f>SUM(R91:R149)</f>
        <v>0.22005200000000003</v>
      </c>
      <c r="S90" s="201"/>
      <c r="T90" s="203">
        <f>SUM(T91:T149)</f>
        <v>2363.5183999999999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4" t="s">
        <v>86</v>
      </c>
      <c r="AT90" s="205" t="s">
        <v>77</v>
      </c>
      <c r="AU90" s="205" t="s">
        <v>86</v>
      </c>
      <c r="AY90" s="204" t="s">
        <v>165</v>
      </c>
      <c r="BK90" s="206">
        <f>SUM(BK91:BK149)</f>
        <v>0</v>
      </c>
    </row>
    <row r="91" s="2" customFormat="1" ht="76.35" customHeight="1">
      <c r="A91" s="42"/>
      <c r="B91" s="43"/>
      <c r="C91" s="209" t="s">
        <v>86</v>
      </c>
      <c r="D91" s="209" t="s">
        <v>167</v>
      </c>
      <c r="E91" s="210" t="s">
        <v>168</v>
      </c>
      <c r="F91" s="211" t="s">
        <v>169</v>
      </c>
      <c r="G91" s="212" t="s">
        <v>107</v>
      </c>
      <c r="H91" s="213">
        <v>8</v>
      </c>
      <c r="I91" s="214"/>
      <c r="J91" s="215">
        <f>ROUND(I91*H91,2)</f>
        <v>0</v>
      </c>
      <c r="K91" s="211" t="s">
        <v>170</v>
      </c>
      <c r="L91" s="48"/>
      <c r="M91" s="216" t="s">
        <v>32</v>
      </c>
      <c r="N91" s="217" t="s">
        <v>49</v>
      </c>
      <c r="O91" s="88"/>
      <c r="P91" s="218">
        <f>O91*H91</f>
        <v>0</v>
      </c>
      <c r="Q91" s="218">
        <v>0</v>
      </c>
      <c r="R91" s="218">
        <f>Q91*H91</f>
        <v>0</v>
      </c>
      <c r="S91" s="218">
        <v>0.40000000000000002</v>
      </c>
      <c r="T91" s="219">
        <f>S91*H91</f>
        <v>3.2000000000000002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0" t="s">
        <v>171</v>
      </c>
      <c r="AT91" s="220" t="s">
        <v>167</v>
      </c>
      <c r="AU91" s="220" t="s">
        <v>88</v>
      </c>
      <c r="AY91" s="20" t="s">
        <v>165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20" t="s">
        <v>86</v>
      </c>
      <c r="BK91" s="221">
        <f>ROUND(I91*H91,2)</f>
        <v>0</v>
      </c>
      <c r="BL91" s="20" t="s">
        <v>171</v>
      </c>
      <c r="BM91" s="220" t="s">
        <v>172</v>
      </c>
    </row>
    <row r="92" s="2" customFormat="1">
      <c r="A92" s="42"/>
      <c r="B92" s="43"/>
      <c r="C92" s="44"/>
      <c r="D92" s="222" t="s">
        <v>173</v>
      </c>
      <c r="E92" s="44"/>
      <c r="F92" s="223" t="s">
        <v>174</v>
      </c>
      <c r="G92" s="44"/>
      <c r="H92" s="44"/>
      <c r="I92" s="224"/>
      <c r="J92" s="44"/>
      <c r="K92" s="44"/>
      <c r="L92" s="48"/>
      <c r="M92" s="225"/>
      <c r="N92" s="226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173</v>
      </c>
      <c r="AU92" s="20" t="s">
        <v>88</v>
      </c>
    </row>
    <row r="93" s="13" customFormat="1">
      <c r="A93" s="13"/>
      <c r="B93" s="227"/>
      <c r="C93" s="228"/>
      <c r="D93" s="229" t="s">
        <v>175</v>
      </c>
      <c r="E93" s="230" t="s">
        <v>32</v>
      </c>
      <c r="F93" s="231" t="s">
        <v>176</v>
      </c>
      <c r="G93" s="228"/>
      <c r="H93" s="230" t="s">
        <v>32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175</v>
      </c>
      <c r="AU93" s="237" t="s">
        <v>88</v>
      </c>
      <c r="AV93" s="13" t="s">
        <v>86</v>
      </c>
      <c r="AW93" s="13" t="s">
        <v>39</v>
      </c>
      <c r="AX93" s="13" t="s">
        <v>78</v>
      </c>
      <c r="AY93" s="237" t="s">
        <v>165</v>
      </c>
    </row>
    <row r="94" s="14" customFormat="1">
      <c r="A94" s="14"/>
      <c r="B94" s="238"/>
      <c r="C94" s="239"/>
      <c r="D94" s="229" t="s">
        <v>175</v>
      </c>
      <c r="E94" s="240" t="s">
        <v>32</v>
      </c>
      <c r="F94" s="241" t="s">
        <v>177</v>
      </c>
      <c r="G94" s="239"/>
      <c r="H94" s="242">
        <v>8</v>
      </c>
      <c r="I94" s="243"/>
      <c r="J94" s="239"/>
      <c r="K94" s="239"/>
      <c r="L94" s="244"/>
      <c r="M94" s="245"/>
      <c r="N94" s="246"/>
      <c r="O94" s="246"/>
      <c r="P94" s="246"/>
      <c r="Q94" s="246"/>
      <c r="R94" s="246"/>
      <c r="S94" s="246"/>
      <c r="T94" s="24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8" t="s">
        <v>175</v>
      </c>
      <c r="AU94" s="248" t="s">
        <v>88</v>
      </c>
      <c r="AV94" s="14" t="s">
        <v>88</v>
      </c>
      <c r="AW94" s="14" t="s">
        <v>39</v>
      </c>
      <c r="AX94" s="14" t="s">
        <v>78</v>
      </c>
      <c r="AY94" s="248" t="s">
        <v>165</v>
      </c>
    </row>
    <row r="95" s="15" customFormat="1">
      <c r="A95" s="15"/>
      <c r="B95" s="249"/>
      <c r="C95" s="250"/>
      <c r="D95" s="229" t="s">
        <v>175</v>
      </c>
      <c r="E95" s="251" t="s">
        <v>32</v>
      </c>
      <c r="F95" s="252" t="s">
        <v>178</v>
      </c>
      <c r="G95" s="250"/>
      <c r="H95" s="253">
        <v>8</v>
      </c>
      <c r="I95" s="254"/>
      <c r="J95" s="250"/>
      <c r="K95" s="250"/>
      <c r="L95" s="255"/>
      <c r="M95" s="256"/>
      <c r="N95" s="257"/>
      <c r="O95" s="257"/>
      <c r="P95" s="257"/>
      <c r="Q95" s="257"/>
      <c r="R95" s="257"/>
      <c r="S95" s="257"/>
      <c r="T95" s="258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9" t="s">
        <v>175</v>
      </c>
      <c r="AU95" s="259" t="s">
        <v>88</v>
      </c>
      <c r="AV95" s="15" t="s">
        <v>171</v>
      </c>
      <c r="AW95" s="15" t="s">
        <v>39</v>
      </c>
      <c r="AX95" s="15" t="s">
        <v>86</v>
      </c>
      <c r="AY95" s="259" t="s">
        <v>165</v>
      </c>
    </row>
    <row r="96" s="2" customFormat="1" ht="62.7" customHeight="1">
      <c r="A96" s="42"/>
      <c r="B96" s="43"/>
      <c r="C96" s="209" t="s">
        <v>88</v>
      </c>
      <c r="D96" s="209" t="s">
        <v>167</v>
      </c>
      <c r="E96" s="210" t="s">
        <v>179</v>
      </c>
      <c r="F96" s="211" t="s">
        <v>180</v>
      </c>
      <c r="G96" s="212" t="s">
        <v>107</v>
      </c>
      <c r="H96" s="213">
        <v>1960</v>
      </c>
      <c r="I96" s="214"/>
      <c r="J96" s="215">
        <f>ROUND(I96*H96,2)</f>
        <v>0</v>
      </c>
      <c r="K96" s="211" t="s">
        <v>170</v>
      </c>
      <c r="L96" s="48"/>
      <c r="M96" s="216" t="s">
        <v>32</v>
      </c>
      <c r="N96" s="217" t="s">
        <v>49</v>
      </c>
      <c r="O96" s="88"/>
      <c r="P96" s="218">
        <f>O96*H96</f>
        <v>0</v>
      </c>
      <c r="Q96" s="218">
        <v>0</v>
      </c>
      <c r="R96" s="218">
        <f>Q96*H96</f>
        <v>0</v>
      </c>
      <c r="S96" s="218">
        <v>0.17000000000000001</v>
      </c>
      <c r="T96" s="219">
        <f>S96*H96</f>
        <v>333.20000000000005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0" t="s">
        <v>171</v>
      </c>
      <c r="AT96" s="220" t="s">
        <v>167</v>
      </c>
      <c r="AU96" s="220" t="s">
        <v>88</v>
      </c>
      <c r="AY96" s="20" t="s">
        <v>165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20" t="s">
        <v>86</v>
      </c>
      <c r="BK96" s="221">
        <f>ROUND(I96*H96,2)</f>
        <v>0</v>
      </c>
      <c r="BL96" s="20" t="s">
        <v>171</v>
      </c>
      <c r="BM96" s="220" t="s">
        <v>181</v>
      </c>
    </row>
    <row r="97" s="2" customFormat="1">
      <c r="A97" s="42"/>
      <c r="B97" s="43"/>
      <c r="C97" s="44"/>
      <c r="D97" s="222" t="s">
        <v>173</v>
      </c>
      <c r="E97" s="44"/>
      <c r="F97" s="223" t="s">
        <v>182</v>
      </c>
      <c r="G97" s="44"/>
      <c r="H97" s="44"/>
      <c r="I97" s="224"/>
      <c r="J97" s="44"/>
      <c r="K97" s="44"/>
      <c r="L97" s="48"/>
      <c r="M97" s="225"/>
      <c r="N97" s="226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173</v>
      </c>
      <c r="AU97" s="20" t="s">
        <v>88</v>
      </c>
    </row>
    <row r="98" s="13" customFormat="1">
      <c r="A98" s="13"/>
      <c r="B98" s="227"/>
      <c r="C98" s="228"/>
      <c r="D98" s="229" t="s">
        <v>175</v>
      </c>
      <c r="E98" s="230" t="s">
        <v>32</v>
      </c>
      <c r="F98" s="231" t="s">
        <v>183</v>
      </c>
      <c r="G98" s="228"/>
      <c r="H98" s="230" t="s">
        <v>32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175</v>
      </c>
      <c r="AU98" s="237" t="s">
        <v>88</v>
      </c>
      <c r="AV98" s="13" t="s">
        <v>86</v>
      </c>
      <c r="AW98" s="13" t="s">
        <v>39</v>
      </c>
      <c r="AX98" s="13" t="s">
        <v>78</v>
      </c>
      <c r="AY98" s="237" t="s">
        <v>165</v>
      </c>
    </row>
    <row r="99" s="13" customFormat="1">
      <c r="A99" s="13"/>
      <c r="B99" s="227"/>
      <c r="C99" s="228"/>
      <c r="D99" s="229" t="s">
        <v>175</v>
      </c>
      <c r="E99" s="230" t="s">
        <v>32</v>
      </c>
      <c r="F99" s="231" t="s">
        <v>184</v>
      </c>
      <c r="G99" s="228"/>
      <c r="H99" s="230" t="s">
        <v>32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175</v>
      </c>
      <c r="AU99" s="237" t="s">
        <v>88</v>
      </c>
      <c r="AV99" s="13" t="s">
        <v>86</v>
      </c>
      <c r="AW99" s="13" t="s">
        <v>39</v>
      </c>
      <c r="AX99" s="13" t="s">
        <v>78</v>
      </c>
      <c r="AY99" s="237" t="s">
        <v>165</v>
      </c>
    </row>
    <row r="100" s="14" customFormat="1">
      <c r="A100" s="14"/>
      <c r="B100" s="238"/>
      <c r="C100" s="239"/>
      <c r="D100" s="229" t="s">
        <v>175</v>
      </c>
      <c r="E100" s="240" t="s">
        <v>32</v>
      </c>
      <c r="F100" s="241" t="s">
        <v>114</v>
      </c>
      <c r="G100" s="239"/>
      <c r="H100" s="242">
        <v>1960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8" t="s">
        <v>175</v>
      </c>
      <c r="AU100" s="248" t="s">
        <v>88</v>
      </c>
      <c r="AV100" s="14" t="s">
        <v>88</v>
      </c>
      <c r="AW100" s="14" t="s">
        <v>39</v>
      </c>
      <c r="AX100" s="14" t="s">
        <v>78</v>
      </c>
      <c r="AY100" s="248" t="s">
        <v>165</v>
      </c>
    </row>
    <row r="101" s="15" customFormat="1">
      <c r="A101" s="15"/>
      <c r="B101" s="249"/>
      <c r="C101" s="250"/>
      <c r="D101" s="229" t="s">
        <v>175</v>
      </c>
      <c r="E101" s="251" t="s">
        <v>32</v>
      </c>
      <c r="F101" s="252" t="s">
        <v>178</v>
      </c>
      <c r="G101" s="250"/>
      <c r="H101" s="253">
        <v>1960</v>
      </c>
      <c r="I101" s="254"/>
      <c r="J101" s="250"/>
      <c r="K101" s="250"/>
      <c r="L101" s="255"/>
      <c r="M101" s="256"/>
      <c r="N101" s="257"/>
      <c r="O101" s="257"/>
      <c r="P101" s="257"/>
      <c r="Q101" s="257"/>
      <c r="R101" s="257"/>
      <c r="S101" s="257"/>
      <c r="T101" s="25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9" t="s">
        <v>175</v>
      </c>
      <c r="AU101" s="259" t="s">
        <v>88</v>
      </c>
      <c r="AV101" s="15" t="s">
        <v>171</v>
      </c>
      <c r="AW101" s="15" t="s">
        <v>39</v>
      </c>
      <c r="AX101" s="15" t="s">
        <v>86</v>
      </c>
      <c r="AY101" s="259" t="s">
        <v>165</v>
      </c>
    </row>
    <row r="102" s="2" customFormat="1" ht="55.5" customHeight="1">
      <c r="A102" s="42"/>
      <c r="B102" s="43"/>
      <c r="C102" s="209" t="s">
        <v>109</v>
      </c>
      <c r="D102" s="209" t="s">
        <v>167</v>
      </c>
      <c r="E102" s="210" t="s">
        <v>185</v>
      </c>
      <c r="F102" s="211" t="s">
        <v>186</v>
      </c>
      <c r="G102" s="212" t="s">
        <v>107</v>
      </c>
      <c r="H102" s="213">
        <v>12</v>
      </c>
      <c r="I102" s="214"/>
      <c r="J102" s="215">
        <f>ROUND(I102*H102,2)</f>
        <v>0</v>
      </c>
      <c r="K102" s="211" t="s">
        <v>170</v>
      </c>
      <c r="L102" s="48"/>
      <c r="M102" s="216" t="s">
        <v>32</v>
      </c>
      <c r="N102" s="217" t="s">
        <v>49</v>
      </c>
      <c r="O102" s="88"/>
      <c r="P102" s="218">
        <f>O102*H102</f>
        <v>0</v>
      </c>
      <c r="Q102" s="218">
        <v>0</v>
      </c>
      <c r="R102" s="218">
        <f>Q102*H102</f>
        <v>0</v>
      </c>
      <c r="S102" s="218">
        <v>0.22</v>
      </c>
      <c r="T102" s="219">
        <f>S102*H102</f>
        <v>2.6400000000000001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0" t="s">
        <v>171</v>
      </c>
      <c r="AT102" s="220" t="s">
        <v>167</v>
      </c>
      <c r="AU102" s="220" t="s">
        <v>88</v>
      </c>
      <c r="AY102" s="20" t="s">
        <v>165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86</v>
      </c>
      <c r="BK102" s="221">
        <f>ROUND(I102*H102,2)</f>
        <v>0</v>
      </c>
      <c r="BL102" s="20" t="s">
        <v>171</v>
      </c>
      <c r="BM102" s="220" t="s">
        <v>187</v>
      </c>
    </row>
    <row r="103" s="2" customFormat="1">
      <c r="A103" s="42"/>
      <c r="B103" s="43"/>
      <c r="C103" s="44"/>
      <c r="D103" s="222" t="s">
        <v>173</v>
      </c>
      <c r="E103" s="44"/>
      <c r="F103" s="223" t="s">
        <v>188</v>
      </c>
      <c r="G103" s="44"/>
      <c r="H103" s="44"/>
      <c r="I103" s="224"/>
      <c r="J103" s="44"/>
      <c r="K103" s="44"/>
      <c r="L103" s="48"/>
      <c r="M103" s="225"/>
      <c r="N103" s="226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173</v>
      </c>
      <c r="AU103" s="20" t="s">
        <v>88</v>
      </c>
    </row>
    <row r="104" s="13" customFormat="1">
      <c r="A104" s="13"/>
      <c r="B104" s="227"/>
      <c r="C104" s="228"/>
      <c r="D104" s="229" t="s">
        <v>175</v>
      </c>
      <c r="E104" s="230" t="s">
        <v>32</v>
      </c>
      <c r="F104" s="231" t="s">
        <v>189</v>
      </c>
      <c r="G104" s="228"/>
      <c r="H104" s="230" t="s">
        <v>32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175</v>
      </c>
      <c r="AU104" s="237" t="s">
        <v>88</v>
      </c>
      <c r="AV104" s="13" t="s">
        <v>86</v>
      </c>
      <c r="AW104" s="13" t="s">
        <v>39</v>
      </c>
      <c r="AX104" s="13" t="s">
        <v>78</v>
      </c>
      <c r="AY104" s="237" t="s">
        <v>165</v>
      </c>
    </row>
    <row r="105" s="14" customFormat="1">
      <c r="A105" s="14"/>
      <c r="B105" s="238"/>
      <c r="C105" s="239"/>
      <c r="D105" s="229" t="s">
        <v>175</v>
      </c>
      <c r="E105" s="240" t="s">
        <v>32</v>
      </c>
      <c r="F105" s="241" t="s">
        <v>190</v>
      </c>
      <c r="G105" s="239"/>
      <c r="H105" s="242">
        <v>12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175</v>
      </c>
      <c r="AU105" s="248" t="s">
        <v>88</v>
      </c>
      <c r="AV105" s="14" t="s">
        <v>88</v>
      </c>
      <c r="AW105" s="14" t="s">
        <v>39</v>
      </c>
      <c r="AX105" s="14" t="s">
        <v>78</v>
      </c>
      <c r="AY105" s="248" t="s">
        <v>165</v>
      </c>
    </row>
    <row r="106" s="15" customFormat="1">
      <c r="A106" s="15"/>
      <c r="B106" s="249"/>
      <c r="C106" s="250"/>
      <c r="D106" s="229" t="s">
        <v>175</v>
      </c>
      <c r="E106" s="251" t="s">
        <v>32</v>
      </c>
      <c r="F106" s="252" t="s">
        <v>178</v>
      </c>
      <c r="G106" s="250"/>
      <c r="H106" s="253">
        <v>12</v>
      </c>
      <c r="I106" s="254"/>
      <c r="J106" s="250"/>
      <c r="K106" s="250"/>
      <c r="L106" s="255"/>
      <c r="M106" s="256"/>
      <c r="N106" s="257"/>
      <c r="O106" s="257"/>
      <c r="P106" s="257"/>
      <c r="Q106" s="257"/>
      <c r="R106" s="257"/>
      <c r="S106" s="257"/>
      <c r="T106" s="258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9" t="s">
        <v>175</v>
      </c>
      <c r="AU106" s="259" t="s">
        <v>88</v>
      </c>
      <c r="AV106" s="15" t="s">
        <v>171</v>
      </c>
      <c r="AW106" s="15" t="s">
        <v>39</v>
      </c>
      <c r="AX106" s="15" t="s">
        <v>86</v>
      </c>
      <c r="AY106" s="259" t="s">
        <v>165</v>
      </c>
    </row>
    <row r="107" s="2" customFormat="1" ht="37.8" customHeight="1">
      <c r="A107" s="42"/>
      <c r="B107" s="43"/>
      <c r="C107" s="209" t="s">
        <v>171</v>
      </c>
      <c r="D107" s="209" t="s">
        <v>167</v>
      </c>
      <c r="E107" s="210" t="s">
        <v>191</v>
      </c>
      <c r="F107" s="211" t="s">
        <v>192</v>
      </c>
      <c r="G107" s="212" t="s">
        <v>107</v>
      </c>
      <c r="H107" s="213">
        <v>11002.6</v>
      </c>
      <c r="I107" s="214"/>
      <c r="J107" s="215">
        <f>ROUND(I107*H107,2)</f>
        <v>0</v>
      </c>
      <c r="K107" s="211" t="s">
        <v>170</v>
      </c>
      <c r="L107" s="48"/>
      <c r="M107" s="216" t="s">
        <v>32</v>
      </c>
      <c r="N107" s="217" t="s">
        <v>49</v>
      </c>
      <c r="O107" s="88"/>
      <c r="P107" s="218">
        <f>O107*H107</f>
        <v>0</v>
      </c>
      <c r="Q107" s="218">
        <v>2.0000000000000002E-05</v>
      </c>
      <c r="R107" s="218">
        <f>Q107*H107</f>
        <v>0.22005200000000003</v>
      </c>
      <c r="S107" s="218">
        <v>0.184</v>
      </c>
      <c r="T107" s="219">
        <f>S107*H107</f>
        <v>2024.4784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0" t="s">
        <v>171</v>
      </c>
      <c r="AT107" s="220" t="s">
        <v>167</v>
      </c>
      <c r="AU107" s="220" t="s">
        <v>88</v>
      </c>
      <c r="AY107" s="20" t="s">
        <v>165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20" t="s">
        <v>86</v>
      </c>
      <c r="BK107" s="221">
        <f>ROUND(I107*H107,2)</f>
        <v>0</v>
      </c>
      <c r="BL107" s="20" t="s">
        <v>171</v>
      </c>
      <c r="BM107" s="220" t="s">
        <v>193</v>
      </c>
    </row>
    <row r="108" s="2" customFormat="1">
      <c r="A108" s="42"/>
      <c r="B108" s="43"/>
      <c r="C108" s="44"/>
      <c r="D108" s="222" t="s">
        <v>173</v>
      </c>
      <c r="E108" s="44"/>
      <c r="F108" s="223" t="s">
        <v>194</v>
      </c>
      <c r="G108" s="44"/>
      <c r="H108" s="44"/>
      <c r="I108" s="224"/>
      <c r="J108" s="44"/>
      <c r="K108" s="44"/>
      <c r="L108" s="48"/>
      <c r="M108" s="225"/>
      <c r="N108" s="226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173</v>
      </c>
      <c r="AU108" s="20" t="s">
        <v>88</v>
      </c>
    </row>
    <row r="109" s="2" customFormat="1">
      <c r="A109" s="42"/>
      <c r="B109" s="43"/>
      <c r="C109" s="44"/>
      <c r="D109" s="229" t="s">
        <v>195</v>
      </c>
      <c r="E109" s="44"/>
      <c r="F109" s="260" t="s">
        <v>196</v>
      </c>
      <c r="G109" s="44"/>
      <c r="H109" s="44"/>
      <c r="I109" s="224"/>
      <c r="J109" s="44"/>
      <c r="K109" s="44"/>
      <c r="L109" s="48"/>
      <c r="M109" s="225"/>
      <c r="N109" s="226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195</v>
      </c>
      <c r="AU109" s="20" t="s">
        <v>88</v>
      </c>
    </row>
    <row r="110" s="14" customFormat="1">
      <c r="A110" s="14"/>
      <c r="B110" s="238"/>
      <c r="C110" s="239"/>
      <c r="D110" s="229" t="s">
        <v>175</v>
      </c>
      <c r="E110" s="240" t="s">
        <v>32</v>
      </c>
      <c r="F110" s="241" t="s">
        <v>197</v>
      </c>
      <c r="G110" s="239"/>
      <c r="H110" s="242">
        <v>10052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175</v>
      </c>
      <c r="AU110" s="248" t="s">
        <v>88</v>
      </c>
      <c r="AV110" s="14" t="s">
        <v>88</v>
      </c>
      <c r="AW110" s="14" t="s">
        <v>39</v>
      </c>
      <c r="AX110" s="14" t="s">
        <v>78</v>
      </c>
      <c r="AY110" s="248" t="s">
        <v>165</v>
      </c>
    </row>
    <row r="111" s="14" customFormat="1">
      <c r="A111" s="14"/>
      <c r="B111" s="238"/>
      <c r="C111" s="239"/>
      <c r="D111" s="229" t="s">
        <v>175</v>
      </c>
      <c r="E111" s="240" t="s">
        <v>32</v>
      </c>
      <c r="F111" s="241" t="s">
        <v>198</v>
      </c>
      <c r="G111" s="239"/>
      <c r="H111" s="242">
        <v>950.60000000000002</v>
      </c>
      <c r="I111" s="243"/>
      <c r="J111" s="239"/>
      <c r="K111" s="239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175</v>
      </c>
      <c r="AU111" s="248" t="s">
        <v>88</v>
      </c>
      <c r="AV111" s="14" t="s">
        <v>88</v>
      </c>
      <c r="AW111" s="14" t="s">
        <v>39</v>
      </c>
      <c r="AX111" s="14" t="s">
        <v>78</v>
      </c>
      <c r="AY111" s="248" t="s">
        <v>165</v>
      </c>
    </row>
    <row r="112" s="15" customFormat="1">
      <c r="A112" s="15"/>
      <c r="B112" s="249"/>
      <c r="C112" s="250"/>
      <c r="D112" s="229" t="s">
        <v>175</v>
      </c>
      <c r="E112" s="251" t="s">
        <v>32</v>
      </c>
      <c r="F112" s="252" t="s">
        <v>178</v>
      </c>
      <c r="G112" s="250"/>
      <c r="H112" s="253">
        <v>11002.6</v>
      </c>
      <c r="I112" s="254"/>
      <c r="J112" s="250"/>
      <c r="K112" s="250"/>
      <c r="L112" s="255"/>
      <c r="M112" s="256"/>
      <c r="N112" s="257"/>
      <c r="O112" s="257"/>
      <c r="P112" s="257"/>
      <c r="Q112" s="257"/>
      <c r="R112" s="257"/>
      <c r="S112" s="257"/>
      <c r="T112" s="258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9" t="s">
        <v>175</v>
      </c>
      <c r="AU112" s="259" t="s">
        <v>88</v>
      </c>
      <c r="AV112" s="15" t="s">
        <v>171</v>
      </c>
      <c r="AW112" s="15" t="s">
        <v>39</v>
      </c>
      <c r="AX112" s="15" t="s">
        <v>86</v>
      </c>
      <c r="AY112" s="259" t="s">
        <v>165</v>
      </c>
    </row>
    <row r="113" s="2" customFormat="1" ht="44.25" customHeight="1">
      <c r="A113" s="42"/>
      <c r="B113" s="43"/>
      <c r="C113" s="209" t="s">
        <v>199</v>
      </c>
      <c r="D113" s="209" t="s">
        <v>167</v>
      </c>
      <c r="E113" s="210" t="s">
        <v>200</v>
      </c>
      <c r="F113" s="211" t="s">
        <v>201</v>
      </c>
      <c r="G113" s="212" t="s">
        <v>202</v>
      </c>
      <c r="H113" s="213">
        <v>16.010000000000002</v>
      </c>
      <c r="I113" s="214"/>
      <c r="J113" s="215">
        <f>ROUND(I113*H113,2)</f>
        <v>0</v>
      </c>
      <c r="K113" s="211" t="s">
        <v>170</v>
      </c>
      <c r="L113" s="48"/>
      <c r="M113" s="216" t="s">
        <v>32</v>
      </c>
      <c r="N113" s="217" t="s">
        <v>49</v>
      </c>
      <c r="O113" s="88"/>
      <c r="P113" s="218">
        <f>O113*H113</f>
        <v>0</v>
      </c>
      <c r="Q113" s="218">
        <v>0</v>
      </c>
      <c r="R113" s="218">
        <f>Q113*H113</f>
        <v>0</v>
      </c>
      <c r="S113" s="218">
        <v>0</v>
      </c>
      <c r="T113" s="219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0" t="s">
        <v>171</v>
      </c>
      <c r="AT113" s="220" t="s">
        <v>167</v>
      </c>
      <c r="AU113" s="220" t="s">
        <v>88</v>
      </c>
      <c r="AY113" s="20" t="s">
        <v>165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20" t="s">
        <v>86</v>
      </c>
      <c r="BK113" s="221">
        <f>ROUND(I113*H113,2)</f>
        <v>0</v>
      </c>
      <c r="BL113" s="20" t="s">
        <v>171</v>
      </c>
      <c r="BM113" s="220" t="s">
        <v>203</v>
      </c>
    </row>
    <row r="114" s="2" customFormat="1">
      <c r="A114" s="42"/>
      <c r="B114" s="43"/>
      <c r="C114" s="44"/>
      <c r="D114" s="222" t="s">
        <v>173</v>
      </c>
      <c r="E114" s="44"/>
      <c r="F114" s="223" t="s">
        <v>204</v>
      </c>
      <c r="G114" s="44"/>
      <c r="H114" s="44"/>
      <c r="I114" s="224"/>
      <c r="J114" s="44"/>
      <c r="K114" s="44"/>
      <c r="L114" s="48"/>
      <c r="M114" s="225"/>
      <c r="N114" s="226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173</v>
      </c>
      <c r="AU114" s="20" t="s">
        <v>88</v>
      </c>
    </row>
    <row r="115" s="13" customFormat="1">
      <c r="A115" s="13"/>
      <c r="B115" s="227"/>
      <c r="C115" s="228"/>
      <c r="D115" s="229" t="s">
        <v>175</v>
      </c>
      <c r="E115" s="230" t="s">
        <v>32</v>
      </c>
      <c r="F115" s="231" t="s">
        <v>205</v>
      </c>
      <c r="G115" s="228"/>
      <c r="H115" s="230" t="s">
        <v>32</v>
      </c>
      <c r="I115" s="232"/>
      <c r="J115" s="228"/>
      <c r="K115" s="228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175</v>
      </c>
      <c r="AU115" s="237" t="s">
        <v>88</v>
      </c>
      <c r="AV115" s="13" t="s">
        <v>86</v>
      </c>
      <c r="AW115" s="13" t="s">
        <v>39</v>
      </c>
      <c r="AX115" s="13" t="s">
        <v>78</v>
      </c>
      <c r="AY115" s="237" t="s">
        <v>165</v>
      </c>
    </row>
    <row r="116" s="14" customFormat="1">
      <c r="A116" s="14"/>
      <c r="B116" s="238"/>
      <c r="C116" s="239"/>
      <c r="D116" s="229" t="s">
        <v>175</v>
      </c>
      <c r="E116" s="240" t="s">
        <v>32</v>
      </c>
      <c r="F116" s="241" t="s">
        <v>206</v>
      </c>
      <c r="G116" s="239"/>
      <c r="H116" s="242">
        <v>8.0099999999999998</v>
      </c>
      <c r="I116" s="243"/>
      <c r="J116" s="239"/>
      <c r="K116" s="239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175</v>
      </c>
      <c r="AU116" s="248" t="s">
        <v>88</v>
      </c>
      <c r="AV116" s="14" t="s">
        <v>88</v>
      </c>
      <c r="AW116" s="14" t="s">
        <v>39</v>
      </c>
      <c r="AX116" s="14" t="s">
        <v>78</v>
      </c>
      <c r="AY116" s="248" t="s">
        <v>165</v>
      </c>
    </row>
    <row r="117" s="13" customFormat="1">
      <c r="A117" s="13"/>
      <c r="B117" s="227"/>
      <c r="C117" s="228"/>
      <c r="D117" s="229" t="s">
        <v>175</v>
      </c>
      <c r="E117" s="230" t="s">
        <v>32</v>
      </c>
      <c r="F117" s="231" t="s">
        <v>207</v>
      </c>
      <c r="G117" s="228"/>
      <c r="H117" s="230" t="s">
        <v>32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175</v>
      </c>
      <c r="AU117" s="237" t="s">
        <v>88</v>
      </c>
      <c r="AV117" s="13" t="s">
        <v>86</v>
      </c>
      <c r="AW117" s="13" t="s">
        <v>39</v>
      </c>
      <c r="AX117" s="13" t="s">
        <v>78</v>
      </c>
      <c r="AY117" s="237" t="s">
        <v>165</v>
      </c>
    </row>
    <row r="118" s="14" customFormat="1">
      <c r="A118" s="14"/>
      <c r="B118" s="238"/>
      <c r="C118" s="239"/>
      <c r="D118" s="229" t="s">
        <v>175</v>
      </c>
      <c r="E118" s="240" t="s">
        <v>32</v>
      </c>
      <c r="F118" s="241" t="s">
        <v>208</v>
      </c>
      <c r="G118" s="239"/>
      <c r="H118" s="242">
        <v>8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175</v>
      </c>
      <c r="AU118" s="248" t="s">
        <v>88</v>
      </c>
      <c r="AV118" s="14" t="s">
        <v>88</v>
      </c>
      <c r="AW118" s="14" t="s">
        <v>39</v>
      </c>
      <c r="AX118" s="14" t="s">
        <v>78</v>
      </c>
      <c r="AY118" s="248" t="s">
        <v>165</v>
      </c>
    </row>
    <row r="119" s="15" customFormat="1">
      <c r="A119" s="15"/>
      <c r="B119" s="249"/>
      <c r="C119" s="250"/>
      <c r="D119" s="229" t="s">
        <v>175</v>
      </c>
      <c r="E119" s="251" t="s">
        <v>32</v>
      </c>
      <c r="F119" s="252" t="s">
        <v>178</v>
      </c>
      <c r="G119" s="250"/>
      <c r="H119" s="253">
        <v>16.010000000000002</v>
      </c>
      <c r="I119" s="254"/>
      <c r="J119" s="250"/>
      <c r="K119" s="250"/>
      <c r="L119" s="255"/>
      <c r="M119" s="256"/>
      <c r="N119" s="257"/>
      <c r="O119" s="257"/>
      <c r="P119" s="257"/>
      <c r="Q119" s="257"/>
      <c r="R119" s="257"/>
      <c r="S119" s="257"/>
      <c r="T119" s="258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9" t="s">
        <v>175</v>
      </c>
      <c r="AU119" s="259" t="s">
        <v>88</v>
      </c>
      <c r="AV119" s="15" t="s">
        <v>171</v>
      </c>
      <c r="AW119" s="15" t="s">
        <v>39</v>
      </c>
      <c r="AX119" s="15" t="s">
        <v>86</v>
      </c>
      <c r="AY119" s="259" t="s">
        <v>165</v>
      </c>
    </row>
    <row r="120" s="2" customFormat="1" ht="55.5" customHeight="1">
      <c r="A120" s="42"/>
      <c r="B120" s="43"/>
      <c r="C120" s="209" t="s">
        <v>209</v>
      </c>
      <c r="D120" s="209" t="s">
        <v>167</v>
      </c>
      <c r="E120" s="210" t="s">
        <v>210</v>
      </c>
      <c r="F120" s="211" t="s">
        <v>211</v>
      </c>
      <c r="G120" s="212" t="s">
        <v>202</v>
      </c>
      <c r="H120" s="213">
        <v>256.45499999999998</v>
      </c>
      <c r="I120" s="214"/>
      <c r="J120" s="215">
        <f>ROUND(I120*H120,2)</f>
        <v>0</v>
      </c>
      <c r="K120" s="211" t="s">
        <v>32</v>
      </c>
      <c r="L120" s="48"/>
      <c r="M120" s="216" t="s">
        <v>32</v>
      </c>
      <c r="N120" s="217" t="s">
        <v>49</v>
      </c>
      <c r="O120" s="88"/>
      <c r="P120" s="218">
        <f>O120*H120</f>
        <v>0</v>
      </c>
      <c r="Q120" s="218">
        <v>0</v>
      </c>
      <c r="R120" s="218">
        <f>Q120*H120</f>
        <v>0</v>
      </c>
      <c r="S120" s="218">
        <v>0</v>
      </c>
      <c r="T120" s="219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0" t="s">
        <v>171</v>
      </c>
      <c r="AT120" s="220" t="s">
        <v>167</v>
      </c>
      <c r="AU120" s="220" t="s">
        <v>88</v>
      </c>
      <c r="AY120" s="20" t="s">
        <v>165</v>
      </c>
      <c r="BE120" s="221">
        <f>IF(N120="základní",J120,0)</f>
        <v>0</v>
      </c>
      <c r="BF120" s="221">
        <f>IF(N120="snížená",J120,0)</f>
        <v>0</v>
      </c>
      <c r="BG120" s="221">
        <f>IF(N120="zákl. přenesená",J120,0)</f>
        <v>0</v>
      </c>
      <c r="BH120" s="221">
        <f>IF(N120="sníž. přenesená",J120,0)</f>
        <v>0</v>
      </c>
      <c r="BI120" s="221">
        <f>IF(N120="nulová",J120,0)</f>
        <v>0</v>
      </c>
      <c r="BJ120" s="20" t="s">
        <v>86</v>
      </c>
      <c r="BK120" s="221">
        <f>ROUND(I120*H120,2)</f>
        <v>0</v>
      </c>
      <c r="BL120" s="20" t="s">
        <v>171</v>
      </c>
      <c r="BM120" s="220" t="s">
        <v>212</v>
      </c>
    </row>
    <row r="121" s="2" customFormat="1">
      <c r="A121" s="42"/>
      <c r="B121" s="43"/>
      <c r="C121" s="44"/>
      <c r="D121" s="229" t="s">
        <v>195</v>
      </c>
      <c r="E121" s="44"/>
      <c r="F121" s="260" t="s">
        <v>213</v>
      </c>
      <c r="G121" s="44"/>
      <c r="H121" s="44"/>
      <c r="I121" s="224"/>
      <c r="J121" s="44"/>
      <c r="K121" s="44"/>
      <c r="L121" s="48"/>
      <c r="M121" s="225"/>
      <c r="N121" s="226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195</v>
      </c>
      <c r="AU121" s="20" t="s">
        <v>88</v>
      </c>
    </row>
    <row r="122" s="13" customFormat="1">
      <c r="A122" s="13"/>
      <c r="B122" s="227"/>
      <c r="C122" s="228"/>
      <c r="D122" s="229" t="s">
        <v>175</v>
      </c>
      <c r="E122" s="230" t="s">
        <v>32</v>
      </c>
      <c r="F122" s="231" t="s">
        <v>214</v>
      </c>
      <c r="G122" s="228"/>
      <c r="H122" s="230" t="s">
        <v>32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175</v>
      </c>
      <c r="AU122" s="237" t="s">
        <v>88</v>
      </c>
      <c r="AV122" s="13" t="s">
        <v>86</v>
      </c>
      <c r="AW122" s="13" t="s">
        <v>39</v>
      </c>
      <c r="AX122" s="13" t="s">
        <v>78</v>
      </c>
      <c r="AY122" s="237" t="s">
        <v>165</v>
      </c>
    </row>
    <row r="123" s="14" customFormat="1">
      <c r="A123" s="14"/>
      <c r="B123" s="238"/>
      <c r="C123" s="239"/>
      <c r="D123" s="229" t="s">
        <v>175</v>
      </c>
      <c r="E123" s="240" t="s">
        <v>32</v>
      </c>
      <c r="F123" s="241" t="s">
        <v>215</v>
      </c>
      <c r="G123" s="239"/>
      <c r="H123" s="242">
        <v>12.824999999999999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175</v>
      </c>
      <c r="AU123" s="248" t="s">
        <v>88</v>
      </c>
      <c r="AV123" s="14" t="s">
        <v>88</v>
      </c>
      <c r="AW123" s="14" t="s">
        <v>39</v>
      </c>
      <c r="AX123" s="14" t="s">
        <v>78</v>
      </c>
      <c r="AY123" s="248" t="s">
        <v>165</v>
      </c>
    </row>
    <row r="124" s="13" customFormat="1">
      <c r="A124" s="13"/>
      <c r="B124" s="227"/>
      <c r="C124" s="228"/>
      <c r="D124" s="229" t="s">
        <v>175</v>
      </c>
      <c r="E124" s="230" t="s">
        <v>32</v>
      </c>
      <c r="F124" s="231" t="s">
        <v>216</v>
      </c>
      <c r="G124" s="228"/>
      <c r="H124" s="230" t="s">
        <v>32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175</v>
      </c>
      <c r="AU124" s="237" t="s">
        <v>88</v>
      </c>
      <c r="AV124" s="13" t="s">
        <v>86</v>
      </c>
      <c r="AW124" s="13" t="s">
        <v>39</v>
      </c>
      <c r="AX124" s="13" t="s">
        <v>78</v>
      </c>
      <c r="AY124" s="237" t="s">
        <v>165</v>
      </c>
    </row>
    <row r="125" s="14" customFormat="1">
      <c r="A125" s="14"/>
      <c r="B125" s="238"/>
      <c r="C125" s="239"/>
      <c r="D125" s="229" t="s">
        <v>175</v>
      </c>
      <c r="E125" s="240" t="s">
        <v>32</v>
      </c>
      <c r="F125" s="241" t="s">
        <v>217</v>
      </c>
      <c r="G125" s="239"/>
      <c r="H125" s="242">
        <v>243.63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175</v>
      </c>
      <c r="AU125" s="248" t="s">
        <v>88</v>
      </c>
      <c r="AV125" s="14" t="s">
        <v>88</v>
      </c>
      <c r="AW125" s="14" t="s">
        <v>39</v>
      </c>
      <c r="AX125" s="14" t="s">
        <v>78</v>
      </c>
      <c r="AY125" s="248" t="s">
        <v>165</v>
      </c>
    </row>
    <row r="126" s="15" customFormat="1">
      <c r="A126" s="15"/>
      <c r="B126" s="249"/>
      <c r="C126" s="250"/>
      <c r="D126" s="229" t="s">
        <v>175</v>
      </c>
      <c r="E126" s="251" t="s">
        <v>32</v>
      </c>
      <c r="F126" s="252" t="s">
        <v>178</v>
      </c>
      <c r="G126" s="250"/>
      <c r="H126" s="253">
        <v>256.45499999999998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175</v>
      </c>
      <c r="AU126" s="259" t="s">
        <v>88</v>
      </c>
      <c r="AV126" s="15" t="s">
        <v>171</v>
      </c>
      <c r="AW126" s="15" t="s">
        <v>39</v>
      </c>
      <c r="AX126" s="15" t="s">
        <v>86</v>
      </c>
      <c r="AY126" s="259" t="s">
        <v>165</v>
      </c>
    </row>
    <row r="127" s="2" customFormat="1" ht="44.25" customHeight="1">
      <c r="A127" s="42"/>
      <c r="B127" s="43"/>
      <c r="C127" s="209" t="s">
        <v>218</v>
      </c>
      <c r="D127" s="209" t="s">
        <v>167</v>
      </c>
      <c r="E127" s="210" t="s">
        <v>219</v>
      </c>
      <c r="F127" s="211" t="s">
        <v>220</v>
      </c>
      <c r="G127" s="212" t="s">
        <v>202</v>
      </c>
      <c r="H127" s="213">
        <v>259.63999999999999</v>
      </c>
      <c r="I127" s="214"/>
      <c r="J127" s="215">
        <f>ROUND(I127*H127,2)</f>
        <v>0</v>
      </c>
      <c r="K127" s="211" t="s">
        <v>170</v>
      </c>
      <c r="L127" s="48"/>
      <c r="M127" s="216" t="s">
        <v>32</v>
      </c>
      <c r="N127" s="217" t="s">
        <v>49</v>
      </c>
      <c r="O127" s="88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0" t="s">
        <v>171</v>
      </c>
      <c r="AT127" s="220" t="s">
        <v>167</v>
      </c>
      <c r="AU127" s="220" t="s">
        <v>88</v>
      </c>
      <c r="AY127" s="20" t="s">
        <v>165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20" t="s">
        <v>86</v>
      </c>
      <c r="BK127" s="221">
        <f>ROUND(I127*H127,2)</f>
        <v>0</v>
      </c>
      <c r="BL127" s="20" t="s">
        <v>171</v>
      </c>
      <c r="BM127" s="220" t="s">
        <v>221</v>
      </c>
    </row>
    <row r="128" s="2" customFormat="1">
      <c r="A128" s="42"/>
      <c r="B128" s="43"/>
      <c r="C128" s="44"/>
      <c r="D128" s="222" t="s">
        <v>173</v>
      </c>
      <c r="E128" s="44"/>
      <c r="F128" s="223" t="s">
        <v>222</v>
      </c>
      <c r="G128" s="44"/>
      <c r="H128" s="44"/>
      <c r="I128" s="224"/>
      <c r="J128" s="44"/>
      <c r="K128" s="44"/>
      <c r="L128" s="48"/>
      <c r="M128" s="225"/>
      <c r="N128" s="226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173</v>
      </c>
      <c r="AU128" s="20" t="s">
        <v>88</v>
      </c>
    </row>
    <row r="129" s="13" customFormat="1">
      <c r="A129" s="13"/>
      <c r="B129" s="227"/>
      <c r="C129" s="228"/>
      <c r="D129" s="229" t="s">
        <v>175</v>
      </c>
      <c r="E129" s="230" t="s">
        <v>32</v>
      </c>
      <c r="F129" s="231" t="s">
        <v>223</v>
      </c>
      <c r="G129" s="228"/>
      <c r="H129" s="230" t="s">
        <v>32</v>
      </c>
      <c r="I129" s="232"/>
      <c r="J129" s="228"/>
      <c r="K129" s="228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175</v>
      </c>
      <c r="AU129" s="237" t="s">
        <v>88</v>
      </c>
      <c r="AV129" s="13" t="s">
        <v>86</v>
      </c>
      <c r="AW129" s="13" t="s">
        <v>39</v>
      </c>
      <c r="AX129" s="13" t="s">
        <v>78</v>
      </c>
      <c r="AY129" s="237" t="s">
        <v>165</v>
      </c>
    </row>
    <row r="130" s="14" customFormat="1">
      <c r="A130" s="14"/>
      <c r="B130" s="238"/>
      <c r="C130" s="239"/>
      <c r="D130" s="229" t="s">
        <v>175</v>
      </c>
      <c r="E130" s="240" t="s">
        <v>32</v>
      </c>
      <c r="F130" s="241" t="s">
        <v>224</v>
      </c>
      <c r="G130" s="239"/>
      <c r="H130" s="242">
        <v>16.010000000000002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175</v>
      </c>
      <c r="AU130" s="248" t="s">
        <v>88</v>
      </c>
      <c r="AV130" s="14" t="s">
        <v>88</v>
      </c>
      <c r="AW130" s="14" t="s">
        <v>39</v>
      </c>
      <c r="AX130" s="14" t="s">
        <v>78</v>
      </c>
      <c r="AY130" s="248" t="s">
        <v>165</v>
      </c>
    </row>
    <row r="131" s="16" customFormat="1">
      <c r="A131" s="16"/>
      <c r="B131" s="261"/>
      <c r="C131" s="262"/>
      <c r="D131" s="229" t="s">
        <v>175</v>
      </c>
      <c r="E131" s="263" t="s">
        <v>32</v>
      </c>
      <c r="F131" s="264" t="s">
        <v>225</v>
      </c>
      <c r="G131" s="262"/>
      <c r="H131" s="265">
        <v>16.010000000000002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71" t="s">
        <v>175</v>
      </c>
      <c r="AU131" s="271" t="s">
        <v>88</v>
      </c>
      <c r="AV131" s="16" t="s">
        <v>109</v>
      </c>
      <c r="AW131" s="16" t="s">
        <v>39</v>
      </c>
      <c r="AX131" s="16" t="s">
        <v>78</v>
      </c>
      <c r="AY131" s="271" t="s">
        <v>165</v>
      </c>
    </row>
    <row r="132" s="13" customFormat="1">
      <c r="A132" s="13"/>
      <c r="B132" s="227"/>
      <c r="C132" s="228"/>
      <c r="D132" s="229" t="s">
        <v>175</v>
      </c>
      <c r="E132" s="230" t="s">
        <v>32</v>
      </c>
      <c r="F132" s="231" t="s">
        <v>226</v>
      </c>
      <c r="G132" s="228"/>
      <c r="H132" s="230" t="s">
        <v>32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175</v>
      </c>
      <c r="AU132" s="237" t="s">
        <v>88</v>
      </c>
      <c r="AV132" s="13" t="s">
        <v>86</v>
      </c>
      <c r="AW132" s="13" t="s">
        <v>39</v>
      </c>
      <c r="AX132" s="13" t="s">
        <v>78</v>
      </c>
      <c r="AY132" s="237" t="s">
        <v>165</v>
      </c>
    </row>
    <row r="133" s="14" customFormat="1">
      <c r="A133" s="14"/>
      <c r="B133" s="238"/>
      <c r="C133" s="239"/>
      <c r="D133" s="229" t="s">
        <v>175</v>
      </c>
      <c r="E133" s="240" t="s">
        <v>32</v>
      </c>
      <c r="F133" s="241" t="s">
        <v>227</v>
      </c>
      <c r="G133" s="239"/>
      <c r="H133" s="242">
        <v>215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175</v>
      </c>
      <c r="AU133" s="248" t="s">
        <v>88</v>
      </c>
      <c r="AV133" s="14" t="s">
        <v>88</v>
      </c>
      <c r="AW133" s="14" t="s">
        <v>39</v>
      </c>
      <c r="AX133" s="14" t="s">
        <v>78</v>
      </c>
      <c r="AY133" s="248" t="s">
        <v>165</v>
      </c>
    </row>
    <row r="134" s="14" customFormat="1">
      <c r="A134" s="14"/>
      <c r="B134" s="238"/>
      <c r="C134" s="239"/>
      <c r="D134" s="229" t="s">
        <v>175</v>
      </c>
      <c r="E134" s="240" t="s">
        <v>32</v>
      </c>
      <c r="F134" s="241" t="s">
        <v>228</v>
      </c>
      <c r="G134" s="239"/>
      <c r="H134" s="242">
        <v>28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175</v>
      </c>
      <c r="AU134" s="248" t="s">
        <v>88</v>
      </c>
      <c r="AV134" s="14" t="s">
        <v>88</v>
      </c>
      <c r="AW134" s="14" t="s">
        <v>39</v>
      </c>
      <c r="AX134" s="14" t="s">
        <v>78</v>
      </c>
      <c r="AY134" s="248" t="s">
        <v>165</v>
      </c>
    </row>
    <row r="135" s="14" customFormat="1">
      <c r="A135" s="14"/>
      <c r="B135" s="238"/>
      <c r="C135" s="239"/>
      <c r="D135" s="229" t="s">
        <v>175</v>
      </c>
      <c r="E135" s="240" t="s">
        <v>32</v>
      </c>
      <c r="F135" s="241" t="s">
        <v>229</v>
      </c>
      <c r="G135" s="239"/>
      <c r="H135" s="242">
        <v>0.63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175</v>
      </c>
      <c r="AU135" s="248" t="s">
        <v>88</v>
      </c>
      <c r="AV135" s="14" t="s">
        <v>88</v>
      </c>
      <c r="AW135" s="14" t="s">
        <v>39</v>
      </c>
      <c r="AX135" s="14" t="s">
        <v>78</v>
      </c>
      <c r="AY135" s="248" t="s">
        <v>165</v>
      </c>
    </row>
    <row r="136" s="16" customFormat="1">
      <c r="A136" s="16"/>
      <c r="B136" s="261"/>
      <c r="C136" s="262"/>
      <c r="D136" s="229" t="s">
        <v>175</v>
      </c>
      <c r="E136" s="263" t="s">
        <v>32</v>
      </c>
      <c r="F136" s="264" t="s">
        <v>225</v>
      </c>
      <c r="G136" s="262"/>
      <c r="H136" s="265">
        <v>243.63</v>
      </c>
      <c r="I136" s="266"/>
      <c r="J136" s="262"/>
      <c r="K136" s="262"/>
      <c r="L136" s="267"/>
      <c r="M136" s="268"/>
      <c r="N136" s="269"/>
      <c r="O136" s="269"/>
      <c r="P136" s="269"/>
      <c r="Q136" s="269"/>
      <c r="R136" s="269"/>
      <c r="S136" s="269"/>
      <c r="T136" s="270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71" t="s">
        <v>175</v>
      </c>
      <c r="AU136" s="271" t="s">
        <v>88</v>
      </c>
      <c r="AV136" s="16" t="s">
        <v>109</v>
      </c>
      <c r="AW136" s="16" t="s">
        <v>39</v>
      </c>
      <c r="AX136" s="16" t="s">
        <v>78</v>
      </c>
      <c r="AY136" s="271" t="s">
        <v>165</v>
      </c>
    </row>
    <row r="137" s="15" customFormat="1">
      <c r="A137" s="15"/>
      <c r="B137" s="249"/>
      <c r="C137" s="250"/>
      <c r="D137" s="229" t="s">
        <v>175</v>
      </c>
      <c r="E137" s="251" t="s">
        <v>32</v>
      </c>
      <c r="F137" s="252" t="s">
        <v>178</v>
      </c>
      <c r="G137" s="250"/>
      <c r="H137" s="253">
        <v>259.63999999999999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9" t="s">
        <v>175</v>
      </c>
      <c r="AU137" s="259" t="s">
        <v>88</v>
      </c>
      <c r="AV137" s="15" t="s">
        <v>171</v>
      </c>
      <c r="AW137" s="15" t="s">
        <v>39</v>
      </c>
      <c r="AX137" s="15" t="s">
        <v>86</v>
      </c>
      <c r="AY137" s="259" t="s">
        <v>165</v>
      </c>
    </row>
    <row r="138" s="2" customFormat="1" ht="37.8" customHeight="1">
      <c r="A138" s="42"/>
      <c r="B138" s="43"/>
      <c r="C138" s="209" t="s">
        <v>230</v>
      </c>
      <c r="D138" s="209" t="s">
        <v>167</v>
      </c>
      <c r="E138" s="210" t="s">
        <v>231</v>
      </c>
      <c r="F138" s="211" t="s">
        <v>232</v>
      </c>
      <c r="G138" s="212" t="s">
        <v>202</v>
      </c>
      <c r="H138" s="213">
        <v>259.63999999999999</v>
      </c>
      <c r="I138" s="214"/>
      <c r="J138" s="215">
        <f>ROUND(I138*H138,2)</f>
        <v>0</v>
      </c>
      <c r="K138" s="211" t="s">
        <v>170</v>
      </c>
      <c r="L138" s="48"/>
      <c r="M138" s="216" t="s">
        <v>32</v>
      </c>
      <c r="N138" s="217" t="s">
        <v>49</v>
      </c>
      <c r="O138" s="88"/>
      <c r="P138" s="218">
        <f>O138*H138</f>
        <v>0</v>
      </c>
      <c r="Q138" s="218">
        <v>0</v>
      </c>
      <c r="R138" s="218">
        <f>Q138*H138</f>
        <v>0</v>
      </c>
      <c r="S138" s="218">
        <v>0</v>
      </c>
      <c r="T138" s="219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20" t="s">
        <v>171</v>
      </c>
      <c r="AT138" s="220" t="s">
        <v>167</v>
      </c>
      <c r="AU138" s="220" t="s">
        <v>88</v>
      </c>
      <c r="AY138" s="20" t="s">
        <v>165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20" t="s">
        <v>86</v>
      </c>
      <c r="BK138" s="221">
        <f>ROUND(I138*H138,2)</f>
        <v>0</v>
      </c>
      <c r="BL138" s="20" t="s">
        <v>171</v>
      </c>
      <c r="BM138" s="220" t="s">
        <v>233</v>
      </c>
    </row>
    <row r="139" s="2" customFormat="1">
      <c r="A139" s="42"/>
      <c r="B139" s="43"/>
      <c r="C139" s="44"/>
      <c r="D139" s="222" t="s">
        <v>173</v>
      </c>
      <c r="E139" s="44"/>
      <c r="F139" s="223" t="s">
        <v>234</v>
      </c>
      <c r="G139" s="44"/>
      <c r="H139" s="44"/>
      <c r="I139" s="224"/>
      <c r="J139" s="44"/>
      <c r="K139" s="44"/>
      <c r="L139" s="48"/>
      <c r="M139" s="225"/>
      <c r="N139" s="226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173</v>
      </c>
      <c r="AU139" s="20" t="s">
        <v>88</v>
      </c>
    </row>
    <row r="140" s="2" customFormat="1" ht="44.25" customHeight="1">
      <c r="A140" s="42"/>
      <c r="B140" s="43"/>
      <c r="C140" s="209" t="s">
        <v>129</v>
      </c>
      <c r="D140" s="209" t="s">
        <v>167</v>
      </c>
      <c r="E140" s="210" t="s">
        <v>235</v>
      </c>
      <c r="F140" s="211" t="s">
        <v>236</v>
      </c>
      <c r="G140" s="212" t="s">
        <v>202</v>
      </c>
      <c r="H140" s="213">
        <v>3.1850000000000001</v>
      </c>
      <c r="I140" s="214"/>
      <c r="J140" s="215">
        <f>ROUND(I140*H140,2)</f>
        <v>0</v>
      </c>
      <c r="K140" s="211" t="s">
        <v>170</v>
      </c>
      <c r="L140" s="48"/>
      <c r="M140" s="216" t="s">
        <v>32</v>
      </c>
      <c r="N140" s="217" t="s">
        <v>49</v>
      </c>
      <c r="O140" s="88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20" t="s">
        <v>171</v>
      </c>
      <c r="AT140" s="220" t="s">
        <v>167</v>
      </c>
      <c r="AU140" s="220" t="s">
        <v>88</v>
      </c>
      <c r="AY140" s="20" t="s">
        <v>165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20" t="s">
        <v>86</v>
      </c>
      <c r="BK140" s="221">
        <f>ROUND(I140*H140,2)</f>
        <v>0</v>
      </c>
      <c r="BL140" s="20" t="s">
        <v>171</v>
      </c>
      <c r="BM140" s="220" t="s">
        <v>237</v>
      </c>
    </row>
    <row r="141" s="2" customFormat="1">
      <c r="A141" s="42"/>
      <c r="B141" s="43"/>
      <c r="C141" s="44"/>
      <c r="D141" s="222" t="s">
        <v>173</v>
      </c>
      <c r="E141" s="44"/>
      <c r="F141" s="223" t="s">
        <v>238</v>
      </c>
      <c r="G141" s="44"/>
      <c r="H141" s="44"/>
      <c r="I141" s="224"/>
      <c r="J141" s="44"/>
      <c r="K141" s="44"/>
      <c r="L141" s="48"/>
      <c r="M141" s="225"/>
      <c r="N141" s="226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0" t="s">
        <v>173</v>
      </c>
      <c r="AU141" s="20" t="s">
        <v>88</v>
      </c>
    </row>
    <row r="142" s="13" customFormat="1">
      <c r="A142" s="13"/>
      <c r="B142" s="227"/>
      <c r="C142" s="228"/>
      <c r="D142" s="229" t="s">
        <v>175</v>
      </c>
      <c r="E142" s="230" t="s">
        <v>32</v>
      </c>
      <c r="F142" s="231" t="s">
        <v>239</v>
      </c>
      <c r="G142" s="228"/>
      <c r="H142" s="230" t="s">
        <v>32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175</v>
      </c>
      <c r="AU142" s="237" t="s">
        <v>88</v>
      </c>
      <c r="AV142" s="13" t="s">
        <v>86</v>
      </c>
      <c r="AW142" s="13" t="s">
        <v>39</v>
      </c>
      <c r="AX142" s="13" t="s">
        <v>78</v>
      </c>
      <c r="AY142" s="237" t="s">
        <v>165</v>
      </c>
    </row>
    <row r="143" s="14" customFormat="1">
      <c r="A143" s="14"/>
      <c r="B143" s="238"/>
      <c r="C143" s="239"/>
      <c r="D143" s="229" t="s">
        <v>175</v>
      </c>
      <c r="E143" s="240" t="s">
        <v>32</v>
      </c>
      <c r="F143" s="241" t="s">
        <v>240</v>
      </c>
      <c r="G143" s="239"/>
      <c r="H143" s="242">
        <v>3.1850000000000001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175</v>
      </c>
      <c r="AU143" s="248" t="s">
        <v>88</v>
      </c>
      <c r="AV143" s="14" t="s">
        <v>88</v>
      </c>
      <c r="AW143" s="14" t="s">
        <v>39</v>
      </c>
      <c r="AX143" s="14" t="s">
        <v>78</v>
      </c>
      <c r="AY143" s="248" t="s">
        <v>165</v>
      </c>
    </row>
    <row r="144" s="15" customFormat="1">
      <c r="A144" s="15"/>
      <c r="B144" s="249"/>
      <c r="C144" s="250"/>
      <c r="D144" s="229" t="s">
        <v>175</v>
      </c>
      <c r="E144" s="251" t="s">
        <v>32</v>
      </c>
      <c r="F144" s="252" t="s">
        <v>178</v>
      </c>
      <c r="G144" s="250"/>
      <c r="H144" s="253">
        <v>3.1850000000000001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9" t="s">
        <v>175</v>
      </c>
      <c r="AU144" s="259" t="s">
        <v>88</v>
      </c>
      <c r="AV144" s="15" t="s">
        <v>171</v>
      </c>
      <c r="AW144" s="15" t="s">
        <v>39</v>
      </c>
      <c r="AX144" s="15" t="s">
        <v>86</v>
      </c>
      <c r="AY144" s="259" t="s">
        <v>165</v>
      </c>
    </row>
    <row r="145" s="2" customFormat="1" ht="24.15" customHeight="1">
      <c r="A145" s="42"/>
      <c r="B145" s="43"/>
      <c r="C145" s="209" t="s">
        <v>241</v>
      </c>
      <c r="D145" s="209" t="s">
        <v>167</v>
      </c>
      <c r="E145" s="210" t="s">
        <v>242</v>
      </c>
      <c r="F145" s="211" t="s">
        <v>243</v>
      </c>
      <c r="G145" s="212" t="s">
        <v>107</v>
      </c>
      <c r="H145" s="213">
        <v>218.69999999999999</v>
      </c>
      <c r="I145" s="214"/>
      <c r="J145" s="215">
        <f>ROUND(I145*H145,2)</f>
        <v>0</v>
      </c>
      <c r="K145" s="211" t="s">
        <v>170</v>
      </c>
      <c r="L145" s="48"/>
      <c r="M145" s="216" t="s">
        <v>32</v>
      </c>
      <c r="N145" s="217" t="s">
        <v>49</v>
      </c>
      <c r="O145" s="88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0" t="s">
        <v>171</v>
      </c>
      <c r="AT145" s="220" t="s">
        <v>167</v>
      </c>
      <c r="AU145" s="220" t="s">
        <v>88</v>
      </c>
      <c r="AY145" s="20" t="s">
        <v>165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20" t="s">
        <v>86</v>
      </c>
      <c r="BK145" s="221">
        <f>ROUND(I145*H145,2)</f>
        <v>0</v>
      </c>
      <c r="BL145" s="20" t="s">
        <v>171</v>
      </c>
      <c r="BM145" s="220" t="s">
        <v>244</v>
      </c>
    </row>
    <row r="146" s="2" customFormat="1">
      <c r="A146" s="42"/>
      <c r="B146" s="43"/>
      <c r="C146" s="44"/>
      <c r="D146" s="222" t="s">
        <v>173</v>
      </c>
      <c r="E146" s="44"/>
      <c r="F146" s="223" t="s">
        <v>245</v>
      </c>
      <c r="G146" s="44"/>
      <c r="H146" s="44"/>
      <c r="I146" s="224"/>
      <c r="J146" s="44"/>
      <c r="K146" s="44"/>
      <c r="L146" s="48"/>
      <c r="M146" s="225"/>
      <c r="N146" s="226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173</v>
      </c>
      <c r="AU146" s="20" t="s">
        <v>88</v>
      </c>
    </row>
    <row r="147" s="14" customFormat="1">
      <c r="A147" s="14"/>
      <c r="B147" s="238"/>
      <c r="C147" s="239"/>
      <c r="D147" s="229" t="s">
        <v>175</v>
      </c>
      <c r="E147" s="240" t="s">
        <v>32</v>
      </c>
      <c r="F147" s="241" t="s">
        <v>131</v>
      </c>
      <c r="G147" s="239"/>
      <c r="H147" s="242">
        <v>156.40000000000001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175</v>
      </c>
      <c r="AU147" s="248" t="s">
        <v>88</v>
      </c>
      <c r="AV147" s="14" t="s">
        <v>88</v>
      </c>
      <c r="AW147" s="14" t="s">
        <v>39</v>
      </c>
      <c r="AX147" s="14" t="s">
        <v>78</v>
      </c>
      <c r="AY147" s="248" t="s">
        <v>165</v>
      </c>
    </row>
    <row r="148" s="14" customFormat="1">
      <c r="A148" s="14"/>
      <c r="B148" s="238"/>
      <c r="C148" s="239"/>
      <c r="D148" s="229" t="s">
        <v>175</v>
      </c>
      <c r="E148" s="240" t="s">
        <v>32</v>
      </c>
      <c r="F148" s="241" t="s">
        <v>134</v>
      </c>
      <c r="G148" s="239"/>
      <c r="H148" s="242">
        <v>62.299999999999997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175</v>
      </c>
      <c r="AU148" s="248" t="s">
        <v>88</v>
      </c>
      <c r="AV148" s="14" t="s">
        <v>88</v>
      </c>
      <c r="AW148" s="14" t="s">
        <v>39</v>
      </c>
      <c r="AX148" s="14" t="s">
        <v>78</v>
      </c>
      <c r="AY148" s="248" t="s">
        <v>165</v>
      </c>
    </row>
    <row r="149" s="15" customFormat="1">
      <c r="A149" s="15"/>
      <c r="B149" s="249"/>
      <c r="C149" s="250"/>
      <c r="D149" s="229" t="s">
        <v>175</v>
      </c>
      <c r="E149" s="251" t="s">
        <v>32</v>
      </c>
      <c r="F149" s="252" t="s">
        <v>178</v>
      </c>
      <c r="G149" s="250"/>
      <c r="H149" s="253">
        <v>218.69999999999999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175</v>
      </c>
      <c r="AU149" s="259" t="s">
        <v>88</v>
      </c>
      <c r="AV149" s="15" t="s">
        <v>171</v>
      </c>
      <c r="AW149" s="15" t="s">
        <v>39</v>
      </c>
      <c r="AX149" s="15" t="s">
        <v>86</v>
      </c>
      <c r="AY149" s="259" t="s">
        <v>165</v>
      </c>
    </row>
    <row r="150" s="12" customFormat="1" ht="22.8" customHeight="1">
      <c r="A150" s="12"/>
      <c r="B150" s="193"/>
      <c r="C150" s="194"/>
      <c r="D150" s="195" t="s">
        <v>77</v>
      </c>
      <c r="E150" s="207" t="s">
        <v>109</v>
      </c>
      <c r="F150" s="207" t="s">
        <v>246</v>
      </c>
      <c r="G150" s="194"/>
      <c r="H150" s="194"/>
      <c r="I150" s="197"/>
      <c r="J150" s="208">
        <f>BK150</f>
        <v>0</v>
      </c>
      <c r="K150" s="194"/>
      <c r="L150" s="199"/>
      <c r="M150" s="200"/>
      <c r="N150" s="201"/>
      <c r="O150" s="201"/>
      <c r="P150" s="202">
        <f>SUM(P151:P158)</f>
        <v>0</v>
      </c>
      <c r="Q150" s="201"/>
      <c r="R150" s="202">
        <f>SUM(R151:R158)</f>
        <v>7.3650499999999992</v>
      </c>
      <c r="S150" s="201"/>
      <c r="T150" s="203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4" t="s">
        <v>86</v>
      </c>
      <c r="AT150" s="205" t="s">
        <v>77</v>
      </c>
      <c r="AU150" s="205" t="s">
        <v>86</v>
      </c>
      <c r="AY150" s="204" t="s">
        <v>165</v>
      </c>
      <c r="BK150" s="206">
        <f>SUM(BK151:BK158)</f>
        <v>0</v>
      </c>
    </row>
    <row r="151" s="2" customFormat="1" ht="24.15" customHeight="1">
      <c r="A151" s="42"/>
      <c r="B151" s="43"/>
      <c r="C151" s="209" t="s">
        <v>247</v>
      </c>
      <c r="D151" s="209" t="s">
        <v>167</v>
      </c>
      <c r="E151" s="210" t="s">
        <v>248</v>
      </c>
      <c r="F151" s="211" t="s">
        <v>249</v>
      </c>
      <c r="G151" s="212" t="s">
        <v>250</v>
      </c>
      <c r="H151" s="213">
        <v>5</v>
      </c>
      <c r="I151" s="214"/>
      <c r="J151" s="215">
        <f>ROUND(I151*H151,2)</f>
        <v>0</v>
      </c>
      <c r="K151" s="211" t="s">
        <v>170</v>
      </c>
      <c r="L151" s="48"/>
      <c r="M151" s="216" t="s">
        <v>32</v>
      </c>
      <c r="N151" s="217" t="s">
        <v>49</v>
      </c>
      <c r="O151" s="88"/>
      <c r="P151" s="218">
        <f>O151*H151</f>
        <v>0</v>
      </c>
      <c r="Q151" s="218">
        <v>0.14401</v>
      </c>
      <c r="R151" s="218">
        <f>Q151*H151</f>
        <v>0.72004999999999997</v>
      </c>
      <c r="S151" s="218">
        <v>0</v>
      </c>
      <c r="T151" s="219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0" t="s">
        <v>171</v>
      </c>
      <c r="AT151" s="220" t="s">
        <v>167</v>
      </c>
      <c r="AU151" s="220" t="s">
        <v>88</v>
      </c>
      <c r="AY151" s="20" t="s">
        <v>165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20" t="s">
        <v>86</v>
      </c>
      <c r="BK151" s="221">
        <f>ROUND(I151*H151,2)</f>
        <v>0</v>
      </c>
      <c r="BL151" s="20" t="s">
        <v>171</v>
      </c>
      <c r="BM151" s="220" t="s">
        <v>251</v>
      </c>
    </row>
    <row r="152" s="2" customFormat="1">
      <c r="A152" s="42"/>
      <c r="B152" s="43"/>
      <c r="C152" s="44"/>
      <c r="D152" s="222" t="s">
        <v>173</v>
      </c>
      <c r="E152" s="44"/>
      <c r="F152" s="223" t="s">
        <v>252</v>
      </c>
      <c r="G152" s="44"/>
      <c r="H152" s="44"/>
      <c r="I152" s="224"/>
      <c r="J152" s="44"/>
      <c r="K152" s="44"/>
      <c r="L152" s="48"/>
      <c r="M152" s="225"/>
      <c r="N152" s="226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173</v>
      </c>
      <c r="AU152" s="20" t="s">
        <v>88</v>
      </c>
    </row>
    <row r="153" s="13" customFormat="1">
      <c r="A153" s="13"/>
      <c r="B153" s="227"/>
      <c r="C153" s="228"/>
      <c r="D153" s="229" t="s">
        <v>175</v>
      </c>
      <c r="E153" s="230" t="s">
        <v>32</v>
      </c>
      <c r="F153" s="231" t="s">
        <v>253</v>
      </c>
      <c r="G153" s="228"/>
      <c r="H153" s="230" t="s">
        <v>32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175</v>
      </c>
      <c r="AU153" s="237" t="s">
        <v>88</v>
      </c>
      <c r="AV153" s="13" t="s">
        <v>86</v>
      </c>
      <c r="AW153" s="13" t="s">
        <v>39</v>
      </c>
      <c r="AX153" s="13" t="s">
        <v>78</v>
      </c>
      <c r="AY153" s="237" t="s">
        <v>165</v>
      </c>
    </row>
    <row r="154" s="14" customFormat="1">
      <c r="A154" s="14"/>
      <c r="B154" s="238"/>
      <c r="C154" s="239"/>
      <c r="D154" s="229" t="s">
        <v>175</v>
      </c>
      <c r="E154" s="240" t="s">
        <v>32</v>
      </c>
      <c r="F154" s="241" t="s">
        <v>254</v>
      </c>
      <c r="G154" s="239"/>
      <c r="H154" s="242">
        <v>4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175</v>
      </c>
      <c r="AU154" s="248" t="s">
        <v>88</v>
      </c>
      <c r="AV154" s="14" t="s">
        <v>88</v>
      </c>
      <c r="AW154" s="14" t="s">
        <v>39</v>
      </c>
      <c r="AX154" s="14" t="s">
        <v>78</v>
      </c>
      <c r="AY154" s="248" t="s">
        <v>165</v>
      </c>
    </row>
    <row r="155" s="13" customFormat="1">
      <c r="A155" s="13"/>
      <c r="B155" s="227"/>
      <c r="C155" s="228"/>
      <c r="D155" s="229" t="s">
        <v>175</v>
      </c>
      <c r="E155" s="230" t="s">
        <v>32</v>
      </c>
      <c r="F155" s="231" t="s">
        <v>255</v>
      </c>
      <c r="G155" s="228"/>
      <c r="H155" s="230" t="s">
        <v>32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175</v>
      </c>
      <c r="AU155" s="237" t="s">
        <v>88</v>
      </c>
      <c r="AV155" s="13" t="s">
        <v>86</v>
      </c>
      <c r="AW155" s="13" t="s">
        <v>39</v>
      </c>
      <c r="AX155" s="13" t="s">
        <v>78</v>
      </c>
      <c r="AY155" s="237" t="s">
        <v>165</v>
      </c>
    </row>
    <row r="156" s="14" customFormat="1">
      <c r="A156" s="14"/>
      <c r="B156" s="238"/>
      <c r="C156" s="239"/>
      <c r="D156" s="229" t="s">
        <v>175</v>
      </c>
      <c r="E156" s="240" t="s">
        <v>32</v>
      </c>
      <c r="F156" s="241" t="s">
        <v>86</v>
      </c>
      <c r="G156" s="239"/>
      <c r="H156" s="242">
        <v>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175</v>
      </c>
      <c r="AU156" s="248" t="s">
        <v>88</v>
      </c>
      <c r="AV156" s="14" t="s">
        <v>88</v>
      </c>
      <c r="AW156" s="14" t="s">
        <v>39</v>
      </c>
      <c r="AX156" s="14" t="s">
        <v>78</v>
      </c>
      <c r="AY156" s="248" t="s">
        <v>165</v>
      </c>
    </row>
    <row r="157" s="15" customFormat="1">
      <c r="A157" s="15"/>
      <c r="B157" s="249"/>
      <c r="C157" s="250"/>
      <c r="D157" s="229" t="s">
        <v>175</v>
      </c>
      <c r="E157" s="251" t="s">
        <v>32</v>
      </c>
      <c r="F157" s="252" t="s">
        <v>178</v>
      </c>
      <c r="G157" s="250"/>
      <c r="H157" s="253">
        <v>5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9" t="s">
        <v>175</v>
      </c>
      <c r="AU157" s="259" t="s">
        <v>88</v>
      </c>
      <c r="AV157" s="15" t="s">
        <v>171</v>
      </c>
      <c r="AW157" s="15" t="s">
        <v>39</v>
      </c>
      <c r="AX157" s="15" t="s">
        <v>86</v>
      </c>
      <c r="AY157" s="259" t="s">
        <v>165</v>
      </c>
    </row>
    <row r="158" s="2" customFormat="1" ht="24.15" customHeight="1">
      <c r="A158" s="42"/>
      <c r="B158" s="43"/>
      <c r="C158" s="272" t="s">
        <v>8</v>
      </c>
      <c r="D158" s="272" t="s">
        <v>256</v>
      </c>
      <c r="E158" s="273" t="s">
        <v>257</v>
      </c>
      <c r="F158" s="274" t="s">
        <v>258</v>
      </c>
      <c r="G158" s="275" t="s">
        <v>250</v>
      </c>
      <c r="H158" s="276">
        <v>5</v>
      </c>
      <c r="I158" s="277"/>
      <c r="J158" s="278">
        <f>ROUND(I158*H158,2)</f>
        <v>0</v>
      </c>
      <c r="K158" s="274" t="s">
        <v>170</v>
      </c>
      <c r="L158" s="279"/>
      <c r="M158" s="280" t="s">
        <v>32</v>
      </c>
      <c r="N158" s="281" t="s">
        <v>49</v>
      </c>
      <c r="O158" s="88"/>
      <c r="P158" s="218">
        <f>O158*H158</f>
        <v>0</v>
      </c>
      <c r="Q158" s="218">
        <v>1.329</v>
      </c>
      <c r="R158" s="218">
        <f>Q158*H158</f>
        <v>6.6449999999999996</v>
      </c>
      <c r="S158" s="218">
        <v>0</v>
      </c>
      <c r="T158" s="219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0" t="s">
        <v>230</v>
      </c>
      <c r="AT158" s="220" t="s">
        <v>256</v>
      </c>
      <c r="AU158" s="220" t="s">
        <v>88</v>
      </c>
      <c r="AY158" s="20" t="s">
        <v>165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20" t="s">
        <v>86</v>
      </c>
      <c r="BK158" s="221">
        <f>ROUND(I158*H158,2)</f>
        <v>0</v>
      </c>
      <c r="BL158" s="20" t="s">
        <v>171</v>
      </c>
      <c r="BM158" s="220" t="s">
        <v>259</v>
      </c>
    </row>
    <row r="159" s="12" customFormat="1" ht="22.8" customHeight="1">
      <c r="A159" s="12"/>
      <c r="B159" s="193"/>
      <c r="C159" s="194"/>
      <c r="D159" s="195" t="s">
        <v>77</v>
      </c>
      <c r="E159" s="207" t="s">
        <v>171</v>
      </c>
      <c r="F159" s="207" t="s">
        <v>260</v>
      </c>
      <c r="G159" s="194"/>
      <c r="H159" s="194"/>
      <c r="I159" s="197"/>
      <c r="J159" s="208">
        <f>BK159</f>
        <v>0</v>
      </c>
      <c r="K159" s="194"/>
      <c r="L159" s="199"/>
      <c r="M159" s="200"/>
      <c r="N159" s="201"/>
      <c r="O159" s="201"/>
      <c r="P159" s="202">
        <f>SUM(P160:P164)</f>
        <v>0</v>
      </c>
      <c r="Q159" s="201"/>
      <c r="R159" s="202">
        <f>SUM(R160:R164)</f>
        <v>0</v>
      </c>
      <c r="S159" s="201"/>
      <c r="T159" s="203">
        <f>SUM(T160:T164)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4" t="s">
        <v>86</v>
      </c>
      <c r="AT159" s="205" t="s">
        <v>77</v>
      </c>
      <c r="AU159" s="205" t="s">
        <v>86</v>
      </c>
      <c r="AY159" s="204" t="s">
        <v>165</v>
      </c>
      <c r="BK159" s="206">
        <f>SUM(BK160:BK164)</f>
        <v>0</v>
      </c>
    </row>
    <row r="160" s="2" customFormat="1" ht="49.05" customHeight="1">
      <c r="A160" s="42"/>
      <c r="B160" s="43"/>
      <c r="C160" s="209" t="s">
        <v>261</v>
      </c>
      <c r="D160" s="209" t="s">
        <v>167</v>
      </c>
      <c r="E160" s="210" t="s">
        <v>262</v>
      </c>
      <c r="F160" s="211" t="s">
        <v>263</v>
      </c>
      <c r="G160" s="212" t="s">
        <v>202</v>
      </c>
      <c r="H160" s="213">
        <v>0.91000000000000003</v>
      </c>
      <c r="I160" s="214"/>
      <c r="J160" s="215">
        <f>ROUND(I160*H160,2)</f>
        <v>0</v>
      </c>
      <c r="K160" s="211" t="s">
        <v>170</v>
      </c>
      <c r="L160" s="48"/>
      <c r="M160" s="216" t="s">
        <v>32</v>
      </c>
      <c r="N160" s="217" t="s">
        <v>49</v>
      </c>
      <c r="O160" s="88"/>
      <c r="P160" s="218">
        <f>O160*H160</f>
        <v>0</v>
      </c>
      <c r="Q160" s="218">
        <v>0</v>
      </c>
      <c r="R160" s="218">
        <f>Q160*H160</f>
        <v>0</v>
      </c>
      <c r="S160" s="218">
        <v>0</v>
      </c>
      <c r="T160" s="219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0" t="s">
        <v>171</v>
      </c>
      <c r="AT160" s="220" t="s">
        <v>167</v>
      </c>
      <c r="AU160" s="220" t="s">
        <v>88</v>
      </c>
      <c r="AY160" s="20" t="s">
        <v>165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20" t="s">
        <v>86</v>
      </c>
      <c r="BK160" s="221">
        <f>ROUND(I160*H160,2)</f>
        <v>0</v>
      </c>
      <c r="BL160" s="20" t="s">
        <v>171</v>
      </c>
      <c r="BM160" s="220" t="s">
        <v>264</v>
      </c>
    </row>
    <row r="161" s="2" customFormat="1">
      <c r="A161" s="42"/>
      <c r="B161" s="43"/>
      <c r="C161" s="44"/>
      <c r="D161" s="222" t="s">
        <v>173</v>
      </c>
      <c r="E161" s="44"/>
      <c r="F161" s="223" t="s">
        <v>265</v>
      </c>
      <c r="G161" s="44"/>
      <c r="H161" s="44"/>
      <c r="I161" s="224"/>
      <c r="J161" s="44"/>
      <c r="K161" s="44"/>
      <c r="L161" s="48"/>
      <c r="M161" s="225"/>
      <c r="N161" s="226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173</v>
      </c>
      <c r="AU161" s="20" t="s">
        <v>88</v>
      </c>
    </row>
    <row r="162" s="13" customFormat="1">
      <c r="A162" s="13"/>
      <c r="B162" s="227"/>
      <c r="C162" s="228"/>
      <c r="D162" s="229" t="s">
        <v>175</v>
      </c>
      <c r="E162" s="230" t="s">
        <v>32</v>
      </c>
      <c r="F162" s="231" t="s">
        <v>266</v>
      </c>
      <c r="G162" s="228"/>
      <c r="H162" s="230" t="s">
        <v>32</v>
      </c>
      <c r="I162" s="232"/>
      <c r="J162" s="228"/>
      <c r="K162" s="228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175</v>
      </c>
      <c r="AU162" s="237" t="s">
        <v>88</v>
      </c>
      <c r="AV162" s="13" t="s">
        <v>86</v>
      </c>
      <c r="AW162" s="13" t="s">
        <v>39</v>
      </c>
      <c r="AX162" s="13" t="s">
        <v>78</v>
      </c>
      <c r="AY162" s="237" t="s">
        <v>165</v>
      </c>
    </row>
    <row r="163" s="14" customFormat="1">
      <c r="A163" s="14"/>
      <c r="B163" s="238"/>
      <c r="C163" s="239"/>
      <c r="D163" s="229" t="s">
        <v>175</v>
      </c>
      <c r="E163" s="240" t="s">
        <v>32</v>
      </c>
      <c r="F163" s="241" t="s">
        <v>267</v>
      </c>
      <c r="G163" s="239"/>
      <c r="H163" s="242">
        <v>0.91000000000000003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8" t="s">
        <v>175</v>
      </c>
      <c r="AU163" s="248" t="s">
        <v>88</v>
      </c>
      <c r="AV163" s="14" t="s">
        <v>88</v>
      </c>
      <c r="AW163" s="14" t="s">
        <v>39</v>
      </c>
      <c r="AX163" s="14" t="s">
        <v>78</v>
      </c>
      <c r="AY163" s="248" t="s">
        <v>165</v>
      </c>
    </row>
    <row r="164" s="15" customFormat="1">
      <c r="A164" s="15"/>
      <c r="B164" s="249"/>
      <c r="C164" s="250"/>
      <c r="D164" s="229" t="s">
        <v>175</v>
      </c>
      <c r="E164" s="251" t="s">
        <v>32</v>
      </c>
      <c r="F164" s="252" t="s">
        <v>178</v>
      </c>
      <c r="G164" s="250"/>
      <c r="H164" s="253">
        <v>0.91000000000000003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9" t="s">
        <v>175</v>
      </c>
      <c r="AU164" s="259" t="s">
        <v>88</v>
      </c>
      <c r="AV164" s="15" t="s">
        <v>171</v>
      </c>
      <c r="AW164" s="15" t="s">
        <v>39</v>
      </c>
      <c r="AX164" s="15" t="s">
        <v>86</v>
      </c>
      <c r="AY164" s="259" t="s">
        <v>165</v>
      </c>
    </row>
    <row r="165" s="12" customFormat="1" ht="22.8" customHeight="1">
      <c r="A165" s="12"/>
      <c r="B165" s="193"/>
      <c r="C165" s="194"/>
      <c r="D165" s="195" t="s">
        <v>77</v>
      </c>
      <c r="E165" s="207" t="s">
        <v>199</v>
      </c>
      <c r="F165" s="207" t="s">
        <v>268</v>
      </c>
      <c r="G165" s="194"/>
      <c r="H165" s="194"/>
      <c r="I165" s="197"/>
      <c r="J165" s="208">
        <f>BK165</f>
        <v>0</v>
      </c>
      <c r="K165" s="194"/>
      <c r="L165" s="199"/>
      <c r="M165" s="200"/>
      <c r="N165" s="201"/>
      <c r="O165" s="201"/>
      <c r="P165" s="202">
        <f>SUM(P166:P227)</f>
        <v>0</v>
      </c>
      <c r="Q165" s="201"/>
      <c r="R165" s="202">
        <f>SUM(R166:R227)</f>
        <v>599.51069500000006</v>
      </c>
      <c r="S165" s="201"/>
      <c r="T165" s="203">
        <f>SUM(T166:T227)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4" t="s">
        <v>86</v>
      </c>
      <c r="AT165" s="205" t="s">
        <v>77</v>
      </c>
      <c r="AU165" s="205" t="s">
        <v>86</v>
      </c>
      <c r="AY165" s="204" t="s">
        <v>165</v>
      </c>
      <c r="BK165" s="206">
        <f>SUM(BK166:BK227)</f>
        <v>0</v>
      </c>
    </row>
    <row r="166" s="2" customFormat="1" ht="37.8" customHeight="1">
      <c r="A166" s="42"/>
      <c r="B166" s="43"/>
      <c r="C166" s="209" t="s">
        <v>269</v>
      </c>
      <c r="D166" s="209" t="s">
        <v>167</v>
      </c>
      <c r="E166" s="210" t="s">
        <v>270</v>
      </c>
      <c r="F166" s="211" t="s">
        <v>271</v>
      </c>
      <c r="G166" s="212" t="s">
        <v>107</v>
      </c>
      <c r="H166" s="213">
        <v>62.299999999999997</v>
      </c>
      <c r="I166" s="214"/>
      <c r="J166" s="215">
        <f>ROUND(I166*H166,2)</f>
        <v>0</v>
      </c>
      <c r="K166" s="211" t="s">
        <v>170</v>
      </c>
      <c r="L166" s="48"/>
      <c r="M166" s="216" t="s">
        <v>32</v>
      </c>
      <c r="N166" s="217" t="s">
        <v>49</v>
      </c>
      <c r="O166" s="88"/>
      <c r="P166" s="218">
        <f>O166*H166</f>
        <v>0</v>
      </c>
      <c r="Q166" s="218">
        <v>0.32400000000000001</v>
      </c>
      <c r="R166" s="218">
        <f>Q166*H166</f>
        <v>20.185199999999998</v>
      </c>
      <c r="S166" s="218">
        <v>0</v>
      </c>
      <c r="T166" s="219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0" t="s">
        <v>171</v>
      </c>
      <c r="AT166" s="220" t="s">
        <v>167</v>
      </c>
      <c r="AU166" s="220" t="s">
        <v>88</v>
      </c>
      <c r="AY166" s="20" t="s">
        <v>165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20" t="s">
        <v>86</v>
      </c>
      <c r="BK166" s="221">
        <f>ROUND(I166*H166,2)</f>
        <v>0</v>
      </c>
      <c r="BL166" s="20" t="s">
        <v>171</v>
      </c>
      <c r="BM166" s="220" t="s">
        <v>272</v>
      </c>
    </row>
    <row r="167" s="2" customFormat="1">
      <c r="A167" s="42"/>
      <c r="B167" s="43"/>
      <c r="C167" s="44"/>
      <c r="D167" s="222" t="s">
        <v>173</v>
      </c>
      <c r="E167" s="44"/>
      <c r="F167" s="223" t="s">
        <v>273</v>
      </c>
      <c r="G167" s="44"/>
      <c r="H167" s="44"/>
      <c r="I167" s="224"/>
      <c r="J167" s="44"/>
      <c r="K167" s="44"/>
      <c r="L167" s="48"/>
      <c r="M167" s="225"/>
      <c r="N167" s="226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173</v>
      </c>
      <c r="AU167" s="20" t="s">
        <v>88</v>
      </c>
    </row>
    <row r="168" s="14" customFormat="1">
      <c r="A168" s="14"/>
      <c r="B168" s="238"/>
      <c r="C168" s="239"/>
      <c r="D168" s="229" t="s">
        <v>175</v>
      </c>
      <c r="E168" s="240" t="s">
        <v>32</v>
      </c>
      <c r="F168" s="241" t="s">
        <v>134</v>
      </c>
      <c r="G168" s="239"/>
      <c r="H168" s="242">
        <v>62.299999999999997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175</v>
      </c>
      <c r="AU168" s="248" t="s">
        <v>88</v>
      </c>
      <c r="AV168" s="14" t="s">
        <v>88</v>
      </c>
      <c r="AW168" s="14" t="s">
        <v>39</v>
      </c>
      <c r="AX168" s="14" t="s">
        <v>78</v>
      </c>
      <c r="AY168" s="248" t="s">
        <v>165</v>
      </c>
    </row>
    <row r="169" s="15" customFormat="1">
      <c r="A169" s="15"/>
      <c r="B169" s="249"/>
      <c r="C169" s="250"/>
      <c r="D169" s="229" t="s">
        <v>175</v>
      </c>
      <c r="E169" s="251" t="s">
        <v>32</v>
      </c>
      <c r="F169" s="252" t="s">
        <v>178</v>
      </c>
      <c r="G169" s="250"/>
      <c r="H169" s="253">
        <v>62.299999999999997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9" t="s">
        <v>175</v>
      </c>
      <c r="AU169" s="259" t="s">
        <v>88</v>
      </c>
      <c r="AV169" s="15" t="s">
        <v>171</v>
      </c>
      <c r="AW169" s="15" t="s">
        <v>39</v>
      </c>
      <c r="AX169" s="15" t="s">
        <v>86</v>
      </c>
      <c r="AY169" s="259" t="s">
        <v>165</v>
      </c>
    </row>
    <row r="170" s="2" customFormat="1" ht="66.75" customHeight="1">
      <c r="A170" s="42"/>
      <c r="B170" s="43"/>
      <c r="C170" s="209" t="s">
        <v>274</v>
      </c>
      <c r="D170" s="209" t="s">
        <v>167</v>
      </c>
      <c r="E170" s="210" t="s">
        <v>275</v>
      </c>
      <c r="F170" s="211" t="s">
        <v>276</v>
      </c>
      <c r="G170" s="212" t="s">
        <v>107</v>
      </c>
      <c r="H170" s="213">
        <v>11895</v>
      </c>
      <c r="I170" s="214"/>
      <c r="J170" s="215">
        <f>ROUND(I170*H170,2)</f>
        <v>0</v>
      </c>
      <c r="K170" s="211" t="s">
        <v>170</v>
      </c>
      <c r="L170" s="48"/>
      <c r="M170" s="216" t="s">
        <v>32</v>
      </c>
      <c r="N170" s="217" t="s">
        <v>49</v>
      </c>
      <c r="O170" s="88"/>
      <c r="P170" s="218">
        <f>O170*H170</f>
        <v>0</v>
      </c>
      <c r="Q170" s="218">
        <v>0</v>
      </c>
      <c r="R170" s="218">
        <f>Q170*H170</f>
        <v>0</v>
      </c>
      <c r="S170" s="218">
        <v>0</v>
      </c>
      <c r="T170" s="219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0" t="s">
        <v>171</v>
      </c>
      <c r="AT170" s="220" t="s">
        <v>167</v>
      </c>
      <c r="AU170" s="220" t="s">
        <v>88</v>
      </c>
      <c r="AY170" s="20" t="s">
        <v>165</v>
      </c>
      <c r="BE170" s="221">
        <f>IF(N170="základní",J170,0)</f>
        <v>0</v>
      </c>
      <c r="BF170" s="221">
        <f>IF(N170="snížená",J170,0)</f>
        <v>0</v>
      </c>
      <c r="BG170" s="221">
        <f>IF(N170="zákl. přenesená",J170,0)</f>
        <v>0</v>
      </c>
      <c r="BH170" s="221">
        <f>IF(N170="sníž. přenesená",J170,0)</f>
        <v>0</v>
      </c>
      <c r="BI170" s="221">
        <f>IF(N170="nulová",J170,0)</f>
        <v>0</v>
      </c>
      <c r="BJ170" s="20" t="s">
        <v>86</v>
      </c>
      <c r="BK170" s="221">
        <f>ROUND(I170*H170,2)</f>
        <v>0</v>
      </c>
      <c r="BL170" s="20" t="s">
        <v>171</v>
      </c>
      <c r="BM170" s="220" t="s">
        <v>277</v>
      </c>
    </row>
    <row r="171" s="2" customFormat="1">
      <c r="A171" s="42"/>
      <c r="B171" s="43"/>
      <c r="C171" s="44"/>
      <c r="D171" s="222" t="s">
        <v>173</v>
      </c>
      <c r="E171" s="44"/>
      <c r="F171" s="223" t="s">
        <v>278</v>
      </c>
      <c r="G171" s="44"/>
      <c r="H171" s="44"/>
      <c r="I171" s="224"/>
      <c r="J171" s="44"/>
      <c r="K171" s="44"/>
      <c r="L171" s="48"/>
      <c r="M171" s="225"/>
      <c r="N171" s="226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173</v>
      </c>
      <c r="AU171" s="20" t="s">
        <v>88</v>
      </c>
    </row>
    <row r="172" s="2" customFormat="1">
      <c r="A172" s="42"/>
      <c r="B172" s="43"/>
      <c r="C172" s="44"/>
      <c r="D172" s="229" t="s">
        <v>195</v>
      </c>
      <c r="E172" s="44"/>
      <c r="F172" s="260" t="s">
        <v>279</v>
      </c>
      <c r="G172" s="44"/>
      <c r="H172" s="44"/>
      <c r="I172" s="224"/>
      <c r="J172" s="44"/>
      <c r="K172" s="44"/>
      <c r="L172" s="48"/>
      <c r="M172" s="225"/>
      <c r="N172" s="226"/>
      <c r="O172" s="88"/>
      <c r="P172" s="88"/>
      <c r="Q172" s="88"/>
      <c r="R172" s="88"/>
      <c r="S172" s="88"/>
      <c r="T172" s="89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T172" s="20" t="s">
        <v>195</v>
      </c>
      <c r="AU172" s="20" t="s">
        <v>88</v>
      </c>
    </row>
    <row r="173" s="13" customFormat="1">
      <c r="A173" s="13"/>
      <c r="B173" s="227"/>
      <c r="C173" s="228"/>
      <c r="D173" s="229" t="s">
        <v>175</v>
      </c>
      <c r="E173" s="230" t="s">
        <v>32</v>
      </c>
      <c r="F173" s="231" t="s">
        <v>280</v>
      </c>
      <c r="G173" s="228"/>
      <c r="H173" s="230" t="s">
        <v>32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175</v>
      </c>
      <c r="AU173" s="237" t="s">
        <v>88</v>
      </c>
      <c r="AV173" s="13" t="s">
        <v>86</v>
      </c>
      <c r="AW173" s="13" t="s">
        <v>39</v>
      </c>
      <c r="AX173" s="13" t="s">
        <v>78</v>
      </c>
      <c r="AY173" s="237" t="s">
        <v>165</v>
      </c>
    </row>
    <row r="174" s="14" customFormat="1">
      <c r="A174" s="14"/>
      <c r="B174" s="238"/>
      <c r="C174" s="239"/>
      <c r="D174" s="229" t="s">
        <v>175</v>
      </c>
      <c r="E174" s="240" t="s">
        <v>32</v>
      </c>
      <c r="F174" s="241" t="s">
        <v>281</v>
      </c>
      <c r="G174" s="239"/>
      <c r="H174" s="242">
        <v>11895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175</v>
      </c>
      <c r="AU174" s="248" t="s">
        <v>88</v>
      </c>
      <c r="AV174" s="14" t="s">
        <v>88</v>
      </c>
      <c r="AW174" s="14" t="s">
        <v>39</v>
      </c>
      <c r="AX174" s="14" t="s">
        <v>78</v>
      </c>
      <c r="AY174" s="248" t="s">
        <v>165</v>
      </c>
    </row>
    <row r="175" s="15" customFormat="1">
      <c r="A175" s="15"/>
      <c r="B175" s="249"/>
      <c r="C175" s="250"/>
      <c r="D175" s="229" t="s">
        <v>175</v>
      </c>
      <c r="E175" s="251" t="s">
        <v>32</v>
      </c>
      <c r="F175" s="252" t="s">
        <v>178</v>
      </c>
      <c r="G175" s="250"/>
      <c r="H175" s="253">
        <v>11895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175</v>
      </c>
      <c r="AU175" s="259" t="s">
        <v>88</v>
      </c>
      <c r="AV175" s="15" t="s">
        <v>171</v>
      </c>
      <c r="AW175" s="15" t="s">
        <v>39</v>
      </c>
      <c r="AX175" s="15" t="s">
        <v>86</v>
      </c>
      <c r="AY175" s="259" t="s">
        <v>165</v>
      </c>
    </row>
    <row r="176" s="2" customFormat="1" ht="55.5" customHeight="1">
      <c r="A176" s="42"/>
      <c r="B176" s="43"/>
      <c r="C176" s="209" t="s">
        <v>282</v>
      </c>
      <c r="D176" s="209" t="s">
        <v>167</v>
      </c>
      <c r="E176" s="210" t="s">
        <v>283</v>
      </c>
      <c r="F176" s="211" t="s">
        <v>284</v>
      </c>
      <c r="G176" s="212" t="s">
        <v>107</v>
      </c>
      <c r="H176" s="213">
        <v>11895</v>
      </c>
      <c r="I176" s="214"/>
      <c r="J176" s="215">
        <f>ROUND(I176*H176,2)</f>
        <v>0</v>
      </c>
      <c r="K176" s="211" t="s">
        <v>170</v>
      </c>
      <c r="L176" s="48"/>
      <c r="M176" s="216" t="s">
        <v>32</v>
      </c>
      <c r="N176" s="217" t="s">
        <v>49</v>
      </c>
      <c r="O176" s="88"/>
      <c r="P176" s="218">
        <f>O176*H176</f>
        <v>0</v>
      </c>
      <c r="Q176" s="218">
        <v>0</v>
      </c>
      <c r="R176" s="218">
        <f>Q176*H176</f>
        <v>0</v>
      </c>
      <c r="S176" s="218">
        <v>0</v>
      </c>
      <c r="T176" s="219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0" t="s">
        <v>171</v>
      </c>
      <c r="AT176" s="220" t="s">
        <v>167</v>
      </c>
      <c r="AU176" s="220" t="s">
        <v>88</v>
      </c>
      <c r="AY176" s="20" t="s">
        <v>165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20" t="s">
        <v>86</v>
      </c>
      <c r="BK176" s="221">
        <f>ROUND(I176*H176,2)</f>
        <v>0</v>
      </c>
      <c r="BL176" s="20" t="s">
        <v>171</v>
      </c>
      <c r="BM176" s="220" t="s">
        <v>285</v>
      </c>
    </row>
    <row r="177" s="2" customFormat="1">
      <c r="A177" s="42"/>
      <c r="B177" s="43"/>
      <c r="C177" s="44"/>
      <c r="D177" s="222" t="s">
        <v>173</v>
      </c>
      <c r="E177" s="44"/>
      <c r="F177" s="223" t="s">
        <v>286</v>
      </c>
      <c r="G177" s="44"/>
      <c r="H177" s="44"/>
      <c r="I177" s="224"/>
      <c r="J177" s="44"/>
      <c r="K177" s="44"/>
      <c r="L177" s="48"/>
      <c r="M177" s="225"/>
      <c r="N177" s="226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173</v>
      </c>
      <c r="AU177" s="20" t="s">
        <v>88</v>
      </c>
    </row>
    <row r="178" s="13" customFormat="1">
      <c r="A178" s="13"/>
      <c r="B178" s="227"/>
      <c r="C178" s="228"/>
      <c r="D178" s="229" t="s">
        <v>175</v>
      </c>
      <c r="E178" s="230" t="s">
        <v>32</v>
      </c>
      <c r="F178" s="231" t="s">
        <v>287</v>
      </c>
      <c r="G178" s="228"/>
      <c r="H178" s="230" t="s">
        <v>32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175</v>
      </c>
      <c r="AU178" s="237" t="s">
        <v>88</v>
      </c>
      <c r="AV178" s="13" t="s">
        <v>86</v>
      </c>
      <c r="AW178" s="13" t="s">
        <v>39</v>
      </c>
      <c r="AX178" s="13" t="s">
        <v>78</v>
      </c>
      <c r="AY178" s="237" t="s">
        <v>165</v>
      </c>
    </row>
    <row r="179" s="14" customFormat="1">
      <c r="A179" s="14"/>
      <c r="B179" s="238"/>
      <c r="C179" s="239"/>
      <c r="D179" s="229" t="s">
        <v>175</v>
      </c>
      <c r="E179" s="240" t="s">
        <v>32</v>
      </c>
      <c r="F179" s="241" t="s">
        <v>288</v>
      </c>
      <c r="G179" s="239"/>
      <c r="H179" s="242">
        <v>11895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175</v>
      </c>
      <c r="AU179" s="248" t="s">
        <v>88</v>
      </c>
      <c r="AV179" s="14" t="s">
        <v>88</v>
      </c>
      <c r="AW179" s="14" t="s">
        <v>39</v>
      </c>
      <c r="AX179" s="14" t="s">
        <v>78</v>
      </c>
      <c r="AY179" s="248" t="s">
        <v>165</v>
      </c>
    </row>
    <row r="180" s="15" customFormat="1">
      <c r="A180" s="15"/>
      <c r="B180" s="249"/>
      <c r="C180" s="250"/>
      <c r="D180" s="229" t="s">
        <v>175</v>
      </c>
      <c r="E180" s="251" t="s">
        <v>32</v>
      </c>
      <c r="F180" s="252" t="s">
        <v>178</v>
      </c>
      <c r="G180" s="250"/>
      <c r="H180" s="253">
        <v>11895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9" t="s">
        <v>175</v>
      </c>
      <c r="AU180" s="259" t="s">
        <v>88</v>
      </c>
      <c r="AV180" s="15" t="s">
        <v>171</v>
      </c>
      <c r="AW180" s="15" t="s">
        <v>39</v>
      </c>
      <c r="AX180" s="15" t="s">
        <v>86</v>
      </c>
      <c r="AY180" s="259" t="s">
        <v>165</v>
      </c>
    </row>
    <row r="181" s="2" customFormat="1" ht="62.7" customHeight="1">
      <c r="A181" s="42"/>
      <c r="B181" s="43"/>
      <c r="C181" s="209" t="s">
        <v>289</v>
      </c>
      <c r="D181" s="209" t="s">
        <v>167</v>
      </c>
      <c r="E181" s="210" t="s">
        <v>290</v>
      </c>
      <c r="F181" s="211" t="s">
        <v>291</v>
      </c>
      <c r="G181" s="212" t="s">
        <v>107</v>
      </c>
      <c r="H181" s="213">
        <v>11895</v>
      </c>
      <c r="I181" s="214"/>
      <c r="J181" s="215">
        <f>ROUND(I181*H181,2)</f>
        <v>0</v>
      </c>
      <c r="K181" s="211" t="s">
        <v>32</v>
      </c>
      <c r="L181" s="48"/>
      <c r="M181" s="216" t="s">
        <v>32</v>
      </c>
      <c r="N181" s="217" t="s">
        <v>49</v>
      </c>
      <c r="O181" s="88"/>
      <c r="P181" s="218">
        <f>O181*H181</f>
        <v>0</v>
      </c>
      <c r="Q181" s="218">
        <v>0</v>
      </c>
      <c r="R181" s="218">
        <f>Q181*H181</f>
        <v>0</v>
      </c>
      <c r="S181" s="218">
        <v>0</v>
      </c>
      <c r="T181" s="219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0" t="s">
        <v>171</v>
      </c>
      <c r="AT181" s="220" t="s">
        <v>167</v>
      </c>
      <c r="AU181" s="220" t="s">
        <v>88</v>
      </c>
      <c r="AY181" s="20" t="s">
        <v>165</v>
      </c>
      <c r="BE181" s="221">
        <f>IF(N181="základní",J181,0)</f>
        <v>0</v>
      </c>
      <c r="BF181" s="221">
        <f>IF(N181="snížená",J181,0)</f>
        <v>0</v>
      </c>
      <c r="BG181" s="221">
        <f>IF(N181="zákl. přenesená",J181,0)</f>
        <v>0</v>
      </c>
      <c r="BH181" s="221">
        <f>IF(N181="sníž. přenesená",J181,0)</f>
        <v>0</v>
      </c>
      <c r="BI181" s="221">
        <f>IF(N181="nulová",J181,0)</f>
        <v>0</v>
      </c>
      <c r="BJ181" s="20" t="s">
        <v>86</v>
      </c>
      <c r="BK181" s="221">
        <f>ROUND(I181*H181,2)</f>
        <v>0</v>
      </c>
      <c r="BL181" s="20" t="s">
        <v>171</v>
      </c>
      <c r="BM181" s="220" t="s">
        <v>292</v>
      </c>
    </row>
    <row r="182" s="2" customFormat="1">
      <c r="A182" s="42"/>
      <c r="B182" s="43"/>
      <c r="C182" s="44"/>
      <c r="D182" s="229" t="s">
        <v>195</v>
      </c>
      <c r="E182" s="44"/>
      <c r="F182" s="260" t="s">
        <v>293</v>
      </c>
      <c r="G182" s="44"/>
      <c r="H182" s="44"/>
      <c r="I182" s="224"/>
      <c r="J182" s="44"/>
      <c r="K182" s="44"/>
      <c r="L182" s="48"/>
      <c r="M182" s="225"/>
      <c r="N182" s="226"/>
      <c r="O182" s="88"/>
      <c r="P182" s="88"/>
      <c r="Q182" s="88"/>
      <c r="R182" s="88"/>
      <c r="S182" s="88"/>
      <c r="T182" s="89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T182" s="20" t="s">
        <v>195</v>
      </c>
      <c r="AU182" s="20" t="s">
        <v>88</v>
      </c>
    </row>
    <row r="183" s="13" customFormat="1">
      <c r="A183" s="13"/>
      <c r="B183" s="227"/>
      <c r="C183" s="228"/>
      <c r="D183" s="229" t="s">
        <v>175</v>
      </c>
      <c r="E183" s="230" t="s">
        <v>32</v>
      </c>
      <c r="F183" s="231" t="s">
        <v>294</v>
      </c>
      <c r="G183" s="228"/>
      <c r="H183" s="230" t="s">
        <v>32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175</v>
      </c>
      <c r="AU183" s="237" t="s">
        <v>88</v>
      </c>
      <c r="AV183" s="13" t="s">
        <v>86</v>
      </c>
      <c r="AW183" s="13" t="s">
        <v>39</v>
      </c>
      <c r="AX183" s="13" t="s">
        <v>78</v>
      </c>
      <c r="AY183" s="237" t="s">
        <v>165</v>
      </c>
    </row>
    <row r="184" s="14" customFormat="1">
      <c r="A184" s="14"/>
      <c r="B184" s="238"/>
      <c r="C184" s="239"/>
      <c r="D184" s="229" t="s">
        <v>175</v>
      </c>
      <c r="E184" s="240" t="s">
        <v>295</v>
      </c>
      <c r="F184" s="241" t="s">
        <v>296</v>
      </c>
      <c r="G184" s="239"/>
      <c r="H184" s="242">
        <v>11895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8" t="s">
        <v>175</v>
      </c>
      <c r="AU184" s="248" t="s">
        <v>88</v>
      </c>
      <c r="AV184" s="14" t="s">
        <v>88</v>
      </c>
      <c r="AW184" s="14" t="s">
        <v>39</v>
      </c>
      <c r="AX184" s="14" t="s">
        <v>78</v>
      </c>
      <c r="AY184" s="248" t="s">
        <v>165</v>
      </c>
    </row>
    <row r="185" s="15" customFormat="1">
      <c r="A185" s="15"/>
      <c r="B185" s="249"/>
      <c r="C185" s="250"/>
      <c r="D185" s="229" t="s">
        <v>175</v>
      </c>
      <c r="E185" s="251" t="s">
        <v>32</v>
      </c>
      <c r="F185" s="252" t="s">
        <v>178</v>
      </c>
      <c r="G185" s="250"/>
      <c r="H185" s="253">
        <v>11895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9" t="s">
        <v>175</v>
      </c>
      <c r="AU185" s="259" t="s">
        <v>88</v>
      </c>
      <c r="AV185" s="15" t="s">
        <v>171</v>
      </c>
      <c r="AW185" s="15" t="s">
        <v>39</v>
      </c>
      <c r="AX185" s="15" t="s">
        <v>86</v>
      </c>
      <c r="AY185" s="259" t="s">
        <v>165</v>
      </c>
    </row>
    <row r="186" s="2" customFormat="1" ht="16.5" customHeight="1">
      <c r="A186" s="42"/>
      <c r="B186" s="43"/>
      <c r="C186" s="272" t="s">
        <v>297</v>
      </c>
      <c r="D186" s="272" t="s">
        <v>256</v>
      </c>
      <c r="E186" s="273" t="s">
        <v>298</v>
      </c>
      <c r="F186" s="274" t="s">
        <v>299</v>
      </c>
      <c r="G186" s="275" t="s">
        <v>300</v>
      </c>
      <c r="H186" s="276">
        <v>273.58499999999998</v>
      </c>
      <c r="I186" s="277"/>
      <c r="J186" s="278">
        <f>ROUND(I186*H186,2)</f>
        <v>0</v>
      </c>
      <c r="K186" s="274" t="s">
        <v>170</v>
      </c>
      <c r="L186" s="279"/>
      <c r="M186" s="280" t="s">
        <v>32</v>
      </c>
      <c r="N186" s="281" t="s">
        <v>49</v>
      </c>
      <c r="O186" s="88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0" t="s">
        <v>230</v>
      </c>
      <c r="AT186" s="220" t="s">
        <v>256</v>
      </c>
      <c r="AU186" s="220" t="s">
        <v>88</v>
      </c>
      <c r="AY186" s="20" t="s">
        <v>165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20" t="s">
        <v>86</v>
      </c>
      <c r="BK186" s="221">
        <f>ROUND(I186*H186,2)</f>
        <v>0</v>
      </c>
      <c r="BL186" s="20" t="s">
        <v>171</v>
      </c>
      <c r="BM186" s="220" t="s">
        <v>301</v>
      </c>
    </row>
    <row r="187" s="2" customFormat="1">
      <c r="A187" s="42"/>
      <c r="B187" s="43"/>
      <c r="C187" s="44"/>
      <c r="D187" s="229" t="s">
        <v>195</v>
      </c>
      <c r="E187" s="44"/>
      <c r="F187" s="260" t="s">
        <v>302</v>
      </c>
      <c r="G187" s="44"/>
      <c r="H187" s="44"/>
      <c r="I187" s="224"/>
      <c r="J187" s="44"/>
      <c r="K187" s="44"/>
      <c r="L187" s="48"/>
      <c r="M187" s="225"/>
      <c r="N187" s="226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195</v>
      </c>
      <c r="AU187" s="20" t="s">
        <v>88</v>
      </c>
    </row>
    <row r="188" s="2" customFormat="1" ht="21.75" customHeight="1">
      <c r="A188" s="42"/>
      <c r="B188" s="43"/>
      <c r="C188" s="272" t="s">
        <v>303</v>
      </c>
      <c r="D188" s="272" t="s">
        <v>256</v>
      </c>
      <c r="E188" s="273" t="s">
        <v>304</v>
      </c>
      <c r="F188" s="274" t="s">
        <v>305</v>
      </c>
      <c r="G188" s="275" t="s">
        <v>300</v>
      </c>
      <c r="H188" s="276">
        <v>191.50999999999999</v>
      </c>
      <c r="I188" s="277"/>
      <c r="J188" s="278">
        <f>ROUND(I188*H188,2)</f>
        <v>0</v>
      </c>
      <c r="K188" s="274" t="s">
        <v>170</v>
      </c>
      <c r="L188" s="279"/>
      <c r="M188" s="280" t="s">
        <v>32</v>
      </c>
      <c r="N188" s="281" t="s">
        <v>49</v>
      </c>
      <c r="O188" s="88"/>
      <c r="P188" s="218">
        <f>O188*H188</f>
        <v>0</v>
      </c>
      <c r="Q188" s="218">
        <v>0</v>
      </c>
      <c r="R188" s="218">
        <f>Q188*H188</f>
        <v>0</v>
      </c>
      <c r="S188" s="218">
        <v>0</v>
      </c>
      <c r="T188" s="219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0" t="s">
        <v>230</v>
      </c>
      <c r="AT188" s="220" t="s">
        <v>256</v>
      </c>
      <c r="AU188" s="220" t="s">
        <v>88</v>
      </c>
      <c r="AY188" s="20" t="s">
        <v>165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20" t="s">
        <v>86</v>
      </c>
      <c r="BK188" s="221">
        <f>ROUND(I188*H188,2)</f>
        <v>0</v>
      </c>
      <c r="BL188" s="20" t="s">
        <v>171</v>
      </c>
      <c r="BM188" s="220" t="s">
        <v>306</v>
      </c>
    </row>
    <row r="189" s="2" customFormat="1">
      <c r="A189" s="42"/>
      <c r="B189" s="43"/>
      <c r="C189" s="44"/>
      <c r="D189" s="229" t="s">
        <v>195</v>
      </c>
      <c r="E189" s="44"/>
      <c r="F189" s="260" t="s">
        <v>307</v>
      </c>
      <c r="G189" s="44"/>
      <c r="H189" s="44"/>
      <c r="I189" s="224"/>
      <c r="J189" s="44"/>
      <c r="K189" s="44"/>
      <c r="L189" s="48"/>
      <c r="M189" s="225"/>
      <c r="N189" s="226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0" t="s">
        <v>195</v>
      </c>
      <c r="AU189" s="20" t="s">
        <v>88</v>
      </c>
    </row>
    <row r="190" s="2" customFormat="1" ht="37.8" customHeight="1">
      <c r="A190" s="42"/>
      <c r="B190" s="43"/>
      <c r="C190" s="209" t="s">
        <v>123</v>
      </c>
      <c r="D190" s="209" t="s">
        <v>167</v>
      </c>
      <c r="E190" s="210" t="s">
        <v>308</v>
      </c>
      <c r="F190" s="211" t="s">
        <v>309</v>
      </c>
      <c r="G190" s="212" t="s">
        <v>107</v>
      </c>
      <c r="H190" s="213">
        <v>1960</v>
      </c>
      <c r="I190" s="214"/>
      <c r="J190" s="215">
        <f>ROUND(I190*H190,2)</f>
        <v>0</v>
      </c>
      <c r="K190" s="211" t="s">
        <v>170</v>
      </c>
      <c r="L190" s="48"/>
      <c r="M190" s="216" t="s">
        <v>32</v>
      </c>
      <c r="N190" s="217" t="s">
        <v>49</v>
      </c>
      <c r="O190" s="88"/>
      <c r="P190" s="218">
        <f>O190*H190</f>
        <v>0</v>
      </c>
      <c r="Q190" s="218">
        <v>0.216</v>
      </c>
      <c r="R190" s="218">
        <f>Q190*H190</f>
        <v>423.36000000000001</v>
      </c>
      <c r="S190" s="218">
        <v>0</v>
      </c>
      <c r="T190" s="219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0" t="s">
        <v>171</v>
      </c>
      <c r="AT190" s="220" t="s">
        <v>167</v>
      </c>
      <c r="AU190" s="220" t="s">
        <v>88</v>
      </c>
      <c r="AY190" s="20" t="s">
        <v>165</v>
      </c>
      <c r="BE190" s="221">
        <f>IF(N190="základní",J190,0)</f>
        <v>0</v>
      </c>
      <c r="BF190" s="221">
        <f>IF(N190="snížená",J190,0)</f>
        <v>0</v>
      </c>
      <c r="BG190" s="221">
        <f>IF(N190="zákl. přenesená",J190,0)</f>
        <v>0</v>
      </c>
      <c r="BH190" s="221">
        <f>IF(N190="sníž. přenesená",J190,0)</f>
        <v>0</v>
      </c>
      <c r="BI190" s="221">
        <f>IF(N190="nulová",J190,0)</f>
        <v>0</v>
      </c>
      <c r="BJ190" s="20" t="s">
        <v>86</v>
      </c>
      <c r="BK190" s="221">
        <f>ROUND(I190*H190,2)</f>
        <v>0</v>
      </c>
      <c r="BL190" s="20" t="s">
        <v>171</v>
      </c>
      <c r="BM190" s="220" t="s">
        <v>310</v>
      </c>
    </row>
    <row r="191" s="2" customFormat="1">
      <c r="A191" s="42"/>
      <c r="B191" s="43"/>
      <c r="C191" s="44"/>
      <c r="D191" s="222" t="s">
        <v>173</v>
      </c>
      <c r="E191" s="44"/>
      <c r="F191" s="223" t="s">
        <v>311</v>
      </c>
      <c r="G191" s="44"/>
      <c r="H191" s="44"/>
      <c r="I191" s="224"/>
      <c r="J191" s="44"/>
      <c r="K191" s="44"/>
      <c r="L191" s="48"/>
      <c r="M191" s="225"/>
      <c r="N191" s="226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173</v>
      </c>
      <c r="AU191" s="20" t="s">
        <v>88</v>
      </c>
    </row>
    <row r="192" s="14" customFormat="1">
      <c r="A192" s="14"/>
      <c r="B192" s="238"/>
      <c r="C192" s="239"/>
      <c r="D192" s="229" t="s">
        <v>175</v>
      </c>
      <c r="E192" s="240" t="s">
        <v>32</v>
      </c>
      <c r="F192" s="241" t="s">
        <v>114</v>
      </c>
      <c r="G192" s="239"/>
      <c r="H192" s="242">
        <v>1960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175</v>
      </c>
      <c r="AU192" s="248" t="s">
        <v>88</v>
      </c>
      <c r="AV192" s="14" t="s">
        <v>88</v>
      </c>
      <c r="AW192" s="14" t="s">
        <v>39</v>
      </c>
      <c r="AX192" s="14" t="s">
        <v>78</v>
      </c>
      <c r="AY192" s="248" t="s">
        <v>165</v>
      </c>
    </row>
    <row r="193" s="15" customFormat="1">
      <c r="A193" s="15"/>
      <c r="B193" s="249"/>
      <c r="C193" s="250"/>
      <c r="D193" s="229" t="s">
        <v>175</v>
      </c>
      <c r="E193" s="251" t="s">
        <v>32</v>
      </c>
      <c r="F193" s="252" t="s">
        <v>178</v>
      </c>
      <c r="G193" s="250"/>
      <c r="H193" s="253">
        <v>1960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9" t="s">
        <v>175</v>
      </c>
      <c r="AU193" s="259" t="s">
        <v>88</v>
      </c>
      <c r="AV193" s="15" t="s">
        <v>171</v>
      </c>
      <c r="AW193" s="15" t="s">
        <v>39</v>
      </c>
      <c r="AX193" s="15" t="s">
        <v>86</v>
      </c>
      <c r="AY193" s="259" t="s">
        <v>165</v>
      </c>
    </row>
    <row r="194" s="2" customFormat="1" ht="37.8" customHeight="1">
      <c r="A194" s="42"/>
      <c r="B194" s="43"/>
      <c r="C194" s="209" t="s">
        <v>7</v>
      </c>
      <c r="D194" s="209" t="s">
        <v>167</v>
      </c>
      <c r="E194" s="210" t="s">
        <v>312</v>
      </c>
      <c r="F194" s="211" t="s">
        <v>313</v>
      </c>
      <c r="G194" s="212" t="s">
        <v>107</v>
      </c>
      <c r="H194" s="213">
        <v>950.60000000000002</v>
      </c>
      <c r="I194" s="214"/>
      <c r="J194" s="215">
        <f>ROUND(I194*H194,2)</f>
        <v>0</v>
      </c>
      <c r="K194" s="211" t="s">
        <v>170</v>
      </c>
      <c r="L194" s="48"/>
      <c r="M194" s="216" t="s">
        <v>32</v>
      </c>
      <c r="N194" s="217" t="s">
        <v>49</v>
      </c>
      <c r="O194" s="88"/>
      <c r="P194" s="218">
        <f>O194*H194</f>
        <v>0</v>
      </c>
      <c r="Q194" s="218">
        <v>0.15620000000000001</v>
      </c>
      <c r="R194" s="218">
        <f>Q194*H194</f>
        <v>148.48372000000001</v>
      </c>
      <c r="S194" s="218">
        <v>0</v>
      </c>
      <c r="T194" s="219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0" t="s">
        <v>171</v>
      </c>
      <c r="AT194" s="220" t="s">
        <v>167</v>
      </c>
      <c r="AU194" s="220" t="s">
        <v>88</v>
      </c>
      <c r="AY194" s="20" t="s">
        <v>165</v>
      </c>
      <c r="BE194" s="221">
        <f>IF(N194="základní",J194,0)</f>
        <v>0</v>
      </c>
      <c r="BF194" s="221">
        <f>IF(N194="snížená",J194,0)</f>
        <v>0</v>
      </c>
      <c r="BG194" s="221">
        <f>IF(N194="zákl. přenesená",J194,0)</f>
        <v>0</v>
      </c>
      <c r="BH194" s="221">
        <f>IF(N194="sníž. přenesená",J194,0)</f>
        <v>0</v>
      </c>
      <c r="BI194" s="221">
        <f>IF(N194="nulová",J194,0)</f>
        <v>0</v>
      </c>
      <c r="BJ194" s="20" t="s">
        <v>86</v>
      </c>
      <c r="BK194" s="221">
        <f>ROUND(I194*H194,2)</f>
        <v>0</v>
      </c>
      <c r="BL194" s="20" t="s">
        <v>171</v>
      </c>
      <c r="BM194" s="220" t="s">
        <v>314</v>
      </c>
    </row>
    <row r="195" s="2" customFormat="1">
      <c r="A195" s="42"/>
      <c r="B195" s="43"/>
      <c r="C195" s="44"/>
      <c r="D195" s="222" t="s">
        <v>173</v>
      </c>
      <c r="E195" s="44"/>
      <c r="F195" s="223" t="s">
        <v>315</v>
      </c>
      <c r="G195" s="44"/>
      <c r="H195" s="44"/>
      <c r="I195" s="224"/>
      <c r="J195" s="44"/>
      <c r="K195" s="44"/>
      <c r="L195" s="48"/>
      <c r="M195" s="225"/>
      <c r="N195" s="226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T195" s="20" t="s">
        <v>173</v>
      </c>
      <c r="AU195" s="20" t="s">
        <v>88</v>
      </c>
    </row>
    <row r="196" s="14" customFormat="1">
      <c r="A196" s="14"/>
      <c r="B196" s="238"/>
      <c r="C196" s="239"/>
      <c r="D196" s="229" t="s">
        <v>175</v>
      </c>
      <c r="E196" s="240" t="s">
        <v>32</v>
      </c>
      <c r="F196" s="241" t="s">
        <v>110</v>
      </c>
      <c r="G196" s="239"/>
      <c r="H196" s="242">
        <v>950.60000000000002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175</v>
      </c>
      <c r="AU196" s="248" t="s">
        <v>88</v>
      </c>
      <c r="AV196" s="14" t="s">
        <v>88</v>
      </c>
      <c r="AW196" s="14" t="s">
        <v>39</v>
      </c>
      <c r="AX196" s="14" t="s">
        <v>86</v>
      </c>
      <c r="AY196" s="248" t="s">
        <v>165</v>
      </c>
    </row>
    <row r="197" s="2" customFormat="1" ht="24.15" customHeight="1">
      <c r="A197" s="42"/>
      <c r="B197" s="43"/>
      <c r="C197" s="209" t="s">
        <v>316</v>
      </c>
      <c r="D197" s="209" t="s">
        <v>167</v>
      </c>
      <c r="E197" s="210" t="s">
        <v>317</v>
      </c>
      <c r="F197" s="211" t="s">
        <v>318</v>
      </c>
      <c r="G197" s="212" t="s">
        <v>107</v>
      </c>
      <c r="H197" s="213">
        <v>10208.4</v>
      </c>
      <c r="I197" s="214"/>
      <c r="J197" s="215">
        <f>ROUND(I197*H197,2)</f>
        <v>0</v>
      </c>
      <c r="K197" s="211" t="s">
        <v>170</v>
      </c>
      <c r="L197" s="48"/>
      <c r="M197" s="216" t="s">
        <v>32</v>
      </c>
      <c r="N197" s="217" t="s">
        <v>49</v>
      </c>
      <c r="O197" s="88"/>
      <c r="P197" s="218">
        <f>O197*H197</f>
        <v>0</v>
      </c>
      <c r="Q197" s="218">
        <v>0</v>
      </c>
      <c r="R197" s="218">
        <f>Q197*H197</f>
        <v>0</v>
      </c>
      <c r="S197" s="218">
        <v>0</v>
      </c>
      <c r="T197" s="219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0" t="s">
        <v>171</v>
      </c>
      <c r="AT197" s="220" t="s">
        <v>167</v>
      </c>
      <c r="AU197" s="220" t="s">
        <v>88</v>
      </c>
      <c r="AY197" s="20" t="s">
        <v>165</v>
      </c>
      <c r="BE197" s="221">
        <f>IF(N197="základní",J197,0)</f>
        <v>0</v>
      </c>
      <c r="BF197" s="221">
        <f>IF(N197="snížená",J197,0)</f>
        <v>0</v>
      </c>
      <c r="BG197" s="221">
        <f>IF(N197="zákl. přenesená",J197,0)</f>
        <v>0</v>
      </c>
      <c r="BH197" s="221">
        <f>IF(N197="sníž. přenesená",J197,0)</f>
        <v>0</v>
      </c>
      <c r="BI197" s="221">
        <f>IF(N197="nulová",J197,0)</f>
        <v>0</v>
      </c>
      <c r="BJ197" s="20" t="s">
        <v>86</v>
      </c>
      <c r="BK197" s="221">
        <f>ROUND(I197*H197,2)</f>
        <v>0</v>
      </c>
      <c r="BL197" s="20" t="s">
        <v>171</v>
      </c>
      <c r="BM197" s="220" t="s">
        <v>319</v>
      </c>
    </row>
    <row r="198" s="2" customFormat="1">
      <c r="A198" s="42"/>
      <c r="B198" s="43"/>
      <c r="C198" s="44"/>
      <c r="D198" s="222" t="s">
        <v>173</v>
      </c>
      <c r="E198" s="44"/>
      <c r="F198" s="223" t="s">
        <v>320</v>
      </c>
      <c r="G198" s="44"/>
      <c r="H198" s="44"/>
      <c r="I198" s="224"/>
      <c r="J198" s="44"/>
      <c r="K198" s="44"/>
      <c r="L198" s="48"/>
      <c r="M198" s="225"/>
      <c r="N198" s="226"/>
      <c r="O198" s="88"/>
      <c r="P198" s="88"/>
      <c r="Q198" s="88"/>
      <c r="R198" s="88"/>
      <c r="S198" s="88"/>
      <c r="T198" s="89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T198" s="20" t="s">
        <v>173</v>
      </c>
      <c r="AU198" s="20" t="s">
        <v>88</v>
      </c>
    </row>
    <row r="199" s="14" customFormat="1">
      <c r="A199" s="14"/>
      <c r="B199" s="238"/>
      <c r="C199" s="239"/>
      <c r="D199" s="229" t="s">
        <v>175</v>
      </c>
      <c r="E199" s="240" t="s">
        <v>32</v>
      </c>
      <c r="F199" s="241" t="s">
        <v>105</v>
      </c>
      <c r="G199" s="239"/>
      <c r="H199" s="242">
        <v>10052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8" t="s">
        <v>175</v>
      </c>
      <c r="AU199" s="248" t="s">
        <v>88</v>
      </c>
      <c r="AV199" s="14" t="s">
        <v>88</v>
      </c>
      <c r="AW199" s="14" t="s">
        <v>39</v>
      </c>
      <c r="AX199" s="14" t="s">
        <v>78</v>
      </c>
      <c r="AY199" s="248" t="s">
        <v>165</v>
      </c>
    </row>
    <row r="200" s="14" customFormat="1">
      <c r="A200" s="14"/>
      <c r="B200" s="238"/>
      <c r="C200" s="239"/>
      <c r="D200" s="229" t="s">
        <v>175</v>
      </c>
      <c r="E200" s="240" t="s">
        <v>32</v>
      </c>
      <c r="F200" s="241" t="s">
        <v>131</v>
      </c>
      <c r="G200" s="239"/>
      <c r="H200" s="242">
        <v>156.40000000000001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175</v>
      </c>
      <c r="AU200" s="248" t="s">
        <v>88</v>
      </c>
      <c r="AV200" s="14" t="s">
        <v>88</v>
      </c>
      <c r="AW200" s="14" t="s">
        <v>39</v>
      </c>
      <c r="AX200" s="14" t="s">
        <v>78</v>
      </c>
      <c r="AY200" s="248" t="s">
        <v>165</v>
      </c>
    </row>
    <row r="201" s="15" customFormat="1">
      <c r="A201" s="15"/>
      <c r="B201" s="249"/>
      <c r="C201" s="250"/>
      <c r="D201" s="229" t="s">
        <v>175</v>
      </c>
      <c r="E201" s="251" t="s">
        <v>32</v>
      </c>
      <c r="F201" s="252" t="s">
        <v>178</v>
      </c>
      <c r="G201" s="250"/>
      <c r="H201" s="253">
        <v>10208.4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9" t="s">
        <v>175</v>
      </c>
      <c r="AU201" s="259" t="s">
        <v>88</v>
      </c>
      <c r="AV201" s="15" t="s">
        <v>171</v>
      </c>
      <c r="AW201" s="15" t="s">
        <v>39</v>
      </c>
      <c r="AX201" s="15" t="s">
        <v>86</v>
      </c>
      <c r="AY201" s="259" t="s">
        <v>165</v>
      </c>
    </row>
    <row r="202" s="2" customFormat="1" ht="24.15" customHeight="1">
      <c r="A202" s="42"/>
      <c r="B202" s="43"/>
      <c r="C202" s="209" t="s">
        <v>321</v>
      </c>
      <c r="D202" s="209" t="s">
        <v>167</v>
      </c>
      <c r="E202" s="210" t="s">
        <v>322</v>
      </c>
      <c r="F202" s="211" t="s">
        <v>323</v>
      </c>
      <c r="G202" s="212" t="s">
        <v>107</v>
      </c>
      <c r="H202" s="213">
        <v>11159</v>
      </c>
      <c r="I202" s="214"/>
      <c r="J202" s="215">
        <f>ROUND(I202*H202,2)</f>
        <v>0</v>
      </c>
      <c r="K202" s="211" t="s">
        <v>170</v>
      </c>
      <c r="L202" s="48"/>
      <c r="M202" s="216" t="s">
        <v>32</v>
      </c>
      <c r="N202" s="217" t="s">
        <v>49</v>
      </c>
      <c r="O202" s="88"/>
      <c r="P202" s="218">
        <f>O202*H202</f>
        <v>0</v>
      </c>
      <c r="Q202" s="218">
        <v>0</v>
      </c>
      <c r="R202" s="218">
        <f>Q202*H202</f>
        <v>0</v>
      </c>
      <c r="S202" s="218">
        <v>0</v>
      </c>
      <c r="T202" s="219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0" t="s">
        <v>171</v>
      </c>
      <c r="AT202" s="220" t="s">
        <v>167</v>
      </c>
      <c r="AU202" s="220" t="s">
        <v>88</v>
      </c>
      <c r="AY202" s="20" t="s">
        <v>165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20" t="s">
        <v>86</v>
      </c>
      <c r="BK202" s="221">
        <f>ROUND(I202*H202,2)</f>
        <v>0</v>
      </c>
      <c r="BL202" s="20" t="s">
        <v>171</v>
      </c>
      <c r="BM202" s="220" t="s">
        <v>324</v>
      </c>
    </row>
    <row r="203" s="2" customFormat="1">
      <c r="A203" s="42"/>
      <c r="B203" s="43"/>
      <c r="C203" s="44"/>
      <c r="D203" s="222" t="s">
        <v>173</v>
      </c>
      <c r="E203" s="44"/>
      <c r="F203" s="223" t="s">
        <v>325</v>
      </c>
      <c r="G203" s="44"/>
      <c r="H203" s="44"/>
      <c r="I203" s="224"/>
      <c r="J203" s="44"/>
      <c r="K203" s="44"/>
      <c r="L203" s="48"/>
      <c r="M203" s="225"/>
      <c r="N203" s="226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173</v>
      </c>
      <c r="AU203" s="20" t="s">
        <v>88</v>
      </c>
    </row>
    <row r="204" s="14" customFormat="1">
      <c r="A204" s="14"/>
      <c r="B204" s="238"/>
      <c r="C204" s="239"/>
      <c r="D204" s="229" t="s">
        <v>175</v>
      </c>
      <c r="E204" s="240" t="s">
        <v>32</v>
      </c>
      <c r="F204" s="241" t="s">
        <v>105</v>
      </c>
      <c r="G204" s="239"/>
      <c r="H204" s="242">
        <v>10052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175</v>
      </c>
      <c r="AU204" s="248" t="s">
        <v>88</v>
      </c>
      <c r="AV204" s="14" t="s">
        <v>88</v>
      </c>
      <c r="AW204" s="14" t="s">
        <v>39</v>
      </c>
      <c r="AX204" s="14" t="s">
        <v>78</v>
      </c>
      <c r="AY204" s="248" t="s">
        <v>165</v>
      </c>
    </row>
    <row r="205" s="14" customFormat="1">
      <c r="A205" s="14"/>
      <c r="B205" s="238"/>
      <c r="C205" s="239"/>
      <c r="D205" s="229" t="s">
        <v>175</v>
      </c>
      <c r="E205" s="240" t="s">
        <v>32</v>
      </c>
      <c r="F205" s="241" t="s">
        <v>110</v>
      </c>
      <c r="G205" s="239"/>
      <c r="H205" s="242">
        <v>950.60000000000002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175</v>
      </c>
      <c r="AU205" s="248" t="s">
        <v>88</v>
      </c>
      <c r="AV205" s="14" t="s">
        <v>88</v>
      </c>
      <c r="AW205" s="14" t="s">
        <v>39</v>
      </c>
      <c r="AX205" s="14" t="s">
        <v>78</v>
      </c>
      <c r="AY205" s="248" t="s">
        <v>165</v>
      </c>
    </row>
    <row r="206" s="14" customFormat="1">
      <c r="A206" s="14"/>
      <c r="B206" s="238"/>
      <c r="C206" s="239"/>
      <c r="D206" s="229" t="s">
        <v>175</v>
      </c>
      <c r="E206" s="240" t="s">
        <v>32</v>
      </c>
      <c r="F206" s="241" t="s">
        <v>131</v>
      </c>
      <c r="G206" s="239"/>
      <c r="H206" s="242">
        <v>156.40000000000001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8" t="s">
        <v>175</v>
      </c>
      <c r="AU206" s="248" t="s">
        <v>88</v>
      </c>
      <c r="AV206" s="14" t="s">
        <v>88</v>
      </c>
      <c r="AW206" s="14" t="s">
        <v>39</v>
      </c>
      <c r="AX206" s="14" t="s">
        <v>78</v>
      </c>
      <c r="AY206" s="248" t="s">
        <v>165</v>
      </c>
    </row>
    <row r="207" s="15" customFormat="1">
      <c r="A207" s="15"/>
      <c r="B207" s="249"/>
      <c r="C207" s="250"/>
      <c r="D207" s="229" t="s">
        <v>175</v>
      </c>
      <c r="E207" s="251" t="s">
        <v>32</v>
      </c>
      <c r="F207" s="252" t="s">
        <v>178</v>
      </c>
      <c r="G207" s="250"/>
      <c r="H207" s="253">
        <v>11159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9" t="s">
        <v>175</v>
      </c>
      <c r="AU207" s="259" t="s">
        <v>88</v>
      </c>
      <c r="AV207" s="15" t="s">
        <v>171</v>
      </c>
      <c r="AW207" s="15" t="s">
        <v>39</v>
      </c>
      <c r="AX207" s="15" t="s">
        <v>86</v>
      </c>
      <c r="AY207" s="259" t="s">
        <v>165</v>
      </c>
    </row>
    <row r="208" s="2" customFormat="1" ht="24.15" customHeight="1">
      <c r="A208" s="42"/>
      <c r="B208" s="43"/>
      <c r="C208" s="209" t="s">
        <v>326</v>
      </c>
      <c r="D208" s="209" t="s">
        <v>167</v>
      </c>
      <c r="E208" s="210" t="s">
        <v>327</v>
      </c>
      <c r="F208" s="211" t="s">
        <v>328</v>
      </c>
      <c r="G208" s="212" t="s">
        <v>107</v>
      </c>
      <c r="H208" s="213">
        <v>950.60000000000002</v>
      </c>
      <c r="I208" s="214"/>
      <c r="J208" s="215">
        <f>ROUND(I208*H208,2)</f>
        <v>0</v>
      </c>
      <c r="K208" s="211" t="s">
        <v>170</v>
      </c>
      <c r="L208" s="48"/>
      <c r="M208" s="216" t="s">
        <v>32</v>
      </c>
      <c r="N208" s="217" t="s">
        <v>49</v>
      </c>
      <c r="O208" s="88"/>
      <c r="P208" s="218">
        <f>O208*H208</f>
        <v>0</v>
      </c>
      <c r="Q208" s="218">
        <v>0</v>
      </c>
      <c r="R208" s="218">
        <f>Q208*H208</f>
        <v>0</v>
      </c>
      <c r="S208" s="218">
        <v>0</v>
      </c>
      <c r="T208" s="219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0" t="s">
        <v>171</v>
      </c>
      <c r="AT208" s="220" t="s">
        <v>167</v>
      </c>
      <c r="AU208" s="220" t="s">
        <v>88</v>
      </c>
      <c r="AY208" s="20" t="s">
        <v>165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20" t="s">
        <v>86</v>
      </c>
      <c r="BK208" s="221">
        <f>ROUND(I208*H208,2)</f>
        <v>0</v>
      </c>
      <c r="BL208" s="20" t="s">
        <v>171</v>
      </c>
      <c r="BM208" s="220" t="s">
        <v>329</v>
      </c>
    </row>
    <row r="209" s="2" customFormat="1">
      <c r="A209" s="42"/>
      <c r="B209" s="43"/>
      <c r="C209" s="44"/>
      <c r="D209" s="222" t="s">
        <v>173</v>
      </c>
      <c r="E209" s="44"/>
      <c r="F209" s="223" t="s">
        <v>330</v>
      </c>
      <c r="G209" s="44"/>
      <c r="H209" s="44"/>
      <c r="I209" s="224"/>
      <c r="J209" s="44"/>
      <c r="K209" s="44"/>
      <c r="L209" s="48"/>
      <c r="M209" s="225"/>
      <c r="N209" s="226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173</v>
      </c>
      <c r="AU209" s="20" t="s">
        <v>88</v>
      </c>
    </row>
    <row r="210" s="14" customFormat="1">
      <c r="A210" s="14"/>
      <c r="B210" s="238"/>
      <c r="C210" s="239"/>
      <c r="D210" s="229" t="s">
        <v>175</v>
      </c>
      <c r="E210" s="240" t="s">
        <v>32</v>
      </c>
      <c r="F210" s="241" t="s">
        <v>110</v>
      </c>
      <c r="G210" s="239"/>
      <c r="H210" s="242">
        <v>950.60000000000002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175</v>
      </c>
      <c r="AU210" s="248" t="s">
        <v>88</v>
      </c>
      <c r="AV210" s="14" t="s">
        <v>88</v>
      </c>
      <c r="AW210" s="14" t="s">
        <v>39</v>
      </c>
      <c r="AX210" s="14" t="s">
        <v>78</v>
      </c>
      <c r="AY210" s="248" t="s">
        <v>165</v>
      </c>
    </row>
    <row r="211" s="15" customFormat="1">
      <c r="A211" s="15"/>
      <c r="B211" s="249"/>
      <c r="C211" s="250"/>
      <c r="D211" s="229" t="s">
        <v>175</v>
      </c>
      <c r="E211" s="251" t="s">
        <v>32</v>
      </c>
      <c r="F211" s="252" t="s">
        <v>178</v>
      </c>
      <c r="G211" s="250"/>
      <c r="H211" s="253">
        <v>950.60000000000002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9" t="s">
        <v>175</v>
      </c>
      <c r="AU211" s="259" t="s">
        <v>88</v>
      </c>
      <c r="AV211" s="15" t="s">
        <v>171</v>
      </c>
      <c r="AW211" s="15" t="s">
        <v>39</v>
      </c>
      <c r="AX211" s="15" t="s">
        <v>86</v>
      </c>
      <c r="AY211" s="259" t="s">
        <v>165</v>
      </c>
    </row>
    <row r="212" s="2" customFormat="1" ht="49.05" customHeight="1">
      <c r="A212" s="42"/>
      <c r="B212" s="43"/>
      <c r="C212" s="209" t="s">
        <v>331</v>
      </c>
      <c r="D212" s="209" t="s">
        <v>167</v>
      </c>
      <c r="E212" s="210" t="s">
        <v>332</v>
      </c>
      <c r="F212" s="211" t="s">
        <v>333</v>
      </c>
      <c r="G212" s="212" t="s">
        <v>107</v>
      </c>
      <c r="H212" s="213">
        <v>11315.4</v>
      </c>
      <c r="I212" s="214"/>
      <c r="J212" s="215">
        <f>ROUND(I212*H212,2)</f>
        <v>0</v>
      </c>
      <c r="K212" s="211" t="s">
        <v>170</v>
      </c>
      <c r="L212" s="48"/>
      <c r="M212" s="216" t="s">
        <v>32</v>
      </c>
      <c r="N212" s="217" t="s">
        <v>49</v>
      </c>
      <c r="O212" s="88"/>
      <c r="P212" s="218">
        <f>O212*H212</f>
        <v>0</v>
      </c>
      <c r="Q212" s="218">
        <v>0</v>
      </c>
      <c r="R212" s="218">
        <f>Q212*H212</f>
        <v>0</v>
      </c>
      <c r="S212" s="218">
        <v>0</v>
      </c>
      <c r="T212" s="219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0" t="s">
        <v>171</v>
      </c>
      <c r="AT212" s="220" t="s">
        <v>167</v>
      </c>
      <c r="AU212" s="220" t="s">
        <v>88</v>
      </c>
      <c r="AY212" s="20" t="s">
        <v>165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20" t="s">
        <v>86</v>
      </c>
      <c r="BK212" s="221">
        <f>ROUND(I212*H212,2)</f>
        <v>0</v>
      </c>
      <c r="BL212" s="20" t="s">
        <v>171</v>
      </c>
      <c r="BM212" s="220" t="s">
        <v>334</v>
      </c>
    </row>
    <row r="213" s="2" customFormat="1">
      <c r="A213" s="42"/>
      <c r="B213" s="43"/>
      <c r="C213" s="44"/>
      <c r="D213" s="222" t="s">
        <v>173</v>
      </c>
      <c r="E213" s="44"/>
      <c r="F213" s="223" t="s">
        <v>335</v>
      </c>
      <c r="G213" s="44"/>
      <c r="H213" s="44"/>
      <c r="I213" s="224"/>
      <c r="J213" s="44"/>
      <c r="K213" s="44"/>
      <c r="L213" s="48"/>
      <c r="M213" s="225"/>
      <c r="N213" s="226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173</v>
      </c>
      <c r="AU213" s="20" t="s">
        <v>88</v>
      </c>
    </row>
    <row r="214" s="14" customFormat="1">
      <c r="A214" s="14"/>
      <c r="B214" s="238"/>
      <c r="C214" s="239"/>
      <c r="D214" s="229" t="s">
        <v>175</v>
      </c>
      <c r="E214" s="240" t="s">
        <v>32</v>
      </c>
      <c r="F214" s="241" t="s">
        <v>105</v>
      </c>
      <c r="G214" s="239"/>
      <c r="H214" s="242">
        <v>10052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175</v>
      </c>
      <c r="AU214" s="248" t="s">
        <v>88</v>
      </c>
      <c r="AV214" s="14" t="s">
        <v>88</v>
      </c>
      <c r="AW214" s="14" t="s">
        <v>39</v>
      </c>
      <c r="AX214" s="14" t="s">
        <v>78</v>
      </c>
      <c r="AY214" s="248" t="s">
        <v>165</v>
      </c>
    </row>
    <row r="215" s="14" customFormat="1">
      <c r="A215" s="14"/>
      <c r="B215" s="238"/>
      <c r="C215" s="239"/>
      <c r="D215" s="229" t="s">
        <v>175</v>
      </c>
      <c r="E215" s="240" t="s">
        <v>32</v>
      </c>
      <c r="F215" s="241" t="s">
        <v>110</v>
      </c>
      <c r="G215" s="239"/>
      <c r="H215" s="242">
        <v>950.60000000000002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8" t="s">
        <v>175</v>
      </c>
      <c r="AU215" s="248" t="s">
        <v>88</v>
      </c>
      <c r="AV215" s="14" t="s">
        <v>88</v>
      </c>
      <c r="AW215" s="14" t="s">
        <v>39</v>
      </c>
      <c r="AX215" s="14" t="s">
        <v>78</v>
      </c>
      <c r="AY215" s="248" t="s">
        <v>165</v>
      </c>
    </row>
    <row r="216" s="14" customFormat="1">
      <c r="A216" s="14"/>
      <c r="B216" s="238"/>
      <c r="C216" s="239"/>
      <c r="D216" s="229" t="s">
        <v>175</v>
      </c>
      <c r="E216" s="240" t="s">
        <v>32</v>
      </c>
      <c r="F216" s="241" t="s">
        <v>336</v>
      </c>
      <c r="G216" s="239"/>
      <c r="H216" s="242">
        <v>312.80000000000001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175</v>
      </c>
      <c r="AU216" s="248" t="s">
        <v>88</v>
      </c>
      <c r="AV216" s="14" t="s">
        <v>88</v>
      </c>
      <c r="AW216" s="14" t="s">
        <v>39</v>
      </c>
      <c r="AX216" s="14" t="s">
        <v>78</v>
      </c>
      <c r="AY216" s="248" t="s">
        <v>165</v>
      </c>
    </row>
    <row r="217" s="15" customFormat="1">
      <c r="A217" s="15"/>
      <c r="B217" s="249"/>
      <c r="C217" s="250"/>
      <c r="D217" s="229" t="s">
        <v>175</v>
      </c>
      <c r="E217" s="251" t="s">
        <v>32</v>
      </c>
      <c r="F217" s="252" t="s">
        <v>178</v>
      </c>
      <c r="G217" s="250"/>
      <c r="H217" s="253">
        <v>11315.4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175</v>
      </c>
      <c r="AU217" s="259" t="s">
        <v>88</v>
      </c>
      <c r="AV217" s="15" t="s">
        <v>171</v>
      </c>
      <c r="AW217" s="15" t="s">
        <v>39</v>
      </c>
      <c r="AX217" s="15" t="s">
        <v>86</v>
      </c>
      <c r="AY217" s="259" t="s">
        <v>165</v>
      </c>
    </row>
    <row r="218" s="2" customFormat="1" ht="44.25" customHeight="1">
      <c r="A218" s="42"/>
      <c r="B218" s="43"/>
      <c r="C218" s="209" t="s">
        <v>337</v>
      </c>
      <c r="D218" s="209" t="s">
        <v>167</v>
      </c>
      <c r="E218" s="210" t="s">
        <v>338</v>
      </c>
      <c r="F218" s="211" t="s">
        <v>339</v>
      </c>
      <c r="G218" s="212" t="s">
        <v>107</v>
      </c>
      <c r="H218" s="213">
        <v>10052</v>
      </c>
      <c r="I218" s="214"/>
      <c r="J218" s="215">
        <f>ROUND(I218*H218,2)</f>
        <v>0</v>
      </c>
      <c r="K218" s="211" t="s">
        <v>170</v>
      </c>
      <c r="L218" s="48"/>
      <c r="M218" s="216" t="s">
        <v>32</v>
      </c>
      <c r="N218" s="217" t="s">
        <v>49</v>
      </c>
      <c r="O218" s="88"/>
      <c r="P218" s="218">
        <f>O218*H218</f>
        <v>0</v>
      </c>
      <c r="Q218" s="218">
        <v>0</v>
      </c>
      <c r="R218" s="218">
        <f>Q218*H218</f>
        <v>0</v>
      </c>
      <c r="S218" s="218">
        <v>0</v>
      </c>
      <c r="T218" s="219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0" t="s">
        <v>171</v>
      </c>
      <c r="AT218" s="220" t="s">
        <v>167</v>
      </c>
      <c r="AU218" s="220" t="s">
        <v>88</v>
      </c>
      <c r="AY218" s="20" t="s">
        <v>165</v>
      </c>
      <c r="BE218" s="221">
        <f>IF(N218="základní",J218,0)</f>
        <v>0</v>
      </c>
      <c r="BF218" s="221">
        <f>IF(N218="snížená",J218,0)</f>
        <v>0</v>
      </c>
      <c r="BG218" s="221">
        <f>IF(N218="zákl. přenesená",J218,0)</f>
        <v>0</v>
      </c>
      <c r="BH218" s="221">
        <f>IF(N218="sníž. přenesená",J218,0)</f>
        <v>0</v>
      </c>
      <c r="BI218" s="221">
        <f>IF(N218="nulová",J218,0)</f>
        <v>0</v>
      </c>
      <c r="BJ218" s="20" t="s">
        <v>86</v>
      </c>
      <c r="BK218" s="221">
        <f>ROUND(I218*H218,2)</f>
        <v>0</v>
      </c>
      <c r="BL218" s="20" t="s">
        <v>171</v>
      </c>
      <c r="BM218" s="220" t="s">
        <v>340</v>
      </c>
    </row>
    <row r="219" s="2" customFormat="1">
      <c r="A219" s="42"/>
      <c r="B219" s="43"/>
      <c r="C219" s="44"/>
      <c r="D219" s="222" t="s">
        <v>173</v>
      </c>
      <c r="E219" s="44"/>
      <c r="F219" s="223" t="s">
        <v>341</v>
      </c>
      <c r="G219" s="44"/>
      <c r="H219" s="44"/>
      <c r="I219" s="224"/>
      <c r="J219" s="44"/>
      <c r="K219" s="44"/>
      <c r="L219" s="48"/>
      <c r="M219" s="225"/>
      <c r="N219" s="226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173</v>
      </c>
      <c r="AU219" s="20" t="s">
        <v>88</v>
      </c>
    </row>
    <row r="220" s="14" customFormat="1">
      <c r="A220" s="14"/>
      <c r="B220" s="238"/>
      <c r="C220" s="239"/>
      <c r="D220" s="229" t="s">
        <v>175</v>
      </c>
      <c r="E220" s="240" t="s">
        <v>32</v>
      </c>
      <c r="F220" s="241" t="s">
        <v>105</v>
      </c>
      <c r="G220" s="239"/>
      <c r="H220" s="242">
        <v>10052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8" t="s">
        <v>175</v>
      </c>
      <c r="AU220" s="248" t="s">
        <v>88</v>
      </c>
      <c r="AV220" s="14" t="s">
        <v>88</v>
      </c>
      <c r="AW220" s="14" t="s">
        <v>39</v>
      </c>
      <c r="AX220" s="14" t="s">
        <v>78</v>
      </c>
      <c r="AY220" s="248" t="s">
        <v>165</v>
      </c>
    </row>
    <row r="221" s="15" customFormat="1">
      <c r="A221" s="15"/>
      <c r="B221" s="249"/>
      <c r="C221" s="250"/>
      <c r="D221" s="229" t="s">
        <v>175</v>
      </c>
      <c r="E221" s="251" t="s">
        <v>32</v>
      </c>
      <c r="F221" s="252" t="s">
        <v>178</v>
      </c>
      <c r="G221" s="250"/>
      <c r="H221" s="253">
        <v>10052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9" t="s">
        <v>175</v>
      </c>
      <c r="AU221" s="259" t="s">
        <v>88</v>
      </c>
      <c r="AV221" s="15" t="s">
        <v>171</v>
      </c>
      <c r="AW221" s="15" t="s">
        <v>39</v>
      </c>
      <c r="AX221" s="15" t="s">
        <v>86</v>
      </c>
      <c r="AY221" s="259" t="s">
        <v>165</v>
      </c>
    </row>
    <row r="222" s="2" customFormat="1" ht="49.05" customHeight="1">
      <c r="A222" s="42"/>
      <c r="B222" s="43"/>
      <c r="C222" s="209" t="s">
        <v>342</v>
      </c>
      <c r="D222" s="209" t="s">
        <v>167</v>
      </c>
      <c r="E222" s="210" t="s">
        <v>343</v>
      </c>
      <c r="F222" s="211" t="s">
        <v>344</v>
      </c>
      <c r="G222" s="212" t="s">
        <v>107</v>
      </c>
      <c r="H222" s="213">
        <v>10.5</v>
      </c>
      <c r="I222" s="214"/>
      <c r="J222" s="215">
        <f>ROUND(I222*H222,2)</f>
        <v>0</v>
      </c>
      <c r="K222" s="211" t="s">
        <v>32</v>
      </c>
      <c r="L222" s="48"/>
      <c r="M222" s="216" t="s">
        <v>32</v>
      </c>
      <c r="N222" s="217" t="s">
        <v>49</v>
      </c>
      <c r="O222" s="88"/>
      <c r="P222" s="218">
        <f>O222*H222</f>
        <v>0</v>
      </c>
      <c r="Q222" s="218">
        <v>0.71255000000000002</v>
      </c>
      <c r="R222" s="218">
        <f>Q222*H222</f>
        <v>7.4817749999999998</v>
      </c>
      <c r="S222" s="218">
        <v>0</v>
      </c>
      <c r="T222" s="219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0" t="s">
        <v>171</v>
      </c>
      <c r="AT222" s="220" t="s">
        <v>167</v>
      </c>
      <c r="AU222" s="220" t="s">
        <v>88</v>
      </c>
      <c r="AY222" s="20" t="s">
        <v>165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20" t="s">
        <v>86</v>
      </c>
      <c r="BK222" s="221">
        <f>ROUND(I222*H222,2)</f>
        <v>0</v>
      </c>
      <c r="BL222" s="20" t="s">
        <v>171</v>
      </c>
      <c r="BM222" s="220" t="s">
        <v>345</v>
      </c>
    </row>
    <row r="223" s="2" customFormat="1">
      <c r="A223" s="42"/>
      <c r="B223" s="43"/>
      <c r="C223" s="44"/>
      <c r="D223" s="229" t="s">
        <v>195</v>
      </c>
      <c r="E223" s="44"/>
      <c r="F223" s="260" t="s">
        <v>346</v>
      </c>
      <c r="G223" s="44"/>
      <c r="H223" s="44"/>
      <c r="I223" s="224"/>
      <c r="J223" s="44"/>
      <c r="K223" s="44"/>
      <c r="L223" s="48"/>
      <c r="M223" s="225"/>
      <c r="N223" s="226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195</v>
      </c>
      <c r="AU223" s="20" t="s">
        <v>88</v>
      </c>
    </row>
    <row r="224" s="13" customFormat="1">
      <c r="A224" s="13"/>
      <c r="B224" s="227"/>
      <c r="C224" s="228"/>
      <c r="D224" s="229" t="s">
        <v>175</v>
      </c>
      <c r="E224" s="230" t="s">
        <v>32</v>
      </c>
      <c r="F224" s="231" t="s">
        <v>347</v>
      </c>
      <c r="G224" s="228"/>
      <c r="H224" s="230" t="s">
        <v>32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175</v>
      </c>
      <c r="AU224" s="237" t="s">
        <v>88</v>
      </c>
      <c r="AV224" s="13" t="s">
        <v>86</v>
      </c>
      <c r="AW224" s="13" t="s">
        <v>39</v>
      </c>
      <c r="AX224" s="13" t="s">
        <v>78</v>
      </c>
      <c r="AY224" s="237" t="s">
        <v>165</v>
      </c>
    </row>
    <row r="225" s="14" customFormat="1">
      <c r="A225" s="14"/>
      <c r="B225" s="238"/>
      <c r="C225" s="239"/>
      <c r="D225" s="229" t="s">
        <v>175</v>
      </c>
      <c r="E225" s="240" t="s">
        <v>32</v>
      </c>
      <c r="F225" s="241" t="s">
        <v>348</v>
      </c>
      <c r="G225" s="239"/>
      <c r="H225" s="242">
        <v>4.5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175</v>
      </c>
      <c r="AU225" s="248" t="s">
        <v>88</v>
      </c>
      <c r="AV225" s="14" t="s">
        <v>88</v>
      </c>
      <c r="AW225" s="14" t="s">
        <v>39</v>
      </c>
      <c r="AX225" s="14" t="s">
        <v>78</v>
      </c>
      <c r="AY225" s="248" t="s">
        <v>165</v>
      </c>
    </row>
    <row r="226" s="14" customFormat="1">
      <c r="A226" s="14"/>
      <c r="B226" s="238"/>
      <c r="C226" s="239"/>
      <c r="D226" s="229" t="s">
        <v>175</v>
      </c>
      <c r="E226" s="240" t="s">
        <v>32</v>
      </c>
      <c r="F226" s="241" t="s">
        <v>349</v>
      </c>
      <c r="G226" s="239"/>
      <c r="H226" s="242">
        <v>6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175</v>
      </c>
      <c r="AU226" s="248" t="s">
        <v>88</v>
      </c>
      <c r="AV226" s="14" t="s">
        <v>88</v>
      </c>
      <c r="AW226" s="14" t="s">
        <v>39</v>
      </c>
      <c r="AX226" s="14" t="s">
        <v>78</v>
      </c>
      <c r="AY226" s="248" t="s">
        <v>165</v>
      </c>
    </row>
    <row r="227" s="15" customFormat="1">
      <c r="A227" s="15"/>
      <c r="B227" s="249"/>
      <c r="C227" s="250"/>
      <c r="D227" s="229" t="s">
        <v>175</v>
      </c>
      <c r="E227" s="251" t="s">
        <v>32</v>
      </c>
      <c r="F227" s="252" t="s">
        <v>178</v>
      </c>
      <c r="G227" s="250"/>
      <c r="H227" s="253">
        <v>10.5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9" t="s">
        <v>175</v>
      </c>
      <c r="AU227" s="259" t="s">
        <v>88</v>
      </c>
      <c r="AV227" s="15" t="s">
        <v>171</v>
      </c>
      <c r="AW227" s="15" t="s">
        <v>39</v>
      </c>
      <c r="AX227" s="15" t="s">
        <v>86</v>
      </c>
      <c r="AY227" s="259" t="s">
        <v>165</v>
      </c>
    </row>
    <row r="228" s="12" customFormat="1" ht="22.8" customHeight="1">
      <c r="A228" s="12"/>
      <c r="B228" s="193"/>
      <c r="C228" s="194"/>
      <c r="D228" s="195" t="s">
        <v>77</v>
      </c>
      <c r="E228" s="207" t="s">
        <v>230</v>
      </c>
      <c r="F228" s="207" t="s">
        <v>350</v>
      </c>
      <c r="G228" s="194"/>
      <c r="H228" s="194"/>
      <c r="I228" s="197"/>
      <c r="J228" s="208">
        <f>BK228</f>
        <v>0</v>
      </c>
      <c r="K228" s="194"/>
      <c r="L228" s="199"/>
      <c r="M228" s="200"/>
      <c r="N228" s="201"/>
      <c r="O228" s="201"/>
      <c r="P228" s="202">
        <f>SUM(P229:P248)</f>
        <v>0</v>
      </c>
      <c r="Q228" s="201"/>
      <c r="R228" s="202">
        <f>SUM(R229:R248)</f>
        <v>2.9216199999999999</v>
      </c>
      <c r="S228" s="201"/>
      <c r="T228" s="203">
        <f>SUM(T229:T248)</f>
        <v>2.0099999999999998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4" t="s">
        <v>86</v>
      </c>
      <c r="AT228" s="205" t="s">
        <v>77</v>
      </c>
      <c r="AU228" s="205" t="s">
        <v>86</v>
      </c>
      <c r="AY228" s="204" t="s">
        <v>165</v>
      </c>
      <c r="BK228" s="206">
        <f>SUM(BK229:BK248)</f>
        <v>0</v>
      </c>
    </row>
    <row r="229" s="2" customFormat="1" ht="24.15" customHeight="1">
      <c r="A229" s="42"/>
      <c r="B229" s="43"/>
      <c r="C229" s="209" t="s">
        <v>351</v>
      </c>
      <c r="D229" s="209" t="s">
        <v>167</v>
      </c>
      <c r="E229" s="210" t="s">
        <v>352</v>
      </c>
      <c r="F229" s="211" t="s">
        <v>353</v>
      </c>
      <c r="G229" s="212" t="s">
        <v>250</v>
      </c>
      <c r="H229" s="213">
        <v>1</v>
      </c>
      <c r="I229" s="214"/>
      <c r="J229" s="215">
        <f>ROUND(I229*H229,2)</f>
        <v>0</v>
      </c>
      <c r="K229" s="211" t="s">
        <v>170</v>
      </c>
      <c r="L229" s="48"/>
      <c r="M229" s="216" t="s">
        <v>32</v>
      </c>
      <c r="N229" s="217" t="s">
        <v>49</v>
      </c>
      <c r="O229" s="88"/>
      <c r="P229" s="218">
        <f>O229*H229</f>
        <v>0</v>
      </c>
      <c r="Q229" s="218">
        <v>0.01218</v>
      </c>
      <c r="R229" s="218">
        <f>Q229*H229</f>
        <v>0.01218</v>
      </c>
      <c r="S229" s="218">
        <v>0</v>
      </c>
      <c r="T229" s="219">
        <f>S229*H229</f>
        <v>0</v>
      </c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R229" s="220" t="s">
        <v>171</v>
      </c>
      <c r="AT229" s="220" t="s">
        <v>167</v>
      </c>
      <c r="AU229" s="220" t="s">
        <v>88</v>
      </c>
      <c r="AY229" s="20" t="s">
        <v>165</v>
      </c>
      <c r="BE229" s="221">
        <f>IF(N229="základní",J229,0)</f>
        <v>0</v>
      </c>
      <c r="BF229" s="221">
        <f>IF(N229="snížená",J229,0)</f>
        <v>0</v>
      </c>
      <c r="BG229" s="221">
        <f>IF(N229="zákl. přenesená",J229,0)</f>
        <v>0</v>
      </c>
      <c r="BH229" s="221">
        <f>IF(N229="sníž. přenesená",J229,0)</f>
        <v>0</v>
      </c>
      <c r="BI229" s="221">
        <f>IF(N229="nulová",J229,0)</f>
        <v>0</v>
      </c>
      <c r="BJ229" s="20" t="s">
        <v>86</v>
      </c>
      <c r="BK229" s="221">
        <f>ROUND(I229*H229,2)</f>
        <v>0</v>
      </c>
      <c r="BL229" s="20" t="s">
        <v>171</v>
      </c>
      <c r="BM229" s="220" t="s">
        <v>354</v>
      </c>
    </row>
    <row r="230" s="2" customFormat="1">
      <c r="A230" s="42"/>
      <c r="B230" s="43"/>
      <c r="C230" s="44"/>
      <c r="D230" s="222" t="s">
        <v>173</v>
      </c>
      <c r="E230" s="44"/>
      <c r="F230" s="223" t="s">
        <v>355</v>
      </c>
      <c r="G230" s="44"/>
      <c r="H230" s="44"/>
      <c r="I230" s="224"/>
      <c r="J230" s="44"/>
      <c r="K230" s="44"/>
      <c r="L230" s="48"/>
      <c r="M230" s="225"/>
      <c r="N230" s="226"/>
      <c r="O230" s="88"/>
      <c r="P230" s="88"/>
      <c r="Q230" s="88"/>
      <c r="R230" s="88"/>
      <c r="S230" s="88"/>
      <c r="T230" s="89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T230" s="20" t="s">
        <v>173</v>
      </c>
      <c r="AU230" s="20" t="s">
        <v>88</v>
      </c>
    </row>
    <row r="231" s="2" customFormat="1" ht="24.15" customHeight="1">
      <c r="A231" s="42"/>
      <c r="B231" s="43"/>
      <c r="C231" s="272" t="s">
        <v>356</v>
      </c>
      <c r="D231" s="272" t="s">
        <v>256</v>
      </c>
      <c r="E231" s="273" t="s">
        <v>357</v>
      </c>
      <c r="F231" s="274" t="s">
        <v>358</v>
      </c>
      <c r="G231" s="275" t="s">
        <v>250</v>
      </c>
      <c r="H231" s="276">
        <v>1</v>
      </c>
      <c r="I231" s="277"/>
      <c r="J231" s="278">
        <f>ROUND(I231*H231,2)</f>
        <v>0</v>
      </c>
      <c r="K231" s="274" t="s">
        <v>170</v>
      </c>
      <c r="L231" s="279"/>
      <c r="M231" s="280" t="s">
        <v>32</v>
      </c>
      <c r="N231" s="281" t="s">
        <v>49</v>
      </c>
      <c r="O231" s="88"/>
      <c r="P231" s="218">
        <f>O231*H231</f>
        <v>0</v>
      </c>
      <c r="Q231" s="218">
        <v>0.58499999999999996</v>
      </c>
      <c r="R231" s="218">
        <f>Q231*H231</f>
        <v>0.58499999999999996</v>
      </c>
      <c r="S231" s="218">
        <v>0</v>
      </c>
      <c r="T231" s="219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0" t="s">
        <v>230</v>
      </c>
      <c r="AT231" s="220" t="s">
        <v>256</v>
      </c>
      <c r="AU231" s="220" t="s">
        <v>88</v>
      </c>
      <c r="AY231" s="20" t="s">
        <v>165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20" t="s">
        <v>86</v>
      </c>
      <c r="BK231" s="221">
        <f>ROUND(I231*H231,2)</f>
        <v>0</v>
      </c>
      <c r="BL231" s="20" t="s">
        <v>171</v>
      </c>
      <c r="BM231" s="220" t="s">
        <v>359</v>
      </c>
    </row>
    <row r="232" s="13" customFormat="1">
      <c r="A232" s="13"/>
      <c r="B232" s="227"/>
      <c r="C232" s="228"/>
      <c r="D232" s="229" t="s">
        <v>175</v>
      </c>
      <c r="E232" s="230" t="s">
        <v>32</v>
      </c>
      <c r="F232" s="231" t="s">
        <v>360</v>
      </c>
      <c r="G232" s="228"/>
      <c r="H232" s="230" t="s">
        <v>32</v>
      </c>
      <c r="I232" s="232"/>
      <c r="J232" s="228"/>
      <c r="K232" s="228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175</v>
      </c>
      <c r="AU232" s="237" t="s">
        <v>88</v>
      </c>
      <c r="AV232" s="13" t="s">
        <v>86</v>
      </c>
      <c r="AW232" s="13" t="s">
        <v>39</v>
      </c>
      <c r="AX232" s="13" t="s">
        <v>78</v>
      </c>
      <c r="AY232" s="237" t="s">
        <v>165</v>
      </c>
    </row>
    <row r="233" s="14" customFormat="1">
      <c r="A233" s="14"/>
      <c r="B233" s="238"/>
      <c r="C233" s="239"/>
      <c r="D233" s="229" t="s">
        <v>175</v>
      </c>
      <c r="E233" s="240" t="s">
        <v>32</v>
      </c>
      <c r="F233" s="241" t="s">
        <v>86</v>
      </c>
      <c r="G233" s="239"/>
      <c r="H233" s="242">
        <v>1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175</v>
      </c>
      <c r="AU233" s="248" t="s">
        <v>88</v>
      </c>
      <c r="AV233" s="14" t="s">
        <v>88</v>
      </c>
      <c r="AW233" s="14" t="s">
        <v>39</v>
      </c>
      <c r="AX233" s="14" t="s">
        <v>86</v>
      </c>
      <c r="AY233" s="248" t="s">
        <v>165</v>
      </c>
    </row>
    <row r="234" s="2" customFormat="1" ht="37.8" customHeight="1">
      <c r="A234" s="42"/>
      <c r="B234" s="43"/>
      <c r="C234" s="209" t="s">
        <v>361</v>
      </c>
      <c r="D234" s="209" t="s">
        <v>167</v>
      </c>
      <c r="E234" s="210" t="s">
        <v>362</v>
      </c>
      <c r="F234" s="211" t="s">
        <v>363</v>
      </c>
      <c r="G234" s="212" t="s">
        <v>250</v>
      </c>
      <c r="H234" s="213">
        <v>1</v>
      </c>
      <c r="I234" s="214"/>
      <c r="J234" s="215">
        <f>ROUND(I234*H234,2)</f>
        <v>0</v>
      </c>
      <c r="K234" s="211" t="s">
        <v>170</v>
      </c>
      <c r="L234" s="48"/>
      <c r="M234" s="216" t="s">
        <v>32</v>
      </c>
      <c r="N234" s="217" t="s">
        <v>49</v>
      </c>
      <c r="O234" s="88"/>
      <c r="P234" s="218">
        <f>O234*H234</f>
        <v>0</v>
      </c>
      <c r="Q234" s="218">
        <v>0.089999999999999997</v>
      </c>
      <c r="R234" s="218">
        <f>Q234*H234</f>
        <v>0.089999999999999997</v>
      </c>
      <c r="S234" s="218">
        <v>0</v>
      </c>
      <c r="T234" s="219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0" t="s">
        <v>171</v>
      </c>
      <c r="AT234" s="220" t="s">
        <v>167</v>
      </c>
      <c r="AU234" s="220" t="s">
        <v>88</v>
      </c>
      <c r="AY234" s="20" t="s">
        <v>165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20" t="s">
        <v>86</v>
      </c>
      <c r="BK234" s="221">
        <f>ROUND(I234*H234,2)</f>
        <v>0</v>
      </c>
      <c r="BL234" s="20" t="s">
        <v>171</v>
      </c>
      <c r="BM234" s="220" t="s">
        <v>364</v>
      </c>
    </row>
    <row r="235" s="2" customFormat="1">
      <c r="A235" s="42"/>
      <c r="B235" s="43"/>
      <c r="C235" s="44"/>
      <c r="D235" s="222" t="s">
        <v>173</v>
      </c>
      <c r="E235" s="44"/>
      <c r="F235" s="223" t="s">
        <v>365</v>
      </c>
      <c r="G235" s="44"/>
      <c r="H235" s="44"/>
      <c r="I235" s="224"/>
      <c r="J235" s="44"/>
      <c r="K235" s="44"/>
      <c r="L235" s="48"/>
      <c r="M235" s="225"/>
      <c r="N235" s="226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173</v>
      </c>
      <c r="AU235" s="20" t="s">
        <v>88</v>
      </c>
    </row>
    <row r="236" s="2" customFormat="1" ht="16.5" customHeight="1">
      <c r="A236" s="42"/>
      <c r="B236" s="43"/>
      <c r="C236" s="272" t="s">
        <v>366</v>
      </c>
      <c r="D236" s="272" t="s">
        <v>256</v>
      </c>
      <c r="E236" s="273" t="s">
        <v>367</v>
      </c>
      <c r="F236" s="274" t="s">
        <v>368</v>
      </c>
      <c r="G236" s="275" t="s">
        <v>250</v>
      </c>
      <c r="H236" s="276">
        <v>1</v>
      </c>
      <c r="I236" s="277"/>
      <c r="J236" s="278">
        <f>ROUND(I236*H236,2)</f>
        <v>0</v>
      </c>
      <c r="K236" s="274" t="s">
        <v>32</v>
      </c>
      <c r="L236" s="279"/>
      <c r="M236" s="280" t="s">
        <v>32</v>
      </c>
      <c r="N236" s="281" t="s">
        <v>49</v>
      </c>
      <c r="O236" s="88"/>
      <c r="P236" s="218">
        <f>O236*H236</f>
        <v>0</v>
      </c>
      <c r="Q236" s="218">
        <v>0.081000000000000003</v>
      </c>
      <c r="R236" s="218">
        <f>Q236*H236</f>
        <v>0.081000000000000003</v>
      </c>
      <c r="S236" s="218">
        <v>0</v>
      </c>
      <c r="T236" s="219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0" t="s">
        <v>230</v>
      </c>
      <c r="AT236" s="220" t="s">
        <v>256</v>
      </c>
      <c r="AU236" s="220" t="s">
        <v>88</v>
      </c>
      <c r="AY236" s="20" t="s">
        <v>165</v>
      </c>
      <c r="BE236" s="221">
        <f>IF(N236="základní",J236,0)</f>
        <v>0</v>
      </c>
      <c r="BF236" s="221">
        <f>IF(N236="snížená",J236,0)</f>
        <v>0</v>
      </c>
      <c r="BG236" s="221">
        <f>IF(N236="zákl. přenesená",J236,0)</f>
        <v>0</v>
      </c>
      <c r="BH236" s="221">
        <f>IF(N236="sníž. přenesená",J236,0)</f>
        <v>0</v>
      </c>
      <c r="BI236" s="221">
        <f>IF(N236="nulová",J236,0)</f>
        <v>0</v>
      </c>
      <c r="BJ236" s="20" t="s">
        <v>86</v>
      </c>
      <c r="BK236" s="221">
        <f>ROUND(I236*H236,2)</f>
        <v>0</v>
      </c>
      <c r="BL236" s="20" t="s">
        <v>171</v>
      </c>
      <c r="BM236" s="220" t="s">
        <v>369</v>
      </c>
    </row>
    <row r="237" s="2" customFormat="1">
      <c r="A237" s="42"/>
      <c r="B237" s="43"/>
      <c r="C237" s="44"/>
      <c r="D237" s="229" t="s">
        <v>195</v>
      </c>
      <c r="E237" s="44"/>
      <c r="F237" s="260" t="s">
        <v>370</v>
      </c>
      <c r="G237" s="44"/>
      <c r="H237" s="44"/>
      <c r="I237" s="224"/>
      <c r="J237" s="44"/>
      <c r="K237" s="44"/>
      <c r="L237" s="48"/>
      <c r="M237" s="225"/>
      <c r="N237" s="226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195</v>
      </c>
      <c r="AU237" s="20" t="s">
        <v>88</v>
      </c>
    </row>
    <row r="238" s="2" customFormat="1" ht="37.8" customHeight="1">
      <c r="A238" s="42"/>
      <c r="B238" s="43"/>
      <c r="C238" s="209" t="s">
        <v>371</v>
      </c>
      <c r="D238" s="209" t="s">
        <v>167</v>
      </c>
      <c r="E238" s="210" t="s">
        <v>372</v>
      </c>
      <c r="F238" s="211" t="s">
        <v>373</v>
      </c>
      <c r="G238" s="212" t="s">
        <v>250</v>
      </c>
      <c r="H238" s="213">
        <v>1</v>
      </c>
      <c r="I238" s="214"/>
      <c r="J238" s="215">
        <f>ROUND(I238*H238,2)</f>
        <v>0</v>
      </c>
      <c r="K238" s="211" t="s">
        <v>170</v>
      </c>
      <c r="L238" s="48"/>
      <c r="M238" s="216" t="s">
        <v>32</v>
      </c>
      <c r="N238" s="217" t="s">
        <v>49</v>
      </c>
      <c r="O238" s="88"/>
      <c r="P238" s="218">
        <f>O238*H238</f>
        <v>0</v>
      </c>
      <c r="Q238" s="218">
        <v>0.089999999999999997</v>
      </c>
      <c r="R238" s="218">
        <f>Q238*H238</f>
        <v>0.089999999999999997</v>
      </c>
      <c r="S238" s="218">
        <v>0</v>
      </c>
      <c r="T238" s="219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0" t="s">
        <v>171</v>
      </c>
      <c r="AT238" s="220" t="s">
        <v>167</v>
      </c>
      <c r="AU238" s="220" t="s">
        <v>88</v>
      </c>
      <c r="AY238" s="20" t="s">
        <v>165</v>
      </c>
      <c r="BE238" s="221">
        <f>IF(N238="základní",J238,0)</f>
        <v>0</v>
      </c>
      <c r="BF238" s="221">
        <f>IF(N238="snížená",J238,0)</f>
        <v>0</v>
      </c>
      <c r="BG238" s="221">
        <f>IF(N238="zákl. přenesená",J238,0)</f>
        <v>0</v>
      </c>
      <c r="BH238" s="221">
        <f>IF(N238="sníž. přenesená",J238,0)</f>
        <v>0</v>
      </c>
      <c r="BI238" s="221">
        <f>IF(N238="nulová",J238,0)</f>
        <v>0</v>
      </c>
      <c r="BJ238" s="20" t="s">
        <v>86</v>
      </c>
      <c r="BK238" s="221">
        <f>ROUND(I238*H238,2)</f>
        <v>0</v>
      </c>
      <c r="BL238" s="20" t="s">
        <v>171</v>
      </c>
      <c r="BM238" s="220" t="s">
        <v>374</v>
      </c>
    </row>
    <row r="239" s="2" customFormat="1">
      <c r="A239" s="42"/>
      <c r="B239" s="43"/>
      <c r="C239" s="44"/>
      <c r="D239" s="222" t="s">
        <v>173</v>
      </c>
      <c r="E239" s="44"/>
      <c r="F239" s="223" t="s">
        <v>375</v>
      </c>
      <c r="G239" s="44"/>
      <c r="H239" s="44"/>
      <c r="I239" s="224"/>
      <c r="J239" s="44"/>
      <c r="K239" s="44"/>
      <c r="L239" s="48"/>
      <c r="M239" s="225"/>
      <c r="N239" s="226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T239" s="20" t="s">
        <v>173</v>
      </c>
      <c r="AU239" s="20" t="s">
        <v>88</v>
      </c>
    </row>
    <row r="240" s="2" customFormat="1" ht="21.75" customHeight="1">
      <c r="A240" s="42"/>
      <c r="B240" s="43"/>
      <c r="C240" s="272" t="s">
        <v>376</v>
      </c>
      <c r="D240" s="272" t="s">
        <v>256</v>
      </c>
      <c r="E240" s="273" t="s">
        <v>377</v>
      </c>
      <c r="F240" s="274" t="s">
        <v>378</v>
      </c>
      <c r="G240" s="275" t="s">
        <v>250</v>
      </c>
      <c r="H240" s="276">
        <v>1</v>
      </c>
      <c r="I240" s="277"/>
      <c r="J240" s="278">
        <f>ROUND(I240*H240,2)</f>
        <v>0</v>
      </c>
      <c r="K240" s="274" t="s">
        <v>170</v>
      </c>
      <c r="L240" s="279"/>
      <c r="M240" s="280" t="s">
        <v>32</v>
      </c>
      <c r="N240" s="281" t="s">
        <v>49</v>
      </c>
      <c r="O240" s="88"/>
      <c r="P240" s="218">
        <f>O240*H240</f>
        <v>0</v>
      </c>
      <c r="Q240" s="218">
        <v>0.19600000000000001</v>
      </c>
      <c r="R240" s="218">
        <f>Q240*H240</f>
        <v>0.19600000000000001</v>
      </c>
      <c r="S240" s="218">
        <v>0</v>
      </c>
      <c r="T240" s="219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20" t="s">
        <v>230</v>
      </c>
      <c r="AT240" s="220" t="s">
        <v>256</v>
      </c>
      <c r="AU240" s="220" t="s">
        <v>88</v>
      </c>
      <c r="AY240" s="20" t="s">
        <v>165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20" t="s">
        <v>86</v>
      </c>
      <c r="BK240" s="221">
        <f>ROUND(I240*H240,2)</f>
        <v>0</v>
      </c>
      <c r="BL240" s="20" t="s">
        <v>171</v>
      </c>
      <c r="BM240" s="220" t="s">
        <v>379</v>
      </c>
    </row>
    <row r="241" s="2" customFormat="1" ht="37.8" customHeight="1">
      <c r="A241" s="42"/>
      <c r="B241" s="43"/>
      <c r="C241" s="209" t="s">
        <v>380</v>
      </c>
      <c r="D241" s="209" t="s">
        <v>167</v>
      </c>
      <c r="E241" s="210" t="s">
        <v>381</v>
      </c>
      <c r="F241" s="211" t="s">
        <v>382</v>
      </c>
      <c r="G241" s="212" t="s">
        <v>250</v>
      </c>
      <c r="H241" s="213">
        <v>3</v>
      </c>
      <c r="I241" s="214"/>
      <c r="J241" s="215">
        <f>ROUND(I241*H241,2)</f>
        <v>0</v>
      </c>
      <c r="K241" s="211" t="s">
        <v>170</v>
      </c>
      <c r="L241" s="48"/>
      <c r="M241" s="216" t="s">
        <v>32</v>
      </c>
      <c r="N241" s="217" t="s">
        <v>49</v>
      </c>
      <c r="O241" s="88"/>
      <c r="P241" s="218">
        <f>O241*H241</f>
        <v>0</v>
      </c>
      <c r="Q241" s="218">
        <v>0.62248000000000003</v>
      </c>
      <c r="R241" s="218">
        <f>Q241*H241</f>
        <v>1.8674400000000002</v>
      </c>
      <c r="S241" s="218">
        <v>0.62</v>
      </c>
      <c r="T241" s="219">
        <f>S241*H241</f>
        <v>1.8599999999999999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0" t="s">
        <v>171</v>
      </c>
      <c r="AT241" s="220" t="s">
        <v>167</v>
      </c>
      <c r="AU241" s="220" t="s">
        <v>88</v>
      </c>
      <c r="AY241" s="20" t="s">
        <v>165</v>
      </c>
      <c r="BE241" s="221">
        <f>IF(N241="základní",J241,0)</f>
        <v>0</v>
      </c>
      <c r="BF241" s="221">
        <f>IF(N241="snížená",J241,0)</f>
        <v>0</v>
      </c>
      <c r="BG241" s="221">
        <f>IF(N241="zákl. přenesená",J241,0)</f>
        <v>0</v>
      </c>
      <c r="BH241" s="221">
        <f>IF(N241="sníž. přenesená",J241,0)</f>
        <v>0</v>
      </c>
      <c r="BI241" s="221">
        <f>IF(N241="nulová",J241,0)</f>
        <v>0</v>
      </c>
      <c r="BJ241" s="20" t="s">
        <v>86</v>
      </c>
      <c r="BK241" s="221">
        <f>ROUND(I241*H241,2)</f>
        <v>0</v>
      </c>
      <c r="BL241" s="20" t="s">
        <v>171</v>
      </c>
      <c r="BM241" s="220" t="s">
        <v>383</v>
      </c>
    </row>
    <row r="242" s="2" customFormat="1">
      <c r="A242" s="42"/>
      <c r="B242" s="43"/>
      <c r="C242" s="44"/>
      <c r="D242" s="222" t="s">
        <v>173</v>
      </c>
      <c r="E242" s="44"/>
      <c r="F242" s="223" t="s">
        <v>384</v>
      </c>
      <c r="G242" s="44"/>
      <c r="H242" s="44"/>
      <c r="I242" s="224"/>
      <c r="J242" s="44"/>
      <c r="K242" s="44"/>
      <c r="L242" s="48"/>
      <c r="M242" s="225"/>
      <c r="N242" s="226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T242" s="20" t="s">
        <v>173</v>
      </c>
      <c r="AU242" s="20" t="s">
        <v>88</v>
      </c>
    </row>
    <row r="243" s="13" customFormat="1">
      <c r="A243" s="13"/>
      <c r="B243" s="227"/>
      <c r="C243" s="228"/>
      <c r="D243" s="229" t="s">
        <v>175</v>
      </c>
      <c r="E243" s="230" t="s">
        <v>32</v>
      </c>
      <c r="F243" s="231" t="s">
        <v>385</v>
      </c>
      <c r="G243" s="228"/>
      <c r="H243" s="230" t="s">
        <v>32</v>
      </c>
      <c r="I243" s="232"/>
      <c r="J243" s="228"/>
      <c r="K243" s="228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175</v>
      </c>
      <c r="AU243" s="237" t="s">
        <v>88</v>
      </c>
      <c r="AV243" s="13" t="s">
        <v>86</v>
      </c>
      <c r="AW243" s="13" t="s">
        <v>39</v>
      </c>
      <c r="AX243" s="13" t="s">
        <v>78</v>
      </c>
      <c r="AY243" s="237" t="s">
        <v>165</v>
      </c>
    </row>
    <row r="244" s="14" customFormat="1">
      <c r="A244" s="14"/>
      <c r="B244" s="238"/>
      <c r="C244" s="239"/>
      <c r="D244" s="229" t="s">
        <v>175</v>
      </c>
      <c r="E244" s="240" t="s">
        <v>32</v>
      </c>
      <c r="F244" s="241" t="s">
        <v>109</v>
      </c>
      <c r="G244" s="239"/>
      <c r="H244" s="242">
        <v>3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175</v>
      </c>
      <c r="AU244" s="248" t="s">
        <v>88</v>
      </c>
      <c r="AV244" s="14" t="s">
        <v>88</v>
      </c>
      <c r="AW244" s="14" t="s">
        <v>39</v>
      </c>
      <c r="AX244" s="14" t="s">
        <v>86</v>
      </c>
      <c r="AY244" s="248" t="s">
        <v>165</v>
      </c>
    </row>
    <row r="245" s="2" customFormat="1" ht="24.15" customHeight="1">
      <c r="A245" s="42"/>
      <c r="B245" s="43"/>
      <c r="C245" s="209" t="s">
        <v>386</v>
      </c>
      <c r="D245" s="209" t="s">
        <v>167</v>
      </c>
      <c r="E245" s="210" t="s">
        <v>387</v>
      </c>
      <c r="F245" s="211" t="s">
        <v>388</v>
      </c>
      <c r="G245" s="212" t="s">
        <v>250</v>
      </c>
      <c r="H245" s="213">
        <v>1</v>
      </c>
      <c r="I245" s="214"/>
      <c r="J245" s="215">
        <f>ROUND(I245*H245,2)</f>
        <v>0</v>
      </c>
      <c r="K245" s="211" t="s">
        <v>170</v>
      </c>
      <c r="L245" s="48"/>
      <c r="M245" s="216" t="s">
        <v>32</v>
      </c>
      <c r="N245" s="217" t="s">
        <v>49</v>
      </c>
      <c r="O245" s="88"/>
      <c r="P245" s="218">
        <f>O245*H245</f>
        <v>0</v>
      </c>
      <c r="Q245" s="218">
        <v>0</v>
      </c>
      <c r="R245" s="218">
        <f>Q245*H245</f>
        <v>0</v>
      </c>
      <c r="S245" s="218">
        <v>0.14999999999999999</v>
      </c>
      <c r="T245" s="219">
        <f>S245*H245</f>
        <v>0.14999999999999999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0" t="s">
        <v>171</v>
      </c>
      <c r="AT245" s="220" t="s">
        <v>167</v>
      </c>
      <c r="AU245" s="220" t="s">
        <v>88</v>
      </c>
      <c r="AY245" s="20" t="s">
        <v>165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20" t="s">
        <v>86</v>
      </c>
      <c r="BK245" s="221">
        <f>ROUND(I245*H245,2)</f>
        <v>0</v>
      </c>
      <c r="BL245" s="20" t="s">
        <v>171</v>
      </c>
      <c r="BM245" s="220" t="s">
        <v>389</v>
      </c>
    </row>
    <row r="246" s="2" customFormat="1">
      <c r="A246" s="42"/>
      <c r="B246" s="43"/>
      <c r="C246" s="44"/>
      <c r="D246" s="222" t="s">
        <v>173</v>
      </c>
      <c r="E246" s="44"/>
      <c r="F246" s="223" t="s">
        <v>390</v>
      </c>
      <c r="G246" s="44"/>
      <c r="H246" s="44"/>
      <c r="I246" s="224"/>
      <c r="J246" s="44"/>
      <c r="K246" s="44"/>
      <c r="L246" s="48"/>
      <c r="M246" s="225"/>
      <c r="N246" s="226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173</v>
      </c>
      <c r="AU246" s="20" t="s">
        <v>88</v>
      </c>
    </row>
    <row r="247" s="13" customFormat="1">
      <c r="A247" s="13"/>
      <c r="B247" s="227"/>
      <c r="C247" s="228"/>
      <c r="D247" s="229" t="s">
        <v>175</v>
      </c>
      <c r="E247" s="230" t="s">
        <v>32</v>
      </c>
      <c r="F247" s="231" t="s">
        <v>391</v>
      </c>
      <c r="G247" s="228"/>
      <c r="H247" s="230" t="s">
        <v>32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175</v>
      </c>
      <c r="AU247" s="237" t="s">
        <v>88</v>
      </c>
      <c r="AV247" s="13" t="s">
        <v>86</v>
      </c>
      <c r="AW247" s="13" t="s">
        <v>39</v>
      </c>
      <c r="AX247" s="13" t="s">
        <v>78</v>
      </c>
      <c r="AY247" s="237" t="s">
        <v>165</v>
      </c>
    </row>
    <row r="248" s="14" customFormat="1">
      <c r="A248" s="14"/>
      <c r="B248" s="238"/>
      <c r="C248" s="239"/>
      <c r="D248" s="229" t="s">
        <v>175</v>
      </c>
      <c r="E248" s="240" t="s">
        <v>32</v>
      </c>
      <c r="F248" s="241" t="s">
        <v>86</v>
      </c>
      <c r="G248" s="239"/>
      <c r="H248" s="242">
        <v>1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8" t="s">
        <v>175</v>
      </c>
      <c r="AU248" s="248" t="s">
        <v>88</v>
      </c>
      <c r="AV248" s="14" t="s">
        <v>88</v>
      </c>
      <c r="AW248" s="14" t="s">
        <v>39</v>
      </c>
      <c r="AX248" s="14" t="s">
        <v>86</v>
      </c>
      <c r="AY248" s="248" t="s">
        <v>165</v>
      </c>
    </row>
    <row r="249" s="12" customFormat="1" ht="22.8" customHeight="1">
      <c r="A249" s="12"/>
      <c r="B249" s="193"/>
      <c r="C249" s="194"/>
      <c r="D249" s="195" t="s">
        <v>77</v>
      </c>
      <c r="E249" s="207" t="s">
        <v>129</v>
      </c>
      <c r="F249" s="207" t="s">
        <v>392</v>
      </c>
      <c r="G249" s="194"/>
      <c r="H249" s="194"/>
      <c r="I249" s="197"/>
      <c r="J249" s="208">
        <f>BK249</f>
        <v>0</v>
      </c>
      <c r="K249" s="194"/>
      <c r="L249" s="199"/>
      <c r="M249" s="200"/>
      <c r="N249" s="201"/>
      <c r="O249" s="201"/>
      <c r="P249" s="202">
        <f>SUM(P250:P351)</f>
        <v>0</v>
      </c>
      <c r="Q249" s="201"/>
      <c r="R249" s="202">
        <f>SUM(R250:R351)</f>
        <v>12.434769599999999</v>
      </c>
      <c r="S249" s="201"/>
      <c r="T249" s="203">
        <f>SUM(T250:T351)</f>
        <v>509.88600000000002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4" t="s">
        <v>86</v>
      </c>
      <c r="AT249" s="205" t="s">
        <v>77</v>
      </c>
      <c r="AU249" s="205" t="s">
        <v>86</v>
      </c>
      <c r="AY249" s="204" t="s">
        <v>165</v>
      </c>
      <c r="BK249" s="206">
        <f>SUM(BK250:BK351)</f>
        <v>0</v>
      </c>
    </row>
    <row r="250" s="2" customFormat="1" ht="37.8" customHeight="1">
      <c r="A250" s="42"/>
      <c r="B250" s="43"/>
      <c r="C250" s="209" t="s">
        <v>393</v>
      </c>
      <c r="D250" s="209" t="s">
        <v>167</v>
      </c>
      <c r="E250" s="210" t="s">
        <v>394</v>
      </c>
      <c r="F250" s="211" t="s">
        <v>395</v>
      </c>
      <c r="G250" s="212" t="s">
        <v>119</v>
      </c>
      <c r="H250" s="213">
        <v>84</v>
      </c>
      <c r="I250" s="214"/>
      <c r="J250" s="215">
        <f>ROUND(I250*H250,2)</f>
        <v>0</v>
      </c>
      <c r="K250" s="211" t="s">
        <v>170</v>
      </c>
      <c r="L250" s="48"/>
      <c r="M250" s="216" t="s">
        <v>32</v>
      </c>
      <c r="N250" s="217" t="s">
        <v>49</v>
      </c>
      <c r="O250" s="88"/>
      <c r="P250" s="218">
        <f>O250*H250</f>
        <v>0</v>
      </c>
      <c r="Q250" s="218">
        <v>0.029999999999999999</v>
      </c>
      <c r="R250" s="218">
        <f>Q250*H250</f>
        <v>2.52</v>
      </c>
      <c r="S250" s="218">
        <v>0</v>
      </c>
      <c r="T250" s="219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0" t="s">
        <v>171</v>
      </c>
      <c r="AT250" s="220" t="s">
        <v>167</v>
      </c>
      <c r="AU250" s="220" t="s">
        <v>88</v>
      </c>
      <c r="AY250" s="20" t="s">
        <v>165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20" t="s">
        <v>86</v>
      </c>
      <c r="BK250" s="221">
        <f>ROUND(I250*H250,2)</f>
        <v>0</v>
      </c>
      <c r="BL250" s="20" t="s">
        <v>171</v>
      </c>
      <c r="BM250" s="220" t="s">
        <v>396</v>
      </c>
    </row>
    <row r="251" s="2" customFormat="1">
      <c r="A251" s="42"/>
      <c r="B251" s="43"/>
      <c r="C251" s="44"/>
      <c r="D251" s="222" t="s">
        <v>173</v>
      </c>
      <c r="E251" s="44"/>
      <c r="F251" s="223" t="s">
        <v>397</v>
      </c>
      <c r="G251" s="44"/>
      <c r="H251" s="44"/>
      <c r="I251" s="224"/>
      <c r="J251" s="44"/>
      <c r="K251" s="44"/>
      <c r="L251" s="48"/>
      <c r="M251" s="225"/>
      <c r="N251" s="226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173</v>
      </c>
      <c r="AU251" s="20" t="s">
        <v>88</v>
      </c>
    </row>
    <row r="252" s="13" customFormat="1">
      <c r="A252" s="13"/>
      <c r="B252" s="227"/>
      <c r="C252" s="228"/>
      <c r="D252" s="229" t="s">
        <v>175</v>
      </c>
      <c r="E252" s="230" t="s">
        <v>32</v>
      </c>
      <c r="F252" s="231" t="s">
        <v>398</v>
      </c>
      <c r="G252" s="228"/>
      <c r="H252" s="230" t="s">
        <v>32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175</v>
      </c>
      <c r="AU252" s="237" t="s">
        <v>88</v>
      </c>
      <c r="AV252" s="13" t="s">
        <v>86</v>
      </c>
      <c r="AW252" s="13" t="s">
        <v>39</v>
      </c>
      <c r="AX252" s="13" t="s">
        <v>78</v>
      </c>
      <c r="AY252" s="237" t="s">
        <v>165</v>
      </c>
    </row>
    <row r="253" s="14" customFormat="1">
      <c r="A253" s="14"/>
      <c r="B253" s="238"/>
      <c r="C253" s="239"/>
      <c r="D253" s="229" t="s">
        <v>175</v>
      </c>
      <c r="E253" s="240" t="s">
        <v>32</v>
      </c>
      <c r="F253" s="241" t="s">
        <v>399</v>
      </c>
      <c r="G253" s="239"/>
      <c r="H253" s="242">
        <v>84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175</v>
      </c>
      <c r="AU253" s="248" t="s">
        <v>88</v>
      </c>
      <c r="AV253" s="14" t="s">
        <v>88</v>
      </c>
      <c r="AW253" s="14" t="s">
        <v>39</v>
      </c>
      <c r="AX253" s="14" t="s">
        <v>78</v>
      </c>
      <c r="AY253" s="248" t="s">
        <v>165</v>
      </c>
    </row>
    <row r="254" s="15" customFormat="1">
      <c r="A254" s="15"/>
      <c r="B254" s="249"/>
      <c r="C254" s="250"/>
      <c r="D254" s="229" t="s">
        <v>175</v>
      </c>
      <c r="E254" s="251" t="s">
        <v>32</v>
      </c>
      <c r="F254" s="252" t="s">
        <v>178</v>
      </c>
      <c r="G254" s="250"/>
      <c r="H254" s="253">
        <v>84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9" t="s">
        <v>175</v>
      </c>
      <c r="AU254" s="259" t="s">
        <v>88</v>
      </c>
      <c r="AV254" s="15" t="s">
        <v>171</v>
      </c>
      <c r="AW254" s="15" t="s">
        <v>39</v>
      </c>
      <c r="AX254" s="15" t="s">
        <v>86</v>
      </c>
      <c r="AY254" s="259" t="s">
        <v>165</v>
      </c>
    </row>
    <row r="255" s="2" customFormat="1" ht="33" customHeight="1">
      <c r="A255" s="42"/>
      <c r="B255" s="43"/>
      <c r="C255" s="209" t="s">
        <v>400</v>
      </c>
      <c r="D255" s="209" t="s">
        <v>167</v>
      </c>
      <c r="E255" s="210" t="s">
        <v>401</v>
      </c>
      <c r="F255" s="211" t="s">
        <v>402</v>
      </c>
      <c r="G255" s="212" t="s">
        <v>250</v>
      </c>
      <c r="H255" s="213">
        <v>208</v>
      </c>
      <c r="I255" s="214"/>
      <c r="J255" s="215">
        <f>ROUND(I255*H255,2)</f>
        <v>0</v>
      </c>
      <c r="K255" s="211" t="s">
        <v>170</v>
      </c>
      <c r="L255" s="48"/>
      <c r="M255" s="216" t="s">
        <v>32</v>
      </c>
      <c r="N255" s="217" t="s">
        <v>49</v>
      </c>
      <c r="O255" s="88"/>
      <c r="P255" s="218">
        <f>O255*H255</f>
        <v>0</v>
      </c>
      <c r="Q255" s="218">
        <v>0</v>
      </c>
      <c r="R255" s="218">
        <f>Q255*H255</f>
        <v>0</v>
      </c>
      <c r="S255" s="218">
        <v>0</v>
      </c>
      <c r="T255" s="219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0" t="s">
        <v>171</v>
      </c>
      <c r="AT255" s="220" t="s">
        <v>167</v>
      </c>
      <c r="AU255" s="220" t="s">
        <v>88</v>
      </c>
      <c r="AY255" s="20" t="s">
        <v>165</v>
      </c>
      <c r="BE255" s="221">
        <f>IF(N255="základní",J255,0)</f>
        <v>0</v>
      </c>
      <c r="BF255" s="221">
        <f>IF(N255="snížená",J255,0)</f>
        <v>0</v>
      </c>
      <c r="BG255" s="221">
        <f>IF(N255="zákl. přenesená",J255,0)</f>
        <v>0</v>
      </c>
      <c r="BH255" s="221">
        <f>IF(N255="sníž. přenesená",J255,0)</f>
        <v>0</v>
      </c>
      <c r="BI255" s="221">
        <f>IF(N255="nulová",J255,0)</f>
        <v>0</v>
      </c>
      <c r="BJ255" s="20" t="s">
        <v>86</v>
      </c>
      <c r="BK255" s="221">
        <f>ROUND(I255*H255,2)</f>
        <v>0</v>
      </c>
      <c r="BL255" s="20" t="s">
        <v>171</v>
      </c>
      <c r="BM255" s="220" t="s">
        <v>403</v>
      </c>
    </row>
    <row r="256" s="2" customFormat="1">
      <c r="A256" s="42"/>
      <c r="B256" s="43"/>
      <c r="C256" s="44"/>
      <c r="D256" s="222" t="s">
        <v>173</v>
      </c>
      <c r="E256" s="44"/>
      <c r="F256" s="223" t="s">
        <v>404</v>
      </c>
      <c r="G256" s="44"/>
      <c r="H256" s="44"/>
      <c r="I256" s="224"/>
      <c r="J256" s="44"/>
      <c r="K256" s="44"/>
      <c r="L256" s="48"/>
      <c r="M256" s="225"/>
      <c r="N256" s="226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173</v>
      </c>
      <c r="AU256" s="20" t="s">
        <v>88</v>
      </c>
    </row>
    <row r="257" s="2" customFormat="1" ht="21.75" customHeight="1">
      <c r="A257" s="42"/>
      <c r="B257" s="43"/>
      <c r="C257" s="272" t="s">
        <v>405</v>
      </c>
      <c r="D257" s="272" t="s">
        <v>256</v>
      </c>
      <c r="E257" s="273" t="s">
        <v>406</v>
      </c>
      <c r="F257" s="274" t="s">
        <v>407</v>
      </c>
      <c r="G257" s="275" t="s">
        <v>250</v>
      </c>
      <c r="H257" s="276">
        <v>36</v>
      </c>
      <c r="I257" s="277"/>
      <c r="J257" s="278">
        <f>ROUND(I257*H257,2)</f>
        <v>0</v>
      </c>
      <c r="K257" s="274" t="s">
        <v>32</v>
      </c>
      <c r="L257" s="279"/>
      <c r="M257" s="280" t="s">
        <v>32</v>
      </c>
      <c r="N257" s="281" t="s">
        <v>49</v>
      </c>
      <c r="O257" s="88"/>
      <c r="P257" s="218">
        <f>O257*H257</f>
        <v>0</v>
      </c>
      <c r="Q257" s="218">
        <v>0.0020999999999999999</v>
      </c>
      <c r="R257" s="218">
        <f>Q257*H257</f>
        <v>0.075600000000000001</v>
      </c>
      <c r="S257" s="218">
        <v>0</v>
      </c>
      <c r="T257" s="219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20" t="s">
        <v>230</v>
      </c>
      <c r="AT257" s="220" t="s">
        <v>256</v>
      </c>
      <c r="AU257" s="220" t="s">
        <v>88</v>
      </c>
      <c r="AY257" s="20" t="s">
        <v>165</v>
      </c>
      <c r="BE257" s="221">
        <f>IF(N257="základní",J257,0)</f>
        <v>0</v>
      </c>
      <c r="BF257" s="221">
        <f>IF(N257="snížená",J257,0)</f>
        <v>0</v>
      </c>
      <c r="BG257" s="221">
        <f>IF(N257="zákl. přenesená",J257,0)</f>
        <v>0</v>
      </c>
      <c r="BH257" s="221">
        <f>IF(N257="sníž. přenesená",J257,0)</f>
        <v>0</v>
      </c>
      <c r="BI257" s="221">
        <f>IF(N257="nulová",J257,0)</f>
        <v>0</v>
      </c>
      <c r="BJ257" s="20" t="s">
        <v>86</v>
      </c>
      <c r="BK257" s="221">
        <f>ROUND(I257*H257,2)</f>
        <v>0</v>
      </c>
      <c r="BL257" s="20" t="s">
        <v>171</v>
      </c>
      <c r="BM257" s="220" t="s">
        <v>408</v>
      </c>
    </row>
    <row r="258" s="13" customFormat="1">
      <c r="A258" s="13"/>
      <c r="B258" s="227"/>
      <c r="C258" s="228"/>
      <c r="D258" s="229" t="s">
        <v>175</v>
      </c>
      <c r="E258" s="230" t="s">
        <v>32</v>
      </c>
      <c r="F258" s="231" t="s">
        <v>409</v>
      </c>
      <c r="G258" s="228"/>
      <c r="H258" s="230" t="s">
        <v>32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175</v>
      </c>
      <c r="AU258" s="237" t="s">
        <v>88</v>
      </c>
      <c r="AV258" s="13" t="s">
        <v>86</v>
      </c>
      <c r="AW258" s="13" t="s">
        <v>39</v>
      </c>
      <c r="AX258" s="13" t="s">
        <v>78</v>
      </c>
      <c r="AY258" s="237" t="s">
        <v>165</v>
      </c>
    </row>
    <row r="259" s="14" customFormat="1">
      <c r="A259" s="14"/>
      <c r="B259" s="238"/>
      <c r="C259" s="239"/>
      <c r="D259" s="229" t="s">
        <v>175</v>
      </c>
      <c r="E259" s="240" t="s">
        <v>32</v>
      </c>
      <c r="F259" s="241" t="s">
        <v>393</v>
      </c>
      <c r="G259" s="239"/>
      <c r="H259" s="242">
        <v>36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175</v>
      </c>
      <c r="AU259" s="248" t="s">
        <v>88</v>
      </c>
      <c r="AV259" s="14" t="s">
        <v>88</v>
      </c>
      <c r="AW259" s="14" t="s">
        <v>39</v>
      </c>
      <c r="AX259" s="14" t="s">
        <v>86</v>
      </c>
      <c r="AY259" s="248" t="s">
        <v>165</v>
      </c>
    </row>
    <row r="260" s="2" customFormat="1" ht="16.5" customHeight="1">
      <c r="A260" s="42"/>
      <c r="B260" s="43"/>
      <c r="C260" s="272" t="s">
        <v>410</v>
      </c>
      <c r="D260" s="272" t="s">
        <v>256</v>
      </c>
      <c r="E260" s="273" t="s">
        <v>411</v>
      </c>
      <c r="F260" s="274" t="s">
        <v>412</v>
      </c>
      <c r="G260" s="275" t="s">
        <v>250</v>
      </c>
      <c r="H260" s="276">
        <v>172</v>
      </c>
      <c r="I260" s="277"/>
      <c r="J260" s="278">
        <f>ROUND(I260*H260,2)</f>
        <v>0</v>
      </c>
      <c r="K260" s="274" t="s">
        <v>170</v>
      </c>
      <c r="L260" s="279"/>
      <c r="M260" s="280" t="s">
        <v>32</v>
      </c>
      <c r="N260" s="281" t="s">
        <v>49</v>
      </c>
      <c r="O260" s="88"/>
      <c r="P260" s="218">
        <f>O260*H260</f>
        <v>0</v>
      </c>
      <c r="Q260" s="218">
        <v>0.0020999999999999999</v>
      </c>
      <c r="R260" s="218">
        <f>Q260*H260</f>
        <v>0.36119999999999997</v>
      </c>
      <c r="S260" s="218">
        <v>0</v>
      </c>
      <c r="T260" s="219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20" t="s">
        <v>230</v>
      </c>
      <c r="AT260" s="220" t="s">
        <v>256</v>
      </c>
      <c r="AU260" s="220" t="s">
        <v>88</v>
      </c>
      <c r="AY260" s="20" t="s">
        <v>165</v>
      </c>
      <c r="BE260" s="221">
        <f>IF(N260="základní",J260,0)</f>
        <v>0</v>
      </c>
      <c r="BF260" s="221">
        <f>IF(N260="snížená",J260,0)</f>
        <v>0</v>
      </c>
      <c r="BG260" s="221">
        <f>IF(N260="zákl. přenesená",J260,0)</f>
        <v>0</v>
      </c>
      <c r="BH260" s="221">
        <f>IF(N260="sníž. přenesená",J260,0)</f>
        <v>0</v>
      </c>
      <c r="BI260" s="221">
        <f>IF(N260="nulová",J260,0)</f>
        <v>0</v>
      </c>
      <c r="BJ260" s="20" t="s">
        <v>86</v>
      </c>
      <c r="BK260" s="221">
        <f>ROUND(I260*H260,2)</f>
        <v>0</v>
      </c>
      <c r="BL260" s="20" t="s">
        <v>171</v>
      </c>
      <c r="BM260" s="220" t="s">
        <v>413</v>
      </c>
    </row>
    <row r="261" s="2" customFormat="1" ht="24.15" customHeight="1">
      <c r="A261" s="42"/>
      <c r="B261" s="43"/>
      <c r="C261" s="209" t="s">
        <v>414</v>
      </c>
      <c r="D261" s="209" t="s">
        <v>167</v>
      </c>
      <c r="E261" s="210" t="s">
        <v>415</v>
      </c>
      <c r="F261" s="211" t="s">
        <v>416</v>
      </c>
      <c r="G261" s="212" t="s">
        <v>119</v>
      </c>
      <c r="H261" s="213">
        <v>4027</v>
      </c>
      <c r="I261" s="214"/>
      <c r="J261" s="215">
        <f>ROUND(I261*H261,2)</f>
        <v>0</v>
      </c>
      <c r="K261" s="211" t="s">
        <v>170</v>
      </c>
      <c r="L261" s="48"/>
      <c r="M261" s="216" t="s">
        <v>32</v>
      </c>
      <c r="N261" s="217" t="s">
        <v>49</v>
      </c>
      <c r="O261" s="88"/>
      <c r="P261" s="218">
        <f>O261*H261</f>
        <v>0</v>
      </c>
      <c r="Q261" s="218">
        <v>0.00010000000000000001</v>
      </c>
      <c r="R261" s="218">
        <f>Q261*H261</f>
        <v>0.4027</v>
      </c>
      <c r="S261" s="218">
        <v>0</v>
      </c>
      <c r="T261" s="219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0" t="s">
        <v>171</v>
      </c>
      <c r="AT261" s="220" t="s">
        <v>167</v>
      </c>
      <c r="AU261" s="220" t="s">
        <v>88</v>
      </c>
      <c r="AY261" s="20" t="s">
        <v>165</v>
      </c>
      <c r="BE261" s="221">
        <f>IF(N261="základní",J261,0)</f>
        <v>0</v>
      </c>
      <c r="BF261" s="221">
        <f>IF(N261="snížená",J261,0)</f>
        <v>0</v>
      </c>
      <c r="BG261" s="221">
        <f>IF(N261="zákl. přenesená",J261,0)</f>
        <v>0</v>
      </c>
      <c r="BH261" s="221">
        <f>IF(N261="sníž. přenesená",J261,0)</f>
        <v>0</v>
      </c>
      <c r="BI261" s="221">
        <f>IF(N261="nulová",J261,0)</f>
        <v>0</v>
      </c>
      <c r="BJ261" s="20" t="s">
        <v>86</v>
      </c>
      <c r="BK261" s="221">
        <f>ROUND(I261*H261,2)</f>
        <v>0</v>
      </c>
      <c r="BL261" s="20" t="s">
        <v>171</v>
      </c>
      <c r="BM261" s="220" t="s">
        <v>417</v>
      </c>
    </row>
    <row r="262" s="2" customFormat="1">
      <c r="A262" s="42"/>
      <c r="B262" s="43"/>
      <c r="C262" s="44"/>
      <c r="D262" s="222" t="s">
        <v>173</v>
      </c>
      <c r="E262" s="44"/>
      <c r="F262" s="223" t="s">
        <v>418</v>
      </c>
      <c r="G262" s="44"/>
      <c r="H262" s="44"/>
      <c r="I262" s="224"/>
      <c r="J262" s="44"/>
      <c r="K262" s="44"/>
      <c r="L262" s="48"/>
      <c r="M262" s="225"/>
      <c r="N262" s="226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T262" s="20" t="s">
        <v>173</v>
      </c>
      <c r="AU262" s="20" t="s">
        <v>88</v>
      </c>
    </row>
    <row r="263" s="14" customFormat="1">
      <c r="A263" s="14"/>
      <c r="B263" s="238"/>
      <c r="C263" s="239"/>
      <c r="D263" s="229" t="s">
        <v>175</v>
      </c>
      <c r="E263" s="240" t="s">
        <v>32</v>
      </c>
      <c r="F263" s="241" t="s">
        <v>419</v>
      </c>
      <c r="G263" s="239"/>
      <c r="H263" s="242">
        <v>4027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175</v>
      </c>
      <c r="AU263" s="248" t="s">
        <v>88</v>
      </c>
      <c r="AV263" s="14" t="s">
        <v>88</v>
      </c>
      <c r="AW263" s="14" t="s">
        <v>39</v>
      </c>
      <c r="AX263" s="14" t="s">
        <v>86</v>
      </c>
      <c r="AY263" s="248" t="s">
        <v>165</v>
      </c>
    </row>
    <row r="264" s="2" customFormat="1" ht="24.15" customHeight="1">
      <c r="A264" s="42"/>
      <c r="B264" s="43"/>
      <c r="C264" s="209" t="s">
        <v>420</v>
      </c>
      <c r="D264" s="209" t="s">
        <v>167</v>
      </c>
      <c r="E264" s="210" t="s">
        <v>421</v>
      </c>
      <c r="F264" s="211" t="s">
        <v>422</v>
      </c>
      <c r="G264" s="212" t="s">
        <v>119</v>
      </c>
      <c r="H264" s="213">
        <v>4027</v>
      </c>
      <c r="I264" s="214"/>
      <c r="J264" s="215">
        <f>ROUND(I264*H264,2)</f>
        <v>0</v>
      </c>
      <c r="K264" s="211" t="s">
        <v>170</v>
      </c>
      <c r="L264" s="48"/>
      <c r="M264" s="216" t="s">
        <v>32</v>
      </c>
      <c r="N264" s="217" t="s">
        <v>49</v>
      </c>
      <c r="O264" s="88"/>
      <c r="P264" s="218">
        <f>O264*H264</f>
        <v>0</v>
      </c>
      <c r="Q264" s="218">
        <v>0.00020000000000000001</v>
      </c>
      <c r="R264" s="218">
        <f>Q264*H264</f>
        <v>0.8054</v>
      </c>
      <c r="S264" s="218">
        <v>0</v>
      </c>
      <c r="T264" s="219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0" t="s">
        <v>171</v>
      </c>
      <c r="AT264" s="220" t="s">
        <v>167</v>
      </c>
      <c r="AU264" s="220" t="s">
        <v>88</v>
      </c>
      <c r="AY264" s="20" t="s">
        <v>165</v>
      </c>
      <c r="BE264" s="221">
        <f>IF(N264="základní",J264,0)</f>
        <v>0</v>
      </c>
      <c r="BF264" s="221">
        <f>IF(N264="snížená",J264,0)</f>
        <v>0</v>
      </c>
      <c r="BG264" s="221">
        <f>IF(N264="zákl. přenesená",J264,0)</f>
        <v>0</v>
      </c>
      <c r="BH264" s="221">
        <f>IF(N264="sníž. přenesená",J264,0)</f>
        <v>0</v>
      </c>
      <c r="BI264" s="221">
        <f>IF(N264="nulová",J264,0)</f>
        <v>0</v>
      </c>
      <c r="BJ264" s="20" t="s">
        <v>86</v>
      </c>
      <c r="BK264" s="221">
        <f>ROUND(I264*H264,2)</f>
        <v>0</v>
      </c>
      <c r="BL264" s="20" t="s">
        <v>171</v>
      </c>
      <c r="BM264" s="220" t="s">
        <v>423</v>
      </c>
    </row>
    <row r="265" s="2" customFormat="1">
      <c r="A265" s="42"/>
      <c r="B265" s="43"/>
      <c r="C265" s="44"/>
      <c r="D265" s="222" t="s">
        <v>173</v>
      </c>
      <c r="E265" s="44"/>
      <c r="F265" s="223" t="s">
        <v>424</v>
      </c>
      <c r="G265" s="44"/>
      <c r="H265" s="44"/>
      <c r="I265" s="224"/>
      <c r="J265" s="44"/>
      <c r="K265" s="44"/>
      <c r="L265" s="48"/>
      <c r="M265" s="225"/>
      <c r="N265" s="226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173</v>
      </c>
      <c r="AU265" s="20" t="s">
        <v>88</v>
      </c>
    </row>
    <row r="266" s="14" customFormat="1">
      <c r="A266" s="14"/>
      <c r="B266" s="238"/>
      <c r="C266" s="239"/>
      <c r="D266" s="229" t="s">
        <v>175</v>
      </c>
      <c r="E266" s="240" t="s">
        <v>32</v>
      </c>
      <c r="F266" s="241" t="s">
        <v>419</v>
      </c>
      <c r="G266" s="239"/>
      <c r="H266" s="242">
        <v>4027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175</v>
      </c>
      <c r="AU266" s="248" t="s">
        <v>88</v>
      </c>
      <c r="AV266" s="14" t="s">
        <v>88</v>
      </c>
      <c r="AW266" s="14" t="s">
        <v>39</v>
      </c>
      <c r="AX266" s="14" t="s">
        <v>86</v>
      </c>
      <c r="AY266" s="248" t="s">
        <v>165</v>
      </c>
    </row>
    <row r="267" s="2" customFormat="1" ht="37.8" customHeight="1">
      <c r="A267" s="42"/>
      <c r="B267" s="43"/>
      <c r="C267" s="209" t="s">
        <v>425</v>
      </c>
      <c r="D267" s="209" t="s">
        <v>167</v>
      </c>
      <c r="E267" s="210" t="s">
        <v>426</v>
      </c>
      <c r="F267" s="211" t="s">
        <v>427</v>
      </c>
      <c r="G267" s="212" t="s">
        <v>119</v>
      </c>
      <c r="H267" s="213">
        <v>4027</v>
      </c>
      <c r="I267" s="214"/>
      <c r="J267" s="215">
        <f>ROUND(I267*H267,2)</f>
        <v>0</v>
      </c>
      <c r="K267" s="211" t="s">
        <v>170</v>
      </c>
      <c r="L267" s="48"/>
      <c r="M267" s="216" t="s">
        <v>32</v>
      </c>
      <c r="N267" s="217" t="s">
        <v>49</v>
      </c>
      <c r="O267" s="88"/>
      <c r="P267" s="218">
        <f>O267*H267</f>
        <v>0</v>
      </c>
      <c r="Q267" s="218">
        <v>0</v>
      </c>
      <c r="R267" s="218">
        <f>Q267*H267</f>
        <v>0</v>
      </c>
      <c r="S267" s="218">
        <v>0</v>
      </c>
      <c r="T267" s="219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0" t="s">
        <v>171</v>
      </c>
      <c r="AT267" s="220" t="s">
        <v>167</v>
      </c>
      <c r="AU267" s="220" t="s">
        <v>88</v>
      </c>
      <c r="AY267" s="20" t="s">
        <v>165</v>
      </c>
      <c r="BE267" s="221">
        <f>IF(N267="základní",J267,0)</f>
        <v>0</v>
      </c>
      <c r="BF267" s="221">
        <f>IF(N267="snížená",J267,0)</f>
        <v>0</v>
      </c>
      <c r="BG267" s="221">
        <f>IF(N267="zákl. přenesená",J267,0)</f>
        <v>0</v>
      </c>
      <c r="BH267" s="221">
        <f>IF(N267="sníž. přenesená",J267,0)</f>
        <v>0</v>
      </c>
      <c r="BI267" s="221">
        <f>IF(N267="nulová",J267,0)</f>
        <v>0</v>
      </c>
      <c r="BJ267" s="20" t="s">
        <v>86</v>
      </c>
      <c r="BK267" s="221">
        <f>ROUND(I267*H267,2)</f>
        <v>0</v>
      </c>
      <c r="BL267" s="20" t="s">
        <v>171</v>
      </c>
      <c r="BM267" s="220" t="s">
        <v>428</v>
      </c>
    </row>
    <row r="268" s="2" customFormat="1">
      <c r="A268" s="42"/>
      <c r="B268" s="43"/>
      <c r="C268" s="44"/>
      <c r="D268" s="222" t="s">
        <v>173</v>
      </c>
      <c r="E268" s="44"/>
      <c r="F268" s="223" t="s">
        <v>429</v>
      </c>
      <c r="G268" s="44"/>
      <c r="H268" s="44"/>
      <c r="I268" s="224"/>
      <c r="J268" s="44"/>
      <c r="K268" s="44"/>
      <c r="L268" s="48"/>
      <c r="M268" s="225"/>
      <c r="N268" s="226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173</v>
      </c>
      <c r="AU268" s="20" t="s">
        <v>88</v>
      </c>
    </row>
    <row r="269" s="2" customFormat="1" ht="37.8" customHeight="1">
      <c r="A269" s="42"/>
      <c r="B269" s="43"/>
      <c r="C269" s="209" t="s">
        <v>430</v>
      </c>
      <c r="D269" s="209" t="s">
        <v>167</v>
      </c>
      <c r="E269" s="210" t="s">
        <v>431</v>
      </c>
      <c r="F269" s="211" t="s">
        <v>432</v>
      </c>
      <c r="G269" s="212" t="s">
        <v>119</v>
      </c>
      <c r="H269" s="213">
        <v>20</v>
      </c>
      <c r="I269" s="214"/>
      <c r="J269" s="215">
        <f>ROUND(I269*H269,2)</f>
        <v>0</v>
      </c>
      <c r="K269" s="211" t="s">
        <v>170</v>
      </c>
      <c r="L269" s="48"/>
      <c r="M269" s="216" t="s">
        <v>32</v>
      </c>
      <c r="N269" s="217" t="s">
        <v>49</v>
      </c>
      <c r="O269" s="88"/>
      <c r="P269" s="218">
        <f>O269*H269</f>
        <v>0</v>
      </c>
      <c r="Q269" s="218">
        <v>1.0000000000000001E-05</v>
      </c>
      <c r="R269" s="218">
        <f>Q269*H269</f>
        <v>0.00020000000000000001</v>
      </c>
      <c r="S269" s="218">
        <v>0</v>
      </c>
      <c r="T269" s="219">
        <f>S269*H269</f>
        <v>0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R269" s="220" t="s">
        <v>171</v>
      </c>
      <c r="AT269" s="220" t="s">
        <v>167</v>
      </c>
      <c r="AU269" s="220" t="s">
        <v>88</v>
      </c>
      <c r="AY269" s="20" t="s">
        <v>165</v>
      </c>
      <c r="BE269" s="221">
        <f>IF(N269="základní",J269,0)</f>
        <v>0</v>
      </c>
      <c r="BF269" s="221">
        <f>IF(N269="snížená",J269,0)</f>
        <v>0</v>
      </c>
      <c r="BG269" s="221">
        <f>IF(N269="zákl. přenesená",J269,0)</f>
        <v>0</v>
      </c>
      <c r="BH269" s="221">
        <f>IF(N269="sníž. přenesená",J269,0)</f>
        <v>0</v>
      </c>
      <c r="BI269" s="221">
        <f>IF(N269="nulová",J269,0)</f>
        <v>0</v>
      </c>
      <c r="BJ269" s="20" t="s">
        <v>86</v>
      </c>
      <c r="BK269" s="221">
        <f>ROUND(I269*H269,2)</f>
        <v>0</v>
      </c>
      <c r="BL269" s="20" t="s">
        <v>171</v>
      </c>
      <c r="BM269" s="220" t="s">
        <v>433</v>
      </c>
    </row>
    <row r="270" s="2" customFormat="1">
      <c r="A270" s="42"/>
      <c r="B270" s="43"/>
      <c r="C270" s="44"/>
      <c r="D270" s="222" t="s">
        <v>173</v>
      </c>
      <c r="E270" s="44"/>
      <c r="F270" s="223" t="s">
        <v>434</v>
      </c>
      <c r="G270" s="44"/>
      <c r="H270" s="44"/>
      <c r="I270" s="224"/>
      <c r="J270" s="44"/>
      <c r="K270" s="44"/>
      <c r="L270" s="48"/>
      <c r="M270" s="225"/>
      <c r="N270" s="226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T270" s="20" t="s">
        <v>173</v>
      </c>
      <c r="AU270" s="20" t="s">
        <v>88</v>
      </c>
    </row>
    <row r="271" s="14" customFormat="1">
      <c r="A271" s="14"/>
      <c r="B271" s="238"/>
      <c r="C271" s="239"/>
      <c r="D271" s="229" t="s">
        <v>175</v>
      </c>
      <c r="E271" s="240" t="s">
        <v>32</v>
      </c>
      <c r="F271" s="241" t="s">
        <v>121</v>
      </c>
      <c r="G271" s="239"/>
      <c r="H271" s="242">
        <v>20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8" t="s">
        <v>175</v>
      </c>
      <c r="AU271" s="248" t="s">
        <v>88</v>
      </c>
      <c r="AV271" s="14" t="s">
        <v>88</v>
      </c>
      <c r="AW271" s="14" t="s">
        <v>39</v>
      </c>
      <c r="AX271" s="14" t="s">
        <v>86</v>
      </c>
      <c r="AY271" s="248" t="s">
        <v>165</v>
      </c>
    </row>
    <row r="272" s="2" customFormat="1" ht="33" customHeight="1">
      <c r="A272" s="42"/>
      <c r="B272" s="43"/>
      <c r="C272" s="209" t="s">
        <v>435</v>
      </c>
      <c r="D272" s="209" t="s">
        <v>167</v>
      </c>
      <c r="E272" s="210" t="s">
        <v>436</v>
      </c>
      <c r="F272" s="211" t="s">
        <v>437</v>
      </c>
      <c r="G272" s="212" t="s">
        <v>119</v>
      </c>
      <c r="H272" s="213">
        <v>20</v>
      </c>
      <c r="I272" s="214"/>
      <c r="J272" s="215">
        <f>ROUND(I272*H272,2)</f>
        <v>0</v>
      </c>
      <c r="K272" s="211" t="s">
        <v>32</v>
      </c>
      <c r="L272" s="48"/>
      <c r="M272" s="216" t="s">
        <v>32</v>
      </c>
      <c r="N272" s="217" t="s">
        <v>49</v>
      </c>
      <c r="O272" s="88"/>
      <c r="P272" s="218">
        <f>O272*H272</f>
        <v>0</v>
      </c>
      <c r="Q272" s="218">
        <v>1.0000000000000001E-05</v>
      </c>
      <c r="R272" s="218">
        <f>Q272*H272</f>
        <v>0.00020000000000000001</v>
      </c>
      <c r="S272" s="218">
        <v>0</v>
      </c>
      <c r="T272" s="219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0" t="s">
        <v>171</v>
      </c>
      <c r="AT272" s="220" t="s">
        <v>167</v>
      </c>
      <c r="AU272" s="220" t="s">
        <v>88</v>
      </c>
      <c r="AY272" s="20" t="s">
        <v>165</v>
      </c>
      <c r="BE272" s="221">
        <f>IF(N272="základní",J272,0)</f>
        <v>0</v>
      </c>
      <c r="BF272" s="221">
        <f>IF(N272="snížená",J272,0)</f>
        <v>0</v>
      </c>
      <c r="BG272" s="221">
        <f>IF(N272="zákl. přenesená",J272,0)</f>
        <v>0</v>
      </c>
      <c r="BH272" s="221">
        <f>IF(N272="sníž. přenesená",J272,0)</f>
        <v>0</v>
      </c>
      <c r="BI272" s="221">
        <f>IF(N272="nulová",J272,0)</f>
        <v>0</v>
      </c>
      <c r="BJ272" s="20" t="s">
        <v>86</v>
      </c>
      <c r="BK272" s="221">
        <f>ROUND(I272*H272,2)</f>
        <v>0</v>
      </c>
      <c r="BL272" s="20" t="s">
        <v>171</v>
      </c>
      <c r="BM272" s="220" t="s">
        <v>438</v>
      </c>
    </row>
    <row r="273" s="14" customFormat="1">
      <c r="A273" s="14"/>
      <c r="B273" s="238"/>
      <c r="C273" s="239"/>
      <c r="D273" s="229" t="s">
        <v>175</v>
      </c>
      <c r="E273" s="240" t="s">
        <v>32</v>
      </c>
      <c r="F273" s="241" t="s">
        <v>124</v>
      </c>
      <c r="G273" s="239"/>
      <c r="H273" s="242">
        <v>20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8" t="s">
        <v>175</v>
      </c>
      <c r="AU273" s="248" t="s">
        <v>88</v>
      </c>
      <c r="AV273" s="14" t="s">
        <v>88</v>
      </c>
      <c r="AW273" s="14" t="s">
        <v>39</v>
      </c>
      <c r="AX273" s="14" t="s">
        <v>86</v>
      </c>
      <c r="AY273" s="248" t="s">
        <v>165</v>
      </c>
    </row>
    <row r="274" s="2" customFormat="1" ht="24.15" customHeight="1">
      <c r="A274" s="42"/>
      <c r="B274" s="43"/>
      <c r="C274" s="209" t="s">
        <v>439</v>
      </c>
      <c r="D274" s="209" t="s">
        <v>167</v>
      </c>
      <c r="E274" s="210" t="s">
        <v>440</v>
      </c>
      <c r="F274" s="211" t="s">
        <v>441</v>
      </c>
      <c r="G274" s="212" t="s">
        <v>119</v>
      </c>
      <c r="H274" s="213">
        <v>20</v>
      </c>
      <c r="I274" s="214"/>
      <c r="J274" s="215">
        <f>ROUND(I274*H274,2)</f>
        <v>0</v>
      </c>
      <c r="K274" s="211" t="s">
        <v>32</v>
      </c>
      <c r="L274" s="48"/>
      <c r="M274" s="216" t="s">
        <v>32</v>
      </c>
      <c r="N274" s="217" t="s">
        <v>49</v>
      </c>
      <c r="O274" s="88"/>
      <c r="P274" s="218">
        <f>O274*H274</f>
        <v>0</v>
      </c>
      <c r="Q274" s="218">
        <v>0.00034000000000000002</v>
      </c>
      <c r="R274" s="218">
        <f>Q274*H274</f>
        <v>0.0068000000000000005</v>
      </c>
      <c r="S274" s="218">
        <v>0</v>
      </c>
      <c r="T274" s="219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0" t="s">
        <v>171</v>
      </c>
      <c r="AT274" s="220" t="s">
        <v>167</v>
      </c>
      <c r="AU274" s="220" t="s">
        <v>88</v>
      </c>
      <c r="AY274" s="20" t="s">
        <v>165</v>
      </c>
      <c r="BE274" s="221">
        <f>IF(N274="základní",J274,0)</f>
        <v>0</v>
      </c>
      <c r="BF274" s="221">
        <f>IF(N274="snížená",J274,0)</f>
        <v>0</v>
      </c>
      <c r="BG274" s="221">
        <f>IF(N274="zákl. přenesená",J274,0)</f>
        <v>0</v>
      </c>
      <c r="BH274" s="221">
        <f>IF(N274="sníž. přenesená",J274,0)</f>
        <v>0</v>
      </c>
      <c r="BI274" s="221">
        <f>IF(N274="nulová",J274,0)</f>
        <v>0</v>
      </c>
      <c r="BJ274" s="20" t="s">
        <v>86</v>
      </c>
      <c r="BK274" s="221">
        <f>ROUND(I274*H274,2)</f>
        <v>0</v>
      </c>
      <c r="BL274" s="20" t="s">
        <v>171</v>
      </c>
      <c r="BM274" s="220" t="s">
        <v>442</v>
      </c>
    </row>
    <row r="275" s="2" customFormat="1">
      <c r="A275" s="42"/>
      <c r="B275" s="43"/>
      <c r="C275" s="44"/>
      <c r="D275" s="229" t="s">
        <v>195</v>
      </c>
      <c r="E275" s="44"/>
      <c r="F275" s="260" t="s">
        <v>443</v>
      </c>
      <c r="G275" s="44"/>
      <c r="H275" s="44"/>
      <c r="I275" s="224"/>
      <c r="J275" s="44"/>
      <c r="K275" s="44"/>
      <c r="L275" s="48"/>
      <c r="M275" s="225"/>
      <c r="N275" s="226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195</v>
      </c>
      <c r="AU275" s="20" t="s">
        <v>88</v>
      </c>
    </row>
    <row r="276" s="14" customFormat="1">
      <c r="A276" s="14"/>
      <c r="B276" s="238"/>
      <c r="C276" s="239"/>
      <c r="D276" s="229" t="s">
        <v>175</v>
      </c>
      <c r="E276" s="240" t="s">
        <v>32</v>
      </c>
      <c r="F276" s="241" t="s">
        <v>124</v>
      </c>
      <c r="G276" s="239"/>
      <c r="H276" s="242">
        <v>20</v>
      </c>
      <c r="I276" s="243"/>
      <c r="J276" s="239"/>
      <c r="K276" s="239"/>
      <c r="L276" s="244"/>
      <c r="M276" s="245"/>
      <c r="N276" s="246"/>
      <c r="O276" s="246"/>
      <c r="P276" s="246"/>
      <c r="Q276" s="246"/>
      <c r="R276" s="246"/>
      <c r="S276" s="246"/>
      <c r="T276" s="24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8" t="s">
        <v>175</v>
      </c>
      <c r="AU276" s="248" t="s">
        <v>88</v>
      </c>
      <c r="AV276" s="14" t="s">
        <v>88</v>
      </c>
      <c r="AW276" s="14" t="s">
        <v>39</v>
      </c>
      <c r="AX276" s="14" t="s">
        <v>86</v>
      </c>
      <c r="AY276" s="248" t="s">
        <v>165</v>
      </c>
    </row>
    <row r="277" s="2" customFormat="1" ht="55.5" customHeight="1">
      <c r="A277" s="42"/>
      <c r="B277" s="43"/>
      <c r="C277" s="209" t="s">
        <v>444</v>
      </c>
      <c r="D277" s="209" t="s">
        <v>167</v>
      </c>
      <c r="E277" s="210" t="s">
        <v>445</v>
      </c>
      <c r="F277" s="211" t="s">
        <v>446</v>
      </c>
      <c r="G277" s="212" t="s">
        <v>119</v>
      </c>
      <c r="H277" s="213">
        <v>20</v>
      </c>
      <c r="I277" s="214"/>
      <c r="J277" s="215">
        <f>ROUND(I277*H277,2)</f>
        <v>0</v>
      </c>
      <c r="K277" s="211" t="s">
        <v>170</v>
      </c>
      <c r="L277" s="48"/>
      <c r="M277" s="216" t="s">
        <v>32</v>
      </c>
      <c r="N277" s="217" t="s">
        <v>49</v>
      </c>
      <c r="O277" s="88"/>
      <c r="P277" s="218">
        <f>O277*H277</f>
        <v>0</v>
      </c>
      <c r="Q277" s="218">
        <v>0.00066</v>
      </c>
      <c r="R277" s="218">
        <f>Q277*H277</f>
        <v>0.0132</v>
      </c>
      <c r="S277" s="218">
        <v>0</v>
      </c>
      <c r="T277" s="219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0" t="s">
        <v>171</v>
      </c>
      <c r="AT277" s="220" t="s">
        <v>167</v>
      </c>
      <c r="AU277" s="220" t="s">
        <v>88</v>
      </c>
      <c r="AY277" s="20" t="s">
        <v>165</v>
      </c>
      <c r="BE277" s="221">
        <f>IF(N277="základní",J277,0)</f>
        <v>0</v>
      </c>
      <c r="BF277" s="221">
        <f>IF(N277="snížená",J277,0)</f>
        <v>0</v>
      </c>
      <c r="BG277" s="221">
        <f>IF(N277="zákl. přenesená",J277,0)</f>
        <v>0</v>
      </c>
      <c r="BH277" s="221">
        <f>IF(N277="sníž. přenesená",J277,0)</f>
        <v>0</v>
      </c>
      <c r="BI277" s="221">
        <f>IF(N277="nulová",J277,0)</f>
        <v>0</v>
      </c>
      <c r="BJ277" s="20" t="s">
        <v>86</v>
      </c>
      <c r="BK277" s="221">
        <f>ROUND(I277*H277,2)</f>
        <v>0</v>
      </c>
      <c r="BL277" s="20" t="s">
        <v>171</v>
      </c>
      <c r="BM277" s="220" t="s">
        <v>447</v>
      </c>
    </row>
    <row r="278" s="2" customFormat="1">
      <c r="A278" s="42"/>
      <c r="B278" s="43"/>
      <c r="C278" s="44"/>
      <c r="D278" s="222" t="s">
        <v>173</v>
      </c>
      <c r="E278" s="44"/>
      <c r="F278" s="223" t="s">
        <v>448</v>
      </c>
      <c r="G278" s="44"/>
      <c r="H278" s="44"/>
      <c r="I278" s="224"/>
      <c r="J278" s="44"/>
      <c r="K278" s="44"/>
      <c r="L278" s="48"/>
      <c r="M278" s="225"/>
      <c r="N278" s="226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173</v>
      </c>
      <c r="AU278" s="20" t="s">
        <v>88</v>
      </c>
    </row>
    <row r="279" s="2" customFormat="1">
      <c r="A279" s="42"/>
      <c r="B279" s="43"/>
      <c r="C279" s="44"/>
      <c r="D279" s="229" t="s">
        <v>195</v>
      </c>
      <c r="E279" s="44"/>
      <c r="F279" s="260" t="s">
        <v>449</v>
      </c>
      <c r="G279" s="44"/>
      <c r="H279" s="44"/>
      <c r="I279" s="224"/>
      <c r="J279" s="44"/>
      <c r="K279" s="44"/>
      <c r="L279" s="48"/>
      <c r="M279" s="225"/>
      <c r="N279" s="226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0" t="s">
        <v>195</v>
      </c>
      <c r="AU279" s="20" t="s">
        <v>88</v>
      </c>
    </row>
    <row r="280" s="14" customFormat="1">
      <c r="A280" s="14"/>
      <c r="B280" s="238"/>
      <c r="C280" s="239"/>
      <c r="D280" s="229" t="s">
        <v>175</v>
      </c>
      <c r="E280" s="240" t="s">
        <v>32</v>
      </c>
      <c r="F280" s="241" t="s">
        <v>121</v>
      </c>
      <c r="G280" s="239"/>
      <c r="H280" s="242">
        <v>20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8" t="s">
        <v>175</v>
      </c>
      <c r="AU280" s="248" t="s">
        <v>88</v>
      </c>
      <c r="AV280" s="14" t="s">
        <v>88</v>
      </c>
      <c r="AW280" s="14" t="s">
        <v>39</v>
      </c>
      <c r="AX280" s="14" t="s">
        <v>86</v>
      </c>
      <c r="AY280" s="248" t="s">
        <v>165</v>
      </c>
    </row>
    <row r="281" s="2" customFormat="1" ht="24.15" customHeight="1">
      <c r="A281" s="42"/>
      <c r="B281" s="43"/>
      <c r="C281" s="209" t="s">
        <v>450</v>
      </c>
      <c r="D281" s="209" t="s">
        <v>167</v>
      </c>
      <c r="E281" s="210" t="s">
        <v>451</v>
      </c>
      <c r="F281" s="211" t="s">
        <v>452</v>
      </c>
      <c r="G281" s="212" t="s">
        <v>202</v>
      </c>
      <c r="H281" s="213">
        <v>3.246</v>
      </c>
      <c r="I281" s="214"/>
      <c r="J281" s="215">
        <f>ROUND(I281*H281,2)</f>
        <v>0</v>
      </c>
      <c r="K281" s="211" t="s">
        <v>170</v>
      </c>
      <c r="L281" s="48"/>
      <c r="M281" s="216" t="s">
        <v>32</v>
      </c>
      <c r="N281" s="217" t="s">
        <v>49</v>
      </c>
      <c r="O281" s="88"/>
      <c r="P281" s="218">
        <f>O281*H281</f>
        <v>0</v>
      </c>
      <c r="Q281" s="218">
        <v>2.3113999999999999</v>
      </c>
      <c r="R281" s="218">
        <f>Q281*H281</f>
        <v>7.5028043999999996</v>
      </c>
      <c r="S281" s="218">
        <v>0</v>
      </c>
      <c r="T281" s="219">
        <f>S281*H281</f>
        <v>0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R281" s="220" t="s">
        <v>171</v>
      </c>
      <c r="AT281" s="220" t="s">
        <v>167</v>
      </c>
      <c r="AU281" s="220" t="s">
        <v>88</v>
      </c>
      <c r="AY281" s="20" t="s">
        <v>165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20" t="s">
        <v>86</v>
      </c>
      <c r="BK281" s="221">
        <f>ROUND(I281*H281,2)</f>
        <v>0</v>
      </c>
      <c r="BL281" s="20" t="s">
        <v>171</v>
      </c>
      <c r="BM281" s="220" t="s">
        <v>453</v>
      </c>
    </row>
    <row r="282" s="2" customFormat="1">
      <c r="A282" s="42"/>
      <c r="B282" s="43"/>
      <c r="C282" s="44"/>
      <c r="D282" s="222" t="s">
        <v>173</v>
      </c>
      <c r="E282" s="44"/>
      <c r="F282" s="223" t="s">
        <v>454</v>
      </c>
      <c r="G282" s="44"/>
      <c r="H282" s="44"/>
      <c r="I282" s="224"/>
      <c r="J282" s="44"/>
      <c r="K282" s="44"/>
      <c r="L282" s="48"/>
      <c r="M282" s="225"/>
      <c r="N282" s="226"/>
      <c r="O282" s="88"/>
      <c r="P282" s="88"/>
      <c r="Q282" s="88"/>
      <c r="R282" s="88"/>
      <c r="S282" s="88"/>
      <c r="T282" s="89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T282" s="20" t="s">
        <v>173</v>
      </c>
      <c r="AU282" s="20" t="s">
        <v>88</v>
      </c>
    </row>
    <row r="283" s="13" customFormat="1">
      <c r="A283" s="13"/>
      <c r="B283" s="227"/>
      <c r="C283" s="228"/>
      <c r="D283" s="229" t="s">
        <v>175</v>
      </c>
      <c r="E283" s="230" t="s">
        <v>32</v>
      </c>
      <c r="F283" s="231" t="s">
        <v>455</v>
      </c>
      <c r="G283" s="228"/>
      <c r="H283" s="230" t="s">
        <v>32</v>
      </c>
      <c r="I283" s="232"/>
      <c r="J283" s="228"/>
      <c r="K283" s="228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175</v>
      </c>
      <c r="AU283" s="237" t="s">
        <v>88</v>
      </c>
      <c r="AV283" s="13" t="s">
        <v>86</v>
      </c>
      <c r="AW283" s="13" t="s">
        <v>39</v>
      </c>
      <c r="AX283" s="13" t="s">
        <v>78</v>
      </c>
      <c r="AY283" s="237" t="s">
        <v>165</v>
      </c>
    </row>
    <row r="284" s="14" customFormat="1">
      <c r="A284" s="14"/>
      <c r="B284" s="238"/>
      <c r="C284" s="239"/>
      <c r="D284" s="229" t="s">
        <v>175</v>
      </c>
      <c r="E284" s="240" t="s">
        <v>32</v>
      </c>
      <c r="F284" s="241" t="s">
        <v>456</v>
      </c>
      <c r="G284" s="239"/>
      <c r="H284" s="242">
        <v>3.246</v>
      </c>
      <c r="I284" s="243"/>
      <c r="J284" s="239"/>
      <c r="K284" s="239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175</v>
      </c>
      <c r="AU284" s="248" t="s">
        <v>88</v>
      </c>
      <c r="AV284" s="14" t="s">
        <v>88</v>
      </c>
      <c r="AW284" s="14" t="s">
        <v>39</v>
      </c>
      <c r="AX284" s="14" t="s">
        <v>78</v>
      </c>
      <c r="AY284" s="248" t="s">
        <v>165</v>
      </c>
    </row>
    <row r="285" s="15" customFormat="1">
      <c r="A285" s="15"/>
      <c r="B285" s="249"/>
      <c r="C285" s="250"/>
      <c r="D285" s="229" t="s">
        <v>175</v>
      </c>
      <c r="E285" s="251" t="s">
        <v>32</v>
      </c>
      <c r="F285" s="252" t="s">
        <v>178</v>
      </c>
      <c r="G285" s="250"/>
      <c r="H285" s="253">
        <v>3.246</v>
      </c>
      <c r="I285" s="254"/>
      <c r="J285" s="250"/>
      <c r="K285" s="250"/>
      <c r="L285" s="255"/>
      <c r="M285" s="256"/>
      <c r="N285" s="257"/>
      <c r="O285" s="257"/>
      <c r="P285" s="257"/>
      <c r="Q285" s="257"/>
      <c r="R285" s="257"/>
      <c r="S285" s="257"/>
      <c r="T285" s="25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9" t="s">
        <v>175</v>
      </c>
      <c r="AU285" s="259" t="s">
        <v>88</v>
      </c>
      <c r="AV285" s="15" t="s">
        <v>171</v>
      </c>
      <c r="AW285" s="15" t="s">
        <v>39</v>
      </c>
      <c r="AX285" s="15" t="s">
        <v>86</v>
      </c>
      <c r="AY285" s="259" t="s">
        <v>165</v>
      </c>
    </row>
    <row r="286" s="2" customFormat="1" ht="16.5" customHeight="1">
      <c r="A286" s="42"/>
      <c r="B286" s="43"/>
      <c r="C286" s="209" t="s">
        <v>457</v>
      </c>
      <c r="D286" s="209" t="s">
        <v>167</v>
      </c>
      <c r="E286" s="210" t="s">
        <v>458</v>
      </c>
      <c r="F286" s="211" t="s">
        <v>459</v>
      </c>
      <c r="G286" s="212" t="s">
        <v>119</v>
      </c>
      <c r="H286" s="213">
        <v>14</v>
      </c>
      <c r="I286" s="214"/>
      <c r="J286" s="215">
        <f>ROUND(I286*H286,2)</f>
        <v>0</v>
      </c>
      <c r="K286" s="211" t="s">
        <v>32</v>
      </c>
      <c r="L286" s="48"/>
      <c r="M286" s="216" t="s">
        <v>32</v>
      </c>
      <c r="N286" s="217" t="s">
        <v>49</v>
      </c>
      <c r="O286" s="88"/>
      <c r="P286" s="218">
        <f>O286*H286</f>
        <v>0</v>
      </c>
      <c r="Q286" s="218">
        <v>0</v>
      </c>
      <c r="R286" s="218">
        <f>Q286*H286</f>
        <v>0</v>
      </c>
      <c r="S286" s="218">
        <v>0</v>
      </c>
      <c r="T286" s="219">
        <f>S286*H286</f>
        <v>0</v>
      </c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R286" s="220" t="s">
        <v>171</v>
      </c>
      <c r="AT286" s="220" t="s">
        <v>167</v>
      </c>
      <c r="AU286" s="220" t="s">
        <v>88</v>
      </c>
      <c r="AY286" s="20" t="s">
        <v>165</v>
      </c>
      <c r="BE286" s="221">
        <f>IF(N286="základní",J286,0)</f>
        <v>0</v>
      </c>
      <c r="BF286" s="221">
        <f>IF(N286="snížená",J286,0)</f>
        <v>0</v>
      </c>
      <c r="BG286" s="221">
        <f>IF(N286="zákl. přenesená",J286,0)</f>
        <v>0</v>
      </c>
      <c r="BH286" s="221">
        <f>IF(N286="sníž. přenesená",J286,0)</f>
        <v>0</v>
      </c>
      <c r="BI286" s="221">
        <f>IF(N286="nulová",J286,0)</f>
        <v>0</v>
      </c>
      <c r="BJ286" s="20" t="s">
        <v>86</v>
      </c>
      <c r="BK286" s="221">
        <f>ROUND(I286*H286,2)</f>
        <v>0</v>
      </c>
      <c r="BL286" s="20" t="s">
        <v>171</v>
      </c>
      <c r="BM286" s="220" t="s">
        <v>460</v>
      </c>
    </row>
    <row r="287" s="13" customFormat="1">
      <c r="A287" s="13"/>
      <c r="B287" s="227"/>
      <c r="C287" s="228"/>
      <c r="D287" s="229" t="s">
        <v>175</v>
      </c>
      <c r="E287" s="230" t="s">
        <v>32</v>
      </c>
      <c r="F287" s="231" t="s">
        <v>253</v>
      </c>
      <c r="G287" s="228"/>
      <c r="H287" s="230" t="s">
        <v>32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175</v>
      </c>
      <c r="AU287" s="237" t="s">
        <v>88</v>
      </c>
      <c r="AV287" s="13" t="s">
        <v>86</v>
      </c>
      <c r="AW287" s="13" t="s">
        <v>39</v>
      </c>
      <c r="AX287" s="13" t="s">
        <v>78</v>
      </c>
      <c r="AY287" s="237" t="s">
        <v>165</v>
      </c>
    </row>
    <row r="288" s="14" customFormat="1">
      <c r="A288" s="14"/>
      <c r="B288" s="238"/>
      <c r="C288" s="239"/>
      <c r="D288" s="229" t="s">
        <v>175</v>
      </c>
      <c r="E288" s="240" t="s">
        <v>32</v>
      </c>
      <c r="F288" s="241" t="s">
        <v>461</v>
      </c>
      <c r="G288" s="239"/>
      <c r="H288" s="242">
        <v>14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175</v>
      </c>
      <c r="AU288" s="248" t="s">
        <v>88</v>
      </c>
      <c r="AV288" s="14" t="s">
        <v>88</v>
      </c>
      <c r="AW288" s="14" t="s">
        <v>39</v>
      </c>
      <c r="AX288" s="14" t="s">
        <v>78</v>
      </c>
      <c r="AY288" s="248" t="s">
        <v>165</v>
      </c>
    </row>
    <row r="289" s="15" customFormat="1">
      <c r="A289" s="15"/>
      <c r="B289" s="249"/>
      <c r="C289" s="250"/>
      <c r="D289" s="229" t="s">
        <v>175</v>
      </c>
      <c r="E289" s="251" t="s">
        <v>32</v>
      </c>
      <c r="F289" s="252" t="s">
        <v>178</v>
      </c>
      <c r="G289" s="250"/>
      <c r="H289" s="253">
        <v>14</v>
      </c>
      <c r="I289" s="254"/>
      <c r="J289" s="250"/>
      <c r="K289" s="250"/>
      <c r="L289" s="255"/>
      <c r="M289" s="256"/>
      <c r="N289" s="257"/>
      <c r="O289" s="257"/>
      <c r="P289" s="257"/>
      <c r="Q289" s="257"/>
      <c r="R289" s="257"/>
      <c r="S289" s="257"/>
      <c r="T289" s="25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9" t="s">
        <v>175</v>
      </c>
      <c r="AU289" s="259" t="s">
        <v>88</v>
      </c>
      <c r="AV289" s="15" t="s">
        <v>171</v>
      </c>
      <c r="AW289" s="15" t="s">
        <v>39</v>
      </c>
      <c r="AX289" s="15" t="s">
        <v>86</v>
      </c>
      <c r="AY289" s="259" t="s">
        <v>165</v>
      </c>
    </row>
    <row r="290" s="2" customFormat="1" ht="24.15" customHeight="1">
      <c r="A290" s="42"/>
      <c r="B290" s="43"/>
      <c r="C290" s="272" t="s">
        <v>462</v>
      </c>
      <c r="D290" s="272" t="s">
        <v>256</v>
      </c>
      <c r="E290" s="273" t="s">
        <v>463</v>
      </c>
      <c r="F290" s="274" t="s">
        <v>464</v>
      </c>
      <c r="G290" s="275" t="s">
        <v>119</v>
      </c>
      <c r="H290" s="276">
        <v>14.42</v>
      </c>
      <c r="I290" s="277"/>
      <c r="J290" s="278">
        <f>ROUND(I290*H290,2)</f>
        <v>0</v>
      </c>
      <c r="K290" s="274" t="s">
        <v>170</v>
      </c>
      <c r="L290" s="279"/>
      <c r="M290" s="280" t="s">
        <v>32</v>
      </c>
      <c r="N290" s="281" t="s">
        <v>49</v>
      </c>
      <c r="O290" s="88"/>
      <c r="P290" s="218">
        <f>O290*H290</f>
        <v>0</v>
      </c>
      <c r="Q290" s="218">
        <v>0.029559999999999999</v>
      </c>
      <c r="R290" s="218">
        <f>Q290*H290</f>
        <v>0.4262552</v>
      </c>
      <c r="S290" s="218">
        <v>0</v>
      </c>
      <c r="T290" s="219">
        <f>S290*H290</f>
        <v>0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20" t="s">
        <v>230</v>
      </c>
      <c r="AT290" s="220" t="s">
        <v>256</v>
      </c>
      <c r="AU290" s="220" t="s">
        <v>88</v>
      </c>
      <c r="AY290" s="20" t="s">
        <v>165</v>
      </c>
      <c r="BE290" s="221">
        <f>IF(N290="základní",J290,0)</f>
        <v>0</v>
      </c>
      <c r="BF290" s="221">
        <f>IF(N290="snížená",J290,0)</f>
        <v>0</v>
      </c>
      <c r="BG290" s="221">
        <f>IF(N290="zákl. přenesená",J290,0)</f>
        <v>0</v>
      </c>
      <c r="BH290" s="221">
        <f>IF(N290="sníž. přenesená",J290,0)</f>
        <v>0</v>
      </c>
      <c r="BI290" s="221">
        <f>IF(N290="nulová",J290,0)</f>
        <v>0</v>
      </c>
      <c r="BJ290" s="20" t="s">
        <v>86</v>
      </c>
      <c r="BK290" s="221">
        <f>ROUND(I290*H290,2)</f>
        <v>0</v>
      </c>
      <c r="BL290" s="20" t="s">
        <v>171</v>
      </c>
      <c r="BM290" s="220" t="s">
        <v>465</v>
      </c>
    </row>
    <row r="291" s="14" customFormat="1">
      <c r="A291" s="14"/>
      <c r="B291" s="238"/>
      <c r="C291" s="239"/>
      <c r="D291" s="229" t="s">
        <v>175</v>
      </c>
      <c r="E291" s="239"/>
      <c r="F291" s="241" t="s">
        <v>466</v>
      </c>
      <c r="G291" s="239"/>
      <c r="H291" s="242">
        <v>14.42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175</v>
      </c>
      <c r="AU291" s="248" t="s">
        <v>88</v>
      </c>
      <c r="AV291" s="14" t="s">
        <v>88</v>
      </c>
      <c r="AW291" s="14" t="s">
        <v>4</v>
      </c>
      <c r="AX291" s="14" t="s">
        <v>86</v>
      </c>
      <c r="AY291" s="248" t="s">
        <v>165</v>
      </c>
    </row>
    <row r="292" s="2" customFormat="1" ht="62.7" customHeight="1">
      <c r="A292" s="42"/>
      <c r="B292" s="43"/>
      <c r="C292" s="209" t="s">
        <v>467</v>
      </c>
      <c r="D292" s="209" t="s">
        <v>167</v>
      </c>
      <c r="E292" s="210" t="s">
        <v>468</v>
      </c>
      <c r="F292" s="211" t="s">
        <v>469</v>
      </c>
      <c r="G292" s="212" t="s">
        <v>119</v>
      </c>
      <c r="H292" s="213">
        <v>94</v>
      </c>
      <c r="I292" s="214"/>
      <c r="J292" s="215">
        <f>ROUND(I292*H292,2)</f>
        <v>0</v>
      </c>
      <c r="K292" s="211" t="s">
        <v>170</v>
      </c>
      <c r="L292" s="48"/>
      <c r="M292" s="216" t="s">
        <v>32</v>
      </c>
      <c r="N292" s="217" t="s">
        <v>49</v>
      </c>
      <c r="O292" s="88"/>
      <c r="P292" s="218">
        <f>O292*H292</f>
        <v>0</v>
      </c>
      <c r="Q292" s="218">
        <v>0.00060999999999999997</v>
      </c>
      <c r="R292" s="218">
        <f>Q292*H292</f>
        <v>0.057339999999999995</v>
      </c>
      <c r="S292" s="218">
        <v>0</v>
      </c>
      <c r="T292" s="219">
        <f>S292*H292</f>
        <v>0</v>
      </c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R292" s="220" t="s">
        <v>171</v>
      </c>
      <c r="AT292" s="220" t="s">
        <v>167</v>
      </c>
      <c r="AU292" s="220" t="s">
        <v>88</v>
      </c>
      <c r="AY292" s="20" t="s">
        <v>165</v>
      </c>
      <c r="BE292" s="221">
        <f>IF(N292="základní",J292,0)</f>
        <v>0</v>
      </c>
      <c r="BF292" s="221">
        <f>IF(N292="snížená",J292,0)</f>
        <v>0</v>
      </c>
      <c r="BG292" s="221">
        <f>IF(N292="zákl. přenesená",J292,0)</f>
        <v>0</v>
      </c>
      <c r="BH292" s="221">
        <f>IF(N292="sníž. přenesená",J292,0)</f>
        <v>0</v>
      </c>
      <c r="BI292" s="221">
        <f>IF(N292="nulová",J292,0)</f>
        <v>0</v>
      </c>
      <c r="BJ292" s="20" t="s">
        <v>86</v>
      </c>
      <c r="BK292" s="221">
        <f>ROUND(I292*H292,2)</f>
        <v>0</v>
      </c>
      <c r="BL292" s="20" t="s">
        <v>171</v>
      </c>
      <c r="BM292" s="220" t="s">
        <v>470</v>
      </c>
    </row>
    <row r="293" s="2" customFormat="1">
      <c r="A293" s="42"/>
      <c r="B293" s="43"/>
      <c r="C293" s="44"/>
      <c r="D293" s="222" t="s">
        <v>173</v>
      </c>
      <c r="E293" s="44"/>
      <c r="F293" s="223" t="s">
        <v>471</v>
      </c>
      <c r="G293" s="44"/>
      <c r="H293" s="44"/>
      <c r="I293" s="224"/>
      <c r="J293" s="44"/>
      <c r="K293" s="44"/>
      <c r="L293" s="48"/>
      <c r="M293" s="225"/>
      <c r="N293" s="226"/>
      <c r="O293" s="88"/>
      <c r="P293" s="88"/>
      <c r="Q293" s="88"/>
      <c r="R293" s="88"/>
      <c r="S293" s="88"/>
      <c r="T293" s="89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T293" s="20" t="s">
        <v>173</v>
      </c>
      <c r="AU293" s="20" t="s">
        <v>88</v>
      </c>
    </row>
    <row r="294" s="13" customFormat="1">
      <c r="A294" s="13"/>
      <c r="B294" s="227"/>
      <c r="C294" s="228"/>
      <c r="D294" s="229" t="s">
        <v>175</v>
      </c>
      <c r="E294" s="230" t="s">
        <v>32</v>
      </c>
      <c r="F294" s="231" t="s">
        <v>472</v>
      </c>
      <c r="G294" s="228"/>
      <c r="H294" s="230" t="s">
        <v>32</v>
      </c>
      <c r="I294" s="232"/>
      <c r="J294" s="228"/>
      <c r="K294" s="228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175</v>
      </c>
      <c r="AU294" s="237" t="s">
        <v>88</v>
      </c>
      <c r="AV294" s="13" t="s">
        <v>86</v>
      </c>
      <c r="AW294" s="13" t="s">
        <v>39</v>
      </c>
      <c r="AX294" s="13" t="s">
        <v>78</v>
      </c>
      <c r="AY294" s="237" t="s">
        <v>165</v>
      </c>
    </row>
    <row r="295" s="14" customFormat="1">
      <c r="A295" s="14"/>
      <c r="B295" s="238"/>
      <c r="C295" s="239"/>
      <c r="D295" s="229" t="s">
        <v>175</v>
      </c>
      <c r="E295" s="240" t="s">
        <v>32</v>
      </c>
      <c r="F295" s="241" t="s">
        <v>473</v>
      </c>
      <c r="G295" s="239"/>
      <c r="H295" s="242">
        <v>94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8" t="s">
        <v>175</v>
      </c>
      <c r="AU295" s="248" t="s">
        <v>88</v>
      </c>
      <c r="AV295" s="14" t="s">
        <v>88</v>
      </c>
      <c r="AW295" s="14" t="s">
        <v>39</v>
      </c>
      <c r="AX295" s="14" t="s">
        <v>78</v>
      </c>
      <c r="AY295" s="248" t="s">
        <v>165</v>
      </c>
    </row>
    <row r="296" s="15" customFormat="1">
      <c r="A296" s="15"/>
      <c r="B296" s="249"/>
      <c r="C296" s="250"/>
      <c r="D296" s="229" t="s">
        <v>175</v>
      </c>
      <c r="E296" s="251" t="s">
        <v>32</v>
      </c>
      <c r="F296" s="252" t="s">
        <v>178</v>
      </c>
      <c r="G296" s="250"/>
      <c r="H296" s="253">
        <v>94</v>
      </c>
      <c r="I296" s="254"/>
      <c r="J296" s="250"/>
      <c r="K296" s="250"/>
      <c r="L296" s="255"/>
      <c r="M296" s="256"/>
      <c r="N296" s="257"/>
      <c r="O296" s="257"/>
      <c r="P296" s="257"/>
      <c r="Q296" s="257"/>
      <c r="R296" s="257"/>
      <c r="S296" s="257"/>
      <c r="T296" s="25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9" t="s">
        <v>175</v>
      </c>
      <c r="AU296" s="259" t="s">
        <v>88</v>
      </c>
      <c r="AV296" s="15" t="s">
        <v>171</v>
      </c>
      <c r="AW296" s="15" t="s">
        <v>39</v>
      </c>
      <c r="AX296" s="15" t="s">
        <v>86</v>
      </c>
      <c r="AY296" s="259" t="s">
        <v>165</v>
      </c>
    </row>
    <row r="297" s="2" customFormat="1" ht="90" customHeight="1">
      <c r="A297" s="42"/>
      <c r="B297" s="43"/>
      <c r="C297" s="209" t="s">
        <v>474</v>
      </c>
      <c r="D297" s="209" t="s">
        <v>167</v>
      </c>
      <c r="E297" s="210" t="s">
        <v>475</v>
      </c>
      <c r="F297" s="211" t="s">
        <v>476</v>
      </c>
      <c r="G297" s="212" t="s">
        <v>119</v>
      </c>
      <c r="H297" s="213">
        <v>2150</v>
      </c>
      <c r="I297" s="214"/>
      <c r="J297" s="215">
        <f>ROUND(I297*H297,2)</f>
        <v>0</v>
      </c>
      <c r="K297" s="211" t="s">
        <v>170</v>
      </c>
      <c r="L297" s="48"/>
      <c r="M297" s="216" t="s">
        <v>32</v>
      </c>
      <c r="N297" s="217" t="s">
        <v>49</v>
      </c>
      <c r="O297" s="88"/>
      <c r="P297" s="218">
        <f>O297*H297</f>
        <v>0</v>
      </c>
      <c r="Q297" s="218">
        <v>0</v>
      </c>
      <c r="R297" s="218">
        <f>Q297*H297</f>
        <v>0</v>
      </c>
      <c r="S297" s="218">
        <v>0.20000000000000001</v>
      </c>
      <c r="T297" s="219">
        <f>S297*H297</f>
        <v>430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0" t="s">
        <v>171</v>
      </c>
      <c r="AT297" s="220" t="s">
        <v>167</v>
      </c>
      <c r="AU297" s="220" t="s">
        <v>88</v>
      </c>
      <c r="AY297" s="20" t="s">
        <v>165</v>
      </c>
      <c r="BE297" s="221">
        <f>IF(N297="základní",J297,0)</f>
        <v>0</v>
      </c>
      <c r="BF297" s="221">
        <f>IF(N297="snížená",J297,0)</f>
        <v>0</v>
      </c>
      <c r="BG297" s="221">
        <f>IF(N297="zákl. přenesená",J297,0)</f>
        <v>0</v>
      </c>
      <c r="BH297" s="221">
        <f>IF(N297="sníž. přenesená",J297,0)</f>
        <v>0</v>
      </c>
      <c r="BI297" s="221">
        <f>IF(N297="nulová",J297,0)</f>
        <v>0</v>
      </c>
      <c r="BJ297" s="20" t="s">
        <v>86</v>
      </c>
      <c r="BK297" s="221">
        <f>ROUND(I297*H297,2)</f>
        <v>0</v>
      </c>
      <c r="BL297" s="20" t="s">
        <v>171</v>
      </c>
      <c r="BM297" s="220" t="s">
        <v>477</v>
      </c>
    </row>
    <row r="298" s="2" customFormat="1">
      <c r="A298" s="42"/>
      <c r="B298" s="43"/>
      <c r="C298" s="44"/>
      <c r="D298" s="222" t="s">
        <v>173</v>
      </c>
      <c r="E298" s="44"/>
      <c r="F298" s="223" t="s">
        <v>478</v>
      </c>
      <c r="G298" s="44"/>
      <c r="H298" s="44"/>
      <c r="I298" s="224"/>
      <c r="J298" s="44"/>
      <c r="K298" s="44"/>
      <c r="L298" s="48"/>
      <c r="M298" s="225"/>
      <c r="N298" s="226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T298" s="20" t="s">
        <v>173</v>
      </c>
      <c r="AU298" s="20" t="s">
        <v>88</v>
      </c>
    </row>
    <row r="299" s="13" customFormat="1">
      <c r="A299" s="13"/>
      <c r="B299" s="227"/>
      <c r="C299" s="228"/>
      <c r="D299" s="229" t="s">
        <v>175</v>
      </c>
      <c r="E299" s="230" t="s">
        <v>32</v>
      </c>
      <c r="F299" s="231" t="s">
        <v>479</v>
      </c>
      <c r="G299" s="228"/>
      <c r="H299" s="230" t="s">
        <v>32</v>
      </c>
      <c r="I299" s="232"/>
      <c r="J299" s="228"/>
      <c r="K299" s="228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175</v>
      </c>
      <c r="AU299" s="237" t="s">
        <v>88</v>
      </c>
      <c r="AV299" s="13" t="s">
        <v>86</v>
      </c>
      <c r="AW299" s="13" t="s">
        <v>39</v>
      </c>
      <c r="AX299" s="13" t="s">
        <v>78</v>
      </c>
      <c r="AY299" s="237" t="s">
        <v>165</v>
      </c>
    </row>
    <row r="300" s="14" customFormat="1">
      <c r="A300" s="14"/>
      <c r="B300" s="238"/>
      <c r="C300" s="239"/>
      <c r="D300" s="229" t="s">
        <v>175</v>
      </c>
      <c r="E300" s="240" t="s">
        <v>32</v>
      </c>
      <c r="F300" s="241" t="s">
        <v>480</v>
      </c>
      <c r="G300" s="239"/>
      <c r="H300" s="242">
        <v>2150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8" t="s">
        <v>175</v>
      </c>
      <c r="AU300" s="248" t="s">
        <v>88</v>
      </c>
      <c r="AV300" s="14" t="s">
        <v>88</v>
      </c>
      <c r="AW300" s="14" t="s">
        <v>39</v>
      </c>
      <c r="AX300" s="14" t="s">
        <v>78</v>
      </c>
      <c r="AY300" s="248" t="s">
        <v>165</v>
      </c>
    </row>
    <row r="301" s="15" customFormat="1">
      <c r="A301" s="15"/>
      <c r="B301" s="249"/>
      <c r="C301" s="250"/>
      <c r="D301" s="229" t="s">
        <v>175</v>
      </c>
      <c r="E301" s="251" t="s">
        <v>32</v>
      </c>
      <c r="F301" s="252" t="s">
        <v>178</v>
      </c>
      <c r="G301" s="250"/>
      <c r="H301" s="253">
        <v>2150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9" t="s">
        <v>175</v>
      </c>
      <c r="AU301" s="259" t="s">
        <v>88</v>
      </c>
      <c r="AV301" s="15" t="s">
        <v>171</v>
      </c>
      <c r="AW301" s="15" t="s">
        <v>39</v>
      </c>
      <c r="AX301" s="15" t="s">
        <v>86</v>
      </c>
      <c r="AY301" s="259" t="s">
        <v>165</v>
      </c>
    </row>
    <row r="302" s="2" customFormat="1" ht="90" customHeight="1">
      <c r="A302" s="42"/>
      <c r="B302" s="43"/>
      <c r="C302" s="209" t="s">
        <v>481</v>
      </c>
      <c r="D302" s="209" t="s">
        <v>167</v>
      </c>
      <c r="E302" s="210" t="s">
        <v>482</v>
      </c>
      <c r="F302" s="211" t="s">
        <v>483</v>
      </c>
      <c r="G302" s="212" t="s">
        <v>119</v>
      </c>
      <c r="H302" s="213">
        <v>80</v>
      </c>
      <c r="I302" s="214"/>
      <c r="J302" s="215">
        <f>ROUND(I302*H302,2)</f>
        <v>0</v>
      </c>
      <c r="K302" s="211" t="s">
        <v>170</v>
      </c>
      <c r="L302" s="48"/>
      <c r="M302" s="216" t="s">
        <v>32</v>
      </c>
      <c r="N302" s="217" t="s">
        <v>49</v>
      </c>
      <c r="O302" s="88"/>
      <c r="P302" s="218">
        <f>O302*H302</f>
        <v>0</v>
      </c>
      <c r="Q302" s="218">
        <v>0</v>
      </c>
      <c r="R302" s="218">
        <f>Q302*H302</f>
        <v>0</v>
      </c>
      <c r="S302" s="218">
        <v>0.80000000000000004</v>
      </c>
      <c r="T302" s="219">
        <f>S302*H302</f>
        <v>64</v>
      </c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R302" s="220" t="s">
        <v>171</v>
      </c>
      <c r="AT302" s="220" t="s">
        <v>167</v>
      </c>
      <c r="AU302" s="220" t="s">
        <v>88</v>
      </c>
      <c r="AY302" s="20" t="s">
        <v>165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20" t="s">
        <v>86</v>
      </c>
      <c r="BK302" s="221">
        <f>ROUND(I302*H302,2)</f>
        <v>0</v>
      </c>
      <c r="BL302" s="20" t="s">
        <v>171</v>
      </c>
      <c r="BM302" s="220" t="s">
        <v>484</v>
      </c>
    </row>
    <row r="303" s="2" customFormat="1">
      <c r="A303" s="42"/>
      <c r="B303" s="43"/>
      <c r="C303" s="44"/>
      <c r="D303" s="222" t="s">
        <v>173</v>
      </c>
      <c r="E303" s="44"/>
      <c r="F303" s="223" t="s">
        <v>485</v>
      </c>
      <c r="G303" s="44"/>
      <c r="H303" s="44"/>
      <c r="I303" s="224"/>
      <c r="J303" s="44"/>
      <c r="K303" s="44"/>
      <c r="L303" s="48"/>
      <c r="M303" s="225"/>
      <c r="N303" s="226"/>
      <c r="O303" s="88"/>
      <c r="P303" s="88"/>
      <c r="Q303" s="88"/>
      <c r="R303" s="88"/>
      <c r="S303" s="88"/>
      <c r="T303" s="89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T303" s="20" t="s">
        <v>173</v>
      </c>
      <c r="AU303" s="20" t="s">
        <v>88</v>
      </c>
    </row>
    <row r="304" s="13" customFormat="1">
      <c r="A304" s="13"/>
      <c r="B304" s="227"/>
      <c r="C304" s="228"/>
      <c r="D304" s="229" t="s">
        <v>175</v>
      </c>
      <c r="E304" s="230" t="s">
        <v>32</v>
      </c>
      <c r="F304" s="231" t="s">
        <v>486</v>
      </c>
      <c r="G304" s="228"/>
      <c r="H304" s="230" t="s">
        <v>32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175</v>
      </c>
      <c r="AU304" s="237" t="s">
        <v>88</v>
      </c>
      <c r="AV304" s="13" t="s">
        <v>86</v>
      </c>
      <c r="AW304" s="13" t="s">
        <v>39</v>
      </c>
      <c r="AX304" s="13" t="s">
        <v>78</v>
      </c>
      <c r="AY304" s="237" t="s">
        <v>165</v>
      </c>
    </row>
    <row r="305" s="14" customFormat="1">
      <c r="A305" s="14"/>
      <c r="B305" s="238"/>
      <c r="C305" s="239"/>
      <c r="D305" s="229" t="s">
        <v>175</v>
      </c>
      <c r="E305" s="240" t="s">
        <v>32</v>
      </c>
      <c r="F305" s="241" t="s">
        <v>487</v>
      </c>
      <c r="G305" s="239"/>
      <c r="H305" s="242">
        <v>80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175</v>
      </c>
      <c r="AU305" s="248" t="s">
        <v>88</v>
      </c>
      <c r="AV305" s="14" t="s">
        <v>88</v>
      </c>
      <c r="AW305" s="14" t="s">
        <v>39</v>
      </c>
      <c r="AX305" s="14" t="s">
        <v>78</v>
      </c>
      <c r="AY305" s="248" t="s">
        <v>165</v>
      </c>
    </row>
    <row r="306" s="15" customFormat="1">
      <c r="A306" s="15"/>
      <c r="B306" s="249"/>
      <c r="C306" s="250"/>
      <c r="D306" s="229" t="s">
        <v>175</v>
      </c>
      <c r="E306" s="251" t="s">
        <v>32</v>
      </c>
      <c r="F306" s="252" t="s">
        <v>178</v>
      </c>
      <c r="G306" s="250"/>
      <c r="H306" s="253">
        <v>80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9" t="s">
        <v>175</v>
      </c>
      <c r="AU306" s="259" t="s">
        <v>88</v>
      </c>
      <c r="AV306" s="15" t="s">
        <v>171</v>
      </c>
      <c r="AW306" s="15" t="s">
        <v>39</v>
      </c>
      <c r="AX306" s="15" t="s">
        <v>86</v>
      </c>
      <c r="AY306" s="259" t="s">
        <v>165</v>
      </c>
    </row>
    <row r="307" s="2" customFormat="1" ht="66.75" customHeight="1">
      <c r="A307" s="42"/>
      <c r="B307" s="43"/>
      <c r="C307" s="209" t="s">
        <v>488</v>
      </c>
      <c r="D307" s="209" t="s">
        <v>167</v>
      </c>
      <c r="E307" s="210" t="s">
        <v>489</v>
      </c>
      <c r="F307" s="211" t="s">
        <v>490</v>
      </c>
      <c r="G307" s="212" t="s">
        <v>119</v>
      </c>
      <c r="H307" s="213">
        <v>14</v>
      </c>
      <c r="I307" s="214"/>
      <c r="J307" s="215">
        <f>ROUND(I307*H307,2)</f>
        <v>0</v>
      </c>
      <c r="K307" s="211" t="s">
        <v>170</v>
      </c>
      <c r="L307" s="48"/>
      <c r="M307" s="216" t="s">
        <v>32</v>
      </c>
      <c r="N307" s="217" t="s">
        <v>49</v>
      </c>
      <c r="O307" s="88"/>
      <c r="P307" s="218">
        <f>O307*H307</f>
        <v>0</v>
      </c>
      <c r="Q307" s="218">
        <v>0</v>
      </c>
      <c r="R307" s="218">
        <f>Q307*H307</f>
        <v>0</v>
      </c>
      <c r="S307" s="218">
        <v>0.085999999999999993</v>
      </c>
      <c r="T307" s="219">
        <f>S307*H307</f>
        <v>1.204</v>
      </c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R307" s="220" t="s">
        <v>171</v>
      </c>
      <c r="AT307" s="220" t="s">
        <v>167</v>
      </c>
      <c r="AU307" s="220" t="s">
        <v>88</v>
      </c>
      <c r="AY307" s="20" t="s">
        <v>165</v>
      </c>
      <c r="BE307" s="221">
        <f>IF(N307="základní",J307,0)</f>
        <v>0</v>
      </c>
      <c r="BF307" s="221">
        <f>IF(N307="snížená",J307,0)</f>
        <v>0</v>
      </c>
      <c r="BG307" s="221">
        <f>IF(N307="zákl. přenesená",J307,0)</f>
        <v>0</v>
      </c>
      <c r="BH307" s="221">
        <f>IF(N307="sníž. přenesená",J307,0)</f>
        <v>0</v>
      </c>
      <c r="BI307" s="221">
        <f>IF(N307="nulová",J307,0)</f>
        <v>0</v>
      </c>
      <c r="BJ307" s="20" t="s">
        <v>86</v>
      </c>
      <c r="BK307" s="221">
        <f>ROUND(I307*H307,2)</f>
        <v>0</v>
      </c>
      <c r="BL307" s="20" t="s">
        <v>171</v>
      </c>
      <c r="BM307" s="220" t="s">
        <v>491</v>
      </c>
    </row>
    <row r="308" s="2" customFormat="1">
      <c r="A308" s="42"/>
      <c r="B308" s="43"/>
      <c r="C308" s="44"/>
      <c r="D308" s="222" t="s">
        <v>173</v>
      </c>
      <c r="E308" s="44"/>
      <c r="F308" s="223" t="s">
        <v>492</v>
      </c>
      <c r="G308" s="44"/>
      <c r="H308" s="44"/>
      <c r="I308" s="224"/>
      <c r="J308" s="44"/>
      <c r="K308" s="44"/>
      <c r="L308" s="48"/>
      <c r="M308" s="225"/>
      <c r="N308" s="226"/>
      <c r="O308" s="88"/>
      <c r="P308" s="88"/>
      <c r="Q308" s="88"/>
      <c r="R308" s="88"/>
      <c r="S308" s="88"/>
      <c r="T308" s="89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T308" s="20" t="s">
        <v>173</v>
      </c>
      <c r="AU308" s="20" t="s">
        <v>88</v>
      </c>
    </row>
    <row r="309" s="13" customFormat="1">
      <c r="A309" s="13"/>
      <c r="B309" s="227"/>
      <c r="C309" s="228"/>
      <c r="D309" s="229" t="s">
        <v>175</v>
      </c>
      <c r="E309" s="230" t="s">
        <v>32</v>
      </c>
      <c r="F309" s="231" t="s">
        <v>493</v>
      </c>
      <c r="G309" s="228"/>
      <c r="H309" s="230" t="s">
        <v>32</v>
      </c>
      <c r="I309" s="232"/>
      <c r="J309" s="228"/>
      <c r="K309" s="228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175</v>
      </c>
      <c r="AU309" s="237" t="s">
        <v>88</v>
      </c>
      <c r="AV309" s="13" t="s">
        <v>86</v>
      </c>
      <c r="AW309" s="13" t="s">
        <v>39</v>
      </c>
      <c r="AX309" s="13" t="s">
        <v>78</v>
      </c>
      <c r="AY309" s="237" t="s">
        <v>165</v>
      </c>
    </row>
    <row r="310" s="14" customFormat="1">
      <c r="A310" s="14"/>
      <c r="B310" s="238"/>
      <c r="C310" s="239"/>
      <c r="D310" s="229" t="s">
        <v>175</v>
      </c>
      <c r="E310" s="240" t="s">
        <v>32</v>
      </c>
      <c r="F310" s="241" t="s">
        <v>494</v>
      </c>
      <c r="G310" s="239"/>
      <c r="H310" s="242">
        <v>14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8" t="s">
        <v>175</v>
      </c>
      <c r="AU310" s="248" t="s">
        <v>88</v>
      </c>
      <c r="AV310" s="14" t="s">
        <v>88</v>
      </c>
      <c r="AW310" s="14" t="s">
        <v>39</v>
      </c>
      <c r="AX310" s="14" t="s">
        <v>86</v>
      </c>
      <c r="AY310" s="248" t="s">
        <v>165</v>
      </c>
    </row>
    <row r="311" s="2" customFormat="1" ht="78" customHeight="1">
      <c r="A311" s="42"/>
      <c r="B311" s="43"/>
      <c r="C311" s="209" t="s">
        <v>495</v>
      </c>
      <c r="D311" s="209" t="s">
        <v>167</v>
      </c>
      <c r="E311" s="210" t="s">
        <v>496</v>
      </c>
      <c r="F311" s="211" t="s">
        <v>497</v>
      </c>
      <c r="G311" s="212" t="s">
        <v>119</v>
      </c>
      <c r="H311" s="213">
        <v>84</v>
      </c>
      <c r="I311" s="214"/>
      <c r="J311" s="215">
        <f>ROUND(I311*H311,2)</f>
        <v>0</v>
      </c>
      <c r="K311" s="211" t="s">
        <v>170</v>
      </c>
      <c r="L311" s="48"/>
      <c r="M311" s="216" t="s">
        <v>32</v>
      </c>
      <c r="N311" s="217" t="s">
        <v>49</v>
      </c>
      <c r="O311" s="88"/>
      <c r="P311" s="218">
        <f>O311*H311</f>
        <v>0</v>
      </c>
      <c r="Q311" s="218">
        <v>9.0000000000000006E-05</v>
      </c>
      <c r="R311" s="218">
        <f>Q311*H311</f>
        <v>0.0075600000000000007</v>
      </c>
      <c r="S311" s="218">
        <v>0.042000000000000003</v>
      </c>
      <c r="T311" s="219">
        <f>S311*H311</f>
        <v>3.528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0" t="s">
        <v>171</v>
      </c>
      <c r="AT311" s="220" t="s">
        <v>167</v>
      </c>
      <c r="AU311" s="220" t="s">
        <v>88</v>
      </c>
      <c r="AY311" s="20" t="s">
        <v>165</v>
      </c>
      <c r="BE311" s="221">
        <f>IF(N311="základní",J311,0)</f>
        <v>0</v>
      </c>
      <c r="BF311" s="221">
        <f>IF(N311="snížená",J311,0)</f>
        <v>0</v>
      </c>
      <c r="BG311" s="221">
        <f>IF(N311="zákl. přenesená",J311,0)</f>
        <v>0</v>
      </c>
      <c r="BH311" s="221">
        <f>IF(N311="sníž. přenesená",J311,0)</f>
        <v>0</v>
      </c>
      <c r="BI311" s="221">
        <f>IF(N311="nulová",J311,0)</f>
        <v>0</v>
      </c>
      <c r="BJ311" s="20" t="s">
        <v>86</v>
      </c>
      <c r="BK311" s="221">
        <f>ROUND(I311*H311,2)</f>
        <v>0</v>
      </c>
      <c r="BL311" s="20" t="s">
        <v>171</v>
      </c>
      <c r="BM311" s="220" t="s">
        <v>498</v>
      </c>
    </row>
    <row r="312" s="2" customFormat="1">
      <c r="A312" s="42"/>
      <c r="B312" s="43"/>
      <c r="C312" s="44"/>
      <c r="D312" s="222" t="s">
        <v>173</v>
      </c>
      <c r="E312" s="44"/>
      <c r="F312" s="223" t="s">
        <v>499</v>
      </c>
      <c r="G312" s="44"/>
      <c r="H312" s="44"/>
      <c r="I312" s="224"/>
      <c r="J312" s="44"/>
      <c r="K312" s="44"/>
      <c r="L312" s="48"/>
      <c r="M312" s="225"/>
      <c r="N312" s="226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173</v>
      </c>
      <c r="AU312" s="20" t="s">
        <v>88</v>
      </c>
    </row>
    <row r="313" s="14" customFormat="1">
      <c r="A313" s="14"/>
      <c r="B313" s="238"/>
      <c r="C313" s="239"/>
      <c r="D313" s="229" t="s">
        <v>175</v>
      </c>
      <c r="E313" s="240" t="s">
        <v>32</v>
      </c>
      <c r="F313" s="241" t="s">
        <v>399</v>
      </c>
      <c r="G313" s="239"/>
      <c r="H313" s="242">
        <v>84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8" t="s">
        <v>175</v>
      </c>
      <c r="AU313" s="248" t="s">
        <v>88</v>
      </c>
      <c r="AV313" s="14" t="s">
        <v>88</v>
      </c>
      <c r="AW313" s="14" t="s">
        <v>39</v>
      </c>
      <c r="AX313" s="14" t="s">
        <v>86</v>
      </c>
      <c r="AY313" s="248" t="s">
        <v>165</v>
      </c>
    </row>
    <row r="314" s="2" customFormat="1" ht="55.5" customHeight="1">
      <c r="A314" s="42"/>
      <c r="B314" s="43"/>
      <c r="C314" s="209" t="s">
        <v>500</v>
      </c>
      <c r="D314" s="209" t="s">
        <v>167</v>
      </c>
      <c r="E314" s="210" t="s">
        <v>501</v>
      </c>
      <c r="F314" s="211" t="s">
        <v>502</v>
      </c>
      <c r="G314" s="212" t="s">
        <v>119</v>
      </c>
      <c r="H314" s="213">
        <v>12</v>
      </c>
      <c r="I314" s="214"/>
      <c r="J314" s="215">
        <f>ROUND(I314*H314,2)</f>
        <v>0</v>
      </c>
      <c r="K314" s="211" t="s">
        <v>170</v>
      </c>
      <c r="L314" s="48"/>
      <c r="M314" s="216" t="s">
        <v>32</v>
      </c>
      <c r="N314" s="217" t="s">
        <v>49</v>
      </c>
      <c r="O314" s="88"/>
      <c r="P314" s="218">
        <f>O314*H314</f>
        <v>0</v>
      </c>
      <c r="Q314" s="218">
        <v>0</v>
      </c>
      <c r="R314" s="218">
        <f>Q314*H314</f>
        <v>0</v>
      </c>
      <c r="S314" s="218">
        <v>0.753</v>
      </c>
      <c r="T314" s="219">
        <f>S314*H314</f>
        <v>9.0359999999999996</v>
      </c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R314" s="220" t="s">
        <v>171</v>
      </c>
      <c r="AT314" s="220" t="s">
        <v>167</v>
      </c>
      <c r="AU314" s="220" t="s">
        <v>88</v>
      </c>
      <c r="AY314" s="20" t="s">
        <v>165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20" t="s">
        <v>86</v>
      </c>
      <c r="BK314" s="221">
        <f>ROUND(I314*H314,2)</f>
        <v>0</v>
      </c>
      <c r="BL314" s="20" t="s">
        <v>171</v>
      </c>
      <c r="BM314" s="220" t="s">
        <v>503</v>
      </c>
    </row>
    <row r="315" s="2" customFormat="1">
      <c r="A315" s="42"/>
      <c r="B315" s="43"/>
      <c r="C315" s="44"/>
      <c r="D315" s="222" t="s">
        <v>173</v>
      </c>
      <c r="E315" s="44"/>
      <c r="F315" s="223" t="s">
        <v>504</v>
      </c>
      <c r="G315" s="44"/>
      <c r="H315" s="44"/>
      <c r="I315" s="224"/>
      <c r="J315" s="44"/>
      <c r="K315" s="44"/>
      <c r="L315" s="48"/>
      <c r="M315" s="225"/>
      <c r="N315" s="226"/>
      <c r="O315" s="88"/>
      <c r="P315" s="88"/>
      <c r="Q315" s="88"/>
      <c r="R315" s="88"/>
      <c r="S315" s="88"/>
      <c r="T315" s="89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T315" s="20" t="s">
        <v>173</v>
      </c>
      <c r="AU315" s="20" t="s">
        <v>88</v>
      </c>
    </row>
    <row r="316" s="13" customFormat="1">
      <c r="A316" s="13"/>
      <c r="B316" s="227"/>
      <c r="C316" s="228"/>
      <c r="D316" s="229" t="s">
        <v>175</v>
      </c>
      <c r="E316" s="230" t="s">
        <v>32</v>
      </c>
      <c r="F316" s="231" t="s">
        <v>505</v>
      </c>
      <c r="G316" s="228"/>
      <c r="H316" s="230" t="s">
        <v>32</v>
      </c>
      <c r="I316" s="232"/>
      <c r="J316" s="228"/>
      <c r="K316" s="228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175</v>
      </c>
      <c r="AU316" s="237" t="s">
        <v>88</v>
      </c>
      <c r="AV316" s="13" t="s">
        <v>86</v>
      </c>
      <c r="AW316" s="13" t="s">
        <v>39</v>
      </c>
      <c r="AX316" s="13" t="s">
        <v>78</v>
      </c>
      <c r="AY316" s="237" t="s">
        <v>165</v>
      </c>
    </row>
    <row r="317" s="14" customFormat="1">
      <c r="A317" s="14"/>
      <c r="B317" s="238"/>
      <c r="C317" s="239"/>
      <c r="D317" s="229" t="s">
        <v>175</v>
      </c>
      <c r="E317" s="240" t="s">
        <v>32</v>
      </c>
      <c r="F317" s="241" t="s">
        <v>506</v>
      </c>
      <c r="G317" s="239"/>
      <c r="H317" s="242">
        <v>12</v>
      </c>
      <c r="I317" s="243"/>
      <c r="J317" s="239"/>
      <c r="K317" s="239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175</v>
      </c>
      <c r="AU317" s="248" t="s">
        <v>88</v>
      </c>
      <c r="AV317" s="14" t="s">
        <v>88</v>
      </c>
      <c r="AW317" s="14" t="s">
        <v>39</v>
      </c>
      <c r="AX317" s="14" t="s">
        <v>78</v>
      </c>
      <c r="AY317" s="248" t="s">
        <v>165</v>
      </c>
    </row>
    <row r="318" s="15" customFormat="1">
      <c r="A318" s="15"/>
      <c r="B318" s="249"/>
      <c r="C318" s="250"/>
      <c r="D318" s="229" t="s">
        <v>175</v>
      </c>
      <c r="E318" s="251" t="s">
        <v>32</v>
      </c>
      <c r="F318" s="252" t="s">
        <v>178</v>
      </c>
      <c r="G318" s="250"/>
      <c r="H318" s="253">
        <v>12</v>
      </c>
      <c r="I318" s="254"/>
      <c r="J318" s="250"/>
      <c r="K318" s="250"/>
      <c r="L318" s="255"/>
      <c r="M318" s="256"/>
      <c r="N318" s="257"/>
      <c r="O318" s="257"/>
      <c r="P318" s="257"/>
      <c r="Q318" s="257"/>
      <c r="R318" s="257"/>
      <c r="S318" s="257"/>
      <c r="T318" s="25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9" t="s">
        <v>175</v>
      </c>
      <c r="AU318" s="259" t="s">
        <v>88</v>
      </c>
      <c r="AV318" s="15" t="s">
        <v>171</v>
      </c>
      <c r="AW318" s="15" t="s">
        <v>39</v>
      </c>
      <c r="AX318" s="15" t="s">
        <v>86</v>
      </c>
      <c r="AY318" s="259" t="s">
        <v>165</v>
      </c>
    </row>
    <row r="319" s="2" customFormat="1" ht="49.05" customHeight="1">
      <c r="A319" s="42"/>
      <c r="B319" s="43"/>
      <c r="C319" s="209" t="s">
        <v>507</v>
      </c>
      <c r="D319" s="209" t="s">
        <v>167</v>
      </c>
      <c r="E319" s="210" t="s">
        <v>508</v>
      </c>
      <c r="F319" s="211" t="s">
        <v>509</v>
      </c>
      <c r="G319" s="212" t="s">
        <v>202</v>
      </c>
      <c r="H319" s="213">
        <v>0.80000000000000004</v>
      </c>
      <c r="I319" s="214"/>
      <c r="J319" s="215">
        <f>ROUND(I319*H319,2)</f>
        <v>0</v>
      </c>
      <c r="K319" s="211" t="s">
        <v>170</v>
      </c>
      <c r="L319" s="48"/>
      <c r="M319" s="216" t="s">
        <v>32</v>
      </c>
      <c r="N319" s="217" t="s">
        <v>49</v>
      </c>
      <c r="O319" s="88"/>
      <c r="P319" s="218">
        <f>O319*H319</f>
        <v>0</v>
      </c>
      <c r="Q319" s="218">
        <v>0</v>
      </c>
      <c r="R319" s="218">
        <f>Q319*H319</f>
        <v>0</v>
      </c>
      <c r="S319" s="218">
        <v>2.3999999999999999</v>
      </c>
      <c r="T319" s="219">
        <f>S319*H319</f>
        <v>1.9199999999999999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20" t="s">
        <v>171</v>
      </c>
      <c r="AT319" s="220" t="s">
        <v>167</v>
      </c>
      <c r="AU319" s="220" t="s">
        <v>88</v>
      </c>
      <c r="AY319" s="20" t="s">
        <v>165</v>
      </c>
      <c r="BE319" s="221">
        <f>IF(N319="základní",J319,0)</f>
        <v>0</v>
      </c>
      <c r="BF319" s="221">
        <f>IF(N319="snížená",J319,0)</f>
        <v>0</v>
      </c>
      <c r="BG319" s="221">
        <f>IF(N319="zákl. přenesená",J319,0)</f>
        <v>0</v>
      </c>
      <c r="BH319" s="221">
        <f>IF(N319="sníž. přenesená",J319,0)</f>
        <v>0</v>
      </c>
      <c r="BI319" s="221">
        <f>IF(N319="nulová",J319,0)</f>
        <v>0</v>
      </c>
      <c r="BJ319" s="20" t="s">
        <v>86</v>
      </c>
      <c r="BK319" s="221">
        <f>ROUND(I319*H319,2)</f>
        <v>0</v>
      </c>
      <c r="BL319" s="20" t="s">
        <v>171</v>
      </c>
      <c r="BM319" s="220" t="s">
        <v>510</v>
      </c>
    </row>
    <row r="320" s="2" customFormat="1">
      <c r="A320" s="42"/>
      <c r="B320" s="43"/>
      <c r="C320" s="44"/>
      <c r="D320" s="222" t="s">
        <v>173</v>
      </c>
      <c r="E320" s="44"/>
      <c r="F320" s="223" t="s">
        <v>511</v>
      </c>
      <c r="G320" s="44"/>
      <c r="H320" s="44"/>
      <c r="I320" s="224"/>
      <c r="J320" s="44"/>
      <c r="K320" s="44"/>
      <c r="L320" s="48"/>
      <c r="M320" s="225"/>
      <c r="N320" s="226"/>
      <c r="O320" s="88"/>
      <c r="P320" s="88"/>
      <c r="Q320" s="88"/>
      <c r="R320" s="88"/>
      <c r="S320" s="88"/>
      <c r="T320" s="89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T320" s="20" t="s">
        <v>173</v>
      </c>
      <c r="AU320" s="20" t="s">
        <v>88</v>
      </c>
    </row>
    <row r="321" s="13" customFormat="1">
      <c r="A321" s="13"/>
      <c r="B321" s="227"/>
      <c r="C321" s="228"/>
      <c r="D321" s="229" t="s">
        <v>175</v>
      </c>
      <c r="E321" s="230" t="s">
        <v>32</v>
      </c>
      <c r="F321" s="231" t="s">
        <v>512</v>
      </c>
      <c r="G321" s="228"/>
      <c r="H321" s="230" t="s">
        <v>32</v>
      </c>
      <c r="I321" s="232"/>
      <c r="J321" s="228"/>
      <c r="K321" s="228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175</v>
      </c>
      <c r="AU321" s="237" t="s">
        <v>88</v>
      </c>
      <c r="AV321" s="13" t="s">
        <v>86</v>
      </c>
      <c r="AW321" s="13" t="s">
        <v>39</v>
      </c>
      <c r="AX321" s="13" t="s">
        <v>78</v>
      </c>
      <c r="AY321" s="237" t="s">
        <v>165</v>
      </c>
    </row>
    <row r="322" s="14" customFormat="1">
      <c r="A322" s="14"/>
      <c r="B322" s="238"/>
      <c r="C322" s="239"/>
      <c r="D322" s="229" t="s">
        <v>175</v>
      </c>
      <c r="E322" s="240" t="s">
        <v>32</v>
      </c>
      <c r="F322" s="241" t="s">
        <v>513</v>
      </c>
      <c r="G322" s="239"/>
      <c r="H322" s="242">
        <v>0.80000000000000004</v>
      </c>
      <c r="I322" s="243"/>
      <c r="J322" s="239"/>
      <c r="K322" s="239"/>
      <c r="L322" s="244"/>
      <c r="M322" s="245"/>
      <c r="N322" s="246"/>
      <c r="O322" s="246"/>
      <c r="P322" s="246"/>
      <c r="Q322" s="246"/>
      <c r="R322" s="246"/>
      <c r="S322" s="246"/>
      <c r="T322" s="24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8" t="s">
        <v>175</v>
      </c>
      <c r="AU322" s="248" t="s">
        <v>88</v>
      </c>
      <c r="AV322" s="14" t="s">
        <v>88</v>
      </c>
      <c r="AW322" s="14" t="s">
        <v>39</v>
      </c>
      <c r="AX322" s="14" t="s">
        <v>86</v>
      </c>
      <c r="AY322" s="248" t="s">
        <v>165</v>
      </c>
    </row>
    <row r="323" s="2" customFormat="1" ht="24.15" customHeight="1">
      <c r="A323" s="42"/>
      <c r="B323" s="43"/>
      <c r="C323" s="209" t="s">
        <v>514</v>
      </c>
      <c r="D323" s="209" t="s">
        <v>167</v>
      </c>
      <c r="E323" s="210" t="s">
        <v>515</v>
      </c>
      <c r="F323" s="211" t="s">
        <v>516</v>
      </c>
      <c r="G323" s="212" t="s">
        <v>107</v>
      </c>
      <c r="H323" s="213">
        <v>9</v>
      </c>
      <c r="I323" s="214"/>
      <c r="J323" s="215">
        <f>ROUND(I323*H323,2)</f>
        <v>0</v>
      </c>
      <c r="K323" s="211" t="s">
        <v>170</v>
      </c>
      <c r="L323" s="48"/>
      <c r="M323" s="216" t="s">
        <v>32</v>
      </c>
      <c r="N323" s="217" t="s">
        <v>49</v>
      </c>
      <c r="O323" s="88"/>
      <c r="P323" s="218">
        <f>O323*H323</f>
        <v>0</v>
      </c>
      <c r="Q323" s="218">
        <v>0</v>
      </c>
      <c r="R323" s="218">
        <f>Q323*H323</f>
        <v>0</v>
      </c>
      <c r="S323" s="218">
        <v>0</v>
      </c>
      <c r="T323" s="219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20" t="s">
        <v>171</v>
      </c>
      <c r="AT323" s="220" t="s">
        <v>167</v>
      </c>
      <c r="AU323" s="220" t="s">
        <v>88</v>
      </c>
      <c r="AY323" s="20" t="s">
        <v>165</v>
      </c>
      <c r="BE323" s="221">
        <f>IF(N323="základní",J323,0)</f>
        <v>0</v>
      </c>
      <c r="BF323" s="221">
        <f>IF(N323="snížená",J323,0)</f>
        <v>0</v>
      </c>
      <c r="BG323" s="221">
        <f>IF(N323="zákl. přenesená",J323,0)</f>
        <v>0</v>
      </c>
      <c r="BH323" s="221">
        <f>IF(N323="sníž. přenesená",J323,0)</f>
        <v>0</v>
      </c>
      <c r="BI323" s="221">
        <f>IF(N323="nulová",J323,0)</f>
        <v>0</v>
      </c>
      <c r="BJ323" s="20" t="s">
        <v>86</v>
      </c>
      <c r="BK323" s="221">
        <f>ROUND(I323*H323,2)</f>
        <v>0</v>
      </c>
      <c r="BL323" s="20" t="s">
        <v>171</v>
      </c>
      <c r="BM323" s="220" t="s">
        <v>517</v>
      </c>
    </row>
    <row r="324" s="2" customFormat="1">
      <c r="A324" s="42"/>
      <c r="B324" s="43"/>
      <c r="C324" s="44"/>
      <c r="D324" s="222" t="s">
        <v>173</v>
      </c>
      <c r="E324" s="44"/>
      <c r="F324" s="223" t="s">
        <v>518</v>
      </c>
      <c r="G324" s="44"/>
      <c r="H324" s="44"/>
      <c r="I324" s="224"/>
      <c r="J324" s="44"/>
      <c r="K324" s="44"/>
      <c r="L324" s="48"/>
      <c r="M324" s="225"/>
      <c r="N324" s="226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0" t="s">
        <v>173</v>
      </c>
      <c r="AU324" s="20" t="s">
        <v>88</v>
      </c>
    </row>
    <row r="325" s="14" customFormat="1">
      <c r="A325" s="14"/>
      <c r="B325" s="238"/>
      <c r="C325" s="239"/>
      <c r="D325" s="229" t="s">
        <v>175</v>
      </c>
      <c r="E325" s="240" t="s">
        <v>32</v>
      </c>
      <c r="F325" s="241" t="s">
        <v>127</v>
      </c>
      <c r="G325" s="239"/>
      <c r="H325" s="242">
        <v>9</v>
      </c>
      <c r="I325" s="243"/>
      <c r="J325" s="239"/>
      <c r="K325" s="239"/>
      <c r="L325" s="244"/>
      <c r="M325" s="245"/>
      <c r="N325" s="246"/>
      <c r="O325" s="246"/>
      <c r="P325" s="246"/>
      <c r="Q325" s="246"/>
      <c r="R325" s="246"/>
      <c r="S325" s="246"/>
      <c r="T325" s="24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175</v>
      </c>
      <c r="AU325" s="248" t="s">
        <v>88</v>
      </c>
      <c r="AV325" s="14" t="s">
        <v>88</v>
      </c>
      <c r="AW325" s="14" t="s">
        <v>39</v>
      </c>
      <c r="AX325" s="14" t="s">
        <v>86</v>
      </c>
      <c r="AY325" s="248" t="s">
        <v>165</v>
      </c>
    </row>
    <row r="326" s="2" customFormat="1" ht="24.15" customHeight="1">
      <c r="A326" s="42"/>
      <c r="B326" s="43"/>
      <c r="C326" s="209" t="s">
        <v>519</v>
      </c>
      <c r="D326" s="209" t="s">
        <v>167</v>
      </c>
      <c r="E326" s="210" t="s">
        <v>520</v>
      </c>
      <c r="F326" s="211" t="s">
        <v>521</v>
      </c>
      <c r="G326" s="212" t="s">
        <v>107</v>
      </c>
      <c r="H326" s="213">
        <v>9</v>
      </c>
      <c r="I326" s="214"/>
      <c r="J326" s="215">
        <f>ROUND(I326*H326,2)</f>
        <v>0</v>
      </c>
      <c r="K326" s="211" t="s">
        <v>170</v>
      </c>
      <c r="L326" s="48"/>
      <c r="M326" s="216" t="s">
        <v>32</v>
      </c>
      <c r="N326" s="217" t="s">
        <v>49</v>
      </c>
      <c r="O326" s="88"/>
      <c r="P326" s="218">
        <f>O326*H326</f>
        <v>0</v>
      </c>
      <c r="Q326" s="218">
        <v>0</v>
      </c>
      <c r="R326" s="218">
        <f>Q326*H326</f>
        <v>0</v>
      </c>
      <c r="S326" s="218">
        <v>0.021999999999999999</v>
      </c>
      <c r="T326" s="219">
        <f>S326*H326</f>
        <v>0.19799999999999998</v>
      </c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R326" s="220" t="s">
        <v>171</v>
      </c>
      <c r="AT326" s="220" t="s">
        <v>167</v>
      </c>
      <c r="AU326" s="220" t="s">
        <v>88</v>
      </c>
      <c r="AY326" s="20" t="s">
        <v>165</v>
      </c>
      <c r="BE326" s="221">
        <f>IF(N326="základní",J326,0)</f>
        <v>0</v>
      </c>
      <c r="BF326" s="221">
        <f>IF(N326="snížená",J326,0)</f>
        <v>0</v>
      </c>
      <c r="BG326" s="221">
        <f>IF(N326="zákl. přenesená",J326,0)</f>
        <v>0</v>
      </c>
      <c r="BH326" s="221">
        <f>IF(N326="sníž. přenesená",J326,0)</f>
        <v>0</v>
      </c>
      <c r="BI326" s="221">
        <f>IF(N326="nulová",J326,0)</f>
        <v>0</v>
      </c>
      <c r="BJ326" s="20" t="s">
        <v>86</v>
      </c>
      <c r="BK326" s="221">
        <f>ROUND(I326*H326,2)</f>
        <v>0</v>
      </c>
      <c r="BL326" s="20" t="s">
        <v>171</v>
      </c>
      <c r="BM326" s="220" t="s">
        <v>522</v>
      </c>
    </row>
    <row r="327" s="2" customFormat="1">
      <c r="A327" s="42"/>
      <c r="B327" s="43"/>
      <c r="C327" s="44"/>
      <c r="D327" s="222" t="s">
        <v>173</v>
      </c>
      <c r="E327" s="44"/>
      <c r="F327" s="223" t="s">
        <v>523</v>
      </c>
      <c r="G327" s="44"/>
      <c r="H327" s="44"/>
      <c r="I327" s="224"/>
      <c r="J327" s="44"/>
      <c r="K327" s="44"/>
      <c r="L327" s="48"/>
      <c r="M327" s="225"/>
      <c r="N327" s="226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T327" s="20" t="s">
        <v>173</v>
      </c>
      <c r="AU327" s="20" t="s">
        <v>88</v>
      </c>
    </row>
    <row r="328" s="13" customFormat="1">
      <c r="A328" s="13"/>
      <c r="B328" s="227"/>
      <c r="C328" s="228"/>
      <c r="D328" s="229" t="s">
        <v>175</v>
      </c>
      <c r="E328" s="230" t="s">
        <v>32</v>
      </c>
      <c r="F328" s="231" t="s">
        <v>524</v>
      </c>
      <c r="G328" s="228"/>
      <c r="H328" s="230" t="s">
        <v>32</v>
      </c>
      <c r="I328" s="232"/>
      <c r="J328" s="228"/>
      <c r="K328" s="228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175</v>
      </c>
      <c r="AU328" s="237" t="s">
        <v>88</v>
      </c>
      <c r="AV328" s="13" t="s">
        <v>86</v>
      </c>
      <c r="AW328" s="13" t="s">
        <v>39</v>
      </c>
      <c r="AX328" s="13" t="s">
        <v>78</v>
      </c>
      <c r="AY328" s="237" t="s">
        <v>165</v>
      </c>
    </row>
    <row r="329" s="14" customFormat="1">
      <c r="A329" s="14"/>
      <c r="B329" s="238"/>
      <c r="C329" s="239"/>
      <c r="D329" s="229" t="s">
        <v>175</v>
      </c>
      <c r="E329" s="240" t="s">
        <v>32</v>
      </c>
      <c r="F329" s="241" t="s">
        <v>525</v>
      </c>
      <c r="G329" s="239"/>
      <c r="H329" s="242">
        <v>9</v>
      </c>
      <c r="I329" s="243"/>
      <c r="J329" s="239"/>
      <c r="K329" s="239"/>
      <c r="L329" s="244"/>
      <c r="M329" s="245"/>
      <c r="N329" s="246"/>
      <c r="O329" s="246"/>
      <c r="P329" s="246"/>
      <c r="Q329" s="246"/>
      <c r="R329" s="246"/>
      <c r="S329" s="246"/>
      <c r="T329" s="24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8" t="s">
        <v>175</v>
      </c>
      <c r="AU329" s="248" t="s">
        <v>88</v>
      </c>
      <c r="AV329" s="14" t="s">
        <v>88</v>
      </c>
      <c r="AW329" s="14" t="s">
        <v>39</v>
      </c>
      <c r="AX329" s="14" t="s">
        <v>78</v>
      </c>
      <c r="AY329" s="248" t="s">
        <v>165</v>
      </c>
    </row>
    <row r="330" s="15" customFormat="1">
      <c r="A330" s="15"/>
      <c r="B330" s="249"/>
      <c r="C330" s="250"/>
      <c r="D330" s="229" t="s">
        <v>175</v>
      </c>
      <c r="E330" s="251" t="s">
        <v>127</v>
      </c>
      <c r="F330" s="252" t="s">
        <v>178</v>
      </c>
      <c r="G330" s="250"/>
      <c r="H330" s="253">
        <v>9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9" t="s">
        <v>175</v>
      </c>
      <c r="AU330" s="259" t="s">
        <v>88</v>
      </c>
      <c r="AV330" s="15" t="s">
        <v>171</v>
      </c>
      <c r="AW330" s="15" t="s">
        <v>39</v>
      </c>
      <c r="AX330" s="15" t="s">
        <v>86</v>
      </c>
      <c r="AY330" s="259" t="s">
        <v>165</v>
      </c>
    </row>
    <row r="331" s="2" customFormat="1" ht="24.15" customHeight="1">
      <c r="A331" s="42"/>
      <c r="B331" s="43"/>
      <c r="C331" s="209" t="s">
        <v>526</v>
      </c>
      <c r="D331" s="209" t="s">
        <v>167</v>
      </c>
      <c r="E331" s="210" t="s">
        <v>527</v>
      </c>
      <c r="F331" s="211" t="s">
        <v>528</v>
      </c>
      <c r="G331" s="212" t="s">
        <v>107</v>
      </c>
      <c r="H331" s="213">
        <v>9</v>
      </c>
      <c r="I331" s="214"/>
      <c r="J331" s="215">
        <f>ROUND(I331*H331,2)</f>
        <v>0</v>
      </c>
      <c r="K331" s="211" t="s">
        <v>170</v>
      </c>
      <c r="L331" s="48"/>
      <c r="M331" s="216" t="s">
        <v>32</v>
      </c>
      <c r="N331" s="217" t="s">
        <v>49</v>
      </c>
      <c r="O331" s="88"/>
      <c r="P331" s="218">
        <f>O331*H331</f>
        <v>0</v>
      </c>
      <c r="Q331" s="218">
        <v>0</v>
      </c>
      <c r="R331" s="218">
        <f>Q331*H331</f>
        <v>0</v>
      </c>
      <c r="S331" s="218">
        <v>0</v>
      </c>
      <c r="T331" s="219">
        <f>S331*H331</f>
        <v>0</v>
      </c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R331" s="220" t="s">
        <v>171</v>
      </c>
      <c r="AT331" s="220" t="s">
        <v>167</v>
      </c>
      <c r="AU331" s="220" t="s">
        <v>88</v>
      </c>
      <c r="AY331" s="20" t="s">
        <v>165</v>
      </c>
      <c r="BE331" s="221">
        <f>IF(N331="základní",J331,0)</f>
        <v>0</v>
      </c>
      <c r="BF331" s="221">
        <f>IF(N331="snížená",J331,0)</f>
        <v>0</v>
      </c>
      <c r="BG331" s="221">
        <f>IF(N331="zákl. přenesená",J331,0)</f>
        <v>0</v>
      </c>
      <c r="BH331" s="221">
        <f>IF(N331="sníž. přenesená",J331,0)</f>
        <v>0</v>
      </c>
      <c r="BI331" s="221">
        <f>IF(N331="nulová",J331,0)</f>
        <v>0</v>
      </c>
      <c r="BJ331" s="20" t="s">
        <v>86</v>
      </c>
      <c r="BK331" s="221">
        <f>ROUND(I331*H331,2)</f>
        <v>0</v>
      </c>
      <c r="BL331" s="20" t="s">
        <v>171</v>
      </c>
      <c r="BM331" s="220" t="s">
        <v>529</v>
      </c>
    </row>
    <row r="332" s="2" customFormat="1">
      <c r="A332" s="42"/>
      <c r="B332" s="43"/>
      <c r="C332" s="44"/>
      <c r="D332" s="222" t="s">
        <v>173</v>
      </c>
      <c r="E332" s="44"/>
      <c r="F332" s="223" t="s">
        <v>530</v>
      </c>
      <c r="G332" s="44"/>
      <c r="H332" s="44"/>
      <c r="I332" s="224"/>
      <c r="J332" s="44"/>
      <c r="K332" s="44"/>
      <c r="L332" s="48"/>
      <c r="M332" s="225"/>
      <c r="N332" s="226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0" t="s">
        <v>173</v>
      </c>
      <c r="AU332" s="20" t="s">
        <v>88</v>
      </c>
    </row>
    <row r="333" s="14" customFormat="1">
      <c r="A333" s="14"/>
      <c r="B333" s="238"/>
      <c r="C333" s="239"/>
      <c r="D333" s="229" t="s">
        <v>175</v>
      </c>
      <c r="E333" s="240" t="s">
        <v>32</v>
      </c>
      <c r="F333" s="241" t="s">
        <v>127</v>
      </c>
      <c r="G333" s="239"/>
      <c r="H333" s="242">
        <v>9</v>
      </c>
      <c r="I333" s="243"/>
      <c r="J333" s="239"/>
      <c r="K333" s="239"/>
      <c r="L333" s="244"/>
      <c r="M333" s="245"/>
      <c r="N333" s="246"/>
      <c r="O333" s="246"/>
      <c r="P333" s="246"/>
      <c r="Q333" s="246"/>
      <c r="R333" s="246"/>
      <c r="S333" s="246"/>
      <c r="T333" s="24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8" t="s">
        <v>175</v>
      </c>
      <c r="AU333" s="248" t="s">
        <v>88</v>
      </c>
      <c r="AV333" s="14" t="s">
        <v>88</v>
      </c>
      <c r="AW333" s="14" t="s">
        <v>39</v>
      </c>
      <c r="AX333" s="14" t="s">
        <v>86</v>
      </c>
      <c r="AY333" s="248" t="s">
        <v>165</v>
      </c>
    </row>
    <row r="334" s="2" customFormat="1" ht="24.15" customHeight="1">
      <c r="A334" s="42"/>
      <c r="B334" s="43"/>
      <c r="C334" s="209" t="s">
        <v>531</v>
      </c>
      <c r="D334" s="209" t="s">
        <v>167</v>
      </c>
      <c r="E334" s="210" t="s">
        <v>532</v>
      </c>
      <c r="F334" s="211" t="s">
        <v>533</v>
      </c>
      <c r="G334" s="212" t="s">
        <v>107</v>
      </c>
      <c r="H334" s="213">
        <v>9</v>
      </c>
      <c r="I334" s="214"/>
      <c r="J334" s="215">
        <f>ROUND(I334*H334,2)</f>
        <v>0</v>
      </c>
      <c r="K334" s="211" t="s">
        <v>170</v>
      </c>
      <c r="L334" s="48"/>
      <c r="M334" s="216" t="s">
        <v>32</v>
      </c>
      <c r="N334" s="217" t="s">
        <v>49</v>
      </c>
      <c r="O334" s="88"/>
      <c r="P334" s="218">
        <f>O334*H334</f>
        <v>0</v>
      </c>
      <c r="Q334" s="218">
        <v>0.020140000000000002</v>
      </c>
      <c r="R334" s="218">
        <f>Q334*H334</f>
        <v>0.18126</v>
      </c>
      <c r="S334" s="218">
        <v>0</v>
      </c>
      <c r="T334" s="219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20" t="s">
        <v>171</v>
      </c>
      <c r="AT334" s="220" t="s">
        <v>167</v>
      </c>
      <c r="AU334" s="220" t="s">
        <v>88</v>
      </c>
      <c r="AY334" s="20" t="s">
        <v>165</v>
      </c>
      <c r="BE334" s="221">
        <f>IF(N334="základní",J334,0)</f>
        <v>0</v>
      </c>
      <c r="BF334" s="221">
        <f>IF(N334="snížená",J334,0)</f>
        <v>0</v>
      </c>
      <c r="BG334" s="221">
        <f>IF(N334="zákl. přenesená",J334,0)</f>
        <v>0</v>
      </c>
      <c r="BH334" s="221">
        <f>IF(N334="sníž. přenesená",J334,0)</f>
        <v>0</v>
      </c>
      <c r="BI334" s="221">
        <f>IF(N334="nulová",J334,0)</f>
        <v>0</v>
      </c>
      <c r="BJ334" s="20" t="s">
        <v>86</v>
      </c>
      <c r="BK334" s="221">
        <f>ROUND(I334*H334,2)</f>
        <v>0</v>
      </c>
      <c r="BL334" s="20" t="s">
        <v>171</v>
      </c>
      <c r="BM334" s="220" t="s">
        <v>534</v>
      </c>
    </row>
    <row r="335" s="2" customFormat="1">
      <c r="A335" s="42"/>
      <c r="B335" s="43"/>
      <c r="C335" s="44"/>
      <c r="D335" s="222" t="s">
        <v>173</v>
      </c>
      <c r="E335" s="44"/>
      <c r="F335" s="223" t="s">
        <v>535</v>
      </c>
      <c r="G335" s="44"/>
      <c r="H335" s="44"/>
      <c r="I335" s="224"/>
      <c r="J335" s="44"/>
      <c r="K335" s="44"/>
      <c r="L335" s="48"/>
      <c r="M335" s="225"/>
      <c r="N335" s="226"/>
      <c r="O335" s="88"/>
      <c r="P335" s="88"/>
      <c r="Q335" s="88"/>
      <c r="R335" s="88"/>
      <c r="S335" s="88"/>
      <c r="T335" s="89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T335" s="20" t="s">
        <v>173</v>
      </c>
      <c r="AU335" s="20" t="s">
        <v>88</v>
      </c>
    </row>
    <row r="336" s="14" customFormat="1">
      <c r="A336" s="14"/>
      <c r="B336" s="238"/>
      <c r="C336" s="239"/>
      <c r="D336" s="229" t="s">
        <v>175</v>
      </c>
      <c r="E336" s="240" t="s">
        <v>32</v>
      </c>
      <c r="F336" s="241" t="s">
        <v>127</v>
      </c>
      <c r="G336" s="239"/>
      <c r="H336" s="242">
        <v>9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8" t="s">
        <v>175</v>
      </c>
      <c r="AU336" s="248" t="s">
        <v>88</v>
      </c>
      <c r="AV336" s="14" t="s">
        <v>88</v>
      </c>
      <c r="AW336" s="14" t="s">
        <v>39</v>
      </c>
      <c r="AX336" s="14" t="s">
        <v>86</v>
      </c>
      <c r="AY336" s="248" t="s">
        <v>165</v>
      </c>
    </row>
    <row r="337" s="2" customFormat="1" ht="37.8" customHeight="1">
      <c r="A337" s="42"/>
      <c r="B337" s="43"/>
      <c r="C337" s="209" t="s">
        <v>536</v>
      </c>
      <c r="D337" s="209" t="s">
        <v>167</v>
      </c>
      <c r="E337" s="210" t="s">
        <v>537</v>
      </c>
      <c r="F337" s="211" t="s">
        <v>538</v>
      </c>
      <c r="G337" s="212" t="s">
        <v>107</v>
      </c>
      <c r="H337" s="213">
        <v>9</v>
      </c>
      <c r="I337" s="214"/>
      <c r="J337" s="215">
        <f>ROUND(I337*H337,2)</f>
        <v>0</v>
      </c>
      <c r="K337" s="211" t="s">
        <v>170</v>
      </c>
      <c r="L337" s="48"/>
      <c r="M337" s="216" t="s">
        <v>32</v>
      </c>
      <c r="N337" s="217" t="s">
        <v>49</v>
      </c>
      <c r="O337" s="88"/>
      <c r="P337" s="218">
        <f>O337*H337</f>
        <v>0</v>
      </c>
      <c r="Q337" s="218">
        <v>0</v>
      </c>
      <c r="R337" s="218">
        <f>Q337*H337</f>
        <v>0</v>
      </c>
      <c r="S337" s="218">
        <v>0</v>
      </c>
      <c r="T337" s="219">
        <f>S337*H337</f>
        <v>0</v>
      </c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R337" s="220" t="s">
        <v>171</v>
      </c>
      <c r="AT337" s="220" t="s">
        <v>167</v>
      </c>
      <c r="AU337" s="220" t="s">
        <v>88</v>
      </c>
      <c r="AY337" s="20" t="s">
        <v>165</v>
      </c>
      <c r="BE337" s="221">
        <f>IF(N337="základní",J337,0)</f>
        <v>0</v>
      </c>
      <c r="BF337" s="221">
        <f>IF(N337="snížená",J337,0)</f>
        <v>0</v>
      </c>
      <c r="BG337" s="221">
        <f>IF(N337="zákl. přenesená",J337,0)</f>
        <v>0</v>
      </c>
      <c r="BH337" s="221">
        <f>IF(N337="sníž. přenesená",J337,0)</f>
        <v>0</v>
      </c>
      <c r="BI337" s="221">
        <f>IF(N337="nulová",J337,0)</f>
        <v>0</v>
      </c>
      <c r="BJ337" s="20" t="s">
        <v>86</v>
      </c>
      <c r="BK337" s="221">
        <f>ROUND(I337*H337,2)</f>
        <v>0</v>
      </c>
      <c r="BL337" s="20" t="s">
        <v>171</v>
      </c>
      <c r="BM337" s="220" t="s">
        <v>539</v>
      </c>
    </row>
    <row r="338" s="2" customFormat="1">
      <c r="A338" s="42"/>
      <c r="B338" s="43"/>
      <c r="C338" s="44"/>
      <c r="D338" s="222" t="s">
        <v>173</v>
      </c>
      <c r="E338" s="44"/>
      <c r="F338" s="223" t="s">
        <v>540</v>
      </c>
      <c r="G338" s="44"/>
      <c r="H338" s="44"/>
      <c r="I338" s="224"/>
      <c r="J338" s="44"/>
      <c r="K338" s="44"/>
      <c r="L338" s="48"/>
      <c r="M338" s="225"/>
      <c r="N338" s="226"/>
      <c r="O338" s="88"/>
      <c r="P338" s="88"/>
      <c r="Q338" s="88"/>
      <c r="R338" s="88"/>
      <c r="S338" s="88"/>
      <c r="T338" s="89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T338" s="20" t="s">
        <v>173</v>
      </c>
      <c r="AU338" s="20" t="s">
        <v>88</v>
      </c>
    </row>
    <row r="339" s="14" customFormat="1">
      <c r="A339" s="14"/>
      <c r="B339" s="238"/>
      <c r="C339" s="239"/>
      <c r="D339" s="229" t="s">
        <v>175</v>
      </c>
      <c r="E339" s="240" t="s">
        <v>32</v>
      </c>
      <c r="F339" s="241" t="s">
        <v>127</v>
      </c>
      <c r="G339" s="239"/>
      <c r="H339" s="242">
        <v>9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175</v>
      </c>
      <c r="AU339" s="248" t="s">
        <v>88</v>
      </c>
      <c r="AV339" s="14" t="s">
        <v>88</v>
      </c>
      <c r="AW339" s="14" t="s">
        <v>39</v>
      </c>
      <c r="AX339" s="14" t="s">
        <v>86</v>
      </c>
      <c r="AY339" s="248" t="s">
        <v>165</v>
      </c>
    </row>
    <row r="340" s="2" customFormat="1" ht="24.15" customHeight="1">
      <c r="A340" s="42"/>
      <c r="B340" s="43"/>
      <c r="C340" s="209" t="s">
        <v>541</v>
      </c>
      <c r="D340" s="209" t="s">
        <v>167</v>
      </c>
      <c r="E340" s="210" t="s">
        <v>542</v>
      </c>
      <c r="F340" s="211" t="s">
        <v>543</v>
      </c>
      <c r="G340" s="212" t="s">
        <v>107</v>
      </c>
      <c r="H340" s="213">
        <v>9</v>
      </c>
      <c r="I340" s="214"/>
      <c r="J340" s="215">
        <f>ROUND(I340*H340,2)</f>
        <v>0</v>
      </c>
      <c r="K340" s="211" t="s">
        <v>170</v>
      </c>
      <c r="L340" s="48"/>
      <c r="M340" s="216" t="s">
        <v>32</v>
      </c>
      <c r="N340" s="217" t="s">
        <v>49</v>
      </c>
      <c r="O340" s="88"/>
      <c r="P340" s="218">
        <f>O340*H340</f>
        <v>0</v>
      </c>
      <c r="Q340" s="218">
        <v>0.0061500000000000001</v>
      </c>
      <c r="R340" s="218">
        <f>Q340*H340</f>
        <v>0.055350000000000003</v>
      </c>
      <c r="S340" s="218">
        <v>0</v>
      </c>
      <c r="T340" s="219">
        <f>S340*H340</f>
        <v>0</v>
      </c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R340" s="220" t="s">
        <v>171</v>
      </c>
      <c r="AT340" s="220" t="s">
        <v>167</v>
      </c>
      <c r="AU340" s="220" t="s">
        <v>88</v>
      </c>
      <c r="AY340" s="20" t="s">
        <v>165</v>
      </c>
      <c r="BE340" s="221">
        <f>IF(N340="základní",J340,0)</f>
        <v>0</v>
      </c>
      <c r="BF340" s="221">
        <f>IF(N340="snížená",J340,0)</f>
        <v>0</v>
      </c>
      <c r="BG340" s="221">
        <f>IF(N340="zákl. přenesená",J340,0)</f>
        <v>0</v>
      </c>
      <c r="BH340" s="221">
        <f>IF(N340="sníž. přenesená",J340,0)</f>
        <v>0</v>
      </c>
      <c r="BI340" s="221">
        <f>IF(N340="nulová",J340,0)</f>
        <v>0</v>
      </c>
      <c r="BJ340" s="20" t="s">
        <v>86</v>
      </c>
      <c r="BK340" s="221">
        <f>ROUND(I340*H340,2)</f>
        <v>0</v>
      </c>
      <c r="BL340" s="20" t="s">
        <v>171</v>
      </c>
      <c r="BM340" s="220" t="s">
        <v>544</v>
      </c>
    </row>
    <row r="341" s="2" customFormat="1">
      <c r="A341" s="42"/>
      <c r="B341" s="43"/>
      <c r="C341" s="44"/>
      <c r="D341" s="222" t="s">
        <v>173</v>
      </c>
      <c r="E341" s="44"/>
      <c r="F341" s="223" t="s">
        <v>545</v>
      </c>
      <c r="G341" s="44"/>
      <c r="H341" s="44"/>
      <c r="I341" s="224"/>
      <c r="J341" s="44"/>
      <c r="K341" s="44"/>
      <c r="L341" s="48"/>
      <c r="M341" s="225"/>
      <c r="N341" s="226"/>
      <c r="O341" s="88"/>
      <c r="P341" s="88"/>
      <c r="Q341" s="88"/>
      <c r="R341" s="88"/>
      <c r="S341" s="88"/>
      <c r="T341" s="89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T341" s="20" t="s">
        <v>173</v>
      </c>
      <c r="AU341" s="20" t="s">
        <v>88</v>
      </c>
    </row>
    <row r="342" s="14" customFormat="1">
      <c r="A342" s="14"/>
      <c r="B342" s="238"/>
      <c r="C342" s="239"/>
      <c r="D342" s="229" t="s">
        <v>175</v>
      </c>
      <c r="E342" s="240" t="s">
        <v>32</v>
      </c>
      <c r="F342" s="241" t="s">
        <v>127</v>
      </c>
      <c r="G342" s="239"/>
      <c r="H342" s="242">
        <v>9</v>
      </c>
      <c r="I342" s="243"/>
      <c r="J342" s="239"/>
      <c r="K342" s="239"/>
      <c r="L342" s="244"/>
      <c r="M342" s="245"/>
      <c r="N342" s="246"/>
      <c r="O342" s="246"/>
      <c r="P342" s="246"/>
      <c r="Q342" s="246"/>
      <c r="R342" s="246"/>
      <c r="S342" s="246"/>
      <c r="T342" s="24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8" t="s">
        <v>175</v>
      </c>
      <c r="AU342" s="248" t="s">
        <v>88</v>
      </c>
      <c r="AV342" s="14" t="s">
        <v>88</v>
      </c>
      <c r="AW342" s="14" t="s">
        <v>39</v>
      </c>
      <c r="AX342" s="14" t="s">
        <v>86</v>
      </c>
      <c r="AY342" s="248" t="s">
        <v>165</v>
      </c>
    </row>
    <row r="343" s="2" customFormat="1" ht="33" customHeight="1">
      <c r="A343" s="42"/>
      <c r="B343" s="43"/>
      <c r="C343" s="209" t="s">
        <v>546</v>
      </c>
      <c r="D343" s="209" t="s">
        <v>167</v>
      </c>
      <c r="E343" s="210" t="s">
        <v>547</v>
      </c>
      <c r="F343" s="211" t="s">
        <v>548</v>
      </c>
      <c r="G343" s="212" t="s">
        <v>107</v>
      </c>
      <c r="H343" s="213">
        <v>9</v>
      </c>
      <c r="I343" s="214"/>
      <c r="J343" s="215">
        <f>ROUND(I343*H343,2)</f>
        <v>0</v>
      </c>
      <c r="K343" s="211" t="s">
        <v>170</v>
      </c>
      <c r="L343" s="48"/>
      <c r="M343" s="216" t="s">
        <v>32</v>
      </c>
      <c r="N343" s="217" t="s">
        <v>49</v>
      </c>
      <c r="O343" s="88"/>
      <c r="P343" s="218">
        <f>O343*H343</f>
        <v>0</v>
      </c>
      <c r="Q343" s="218">
        <v>0</v>
      </c>
      <c r="R343" s="218">
        <f>Q343*H343</f>
        <v>0</v>
      </c>
      <c r="S343" s="218">
        <v>0</v>
      </c>
      <c r="T343" s="219">
        <f>S343*H343</f>
        <v>0</v>
      </c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R343" s="220" t="s">
        <v>171</v>
      </c>
      <c r="AT343" s="220" t="s">
        <v>167</v>
      </c>
      <c r="AU343" s="220" t="s">
        <v>88</v>
      </c>
      <c r="AY343" s="20" t="s">
        <v>165</v>
      </c>
      <c r="BE343" s="221">
        <f>IF(N343="základní",J343,0)</f>
        <v>0</v>
      </c>
      <c r="BF343" s="221">
        <f>IF(N343="snížená",J343,0)</f>
        <v>0</v>
      </c>
      <c r="BG343" s="221">
        <f>IF(N343="zákl. přenesená",J343,0)</f>
        <v>0</v>
      </c>
      <c r="BH343" s="221">
        <f>IF(N343="sníž. přenesená",J343,0)</f>
        <v>0</v>
      </c>
      <c r="BI343" s="221">
        <f>IF(N343="nulová",J343,0)</f>
        <v>0</v>
      </c>
      <c r="BJ343" s="20" t="s">
        <v>86</v>
      </c>
      <c r="BK343" s="221">
        <f>ROUND(I343*H343,2)</f>
        <v>0</v>
      </c>
      <c r="BL343" s="20" t="s">
        <v>171</v>
      </c>
      <c r="BM343" s="220" t="s">
        <v>549</v>
      </c>
    </row>
    <row r="344" s="2" customFormat="1">
      <c r="A344" s="42"/>
      <c r="B344" s="43"/>
      <c r="C344" s="44"/>
      <c r="D344" s="222" t="s">
        <v>173</v>
      </c>
      <c r="E344" s="44"/>
      <c r="F344" s="223" t="s">
        <v>550</v>
      </c>
      <c r="G344" s="44"/>
      <c r="H344" s="44"/>
      <c r="I344" s="224"/>
      <c r="J344" s="44"/>
      <c r="K344" s="44"/>
      <c r="L344" s="48"/>
      <c r="M344" s="225"/>
      <c r="N344" s="226"/>
      <c r="O344" s="88"/>
      <c r="P344" s="88"/>
      <c r="Q344" s="88"/>
      <c r="R344" s="88"/>
      <c r="S344" s="88"/>
      <c r="T344" s="89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T344" s="20" t="s">
        <v>173</v>
      </c>
      <c r="AU344" s="20" t="s">
        <v>88</v>
      </c>
    </row>
    <row r="345" s="14" customFormat="1">
      <c r="A345" s="14"/>
      <c r="B345" s="238"/>
      <c r="C345" s="239"/>
      <c r="D345" s="229" t="s">
        <v>175</v>
      </c>
      <c r="E345" s="240" t="s">
        <v>32</v>
      </c>
      <c r="F345" s="241" t="s">
        <v>127</v>
      </c>
      <c r="G345" s="239"/>
      <c r="H345" s="242">
        <v>9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8" t="s">
        <v>175</v>
      </c>
      <c r="AU345" s="248" t="s">
        <v>88</v>
      </c>
      <c r="AV345" s="14" t="s">
        <v>88</v>
      </c>
      <c r="AW345" s="14" t="s">
        <v>39</v>
      </c>
      <c r="AX345" s="14" t="s">
        <v>86</v>
      </c>
      <c r="AY345" s="248" t="s">
        <v>165</v>
      </c>
    </row>
    <row r="346" s="2" customFormat="1" ht="24.15" customHeight="1">
      <c r="A346" s="42"/>
      <c r="B346" s="43"/>
      <c r="C346" s="209" t="s">
        <v>551</v>
      </c>
      <c r="D346" s="209" t="s">
        <v>167</v>
      </c>
      <c r="E346" s="210" t="s">
        <v>552</v>
      </c>
      <c r="F346" s="211" t="s">
        <v>553</v>
      </c>
      <c r="G346" s="212" t="s">
        <v>107</v>
      </c>
      <c r="H346" s="213">
        <v>9</v>
      </c>
      <c r="I346" s="214"/>
      <c r="J346" s="215">
        <f>ROUND(I346*H346,2)</f>
        <v>0</v>
      </c>
      <c r="K346" s="211" t="s">
        <v>170</v>
      </c>
      <c r="L346" s="48"/>
      <c r="M346" s="216" t="s">
        <v>32</v>
      </c>
      <c r="N346" s="217" t="s">
        <v>49</v>
      </c>
      <c r="O346" s="88"/>
      <c r="P346" s="218">
        <f>O346*H346</f>
        <v>0</v>
      </c>
      <c r="Q346" s="218">
        <v>0.0020999999999999999</v>
      </c>
      <c r="R346" s="218">
        <f>Q346*H346</f>
        <v>0.0189</v>
      </c>
      <c r="S346" s="218">
        <v>0</v>
      </c>
      <c r="T346" s="219">
        <f>S346*H346</f>
        <v>0</v>
      </c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R346" s="220" t="s">
        <v>171</v>
      </c>
      <c r="AT346" s="220" t="s">
        <v>167</v>
      </c>
      <c r="AU346" s="220" t="s">
        <v>88</v>
      </c>
      <c r="AY346" s="20" t="s">
        <v>165</v>
      </c>
      <c r="BE346" s="221">
        <f>IF(N346="základní",J346,0)</f>
        <v>0</v>
      </c>
      <c r="BF346" s="221">
        <f>IF(N346="snížená",J346,0)</f>
        <v>0</v>
      </c>
      <c r="BG346" s="221">
        <f>IF(N346="zákl. přenesená",J346,0)</f>
        <v>0</v>
      </c>
      <c r="BH346" s="221">
        <f>IF(N346="sníž. přenesená",J346,0)</f>
        <v>0</v>
      </c>
      <c r="BI346" s="221">
        <f>IF(N346="nulová",J346,0)</f>
        <v>0</v>
      </c>
      <c r="BJ346" s="20" t="s">
        <v>86</v>
      </c>
      <c r="BK346" s="221">
        <f>ROUND(I346*H346,2)</f>
        <v>0</v>
      </c>
      <c r="BL346" s="20" t="s">
        <v>171</v>
      </c>
      <c r="BM346" s="220" t="s">
        <v>554</v>
      </c>
    </row>
    <row r="347" s="2" customFormat="1">
      <c r="A347" s="42"/>
      <c r="B347" s="43"/>
      <c r="C347" s="44"/>
      <c r="D347" s="222" t="s">
        <v>173</v>
      </c>
      <c r="E347" s="44"/>
      <c r="F347" s="223" t="s">
        <v>555</v>
      </c>
      <c r="G347" s="44"/>
      <c r="H347" s="44"/>
      <c r="I347" s="224"/>
      <c r="J347" s="44"/>
      <c r="K347" s="44"/>
      <c r="L347" s="48"/>
      <c r="M347" s="225"/>
      <c r="N347" s="226"/>
      <c r="O347" s="88"/>
      <c r="P347" s="88"/>
      <c r="Q347" s="88"/>
      <c r="R347" s="88"/>
      <c r="S347" s="88"/>
      <c r="T347" s="89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T347" s="20" t="s">
        <v>173</v>
      </c>
      <c r="AU347" s="20" t="s">
        <v>88</v>
      </c>
    </row>
    <row r="348" s="14" customFormat="1">
      <c r="A348" s="14"/>
      <c r="B348" s="238"/>
      <c r="C348" s="239"/>
      <c r="D348" s="229" t="s">
        <v>175</v>
      </c>
      <c r="E348" s="240" t="s">
        <v>32</v>
      </c>
      <c r="F348" s="241" t="s">
        <v>127</v>
      </c>
      <c r="G348" s="239"/>
      <c r="H348" s="242">
        <v>9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175</v>
      </c>
      <c r="AU348" s="248" t="s">
        <v>88</v>
      </c>
      <c r="AV348" s="14" t="s">
        <v>88</v>
      </c>
      <c r="AW348" s="14" t="s">
        <v>39</v>
      </c>
      <c r="AX348" s="14" t="s">
        <v>86</v>
      </c>
      <c r="AY348" s="248" t="s">
        <v>165</v>
      </c>
    </row>
    <row r="349" s="2" customFormat="1" ht="33" customHeight="1">
      <c r="A349" s="42"/>
      <c r="B349" s="43"/>
      <c r="C349" s="209" t="s">
        <v>556</v>
      </c>
      <c r="D349" s="209" t="s">
        <v>167</v>
      </c>
      <c r="E349" s="210" t="s">
        <v>557</v>
      </c>
      <c r="F349" s="211" t="s">
        <v>558</v>
      </c>
      <c r="G349" s="212" t="s">
        <v>107</v>
      </c>
      <c r="H349" s="213">
        <v>9</v>
      </c>
      <c r="I349" s="214"/>
      <c r="J349" s="215">
        <f>ROUND(I349*H349,2)</f>
        <v>0</v>
      </c>
      <c r="K349" s="211" t="s">
        <v>170</v>
      </c>
      <c r="L349" s="48"/>
      <c r="M349" s="216" t="s">
        <v>32</v>
      </c>
      <c r="N349" s="217" t="s">
        <v>49</v>
      </c>
      <c r="O349" s="88"/>
      <c r="P349" s="218">
        <f>O349*H349</f>
        <v>0</v>
      </c>
      <c r="Q349" s="218">
        <v>0</v>
      </c>
      <c r="R349" s="218">
        <f>Q349*H349</f>
        <v>0</v>
      </c>
      <c r="S349" s="218">
        <v>0</v>
      </c>
      <c r="T349" s="219">
        <f>S349*H349</f>
        <v>0</v>
      </c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R349" s="220" t="s">
        <v>171</v>
      </c>
      <c r="AT349" s="220" t="s">
        <v>167</v>
      </c>
      <c r="AU349" s="220" t="s">
        <v>88</v>
      </c>
      <c r="AY349" s="20" t="s">
        <v>165</v>
      </c>
      <c r="BE349" s="221">
        <f>IF(N349="základní",J349,0)</f>
        <v>0</v>
      </c>
      <c r="BF349" s="221">
        <f>IF(N349="snížená",J349,0)</f>
        <v>0</v>
      </c>
      <c r="BG349" s="221">
        <f>IF(N349="zákl. přenesená",J349,0)</f>
        <v>0</v>
      </c>
      <c r="BH349" s="221">
        <f>IF(N349="sníž. přenesená",J349,0)</f>
        <v>0</v>
      </c>
      <c r="BI349" s="221">
        <f>IF(N349="nulová",J349,0)</f>
        <v>0</v>
      </c>
      <c r="BJ349" s="20" t="s">
        <v>86</v>
      </c>
      <c r="BK349" s="221">
        <f>ROUND(I349*H349,2)</f>
        <v>0</v>
      </c>
      <c r="BL349" s="20" t="s">
        <v>171</v>
      </c>
      <c r="BM349" s="220" t="s">
        <v>559</v>
      </c>
    </row>
    <row r="350" s="2" customFormat="1">
      <c r="A350" s="42"/>
      <c r="B350" s="43"/>
      <c r="C350" s="44"/>
      <c r="D350" s="222" t="s">
        <v>173</v>
      </c>
      <c r="E350" s="44"/>
      <c r="F350" s="223" t="s">
        <v>560</v>
      </c>
      <c r="G350" s="44"/>
      <c r="H350" s="44"/>
      <c r="I350" s="224"/>
      <c r="J350" s="44"/>
      <c r="K350" s="44"/>
      <c r="L350" s="48"/>
      <c r="M350" s="225"/>
      <c r="N350" s="226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T350" s="20" t="s">
        <v>173</v>
      </c>
      <c r="AU350" s="20" t="s">
        <v>88</v>
      </c>
    </row>
    <row r="351" s="14" customFormat="1">
      <c r="A351" s="14"/>
      <c r="B351" s="238"/>
      <c r="C351" s="239"/>
      <c r="D351" s="229" t="s">
        <v>175</v>
      </c>
      <c r="E351" s="240" t="s">
        <v>32</v>
      </c>
      <c r="F351" s="241" t="s">
        <v>127</v>
      </c>
      <c r="G351" s="239"/>
      <c r="H351" s="242">
        <v>9</v>
      </c>
      <c r="I351" s="243"/>
      <c r="J351" s="239"/>
      <c r="K351" s="239"/>
      <c r="L351" s="244"/>
      <c r="M351" s="245"/>
      <c r="N351" s="246"/>
      <c r="O351" s="246"/>
      <c r="P351" s="246"/>
      <c r="Q351" s="246"/>
      <c r="R351" s="246"/>
      <c r="S351" s="246"/>
      <c r="T351" s="24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8" t="s">
        <v>175</v>
      </c>
      <c r="AU351" s="248" t="s">
        <v>88</v>
      </c>
      <c r="AV351" s="14" t="s">
        <v>88</v>
      </c>
      <c r="AW351" s="14" t="s">
        <v>39</v>
      </c>
      <c r="AX351" s="14" t="s">
        <v>86</v>
      </c>
      <c r="AY351" s="248" t="s">
        <v>165</v>
      </c>
    </row>
    <row r="352" s="12" customFormat="1" ht="22.8" customHeight="1">
      <c r="A352" s="12"/>
      <c r="B352" s="193"/>
      <c r="C352" s="194"/>
      <c r="D352" s="195" t="s">
        <v>77</v>
      </c>
      <c r="E352" s="207" t="s">
        <v>561</v>
      </c>
      <c r="F352" s="207" t="s">
        <v>562</v>
      </c>
      <c r="G352" s="194"/>
      <c r="H352" s="194"/>
      <c r="I352" s="197"/>
      <c r="J352" s="208">
        <f>BK352</f>
        <v>0</v>
      </c>
      <c r="K352" s="194"/>
      <c r="L352" s="199"/>
      <c r="M352" s="200"/>
      <c r="N352" s="201"/>
      <c r="O352" s="201"/>
      <c r="P352" s="202">
        <f>SUM(P353:P361)</f>
        <v>0</v>
      </c>
      <c r="Q352" s="201"/>
      <c r="R352" s="202">
        <f>SUM(R353:R361)</f>
        <v>0</v>
      </c>
      <c r="S352" s="201"/>
      <c r="T352" s="203">
        <f>SUM(T353:T361)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4" t="s">
        <v>86</v>
      </c>
      <c r="AT352" s="205" t="s">
        <v>77</v>
      </c>
      <c r="AU352" s="205" t="s">
        <v>86</v>
      </c>
      <c r="AY352" s="204" t="s">
        <v>165</v>
      </c>
      <c r="BK352" s="206">
        <f>SUM(BK353:BK361)</f>
        <v>0</v>
      </c>
    </row>
    <row r="353" s="2" customFormat="1" ht="21.75" customHeight="1">
      <c r="A353" s="42"/>
      <c r="B353" s="43"/>
      <c r="C353" s="209" t="s">
        <v>563</v>
      </c>
      <c r="D353" s="209" t="s">
        <v>167</v>
      </c>
      <c r="E353" s="210" t="s">
        <v>564</v>
      </c>
      <c r="F353" s="211" t="s">
        <v>565</v>
      </c>
      <c r="G353" s="212" t="s">
        <v>300</v>
      </c>
      <c r="H353" s="213">
        <v>850.93600000000004</v>
      </c>
      <c r="I353" s="214"/>
      <c r="J353" s="215">
        <f>ROUND(I353*H353,2)</f>
        <v>0</v>
      </c>
      <c r="K353" s="211" t="s">
        <v>32</v>
      </c>
      <c r="L353" s="48"/>
      <c r="M353" s="216" t="s">
        <v>32</v>
      </c>
      <c r="N353" s="217" t="s">
        <v>49</v>
      </c>
      <c r="O353" s="88"/>
      <c r="P353" s="218">
        <f>O353*H353</f>
        <v>0</v>
      </c>
      <c r="Q353" s="218">
        <v>0</v>
      </c>
      <c r="R353" s="218">
        <f>Q353*H353</f>
        <v>0</v>
      </c>
      <c r="S353" s="218">
        <v>0</v>
      </c>
      <c r="T353" s="219">
        <f>S353*H353</f>
        <v>0</v>
      </c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R353" s="220" t="s">
        <v>171</v>
      </c>
      <c r="AT353" s="220" t="s">
        <v>167</v>
      </c>
      <c r="AU353" s="220" t="s">
        <v>88</v>
      </c>
      <c r="AY353" s="20" t="s">
        <v>165</v>
      </c>
      <c r="BE353" s="221">
        <f>IF(N353="základní",J353,0)</f>
        <v>0</v>
      </c>
      <c r="BF353" s="221">
        <f>IF(N353="snížená",J353,0)</f>
        <v>0</v>
      </c>
      <c r="BG353" s="221">
        <f>IF(N353="zákl. přenesená",J353,0)</f>
        <v>0</v>
      </c>
      <c r="BH353" s="221">
        <f>IF(N353="sníž. přenesená",J353,0)</f>
        <v>0</v>
      </c>
      <c r="BI353" s="221">
        <f>IF(N353="nulová",J353,0)</f>
        <v>0</v>
      </c>
      <c r="BJ353" s="20" t="s">
        <v>86</v>
      </c>
      <c r="BK353" s="221">
        <f>ROUND(I353*H353,2)</f>
        <v>0</v>
      </c>
      <c r="BL353" s="20" t="s">
        <v>171</v>
      </c>
      <c r="BM353" s="220" t="s">
        <v>566</v>
      </c>
    </row>
    <row r="354" s="2" customFormat="1">
      <c r="A354" s="42"/>
      <c r="B354" s="43"/>
      <c r="C354" s="44"/>
      <c r="D354" s="229" t="s">
        <v>195</v>
      </c>
      <c r="E354" s="44"/>
      <c r="F354" s="260" t="s">
        <v>567</v>
      </c>
      <c r="G354" s="44"/>
      <c r="H354" s="44"/>
      <c r="I354" s="224"/>
      <c r="J354" s="44"/>
      <c r="K354" s="44"/>
      <c r="L354" s="48"/>
      <c r="M354" s="225"/>
      <c r="N354" s="226"/>
      <c r="O354" s="88"/>
      <c r="P354" s="88"/>
      <c r="Q354" s="88"/>
      <c r="R354" s="88"/>
      <c r="S354" s="88"/>
      <c r="T354" s="89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T354" s="20" t="s">
        <v>195</v>
      </c>
      <c r="AU354" s="20" t="s">
        <v>88</v>
      </c>
    </row>
    <row r="355" s="13" customFormat="1">
      <c r="A355" s="13"/>
      <c r="B355" s="227"/>
      <c r="C355" s="228"/>
      <c r="D355" s="229" t="s">
        <v>175</v>
      </c>
      <c r="E355" s="230" t="s">
        <v>32</v>
      </c>
      <c r="F355" s="231" t="s">
        <v>568</v>
      </c>
      <c r="G355" s="228"/>
      <c r="H355" s="230" t="s">
        <v>32</v>
      </c>
      <c r="I355" s="232"/>
      <c r="J355" s="228"/>
      <c r="K355" s="228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175</v>
      </c>
      <c r="AU355" s="237" t="s">
        <v>88</v>
      </c>
      <c r="AV355" s="13" t="s">
        <v>86</v>
      </c>
      <c r="AW355" s="13" t="s">
        <v>39</v>
      </c>
      <c r="AX355" s="13" t="s">
        <v>78</v>
      </c>
      <c r="AY355" s="237" t="s">
        <v>165</v>
      </c>
    </row>
    <row r="356" s="14" customFormat="1">
      <c r="A356" s="14"/>
      <c r="B356" s="238"/>
      <c r="C356" s="239"/>
      <c r="D356" s="229" t="s">
        <v>175</v>
      </c>
      <c r="E356" s="240" t="s">
        <v>32</v>
      </c>
      <c r="F356" s="241" t="s">
        <v>569</v>
      </c>
      <c r="G356" s="239"/>
      <c r="H356" s="242">
        <v>1219.414</v>
      </c>
      <c r="I356" s="243"/>
      <c r="J356" s="239"/>
      <c r="K356" s="239"/>
      <c r="L356" s="244"/>
      <c r="M356" s="245"/>
      <c r="N356" s="246"/>
      <c r="O356" s="246"/>
      <c r="P356" s="246"/>
      <c r="Q356" s="246"/>
      <c r="R356" s="246"/>
      <c r="S356" s="246"/>
      <c r="T356" s="24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8" t="s">
        <v>175</v>
      </c>
      <c r="AU356" s="248" t="s">
        <v>88</v>
      </c>
      <c r="AV356" s="14" t="s">
        <v>88</v>
      </c>
      <c r="AW356" s="14" t="s">
        <v>39</v>
      </c>
      <c r="AX356" s="14" t="s">
        <v>78</v>
      </c>
      <c r="AY356" s="248" t="s">
        <v>165</v>
      </c>
    </row>
    <row r="357" s="14" customFormat="1">
      <c r="A357" s="14"/>
      <c r="B357" s="238"/>
      <c r="C357" s="239"/>
      <c r="D357" s="229" t="s">
        <v>175</v>
      </c>
      <c r="E357" s="240" t="s">
        <v>32</v>
      </c>
      <c r="F357" s="241" t="s">
        <v>570</v>
      </c>
      <c r="G357" s="239"/>
      <c r="H357" s="242">
        <v>-368.47800000000001</v>
      </c>
      <c r="I357" s="243"/>
      <c r="J357" s="239"/>
      <c r="K357" s="239"/>
      <c r="L357" s="244"/>
      <c r="M357" s="245"/>
      <c r="N357" s="246"/>
      <c r="O357" s="246"/>
      <c r="P357" s="246"/>
      <c r="Q357" s="246"/>
      <c r="R357" s="246"/>
      <c r="S357" s="246"/>
      <c r="T357" s="24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8" t="s">
        <v>175</v>
      </c>
      <c r="AU357" s="248" t="s">
        <v>88</v>
      </c>
      <c r="AV357" s="14" t="s">
        <v>88</v>
      </c>
      <c r="AW357" s="14" t="s">
        <v>39</v>
      </c>
      <c r="AX357" s="14" t="s">
        <v>78</v>
      </c>
      <c r="AY357" s="248" t="s">
        <v>165</v>
      </c>
    </row>
    <row r="358" s="15" customFormat="1">
      <c r="A358" s="15"/>
      <c r="B358" s="249"/>
      <c r="C358" s="250"/>
      <c r="D358" s="229" t="s">
        <v>175</v>
      </c>
      <c r="E358" s="251" t="s">
        <v>32</v>
      </c>
      <c r="F358" s="252" t="s">
        <v>178</v>
      </c>
      <c r="G358" s="250"/>
      <c r="H358" s="253">
        <v>850.93600000000004</v>
      </c>
      <c r="I358" s="254"/>
      <c r="J358" s="250"/>
      <c r="K358" s="250"/>
      <c r="L358" s="255"/>
      <c r="M358" s="256"/>
      <c r="N358" s="257"/>
      <c r="O358" s="257"/>
      <c r="P358" s="257"/>
      <c r="Q358" s="257"/>
      <c r="R358" s="257"/>
      <c r="S358" s="257"/>
      <c r="T358" s="258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9" t="s">
        <v>175</v>
      </c>
      <c r="AU358" s="259" t="s">
        <v>88</v>
      </c>
      <c r="AV358" s="15" t="s">
        <v>171</v>
      </c>
      <c r="AW358" s="15" t="s">
        <v>39</v>
      </c>
      <c r="AX358" s="15" t="s">
        <v>86</v>
      </c>
      <c r="AY358" s="259" t="s">
        <v>165</v>
      </c>
    </row>
    <row r="359" s="2" customFormat="1" ht="24.15" customHeight="1">
      <c r="A359" s="42"/>
      <c r="B359" s="43"/>
      <c r="C359" s="209" t="s">
        <v>571</v>
      </c>
      <c r="D359" s="209" t="s">
        <v>167</v>
      </c>
      <c r="E359" s="210" t="s">
        <v>572</v>
      </c>
      <c r="F359" s="211" t="s">
        <v>573</v>
      </c>
      <c r="G359" s="212" t="s">
        <v>300</v>
      </c>
      <c r="H359" s="213">
        <v>16.692</v>
      </c>
      <c r="I359" s="214"/>
      <c r="J359" s="215">
        <f>ROUND(I359*H359,2)</f>
        <v>0</v>
      </c>
      <c r="K359" s="211" t="s">
        <v>170</v>
      </c>
      <c r="L359" s="48"/>
      <c r="M359" s="216" t="s">
        <v>32</v>
      </c>
      <c r="N359" s="217" t="s">
        <v>49</v>
      </c>
      <c r="O359" s="88"/>
      <c r="P359" s="218">
        <f>O359*H359</f>
        <v>0</v>
      </c>
      <c r="Q359" s="218">
        <v>0</v>
      </c>
      <c r="R359" s="218">
        <f>Q359*H359</f>
        <v>0</v>
      </c>
      <c r="S359" s="218">
        <v>0</v>
      </c>
      <c r="T359" s="219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0" t="s">
        <v>171</v>
      </c>
      <c r="AT359" s="220" t="s">
        <v>167</v>
      </c>
      <c r="AU359" s="220" t="s">
        <v>88</v>
      </c>
      <c r="AY359" s="20" t="s">
        <v>165</v>
      </c>
      <c r="BE359" s="221">
        <f>IF(N359="základní",J359,0)</f>
        <v>0</v>
      </c>
      <c r="BF359" s="221">
        <f>IF(N359="snížená",J359,0)</f>
        <v>0</v>
      </c>
      <c r="BG359" s="221">
        <f>IF(N359="zákl. přenesená",J359,0)</f>
        <v>0</v>
      </c>
      <c r="BH359" s="221">
        <f>IF(N359="sníž. přenesená",J359,0)</f>
        <v>0</v>
      </c>
      <c r="BI359" s="221">
        <f>IF(N359="nulová",J359,0)</f>
        <v>0</v>
      </c>
      <c r="BJ359" s="20" t="s">
        <v>86</v>
      </c>
      <c r="BK359" s="221">
        <f>ROUND(I359*H359,2)</f>
        <v>0</v>
      </c>
      <c r="BL359" s="20" t="s">
        <v>171</v>
      </c>
      <c r="BM359" s="220" t="s">
        <v>574</v>
      </c>
    </row>
    <row r="360" s="2" customFormat="1">
      <c r="A360" s="42"/>
      <c r="B360" s="43"/>
      <c r="C360" s="44"/>
      <c r="D360" s="222" t="s">
        <v>173</v>
      </c>
      <c r="E360" s="44"/>
      <c r="F360" s="223" t="s">
        <v>575</v>
      </c>
      <c r="G360" s="44"/>
      <c r="H360" s="44"/>
      <c r="I360" s="224"/>
      <c r="J360" s="44"/>
      <c r="K360" s="44"/>
      <c r="L360" s="48"/>
      <c r="M360" s="225"/>
      <c r="N360" s="226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0" t="s">
        <v>173</v>
      </c>
      <c r="AU360" s="20" t="s">
        <v>88</v>
      </c>
    </row>
    <row r="361" s="14" customFormat="1">
      <c r="A361" s="14"/>
      <c r="B361" s="238"/>
      <c r="C361" s="239"/>
      <c r="D361" s="229" t="s">
        <v>175</v>
      </c>
      <c r="E361" s="240" t="s">
        <v>32</v>
      </c>
      <c r="F361" s="241" t="s">
        <v>576</v>
      </c>
      <c r="G361" s="239"/>
      <c r="H361" s="242">
        <v>16.692</v>
      </c>
      <c r="I361" s="243"/>
      <c r="J361" s="239"/>
      <c r="K361" s="239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175</v>
      </c>
      <c r="AU361" s="248" t="s">
        <v>88</v>
      </c>
      <c r="AV361" s="14" t="s">
        <v>88</v>
      </c>
      <c r="AW361" s="14" t="s">
        <v>39</v>
      </c>
      <c r="AX361" s="14" t="s">
        <v>86</v>
      </c>
      <c r="AY361" s="248" t="s">
        <v>165</v>
      </c>
    </row>
    <row r="362" s="12" customFormat="1" ht="22.8" customHeight="1">
      <c r="A362" s="12"/>
      <c r="B362" s="193"/>
      <c r="C362" s="194"/>
      <c r="D362" s="195" t="s">
        <v>77</v>
      </c>
      <c r="E362" s="207" t="s">
        <v>577</v>
      </c>
      <c r="F362" s="207" t="s">
        <v>578</v>
      </c>
      <c r="G362" s="194"/>
      <c r="H362" s="194"/>
      <c r="I362" s="197"/>
      <c r="J362" s="208">
        <f>BK362</f>
        <v>0</v>
      </c>
      <c r="K362" s="194"/>
      <c r="L362" s="199"/>
      <c r="M362" s="200"/>
      <c r="N362" s="201"/>
      <c r="O362" s="201"/>
      <c r="P362" s="202">
        <f>SUM(P363:P364)</f>
        <v>0</v>
      </c>
      <c r="Q362" s="201"/>
      <c r="R362" s="202">
        <f>SUM(R363:R364)</f>
        <v>0</v>
      </c>
      <c r="S362" s="201"/>
      <c r="T362" s="203">
        <f>SUM(T363:T364)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4" t="s">
        <v>86</v>
      </c>
      <c r="AT362" s="205" t="s">
        <v>77</v>
      </c>
      <c r="AU362" s="205" t="s">
        <v>86</v>
      </c>
      <c r="AY362" s="204" t="s">
        <v>165</v>
      </c>
      <c r="BK362" s="206">
        <f>SUM(BK363:BK364)</f>
        <v>0</v>
      </c>
    </row>
    <row r="363" s="2" customFormat="1" ht="44.25" customHeight="1">
      <c r="A363" s="42"/>
      <c r="B363" s="43"/>
      <c r="C363" s="209" t="s">
        <v>579</v>
      </c>
      <c r="D363" s="209" t="s">
        <v>167</v>
      </c>
      <c r="E363" s="210" t="s">
        <v>580</v>
      </c>
      <c r="F363" s="211" t="s">
        <v>581</v>
      </c>
      <c r="G363" s="212" t="s">
        <v>300</v>
      </c>
      <c r="H363" s="213">
        <v>622.452</v>
      </c>
      <c r="I363" s="214"/>
      <c r="J363" s="215">
        <f>ROUND(I363*H363,2)</f>
        <v>0</v>
      </c>
      <c r="K363" s="211" t="s">
        <v>170</v>
      </c>
      <c r="L363" s="48"/>
      <c r="M363" s="216" t="s">
        <v>32</v>
      </c>
      <c r="N363" s="217" t="s">
        <v>49</v>
      </c>
      <c r="O363" s="88"/>
      <c r="P363" s="218">
        <f>O363*H363</f>
        <v>0</v>
      </c>
      <c r="Q363" s="218">
        <v>0</v>
      </c>
      <c r="R363" s="218">
        <f>Q363*H363</f>
        <v>0</v>
      </c>
      <c r="S363" s="218">
        <v>0</v>
      </c>
      <c r="T363" s="219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20" t="s">
        <v>171</v>
      </c>
      <c r="AT363" s="220" t="s">
        <v>167</v>
      </c>
      <c r="AU363" s="220" t="s">
        <v>88</v>
      </c>
      <c r="AY363" s="20" t="s">
        <v>165</v>
      </c>
      <c r="BE363" s="221">
        <f>IF(N363="základní",J363,0)</f>
        <v>0</v>
      </c>
      <c r="BF363" s="221">
        <f>IF(N363="snížená",J363,0)</f>
        <v>0</v>
      </c>
      <c r="BG363" s="221">
        <f>IF(N363="zákl. přenesená",J363,0)</f>
        <v>0</v>
      </c>
      <c r="BH363" s="221">
        <f>IF(N363="sníž. přenesená",J363,0)</f>
        <v>0</v>
      </c>
      <c r="BI363" s="221">
        <f>IF(N363="nulová",J363,0)</f>
        <v>0</v>
      </c>
      <c r="BJ363" s="20" t="s">
        <v>86</v>
      </c>
      <c r="BK363" s="221">
        <f>ROUND(I363*H363,2)</f>
        <v>0</v>
      </c>
      <c r="BL363" s="20" t="s">
        <v>171</v>
      </c>
      <c r="BM363" s="220" t="s">
        <v>582</v>
      </c>
    </row>
    <row r="364" s="2" customFormat="1">
      <c r="A364" s="42"/>
      <c r="B364" s="43"/>
      <c r="C364" s="44"/>
      <c r="D364" s="222" t="s">
        <v>173</v>
      </c>
      <c r="E364" s="44"/>
      <c r="F364" s="223" t="s">
        <v>583</v>
      </c>
      <c r="G364" s="44"/>
      <c r="H364" s="44"/>
      <c r="I364" s="224"/>
      <c r="J364" s="44"/>
      <c r="K364" s="44"/>
      <c r="L364" s="48"/>
      <c r="M364" s="282"/>
      <c r="N364" s="283"/>
      <c r="O364" s="284"/>
      <c r="P364" s="284"/>
      <c r="Q364" s="284"/>
      <c r="R364" s="284"/>
      <c r="S364" s="284"/>
      <c r="T364" s="285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T364" s="20" t="s">
        <v>173</v>
      </c>
      <c r="AU364" s="20" t="s">
        <v>88</v>
      </c>
    </row>
    <row r="365" s="2" customFormat="1" ht="6.96" customHeight="1">
      <c r="A365" s="42"/>
      <c r="B365" s="63"/>
      <c r="C365" s="64"/>
      <c r="D365" s="64"/>
      <c r="E365" s="64"/>
      <c r="F365" s="64"/>
      <c r="G365" s="64"/>
      <c r="H365" s="64"/>
      <c r="I365" s="64"/>
      <c r="J365" s="64"/>
      <c r="K365" s="64"/>
      <c r="L365" s="48"/>
      <c r="M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</row>
  </sheetData>
  <sheetProtection sheet="1" autoFilter="0" formatColumns="0" formatRows="0" objects="1" scenarios="1" spinCount="100000" saltValue="9m5JUSr6Md2bHY8CdcGG44JKu8vRjrhiwQL3ZNVkWu29vE8lufJy+D6ulkH6GSAgM+tSe9KgsNbdaXL3RaNT0Q==" hashValue="v8IPRuoFjTuZhkuU02cQSJnlOScNIJE7HK9bmC37nSlvKhBq6SXxT8CmQdPzdgtpagkKz6B90YTdoRF1gNddVA==" algorithmName="SHA-512" password="CC35"/>
  <autoFilter ref="C87:K36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6_01/113106190"/>
    <hyperlink ref="F97" r:id="rId2" display="https://podminky.urs.cz/item/CS_URS_2026_01/113107221"/>
    <hyperlink ref="F103" r:id="rId3" display="https://podminky.urs.cz/item/CS_URS_2026_01/113107342"/>
    <hyperlink ref="F108" r:id="rId4" display="https://podminky.urs.cz/item/CS_URS_2026_01/113154566"/>
    <hyperlink ref="F114" r:id="rId5" display="https://podminky.urs.cz/item/CS_URS_2026_01/132251101"/>
    <hyperlink ref="F128" r:id="rId6" display="https://podminky.urs.cz/item/CS_URS_2026_01/167151101"/>
    <hyperlink ref="F139" r:id="rId7" display="https://podminky.urs.cz/item/CS_URS_2026_01/171251201"/>
    <hyperlink ref="F141" r:id="rId8" display="https://podminky.urs.cz/item/CS_URS_2026_01/174151101"/>
    <hyperlink ref="F146" r:id="rId9" display="https://podminky.urs.cz/item/CS_URS_2026_01/181152302"/>
    <hyperlink ref="F152" r:id="rId10" display="https://podminky.urs.cz/item/CS_URS_2026_01/389121111"/>
    <hyperlink ref="F161" r:id="rId11" display="https://podminky.urs.cz/item/CS_URS_2026_01/452311131"/>
    <hyperlink ref="F167" r:id="rId12" display="https://podminky.urs.cz/item/CS_URS_2026_01/564950413"/>
    <hyperlink ref="F171" r:id="rId13" display="https://podminky.urs.cz/item/CS_URS_2026_01/566301111"/>
    <hyperlink ref="F177" r:id="rId14" display="https://podminky.urs.cz/item/CS_URS_2026_01/567521151"/>
    <hyperlink ref="F191" r:id="rId15" display="https://podminky.urs.cz/item/CS_URS_2026_01/569931132"/>
    <hyperlink ref="F195" r:id="rId16" display="https://podminky.urs.cz/item/CS_URS_2026_01/572141112"/>
    <hyperlink ref="F198" r:id="rId17" display="https://podminky.urs.cz/item/CS_URS_2026_01/573111111"/>
    <hyperlink ref="F203" r:id="rId18" display="https://podminky.urs.cz/item/CS_URS_2026_01/573231106"/>
    <hyperlink ref="F209" r:id="rId19" display="https://podminky.urs.cz/item/CS_URS_2026_01/573231107"/>
    <hyperlink ref="F213" r:id="rId20" display="https://podminky.urs.cz/item/CS_URS_2026_01/577144121"/>
    <hyperlink ref="F219" r:id="rId21" display="https://podminky.urs.cz/item/CS_URS_2026_01/565145121"/>
    <hyperlink ref="F230" r:id="rId22" display="https://podminky.urs.cz/item/CS_URS_2026_01/894410232"/>
    <hyperlink ref="F235" r:id="rId23" display="https://podminky.urs.cz/item/CS_URS_2026_01/899103112"/>
    <hyperlink ref="F239" r:id="rId24" display="https://podminky.urs.cz/item/CS_URS_2026_01/899104112"/>
    <hyperlink ref="F242" r:id="rId25" display="https://podminky.urs.cz/item/CS_URS_2026_01/899132111"/>
    <hyperlink ref="F246" r:id="rId26" display="https://podminky.urs.cz/item/CS_URS_2026_01/899203211"/>
    <hyperlink ref="F251" r:id="rId27" display="https://podminky.urs.cz/item/CS_URS_2026_01/911331111"/>
    <hyperlink ref="F256" r:id="rId28" display="https://podminky.urs.cz/item/CS_URS_2026_01/912211111"/>
    <hyperlink ref="F262" r:id="rId29" display="https://podminky.urs.cz/item/CS_URS_2026_01/915111111"/>
    <hyperlink ref="F265" r:id="rId30" display="https://podminky.urs.cz/item/CS_URS_2026_01/915211111"/>
    <hyperlink ref="F268" r:id="rId31" display="https://podminky.urs.cz/item/CS_URS_2026_01/915611111"/>
    <hyperlink ref="F270" r:id="rId32" display="https://podminky.urs.cz/item/CS_URS_2026_01/919112232"/>
    <hyperlink ref="F278" r:id="rId33" display="https://podminky.urs.cz/item/CS_URS_2026_01/919121232"/>
    <hyperlink ref="F282" r:id="rId34" display="https://podminky.urs.cz/item/CS_URS_2026_01/919535555"/>
    <hyperlink ref="F293" r:id="rId35" display="https://podminky.urs.cz/item/CS_URS_2026_01/919732211"/>
    <hyperlink ref="F298" r:id="rId36" display="https://podminky.urs.cz/item/CS_URS_2026_01/938902111"/>
    <hyperlink ref="F303" r:id="rId37" display="https://podminky.urs.cz/item/CS_URS_2026_01/938902113"/>
    <hyperlink ref="F308" r:id="rId38" display="https://podminky.urs.cz/item/CS_URS_2026_01/938902421"/>
    <hyperlink ref="F312" r:id="rId39" display="https://podminky.urs.cz/item/CS_URS_2026_01/966005311"/>
    <hyperlink ref="F315" r:id="rId40" display="https://podminky.urs.cz/item/CS_URS_2026_01/966008111"/>
    <hyperlink ref="F320" r:id="rId41" display="https://podminky.urs.cz/item/CS_URS_2026_01/966008311"/>
    <hyperlink ref="F324" r:id="rId42" display="https://podminky.urs.cz/item/CS_URS_2026_01/985111292"/>
    <hyperlink ref="F327" r:id="rId43" display="https://podminky.urs.cz/item/CS_URS_2026_01/985112111"/>
    <hyperlink ref="F332" r:id="rId44" display="https://podminky.urs.cz/item/CS_URS_2026_01/985112193"/>
    <hyperlink ref="F335" r:id="rId45" display="https://podminky.urs.cz/item/CS_URS_2026_01/985311111"/>
    <hyperlink ref="F338" r:id="rId46" display="https://podminky.urs.cz/item/CS_URS_2026_01/985311912"/>
    <hyperlink ref="F341" r:id="rId47" display="https://podminky.urs.cz/item/CS_URS_2026_01/985312112"/>
    <hyperlink ref="F344" r:id="rId48" display="https://podminky.urs.cz/item/CS_URS_2026_01/985312192"/>
    <hyperlink ref="F347" r:id="rId49" display="https://podminky.urs.cz/item/CS_URS_2026_01/985323111"/>
    <hyperlink ref="F350" r:id="rId50" display="https://podminky.urs.cz/item/CS_URS_2026_01/985323912"/>
    <hyperlink ref="F360" r:id="rId51" display="https://podminky.urs.cz/item/CS_URS_2026_01/997221611"/>
    <hyperlink ref="F364" r:id="rId52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584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92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ROUND(J81,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ROUND((SUM(BE81:BE115)),  2)</f>
        <v>0</v>
      </c>
      <c r="G33" s="42"/>
      <c r="H33" s="42"/>
      <c r="I33" s="153">
        <v>0.20999999999999999</v>
      </c>
      <c r="J33" s="152">
        <f>ROUND(((SUM(BE81:BE115))*I33),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ROUND((SUM(BF81:BF115)),  2)</f>
        <v>0</v>
      </c>
      <c r="G34" s="42"/>
      <c r="H34" s="42"/>
      <c r="I34" s="153">
        <v>0.12</v>
      </c>
      <c r="J34" s="152">
        <f>ROUND(((SUM(BF81:BF115))*I34),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ROUND((SUM(BG81:BG115)),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ROUND((SUM(BH81:BH115)),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ROUND((SUM(BI81:BI115)),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SO100.1 - DIO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Ragemia,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J81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141</v>
      </c>
      <c r="E60" s="173"/>
      <c r="F60" s="173"/>
      <c r="G60" s="173"/>
      <c r="H60" s="173"/>
      <c r="I60" s="173"/>
      <c r="J60" s="174">
        <f>J82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147</v>
      </c>
      <c r="E61" s="179"/>
      <c r="F61" s="179"/>
      <c r="G61" s="179"/>
      <c r="H61" s="179"/>
      <c r="I61" s="179"/>
      <c r="J61" s="180">
        <f>J83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39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6.96" customHeight="1">
      <c r="A63" s="4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139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7" s="2" customFormat="1" ht="6.96" customHeight="1">
      <c r="A67" s="42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24.96" customHeight="1">
      <c r="A68" s="42"/>
      <c r="B68" s="43"/>
      <c r="C68" s="26" t="s">
        <v>150</v>
      </c>
      <c r="D68" s="44"/>
      <c r="E68" s="44"/>
      <c r="F68" s="44"/>
      <c r="G68" s="44"/>
      <c r="H68" s="44"/>
      <c r="I68" s="44"/>
      <c r="J68" s="44"/>
      <c r="K68" s="44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12" customHeight="1">
      <c r="A70" s="42"/>
      <c r="B70" s="43"/>
      <c r="C70" s="35" t="s">
        <v>16</v>
      </c>
      <c r="D70" s="44"/>
      <c r="E70" s="44"/>
      <c r="F70" s="44"/>
      <c r="G70" s="44"/>
      <c r="H70" s="44"/>
      <c r="I70" s="44"/>
      <c r="J70" s="44"/>
      <c r="K70" s="44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6.5" customHeight="1">
      <c r="A71" s="42"/>
      <c r="B71" s="43"/>
      <c r="C71" s="44"/>
      <c r="D71" s="44"/>
      <c r="E71" s="165" t="str">
        <f>E7</f>
        <v>III/19340 Hradec-Stod - oprava komunikace</v>
      </c>
      <c r="F71" s="35"/>
      <c r="G71" s="35"/>
      <c r="H71" s="35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126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73" t="str">
        <f>E9</f>
        <v>SO100.1 - DIO</v>
      </c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22</v>
      </c>
      <c r="D75" s="44"/>
      <c r="E75" s="44"/>
      <c r="F75" s="30" t="str">
        <f>F12</f>
        <v>Hradec-Stod</v>
      </c>
      <c r="G75" s="44"/>
      <c r="H75" s="44"/>
      <c r="I75" s="35" t="s">
        <v>24</v>
      </c>
      <c r="J75" s="76" t="str">
        <f>IF(J12="","",J12)</f>
        <v>30. 3. 2026</v>
      </c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5.15" customHeight="1">
      <c r="A77" s="42"/>
      <c r="B77" s="43"/>
      <c r="C77" s="35" t="s">
        <v>30</v>
      </c>
      <c r="D77" s="44"/>
      <c r="E77" s="44"/>
      <c r="F77" s="30" t="str">
        <f>E15</f>
        <v xml:space="preserve"> </v>
      </c>
      <c r="G77" s="44"/>
      <c r="H77" s="44"/>
      <c r="I77" s="35" t="s">
        <v>37</v>
      </c>
      <c r="J77" s="40" t="str">
        <f>E21</f>
        <v>Ragemia, s.r.o.</v>
      </c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5.15" customHeight="1">
      <c r="A78" s="42"/>
      <c r="B78" s="43"/>
      <c r="C78" s="35" t="s">
        <v>35</v>
      </c>
      <c r="D78" s="44"/>
      <c r="E78" s="44"/>
      <c r="F78" s="30" t="str">
        <f>IF(E18="","",E18)</f>
        <v>Vyplň údaj</v>
      </c>
      <c r="G78" s="44"/>
      <c r="H78" s="44"/>
      <c r="I78" s="35" t="s">
        <v>40</v>
      </c>
      <c r="J78" s="40" t="str">
        <f>E24</f>
        <v>Ing. Eva Horčičková</v>
      </c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0.32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11" customFormat="1" ht="29.28" customHeight="1">
      <c r="A80" s="182"/>
      <c r="B80" s="183"/>
      <c r="C80" s="184" t="s">
        <v>151</v>
      </c>
      <c r="D80" s="185" t="s">
        <v>63</v>
      </c>
      <c r="E80" s="185" t="s">
        <v>59</v>
      </c>
      <c r="F80" s="185" t="s">
        <v>60</v>
      </c>
      <c r="G80" s="185" t="s">
        <v>152</v>
      </c>
      <c r="H80" s="185" t="s">
        <v>153</v>
      </c>
      <c r="I80" s="185" t="s">
        <v>154</v>
      </c>
      <c r="J80" s="185" t="s">
        <v>139</v>
      </c>
      <c r="K80" s="186" t="s">
        <v>155</v>
      </c>
      <c r="L80" s="187"/>
      <c r="M80" s="96" t="s">
        <v>32</v>
      </c>
      <c r="N80" s="97" t="s">
        <v>48</v>
      </c>
      <c r="O80" s="97" t="s">
        <v>156</v>
      </c>
      <c r="P80" s="97" t="s">
        <v>157</v>
      </c>
      <c r="Q80" s="97" t="s">
        <v>158</v>
      </c>
      <c r="R80" s="97" t="s">
        <v>159</v>
      </c>
      <c r="S80" s="97" t="s">
        <v>160</v>
      </c>
      <c r="T80" s="98" t="s">
        <v>161</v>
      </c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</row>
    <row r="81" s="2" customFormat="1" ht="22.8" customHeight="1">
      <c r="A81" s="42"/>
      <c r="B81" s="43"/>
      <c r="C81" s="103" t="s">
        <v>162</v>
      </c>
      <c r="D81" s="44"/>
      <c r="E81" s="44"/>
      <c r="F81" s="44"/>
      <c r="G81" s="44"/>
      <c r="H81" s="44"/>
      <c r="I81" s="44"/>
      <c r="J81" s="188">
        <f>BK81</f>
        <v>0</v>
      </c>
      <c r="K81" s="44"/>
      <c r="L81" s="48"/>
      <c r="M81" s="99"/>
      <c r="N81" s="189"/>
      <c r="O81" s="100"/>
      <c r="P81" s="190">
        <f>P82</f>
        <v>0</v>
      </c>
      <c r="Q81" s="100"/>
      <c r="R81" s="190">
        <f>R82</f>
        <v>0</v>
      </c>
      <c r="S81" s="100"/>
      <c r="T81" s="191">
        <f>T82</f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T81" s="20" t="s">
        <v>77</v>
      </c>
      <c r="AU81" s="20" t="s">
        <v>140</v>
      </c>
      <c r="BK81" s="192">
        <f>BK82</f>
        <v>0</v>
      </c>
    </row>
    <row r="82" s="12" customFormat="1" ht="25.92" customHeight="1">
      <c r="A82" s="12"/>
      <c r="B82" s="193"/>
      <c r="C82" s="194"/>
      <c r="D82" s="195" t="s">
        <v>77</v>
      </c>
      <c r="E82" s="196" t="s">
        <v>163</v>
      </c>
      <c r="F82" s="196" t="s">
        <v>164</v>
      </c>
      <c r="G82" s="194"/>
      <c r="H82" s="194"/>
      <c r="I82" s="197"/>
      <c r="J82" s="198">
        <f>BK82</f>
        <v>0</v>
      </c>
      <c r="K82" s="194"/>
      <c r="L82" s="199"/>
      <c r="M82" s="200"/>
      <c r="N82" s="201"/>
      <c r="O82" s="201"/>
      <c r="P82" s="202">
        <f>P83</f>
        <v>0</v>
      </c>
      <c r="Q82" s="201"/>
      <c r="R82" s="202">
        <f>R83</f>
        <v>0</v>
      </c>
      <c r="S82" s="201"/>
      <c r="T82" s="203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4" t="s">
        <v>86</v>
      </c>
      <c r="AT82" s="205" t="s">
        <v>77</v>
      </c>
      <c r="AU82" s="205" t="s">
        <v>78</v>
      </c>
      <c r="AY82" s="204" t="s">
        <v>165</v>
      </c>
      <c r="BK82" s="206">
        <f>BK83</f>
        <v>0</v>
      </c>
    </row>
    <row r="83" s="12" customFormat="1" ht="22.8" customHeight="1">
      <c r="A83" s="12"/>
      <c r="B83" s="193"/>
      <c r="C83" s="194"/>
      <c r="D83" s="195" t="s">
        <v>77</v>
      </c>
      <c r="E83" s="207" t="s">
        <v>129</v>
      </c>
      <c r="F83" s="207" t="s">
        <v>392</v>
      </c>
      <c r="G83" s="194"/>
      <c r="H83" s="194"/>
      <c r="I83" s="197"/>
      <c r="J83" s="208">
        <f>BK83</f>
        <v>0</v>
      </c>
      <c r="K83" s="194"/>
      <c r="L83" s="199"/>
      <c r="M83" s="200"/>
      <c r="N83" s="201"/>
      <c r="O83" s="201"/>
      <c r="P83" s="202">
        <f>SUM(P84:P115)</f>
        <v>0</v>
      </c>
      <c r="Q83" s="201"/>
      <c r="R83" s="202">
        <f>SUM(R84:R115)</f>
        <v>0</v>
      </c>
      <c r="S83" s="201"/>
      <c r="T83" s="203">
        <f>SUM(T84:T115)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86</v>
      </c>
      <c r="AY83" s="204" t="s">
        <v>165</v>
      </c>
      <c r="BK83" s="206">
        <f>SUM(BK84:BK115)</f>
        <v>0</v>
      </c>
    </row>
    <row r="84" s="2" customFormat="1" ht="24.15" customHeight="1">
      <c r="A84" s="42"/>
      <c r="B84" s="43"/>
      <c r="C84" s="209" t="s">
        <v>86</v>
      </c>
      <c r="D84" s="209" t="s">
        <v>167</v>
      </c>
      <c r="E84" s="210" t="s">
        <v>585</v>
      </c>
      <c r="F84" s="211" t="s">
        <v>586</v>
      </c>
      <c r="G84" s="212" t="s">
        <v>250</v>
      </c>
      <c r="H84" s="213">
        <v>6</v>
      </c>
      <c r="I84" s="214"/>
      <c r="J84" s="215">
        <f>ROUND(I84*H84,2)</f>
        <v>0</v>
      </c>
      <c r="K84" s="211" t="s">
        <v>170</v>
      </c>
      <c r="L84" s="48"/>
      <c r="M84" s="216" t="s">
        <v>32</v>
      </c>
      <c r="N84" s="217" t="s">
        <v>49</v>
      </c>
      <c r="O84" s="88"/>
      <c r="P84" s="218">
        <f>O84*H84</f>
        <v>0</v>
      </c>
      <c r="Q84" s="218">
        <v>0</v>
      </c>
      <c r="R84" s="218">
        <f>Q84*H84</f>
        <v>0</v>
      </c>
      <c r="S84" s="218">
        <v>0</v>
      </c>
      <c r="T84" s="219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20" t="s">
        <v>171</v>
      </c>
      <c r="AT84" s="220" t="s">
        <v>167</v>
      </c>
      <c r="AU84" s="220" t="s">
        <v>88</v>
      </c>
      <c r="AY84" s="20" t="s">
        <v>165</v>
      </c>
      <c r="BE84" s="221">
        <f>IF(N84="základní",J84,0)</f>
        <v>0</v>
      </c>
      <c r="BF84" s="221">
        <f>IF(N84="snížená",J84,0)</f>
        <v>0</v>
      </c>
      <c r="BG84" s="221">
        <f>IF(N84="zákl. přenesená",J84,0)</f>
        <v>0</v>
      </c>
      <c r="BH84" s="221">
        <f>IF(N84="sníž. přenesená",J84,0)</f>
        <v>0</v>
      </c>
      <c r="BI84" s="221">
        <f>IF(N84="nulová",J84,0)</f>
        <v>0</v>
      </c>
      <c r="BJ84" s="20" t="s">
        <v>86</v>
      </c>
      <c r="BK84" s="221">
        <f>ROUND(I84*H84,2)</f>
        <v>0</v>
      </c>
      <c r="BL84" s="20" t="s">
        <v>171</v>
      </c>
      <c r="BM84" s="220" t="s">
        <v>587</v>
      </c>
    </row>
    <row r="85" s="2" customFormat="1">
      <c r="A85" s="42"/>
      <c r="B85" s="43"/>
      <c r="C85" s="44"/>
      <c r="D85" s="222" t="s">
        <v>173</v>
      </c>
      <c r="E85" s="44"/>
      <c r="F85" s="223" t="s">
        <v>588</v>
      </c>
      <c r="G85" s="44"/>
      <c r="H85" s="44"/>
      <c r="I85" s="224"/>
      <c r="J85" s="44"/>
      <c r="K85" s="44"/>
      <c r="L85" s="48"/>
      <c r="M85" s="225"/>
      <c r="N85" s="226"/>
      <c r="O85" s="88"/>
      <c r="P85" s="88"/>
      <c r="Q85" s="88"/>
      <c r="R85" s="88"/>
      <c r="S85" s="88"/>
      <c r="T85" s="8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173</v>
      </c>
      <c r="AU85" s="20" t="s">
        <v>88</v>
      </c>
    </row>
    <row r="86" s="14" customFormat="1">
      <c r="A86" s="14"/>
      <c r="B86" s="238"/>
      <c r="C86" s="239"/>
      <c r="D86" s="229" t="s">
        <v>175</v>
      </c>
      <c r="E86" s="240" t="s">
        <v>32</v>
      </c>
      <c r="F86" s="241" t="s">
        <v>589</v>
      </c>
      <c r="G86" s="239"/>
      <c r="H86" s="242">
        <v>2</v>
      </c>
      <c r="I86" s="243"/>
      <c r="J86" s="239"/>
      <c r="K86" s="239"/>
      <c r="L86" s="244"/>
      <c r="M86" s="245"/>
      <c r="N86" s="246"/>
      <c r="O86" s="246"/>
      <c r="P86" s="246"/>
      <c r="Q86" s="246"/>
      <c r="R86" s="246"/>
      <c r="S86" s="246"/>
      <c r="T86" s="247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8" t="s">
        <v>175</v>
      </c>
      <c r="AU86" s="248" t="s">
        <v>88</v>
      </c>
      <c r="AV86" s="14" t="s">
        <v>88</v>
      </c>
      <c r="AW86" s="14" t="s">
        <v>39</v>
      </c>
      <c r="AX86" s="14" t="s">
        <v>78</v>
      </c>
      <c r="AY86" s="248" t="s">
        <v>165</v>
      </c>
    </row>
    <row r="87" s="14" customFormat="1">
      <c r="A87" s="14"/>
      <c r="B87" s="238"/>
      <c r="C87" s="239"/>
      <c r="D87" s="229" t="s">
        <v>175</v>
      </c>
      <c r="E87" s="240" t="s">
        <v>32</v>
      </c>
      <c r="F87" s="241" t="s">
        <v>590</v>
      </c>
      <c r="G87" s="239"/>
      <c r="H87" s="242">
        <v>2</v>
      </c>
      <c r="I87" s="243"/>
      <c r="J87" s="239"/>
      <c r="K87" s="239"/>
      <c r="L87" s="244"/>
      <c r="M87" s="245"/>
      <c r="N87" s="246"/>
      <c r="O87" s="246"/>
      <c r="P87" s="246"/>
      <c r="Q87" s="246"/>
      <c r="R87" s="246"/>
      <c r="S87" s="246"/>
      <c r="T87" s="24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8" t="s">
        <v>175</v>
      </c>
      <c r="AU87" s="248" t="s">
        <v>88</v>
      </c>
      <c r="AV87" s="14" t="s">
        <v>88</v>
      </c>
      <c r="AW87" s="14" t="s">
        <v>39</v>
      </c>
      <c r="AX87" s="14" t="s">
        <v>78</v>
      </c>
      <c r="AY87" s="248" t="s">
        <v>165</v>
      </c>
    </row>
    <row r="88" s="14" customFormat="1">
      <c r="A88" s="14"/>
      <c r="B88" s="238"/>
      <c r="C88" s="239"/>
      <c r="D88" s="229" t="s">
        <v>175</v>
      </c>
      <c r="E88" s="240" t="s">
        <v>32</v>
      </c>
      <c r="F88" s="241" t="s">
        <v>591</v>
      </c>
      <c r="G88" s="239"/>
      <c r="H88" s="242">
        <v>2</v>
      </c>
      <c r="I88" s="243"/>
      <c r="J88" s="239"/>
      <c r="K88" s="239"/>
      <c r="L88" s="244"/>
      <c r="M88" s="245"/>
      <c r="N88" s="246"/>
      <c r="O88" s="246"/>
      <c r="P88" s="246"/>
      <c r="Q88" s="246"/>
      <c r="R88" s="246"/>
      <c r="S88" s="246"/>
      <c r="T88" s="247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8" t="s">
        <v>175</v>
      </c>
      <c r="AU88" s="248" t="s">
        <v>88</v>
      </c>
      <c r="AV88" s="14" t="s">
        <v>88</v>
      </c>
      <c r="AW88" s="14" t="s">
        <v>39</v>
      </c>
      <c r="AX88" s="14" t="s">
        <v>78</v>
      </c>
      <c r="AY88" s="248" t="s">
        <v>165</v>
      </c>
    </row>
    <row r="89" s="15" customFormat="1">
      <c r="A89" s="15"/>
      <c r="B89" s="249"/>
      <c r="C89" s="250"/>
      <c r="D89" s="229" t="s">
        <v>175</v>
      </c>
      <c r="E89" s="251" t="s">
        <v>32</v>
      </c>
      <c r="F89" s="252" t="s">
        <v>178</v>
      </c>
      <c r="G89" s="250"/>
      <c r="H89" s="253">
        <v>6</v>
      </c>
      <c r="I89" s="254"/>
      <c r="J89" s="250"/>
      <c r="K89" s="250"/>
      <c r="L89" s="255"/>
      <c r="M89" s="256"/>
      <c r="N89" s="257"/>
      <c r="O89" s="257"/>
      <c r="P89" s="257"/>
      <c r="Q89" s="257"/>
      <c r="R89" s="257"/>
      <c r="S89" s="257"/>
      <c r="T89" s="258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59" t="s">
        <v>175</v>
      </c>
      <c r="AU89" s="259" t="s">
        <v>88</v>
      </c>
      <c r="AV89" s="15" t="s">
        <v>171</v>
      </c>
      <c r="AW89" s="15" t="s">
        <v>39</v>
      </c>
      <c r="AX89" s="15" t="s">
        <v>86</v>
      </c>
      <c r="AY89" s="259" t="s">
        <v>165</v>
      </c>
    </row>
    <row r="90" s="2" customFormat="1" ht="44.25" customHeight="1">
      <c r="A90" s="42"/>
      <c r="B90" s="43"/>
      <c r="C90" s="209" t="s">
        <v>88</v>
      </c>
      <c r="D90" s="209" t="s">
        <v>167</v>
      </c>
      <c r="E90" s="210" t="s">
        <v>592</v>
      </c>
      <c r="F90" s="211" t="s">
        <v>593</v>
      </c>
      <c r="G90" s="212" t="s">
        <v>250</v>
      </c>
      <c r="H90" s="213">
        <v>270</v>
      </c>
      <c r="I90" s="214"/>
      <c r="J90" s="215">
        <f>ROUND(I90*H90,2)</f>
        <v>0</v>
      </c>
      <c r="K90" s="211" t="s">
        <v>170</v>
      </c>
      <c r="L90" s="48"/>
      <c r="M90" s="216" t="s">
        <v>32</v>
      </c>
      <c r="N90" s="217" t="s">
        <v>49</v>
      </c>
      <c r="O90" s="88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0" t="s">
        <v>171</v>
      </c>
      <c r="AT90" s="220" t="s">
        <v>167</v>
      </c>
      <c r="AU90" s="220" t="s">
        <v>88</v>
      </c>
      <c r="AY90" s="20" t="s">
        <v>165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171</v>
      </c>
      <c r="BM90" s="220" t="s">
        <v>594</v>
      </c>
    </row>
    <row r="91" s="2" customFormat="1">
      <c r="A91" s="42"/>
      <c r="B91" s="43"/>
      <c r="C91" s="44"/>
      <c r="D91" s="222" t="s">
        <v>173</v>
      </c>
      <c r="E91" s="44"/>
      <c r="F91" s="223" t="s">
        <v>595</v>
      </c>
      <c r="G91" s="44"/>
      <c r="H91" s="44"/>
      <c r="I91" s="224"/>
      <c r="J91" s="44"/>
      <c r="K91" s="44"/>
      <c r="L91" s="48"/>
      <c r="M91" s="225"/>
      <c r="N91" s="226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173</v>
      </c>
      <c r="AU91" s="20" t="s">
        <v>88</v>
      </c>
    </row>
    <row r="92" s="14" customFormat="1">
      <c r="A92" s="14"/>
      <c r="B92" s="238"/>
      <c r="C92" s="239"/>
      <c r="D92" s="229" t="s">
        <v>175</v>
      </c>
      <c r="E92" s="239"/>
      <c r="F92" s="241" t="s">
        <v>596</v>
      </c>
      <c r="G92" s="239"/>
      <c r="H92" s="242">
        <v>270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175</v>
      </c>
      <c r="AU92" s="248" t="s">
        <v>88</v>
      </c>
      <c r="AV92" s="14" t="s">
        <v>88</v>
      </c>
      <c r="AW92" s="14" t="s">
        <v>4</v>
      </c>
      <c r="AX92" s="14" t="s">
        <v>86</v>
      </c>
      <c r="AY92" s="248" t="s">
        <v>165</v>
      </c>
    </row>
    <row r="93" s="2" customFormat="1" ht="37.8" customHeight="1">
      <c r="A93" s="42"/>
      <c r="B93" s="43"/>
      <c r="C93" s="209" t="s">
        <v>109</v>
      </c>
      <c r="D93" s="209" t="s">
        <v>167</v>
      </c>
      <c r="E93" s="210" t="s">
        <v>597</v>
      </c>
      <c r="F93" s="211" t="s">
        <v>598</v>
      </c>
      <c r="G93" s="212" t="s">
        <v>250</v>
      </c>
      <c r="H93" s="213">
        <v>11</v>
      </c>
      <c r="I93" s="214"/>
      <c r="J93" s="215">
        <f>ROUND(I93*H93,2)</f>
        <v>0</v>
      </c>
      <c r="K93" s="211" t="s">
        <v>170</v>
      </c>
      <c r="L93" s="48"/>
      <c r="M93" s="216" t="s">
        <v>32</v>
      </c>
      <c r="N93" s="217" t="s">
        <v>49</v>
      </c>
      <c r="O93" s="88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0" t="s">
        <v>171</v>
      </c>
      <c r="AT93" s="220" t="s">
        <v>167</v>
      </c>
      <c r="AU93" s="220" t="s">
        <v>88</v>
      </c>
      <c r="AY93" s="20" t="s">
        <v>165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86</v>
      </c>
      <c r="BK93" s="221">
        <f>ROUND(I93*H93,2)</f>
        <v>0</v>
      </c>
      <c r="BL93" s="20" t="s">
        <v>171</v>
      </c>
      <c r="BM93" s="220" t="s">
        <v>599</v>
      </c>
    </row>
    <row r="94" s="2" customFormat="1">
      <c r="A94" s="42"/>
      <c r="B94" s="43"/>
      <c r="C94" s="44"/>
      <c r="D94" s="222" t="s">
        <v>173</v>
      </c>
      <c r="E94" s="44"/>
      <c r="F94" s="223" t="s">
        <v>600</v>
      </c>
      <c r="G94" s="44"/>
      <c r="H94" s="44"/>
      <c r="I94" s="224"/>
      <c r="J94" s="44"/>
      <c r="K94" s="44"/>
      <c r="L94" s="48"/>
      <c r="M94" s="225"/>
      <c r="N94" s="226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173</v>
      </c>
      <c r="AU94" s="20" t="s">
        <v>88</v>
      </c>
    </row>
    <row r="95" s="14" customFormat="1">
      <c r="A95" s="14"/>
      <c r="B95" s="238"/>
      <c r="C95" s="239"/>
      <c r="D95" s="229" t="s">
        <v>175</v>
      </c>
      <c r="E95" s="240" t="s">
        <v>32</v>
      </c>
      <c r="F95" s="241" t="s">
        <v>589</v>
      </c>
      <c r="G95" s="239"/>
      <c r="H95" s="242">
        <v>2</v>
      </c>
      <c r="I95" s="243"/>
      <c r="J95" s="239"/>
      <c r="K95" s="239"/>
      <c r="L95" s="244"/>
      <c r="M95" s="245"/>
      <c r="N95" s="246"/>
      <c r="O95" s="246"/>
      <c r="P95" s="246"/>
      <c r="Q95" s="246"/>
      <c r="R95" s="246"/>
      <c r="S95" s="246"/>
      <c r="T95" s="24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8" t="s">
        <v>175</v>
      </c>
      <c r="AU95" s="248" t="s">
        <v>88</v>
      </c>
      <c r="AV95" s="14" t="s">
        <v>88</v>
      </c>
      <c r="AW95" s="14" t="s">
        <v>39</v>
      </c>
      <c r="AX95" s="14" t="s">
        <v>78</v>
      </c>
      <c r="AY95" s="248" t="s">
        <v>165</v>
      </c>
    </row>
    <row r="96" s="14" customFormat="1">
      <c r="A96" s="14"/>
      <c r="B96" s="238"/>
      <c r="C96" s="239"/>
      <c r="D96" s="229" t="s">
        <v>175</v>
      </c>
      <c r="E96" s="240" t="s">
        <v>32</v>
      </c>
      <c r="F96" s="241" t="s">
        <v>601</v>
      </c>
      <c r="G96" s="239"/>
      <c r="H96" s="242">
        <v>5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175</v>
      </c>
      <c r="AU96" s="248" t="s">
        <v>88</v>
      </c>
      <c r="AV96" s="14" t="s">
        <v>88</v>
      </c>
      <c r="AW96" s="14" t="s">
        <v>39</v>
      </c>
      <c r="AX96" s="14" t="s">
        <v>78</v>
      </c>
      <c r="AY96" s="248" t="s">
        <v>165</v>
      </c>
    </row>
    <row r="97" s="14" customFormat="1">
      <c r="A97" s="14"/>
      <c r="B97" s="238"/>
      <c r="C97" s="239"/>
      <c r="D97" s="229" t="s">
        <v>175</v>
      </c>
      <c r="E97" s="240" t="s">
        <v>32</v>
      </c>
      <c r="F97" s="241" t="s">
        <v>602</v>
      </c>
      <c r="G97" s="239"/>
      <c r="H97" s="242">
        <v>4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175</v>
      </c>
      <c r="AU97" s="248" t="s">
        <v>88</v>
      </c>
      <c r="AV97" s="14" t="s">
        <v>88</v>
      </c>
      <c r="AW97" s="14" t="s">
        <v>39</v>
      </c>
      <c r="AX97" s="14" t="s">
        <v>78</v>
      </c>
      <c r="AY97" s="248" t="s">
        <v>165</v>
      </c>
    </row>
    <row r="98" s="15" customFormat="1">
      <c r="A98" s="15"/>
      <c r="B98" s="249"/>
      <c r="C98" s="250"/>
      <c r="D98" s="229" t="s">
        <v>175</v>
      </c>
      <c r="E98" s="251" t="s">
        <v>32</v>
      </c>
      <c r="F98" s="252" t="s">
        <v>178</v>
      </c>
      <c r="G98" s="250"/>
      <c r="H98" s="253">
        <v>11</v>
      </c>
      <c r="I98" s="254"/>
      <c r="J98" s="250"/>
      <c r="K98" s="250"/>
      <c r="L98" s="255"/>
      <c r="M98" s="256"/>
      <c r="N98" s="257"/>
      <c r="O98" s="257"/>
      <c r="P98" s="257"/>
      <c r="Q98" s="257"/>
      <c r="R98" s="257"/>
      <c r="S98" s="257"/>
      <c r="T98" s="258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9" t="s">
        <v>175</v>
      </c>
      <c r="AU98" s="259" t="s">
        <v>88</v>
      </c>
      <c r="AV98" s="15" t="s">
        <v>171</v>
      </c>
      <c r="AW98" s="15" t="s">
        <v>39</v>
      </c>
      <c r="AX98" s="15" t="s">
        <v>86</v>
      </c>
      <c r="AY98" s="259" t="s">
        <v>165</v>
      </c>
    </row>
    <row r="99" s="2" customFormat="1" ht="37.8" customHeight="1">
      <c r="A99" s="42"/>
      <c r="B99" s="43"/>
      <c r="C99" s="209" t="s">
        <v>171</v>
      </c>
      <c r="D99" s="209" t="s">
        <v>167</v>
      </c>
      <c r="E99" s="210" t="s">
        <v>603</v>
      </c>
      <c r="F99" s="211" t="s">
        <v>604</v>
      </c>
      <c r="G99" s="212" t="s">
        <v>250</v>
      </c>
      <c r="H99" s="213">
        <v>5</v>
      </c>
      <c r="I99" s="214"/>
      <c r="J99" s="215">
        <f>ROUND(I99*H99,2)</f>
        <v>0</v>
      </c>
      <c r="K99" s="211" t="s">
        <v>170</v>
      </c>
      <c r="L99" s="48"/>
      <c r="M99" s="216" t="s">
        <v>32</v>
      </c>
      <c r="N99" s="217" t="s">
        <v>49</v>
      </c>
      <c r="O99" s="88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0" t="s">
        <v>171</v>
      </c>
      <c r="AT99" s="220" t="s">
        <v>167</v>
      </c>
      <c r="AU99" s="220" t="s">
        <v>88</v>
      </c>
      <c r="AY99" s="20" t="s">
        <v>165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86</v>
      </c>
      <c r="BK99" s="221">
        <f>ROUND(I99*H99,2)</f>
        <v>0</v>
      </c>
      <c r="BL99" s="20" t="s">
        <v>171</v>
      </c>
      <c r="BM99" s="220" t="s">
        <v>605</v>
      </c>
    </row>
    <row r="100" s="2" customFormat="1">
      <c r="A100" s="42"/>
      <c r="B100" s="43"/>
      <c r="C100" s="44"/>
      <c r="D100" s="222" t="s">
        <v>173</v>
      </c>
      <c r="E100" s="44"/>
      <c r="F100" s="223" t="s">
        <v>606</v>
      </c>
      <c r="G100" s="44"/>
      <c r="H100" s="44"/>
      <c r="I100" s="224"/>
      <c r="J100" s="44"/>
      <c r="K100" s="44"/>
      <c r="L100" s="48"/>
      <c r="M100" s="225"/>
      <c r="N100" s="226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173</v>
      </c>
      <c r="AU100" s="20" t="s">
        <v>88</v>
      </c>
    </row>
    <row r="101" s="14" customFormat="1">
      <c r="A101" s="14"/>
      <c r="B101" s="238"/>
      <c r="C101" s="239"/>
      <c r="D101" s="229" t="s">
        <v>175</v>
      </c>
      <c r="E101" s="240" t="s">
        <v>32</v>
      </c>
      <c r="F101" s="241" t="s">
        <v>607</v>
      </c>
      <c r="G101" s="239"/>
      <c r="H101" s="242">
        <v>5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175</v>
      </c>
      <c r="AU101" s="248" t="s">
        <v>88</v>
      </c>
      <c r="AV101" s="14" t="s">
        <v>88</v>
      </c>
      <c r="AW101" s="14" t="s">
        <v>39</v>
      </c>
      <c r="AX101" s="14" t="s">
        <v>78</v>
      </c>
      <c r="AY101" s="248" t="s">
        <v>165</v>
      </c>
    </row>
    <row r="102" s="15" customFormat="1">
      <c r="A102" s="15"/>
      <c r="B102" s="249"/>
      <c r="C102" s="250"/>
      <c r="D102" s="229" t="s">
        <v>175</v>
      </c>
      <c r="E102" s="251" t="s">
        <v>32</v>
      </c>
      <c r="F102" s="252" t="s">
        <v>178</v>
      </c>
      <c r="G102" s="250"/>
      <c r="H102" s="253">
        <v>5</v>
      </c>
      <c r="I102" s="254"/>
      <c r="J102" s="250"/>
      <c r="K102" s="250"/>
      <c r="L102" s="255"/>
      <c r="M102" s="256"/>
      <c r="N102" s="257"/>
      <c r="O102" s="257"/>
      <c r="P102" s="257"/>
      <c r="Q102" s="257"/>
      <c r="R102" s="257"/>
      <c r="S102" s="257"/>
      <c r="T102" s="25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9" t="s">
        <v>175</v>
      </c>
      <c r="AU102" s="259" t="s">
        <v>88</v>
      </c>
      <c r="AV102" s="15" t="s">
        <v>171</v>
      </c>
      <c r="AW102" s="15" t="s">
        <v>39</v>
      </c>
      <c r="AX102" s="15" t="s">
        <v>86</v>
      </c>
      <c r="AY102" s="259" t="s">
        <v>165</v>
      </c>
    </row>
    <row r="103" s="2" customFormat="1" ht="44.25" customHeight="1">
      <c r="A103" s="42"/>
      <c r="B103" s="43"/>
      <c r="C103" s="209" t="s">
        <v>199</v>
      </c>
      <c r="D103" s="209" t="s">
        <v>167</v>
      </c>
      <c r="E103" s="210" t="s">
        <v>608</v>
      </c>
      <c r="F103" s="211" t="s">
        <v>609</v>
      </c>
      <c r="G103" s="212" t="s">
        <v>250</v>
      </c>
      <c r="H103" s="213">
        <v>495</v>
      </c>
      <c r="I103" s="214"/>
      <c r="J103" s="215">
        <f>ROUND(I103*H103,2)</f>
        <v>0</v>
      </c>
      <c r="K103" s="211" t="s">
        <v>170</v>
      </c>
      <c r="L103" s="48"/>
      <c r="M103" s="216" t="s">
        <v>32</v>
      </c>
      <c r="N103" s="217" t="s">
        <v>49</v>
      </c>
      <c r="O103" s="88"/>
      <c r="P103" s="218">
        <f>O103*H103</f>
        <v>0</v>
      </c>
      <c r="Q103" s="218">
        <v>0</v>
      </c>
      <c r="R103" s="218">
        <f>Q103*H103</f>
        <v>0</v>
      </c>
      <c r="S103" s="218">
        <v>0</v>
      </c>
      <c r="T103" s="219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0" t="s">
        <v>171</v>
      </c>
      <c r="AT103" s="220" t="s">
        <v>167</v>
      </c>
      <c r="AU103" s="220" t="s">
        <v>88</v>
      </c>
      <c r="AY103" s="20" t="s">
        <v>165</v>
      </c>
      <c r="BE103" s="221">
        <f>IF(N103="základní",J103,0)</f>
        <v>0</v>
      </c>
      <c r="BF103" s="221">
        <f>IF(N103="snížená",J103,0)</f>
        <v>0</v>
      </c>
      <c r="BG103" s="221">
        <f>IF(N103="zákl. přenesená",J103,0)</f>
        <v>0</v>
      </c>
      <c r="BH103" s="221">
        <f>IF(N103="sníž. přenesená",J103,0)</f>
        <v>0</v>
      </c>
      <c r="BI103" s="221">
        <f>IF(N103="nulová",J103,0)</f>
        <v>0</v>
      </c>
      <c r="BJ103" s="20" t="s">
        <v>86</v>
      </c>
      <c r="BK103" s="221">
        <f>ROUND(I103*H103,2)</f>
        <v>0</v>
      </c>
      <c r="BL103" s="20" t="s">
        <v>171</v>
      </c>
      <c r="BM103" s="220" t="s">
        <v>610</v>
      </c>
    </row>
    <row r="104" s="2" customFormat="1">
      <c r="A104" s="42"/>
      <c r="B104" s="43"/>
      <c r="C104" s="44"/>
      <c r="D104" s="222" t="s">
        <v>173</v>
      </c>
      <c r="E104" s="44"/>
      <c r="F104" s="223" t="s">
        <v>611</v>
      </c>
      <c r="G104" s="44"/>
      <c r="H104" s="44"/>
      <c r="I104" s="224"/>
      <c r="J104" s="44"/>
      <c r="K104" s="44"/>
      <c r="L104" s="48"/>
      <c r="M104" s="225"/>
      <c r="N104" s="226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173</v>
      </c>
      <c r="AU104" s="20" t="s">
        <v>88</v>
      </c>
    </row>
    <row r="105" s="14" customFormat="1">
      <c r="A105" s="14"/>
      <c r="B105" s="238"/>
      <c r="C105" s="239"/>
      <c r="D105" s="229" t="s">
        <v>175</v>
      </c>
      <c r="E105" s="239"/>
      <c r="F105" s="241" t="s">
        <v>612</v>
      </c>
      <c r="G105" s="239"/>
      <c r="H105" s="242">
        <v>495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175</v>
      </c>
      <c r="AU105" s="248" t="s">
        <v>88</v>
      </c>
      <c r="AV105" s="14" t="s">
        <v>88</v>
      </c>
      <c r="AW105" s="14" t="s">
        <v>4</v>
      </c>
      <c r="AX105" s="14" t="s">
        <v>86</v>
      </c>
      <c r="AY105" s="248" t="s">
        <v>165</v>
      </c>
    </row>
    <row r="106" s="2" customFormat="1" ht="44.25" customHeight="1">
      <c r="A106" s="42"/>
      <c r="B106" s="43"/>
      <c r="C106" s="209" t="s">
        <v>209</v>
      </c>
      <c r="D106" s="209" t="s">
        <v>167</v>
      </c>
      <c r="E106" s="210" t="s">
        <v>613</v>
      </c>
      <c r="F106" s="211" t="s">
        <v>614</v>
      </c>
      <c r="G106" s="212" t="s">
        <v>250</v>
      </c>
      <c r="H106" s="213">
        <v>225</v>
      </c>
      <c r="I106" s="214"/>
      <c r="J106" s="215">
        <f>ROUND(I106*H106,2)</f>
        <v>0</v>
      </c>
      <c r="K106" s="211" t="s">
        <v>170</v>
      </c>
      <c r="L106" s="48"/>
      <c r="M106" s="216" t="s">
        <v>32</v>
      </c>
      <c r="N106" s="217" t="s">
        <v>49</v>
      </c>
      <c r="O106" s="88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0" t="s">
        <v>171</v>
      </c>
      <c r="AT106" s="220" t="s">
        <v>167</v>
      </c>
      <c r="AU106" s="220" t="s">
        <v>88</v>
      </c>
      <c r="AY106" s="20" t="s">
        <v>165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171</v>
      </c>
      <c r="BM106" s="220" t="s">
        <v>615</v>
      </c>
    </row>
    <row r="107" s="2" customFormat="1">
      <c r="A107" s="42"/>
      <c r="B107" s="43"/>
      <c r="C107" s="44"/>
      <c r="D107" s="222" t="s">
        <v>173</v>
      </c>
      <c r="E107" s="44"/>
      <c r="F107" s="223" t="s">
        <v>616</v>
      </c>
      <c r="G107" s="44"/>
      <c r="H107" s="44"/>
      <c r="I107" s="224"/>
      <c r="J107" s="44"/>
      <c r="K107" s="44"/>
      <c r="L107" s="48"/>
      <c r="M107" s="225"/>
      <c r="N107" s="226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173</v>
      </c>
      <c r="AU107" s="20" t="s">
        <v>88</v>
      </c>
    </row>
    <row r="108" s="14" customFormat="1">
      <c r="A108" s="14"/>
      <c r="B108" s="238"/>
      <c r="C108" s="239"/>
      <c r="D108" s="229" t="s">
        <v>175</v>
      </c>
      <c r="E108" s="239"/>
      <c r="F108" s="241" t="s">
        <v>617</v>
      </c>
      <c r="G108" s="239"/>
      <c r="H108" s="242">
        <v>225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175</v>
      </c>
      <c r="AU108" s="248" t="s">
        <v>88</v>
      </c>
      <c r="AV108" s="14" t="s">
        <v>88</v>
      </c>
      <c r="AW108" s="14" t="s">
        <v>4</v>
      </c>
      <c r="AX108" s="14" t="s">
        <v>86</v>
      </c>
      <c r="AY108" s="248" t="s">
        <v>165</v>
      </c>
    </row>
    <row r="109" s="2" customFormat="1" ht="24.15" customHeight="1">
      <c r="A109" s="42"/>
      <c r="B109" s="43"/>
      <c r="C109" s="209" t="s">
        <v>218</v>
      </c>
      <c r="D109" s="209" t="s">
        <v>167</v>
      </c>
      <c r="E109" s="210" t="s">
        <v>618</v>
      </c>
      <c r="F109" s="211" t="s">
        <v>619</v>
      </c>
      <c r="G109" s="212" t="s">
        <v>250</v>
      </c>
      <c r="H109" s="213">
        <v>2</v>
      </c>
      <c r="I109" s="214"/>
      <c r="J109" s="215">
        <f>ROUND(I109*H109,2)</f>
        <v>0</v>
      </c>
      <c r="K109" s="211" t="s">
        <v>170</v>
      </c>
      <c r="L109" s="48"/>
      <c r="M109" s="216" t="s">
        <v>32</v>
      </c>
      <c r="N109" s="217" t="s">
        <v>49</v>
      </c>
      <c r="O109" s="88"/>
      <c r="P109" s="218">
        <f>O109*H109</f>
        <v>0</v>
      </c>
      <c r="Q109" s="218">
        <v>0</v>
      </c>
      <c r="R109" s="218">
        <f>Q109*H109</f>
        <v>0</v>
      </c>
      <c r="S109" s="218">
        <v>0</v>
      </c>
      <c r="T109" s="219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20" t="s">
        <v>171</v>
      </c>
      <c r="AT109" s="220" t="s">
        <v>167</v>
      </c>
      <c r="AU109" s="220" t="s">
        <v>88</v>
      </c>
      <c r="AY109" s="20" t="s">
        <v>165</v>
      </c>
      <c r="BE109" s="221">
        <f>IF(N109="základní",J109,0)</f>
        <v>0</v>
      </c>
      <c r="BF109" s="221">
        <f>IF(N109="snížená",J109,0)</f>
        <v>0</v>
      </c>
      <c r="BG109" s="221">
        <f>IF(N109="zákl. přenesená",J109,0)</f>
        <v>0</v>
      </c>
      <c r="BH109" s="221">
        <f>IF(N109="sníž. přenesená",J109,0)</f>
        <v>0</v>
      </c>
      <c r="BI109" s="221">
        <f>IF(N109="nulová",J109,0)</f>
        <v>0</v>
      </c>
      <c r="BJ109" s="20" t="s">
        <v>86</v>
      </c>
      <c r="BK109" s="221">
        <f>ROUND(I109*H109,2)</f>
        <v>0</v>
      </c>
      <c r="BL109" s="20" t="s">
        <v>171</v>
      </c>
      <c r="BM109" s="220" t="s">
        <v>620</v>
      </c>
    </row>
    <row r="110" s="2" customFormat="1">
      <c r="A110" s="42"/>
      <c r="B110" s="43"/>
      <c r="C110" s="44"/>
      <c r="D110" s="222" t="s">
        <v>173</v>
      </c>
      <c r="E110" s="44"/>
      <c r="F110" s="223" t="s">
        <v>621</v>
      </c>
      <c r="G110" s="44"/>
      <c r="H110" s="44"/>
      <c r="I110" s="224"/>
      <c r="J110" s="44"/>
      <c r="K110" s="44"/>
      <c r="L110" s="48"/>
      <c r="M110" s="225"/>
      <c r="N110" s="226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0" t="s">
        <v>173</v>
      </c>
      <c r="AU110" s="20" t="s">
        <v>88</v>
      </c>
    </row>
    <row r="111" s="14" customFormat="1">
      <c r="A111" s="14"/>
      <c r="B111" s="238"/>
      <c r="C111" s="239"/>
      <c r="D111" s="229" t="s">
        <v>175</v>
      </c>
      <c r="E111" s="240" t="s">
        <v>32</v>
      </c>
      <c r="F111" s="241" t="s">
        <v>622</v>
      </c>
      <c r="G111" s="239"/>
      <c r="H111" s="242">
        <v>2</v>
      </c>
      <c r="I111" s="243"/>
      <c r="J111" s="239"/>
      <c r="K111" s="239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175</v>
      </c>
      <c r="AU111" s="248" t="s">
        <v>88</v>
      </c>
      <c r="AV111" s="14" t="s">
        <v>88</v>
      </c>
      <c r="AW111" s="14" t="s">
        <v>39</v>
      </c>
      <c r="AX111" s="14" t="s">
        <v>78</v>
      </c>
      <c r="AY111" s="248" t="s">
        <v>165</v>
      </c>
    </row>
    <row r="112" s="15" customFormat="1">
      <c r="A112" s="15"/>
      <c r="B112" s="249"/>
      <c r="C112" s="250"/>
      <c r="D112" s="229" t="s">
        <v>175</v>
      </c>
      <c r="E112" s="251" t="s">
        <v>32</v>
      </c>
      <c r="F112" s="252" t="s">
        <v>178</v>
      </c>
      <c r="G112" s="250"/>
      <c r="H112" s="253">
        <v>2</v>
      </c>
      <c r="I112" s="254"/>
      <c r="J112" s="250"/>
      <c r="K112" s="250"/>
      <c r="L112" s="255"/>
      <c r="M112" s="256"/>
      <c r="N112" s="257"/>
      <c r="O112" s="257"/>
      <c r="P112" s="257"/>
      <c r="Q112" s="257"/>
      <c r="R112" s="257"/>
      <c r="S112" s="257"/>
      <c r="T112" s="258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9" t="s">
        <v>175</v>
      </c>
      <c r="AU112" s="259" t="s">
        <v>88</v>
      </c>
      <c r="AV112" s="15" t="s">
        <v>171</v>
      </c>
      <c r="AW112" s="15" t="s">
        <v>39</v>
      </c>
      <c r="AX112" s="15" t="s">
        <v>86</v>
      </c>
      <c r="AY112" s="259" t="s">
        <v>165</v>
      </c>
    </row>
    <row r="113" s="2" customFormat="1" ht="37.8" customHeight="1">
      <c r="A113" s="42"/>
      <c r="B113" s="43"/>
      <c r="C113" s="209" t="s">
        <v>230</v>
      </c>
      <c r="D113" s="209" t="s">
        <v>167</v>
      </c>
      <c r="E113" s="210" t="s">
        <v>623</v>
      </c>
      <c r="F113" s="211" t="s">
        <v>624</v>
      </c>
      <c r="G113" s="212" t="s">
        <v>250</v>
      </c>
      <c r="H113" s="213">
        <v>90</v>
      </c>
      <c r="I113" s="214"/>
      <c r="J113" s="215">
        <f>ROUND(I113*H113,2)</f>
        <v>0</v>
      </c>
      <c r="K113" s="211" t="s">
        <v>170</v>
      </c>
      <c r="L113" s="48"/>
      <c r="M113" s="216" t="s">
        <v>32</v>
      </c>
      <c r="N113" s="217" t="s">
        <v>49</v>
      </c>
      <c r="O113" s="88"/>
      <c r="P113" s="218">
        <f>O113*H113</f>
        <v>0</v>
      </c>
      <c r="Q113" s="218">
        <v>0</v>
      </c>
      <c r="R113" s="218">
        <f>Q113*H113</f>
        <v>0</v>
      </c>
      <c r="S113" s="218">
        <v>0</v>
      </c>
      <c r="T113" s="219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0" t="s">
        <v>171</v>
      </c>
      <c r="AT113" s="220" t="s">
        <v>167</v>
      </c>
      <c r="AU113" s="220" t="s">
        <v>88</v>
      </c>
      <c r="AY113" s="20" t="s">
        <v>165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20" t="s">
        <v>86</v>
      </c>
      <c r="BK113" s="221">
        <f>ROUND(I113*H113,2)</f>
        <v>0</v>
      </c>
      <c r="BL113" s="20" t="s">
        <v>171</v>
      </c>
      <c r="BM113" s="220" t="s">
        <v>625</v>
      </c>
    </row>
    <row r="114" s="2" customFormat="1">
      <c r="A114" s="42"/>
      <c r="B114" s="43"/>
      <c r="C114" s="44"/>
      <c r="D114" s="222" t="s">
        <v>173</v>
      </c>
      <c r="E114" s="44"/>
      <c r="F114" s="223" t="s">
        <v>626</v>
      </c>
      <c r="G114" s="44"/>
      <c r="H114" s="44"/>
      <c r="I114" s="224"/>
      <c r="J114" s="44"/>
      <c r="K114" s="44"/>
      <c r="L114" s="48"/>
      <c r="M114" s="225"/>
      <c r="N114" s="226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173</v>
      </c>
      <c r="AU114" s="20" t="s">
        <v>88</v>
      </c>
    </row>
    <row r="115" s="14" customFormat="1">
      <c r="A115" s="14"/>
      <c r="B115" s="238"/>
      <c r="C115" s="239"/>
      <c r="D115" s="229" t="s">
        <v>175</v>
      </c>
      <c r="E115" s="239"/>
      <c r="F115" s="241" t="s">
        <v>627</v>
      </c>
      <c r="G115" s="239"/>
      <c r="H115" s="242">
        <v>90</v>
      </c>
      <c r="I115" s="243"/>
      <c r="J115" s="239"/>
      <c r="K115" s="239"/>
      <c r="L115" s="244"/>
      <c r="M115" s="286"/>
      <c r="N115" s="287"/>
      <c r="O115" s="287"/>
      <c r="P115" s="287"/>
      <c r="Q115" s="287"/>
      <c r="R115" s="287"/>
      <c r="S115" s="287"/>
      <c r="T115" s="28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175</v>
      </c>
      <c r="AU115" s="248" t="s">
        <v>88</v>
      </c>
      <c r="AV115" s="14" t="s">
        <v>88</v>
      </c>
      <c r="AW115" s="14" t="s">
        <v>4</v>
      </c>
      <c r="AX115" s="14" t="s">
        <v>86</v>
      </c>
      <c r="AY115" s="248" t="s">
        <v>165</v>
      </c>
    </row>
    <row r="116" s="2" customFormat="1" ht="6.96" customHeight="1">
      <c r="A116" s="42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48"/>
      <c r="M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</sheetData>
  <sheetProtection sheet="1" autoFilter="0" formatColumns="0" formatRows="0" objects="1" scenarios="1" spinCount="100000" saltValue="nae+viN4MKabc3Gt5YmmvvSWlQYYQXYeywizrowgY/g+k4SpHQkgo+Y1p1P5yKdIAi9yVqmAgyuyDmvixqBQTA==" hashValue="+r9hD8FknxJxdNAAGwjrLMxUvHCK5PjUTw6Xk5sKDmyY5weoKXoaHi6e77Gw5wKyIES+2AfL/8+ORqLu2UgV5w==" algorithmName="SHA-512" password="CC35"/>
  <autoFilter ref="C80:K11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6_01/913111115"/>
    <hyperlink ref="F91" r:id="rId2" display="https://podminky.urs.cz/item/CS_URS_2026_01/913111215"/>
    <hyperlink ref="F94" r:id="rId3" display="https://podminky.urs.cz/item/CS_URS_2026_01/913121111"/>
    <hyperlink ref="F100" r:id="rId4" display="https://podminky.urs.cz/item/CS_URS_2026_01/913121112"/>
    <hyperlink ref="F104" r:id="rId5" display="https://podminky.urs.cz/item/CS_URS_2026_01/913121211"/>
    <hyperlink ref="F107" r:id="rId6" display="https://podminky.urs.cz/item/CS_URS_2026_01/913121212"/>
    <hyperlink ref="F110" r:id="rId7" display="https://podminky.urs.cz/item/CS_URS_2026_01/913211113"/>
    <hyperlink ref="F114" r:id="rId8" display="https://podminky.urs.cz/item/CS_URS_2026_01/9132112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628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32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">
        <v>32</v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">
        <v>629</v>
      </c>
      <c r="F15" s="42"/>
      <c r="G15" s="42"/>
      <c r="H15" s="42"/>
      <c r="I15" s="137" t="s">
        <v>34</v>
      </c>
      <c r="J15" s="141" t="s">
        <v>32</v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630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631</v>
      </c>
      <c r="F21" s="42"/>
      <c r="G21" s="42"/>
      <c r="H21" s="42"/>
      <c r="I21" s="137" t="s">
        <v>34</v>
      </c>
      <c r="J21" s="141" t="s">
        <v>632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tr">
        <f>IF('Rekapitulace stavby'!AN19="","",'Rekapitulace stavby'!AN19)</f>
        <v/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tr">
        <f>IF('Rekapitulace stavby'!E20="","",'Rekapitulace stavby'!E20)</f>
        <v>Ing. Eva Horčičková</v>
      </c>
      <c r="F24" s="42"/>
      <c r="G24" s="42"/>
      <c r="H24" s="42"/>
      <c r="I24" s="137" t="s">
        <v>34</v>
      </c>
      <c r="J24" s="141" t="str">
        <f>IF('Rekapitulace stavby'!AN20="","",'Rekapitulace stavby'!AN20)</f>
        <v/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ROUND(J87,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ROUND((SUM(BE87:BE335)),  2)</f>
        <v>0</v>
      </c>
      <c r="G33" s="42"/>
      <c r="H33" s="42"/>
      <c r="I33" s="153">
        <v>0.20999999999999999</v>
      </c>
      <c r="J33" s="152">
        <f>ROUND(((SUM(BE87:BE335))*I33),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ROUND((SUM(BF87:BF335)),  2)</f>
        <v>0</v>
      </c>
      <c r="G34" s="42"/>
      <c r="H34" s="42"/>
      <c r="I34" s="153">
        <v>0.12</v>
      </c>
      <c r="J34" s="152">
        <f>ROUND(((SUM(BF87:BF335))*I34),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ROUND((SUM(BG87:BG335)),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ROUND((SUM(BH87:BH335)),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ROUND((SUM(BI87:BI335)),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SO101 - Oprava komunikace III/19340, ulice Krandova, Stod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5" t="s">
        <v>30</v>
      </c>
      <c r="D54" s="44"/>
      <c r="E54" s="44"/>
      <c r="F54" s="30" t="str">
        <f>E15</f>
        <v>SÚS Plzeňského kraje p.</v>
      </c>
      <c r="G54" s="44"/>
      <c r="H54" s="44"/>
      <c r="I54" s="35" t="s">
        <v>37</v>
      </c>
      <c r="J54" s="40" t="str">
        <f>E21</f>
        <v>Ing. Jiří Vavřička,Sladovnická 227, Rokycany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J87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141</v>
      </c>
      <c r="E60" s="173"/>
      <c r="F60" s="173"/>
      <c r="G60" s="173"/>
      <c r="H60" s="173"/>
      <c r="I60" s="173"/>
      <c r="J60" s="174">
        <f>J88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142</v>
      </c>
      <c r="E61" s="179"/>
      <c r="F61" s="179"/>
      <c r="G61" s="179"/>
      <c r="H61" s="179"/>
      <c r="I61" s="179"/>
      <c r="J61" s="180">
        <f>J89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144</v>
      </c>
      <c r="E62" s="179"/>
      <c r="F62" s="179"/>
      <c r="G62" s="179"/>
      <c r="H62" s="179"/>
      <c r="I62" s="179"/>
      <c r="J62" s="180">
        <f>J138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145</v>
      </c>
      <c r="E63" s="179"/>
      <c r="F63" s="179"/>
      <c r="G63" s="179"/>
      <c r="H63" s="179"/>
      <c r="I63" s="179"/>
      <c r="J63" s="180">
        <f>J159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633</v>
      </c>
      <c r="E64" s="179"/>
      <c r="F64" s="179"/>
      <c r="G64" s="179"/>
      <c r="H64" s="179"/>
      <c r="I64" s="179"/>
      <c r="J64" s="180">
        <f>J195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147</v>
      </c>
      <c r="E65" s="179"/>
      <c r="F65" s="179"/>
      <c r="G65" s="179"/>
      <c r="H65" s="179"/>
      <c r="I65" s="179"/>
      <c r="J65" s="180">
        <f>J239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148</v>
      </c>
      <c r="E66" s="179"/>
      <c r="F66" s="179"/>
      <c r="G66" s="179"/>
      <c r="H66" s="179"/>
      <c r="I66" s="179"/>
      <c r="J66" s="180">
        <f>J320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149</v>
      </c>
      <c r="E67" s="179"/>
      <c r="F67" s="179"/>
      <c r="G67" s="179"/>
      <c r="H67" s="179"/>
      <c r="I67" s="179"/>
      <c r="J67" s="180">
        <f>J333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3" s="2" customFormat="1" ht="6.96" customHeight="1">
      <c r="A73" s="4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24.96" customHeight="1">
      <c r="A74" s="42"/>
      <c r="B74" s="43"/>
      <c r="C74" s="26" t="s">
        <v>150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16</v>
      </c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165" t="str">
        <f>E7</f>
        <v>III/19340 Hradec-Stod - oprava komunikace</v>
      </c>
      <c r="F77" s="35"/>
      <c r="G77" s="35"/>
      <c r="H77" s="35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126</v>
      </c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73" t="str">
        <f>E9</f>
        <v>SO101 - Oprava komunikace III/19340, ulice Krandova, Stod</v>
      </c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22</v>
      </c>
      <c r="D81" s="44"/>
      <c r="E81" s="44"/>
      <c r="F81" s="30" t="str">
        <f>F12</f>
        <v>Hradec-Stod</v>
      </c>
      <c r="G81" s="44"/>
      <c r="H81" s="44"/>
      <c r="I81" s="35" t="s">
        <v>24</v>
      </c>
      <c r="J81" s="76" t="str">
        <f>IF(J12="","",J12)</f>
        <v>30. 3. 2026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40.05" customHeight="1">
      <c r="A83" s="42"/>
      <c r="B83" s="43"/>
      <c r="C83" s="35" t="s">
        <v>30</v>
      </c>
      <c r="D83" s="44"/>
      <c r="E83" s="44"/>
      <c r="F83" s="30" t="str">
        <f>E15</f>
        <v>SÚS Plzeňského kraje p.</v>
      </c>
      <c r="G83" s="44"/>
      <c r="H83" s="44"/>
      <c r="I83" s="35" t="s">
        <v>37</v>
      </c>
      <c r="J83" s="40" t="str">
        <f>E21</f>
        <v>Ing. Jiří Vavřička,Sladovnická 227, Rokycany</v>
      </c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5.15" customHeight="1">
      <c r="A84" s="42"/>
      <c r="B84" s="43"/>
      <c r="C84" s="35" t="s">
        <v>35</v>
      </c>
      <c r="D84" s="44"/>
      <c r="E84" s="44"/>
      <c r="F84" s="30" t="str">
        <f>IF(E18="","",E18)</f>
        <v>Vyplň údaj</v>
      </c>
      <c r="G84" s="44"/>
      <c r="H84" s="44"/>
      <c r="I84" s="35" t="s">
        <v>40</v>
      </c>
      <c r="J84" s="40" t="str">
        <f>E24</f>
        <v>Ing. Eva Horčičková</v>
      </c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0.32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9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11" customFormat="1" ht="29.28" customHeight="1">
      <c r="A86" s="182"/>
      <c r="B86" s="183"/>
      <c r="C86" s="184" t="s">
        <v>151</v>
      </c>
      <c r="D86" s="185" t="s">
        <v>63</v>
      </c>
      <c r="E86" s="185" t="s">
        <v>59</v>
      </c>
      <c r="F86" s="185" t="s">
        <v>60</v>
      </c>
      <c r="G86" s="185" t="s">
        <v>152</v>
      </c>
      <c r="H86" s="185" t="s">
        <v>153</v>
      </c>
      <c r="I86" s="185" t="s">
        <v>154</v>
      </c>
      <c r="J86" s="185" t="s">
        <v>139</v>
      </c>
      <c r="K86" s="186" t="s">
        <v>155</v>
      </c>
      <c r="L86" s="187"/>
      <c r="M86" s="96" t="s">
        <v>32</v>
      </c>
      <c r="N86" s="97" t="s">
        <v>48</v>
      </c>
      <c r="O86" s="97" t="s">
        <v>156</v>
      </c>
      <c r="P86" s="97" t="s">
        <v>157</v>
      </c>
      <c r="Q86" s="97" t="s">
        <v>158</v>
      </c>
      <c r="R86" s="97" t="s">
        <v>159</v>
      </c>
      <c r="S86" s="97" t="s">
        <v>160</v>
      </c>
      <c r="T86" s="98" t="s">
        <v>161</v>
      </c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</row>
    <row r="87" s="2" customFormat="1" ht="22.8" customHeight="1">
      <c r="A87" s="42"/>
      <c r="B87" s="43"/>
      <c r="C87" s="103" t="s">
        <v>162</v>
      </c>
      <c r="D87" s="44"/>
      <c r="E87" s="44"/>
      <c r="F87" s="44"/>
      <c r="G87" s="44"/>
      <c r="H87" s="44"/>
      <c r="I87" s="44"/>
      <c r="J87" s="188">
        <f>BK87</f>
        <v>0</v>
      </c>
      <c r="K87" s="44"/>
      <c r="L87" s="48"/>
      <c r="M87" s="99"/>
      <c r="N87" s="189"/>
      <c r="O87" s="100"/>
      <c r="P87" s="190">
        <f>P88</f>
        <v>0</v>
      </c>
      <c r="Q87" s="100"/>
      <c r="R87" s="190">
        <f>R88</f>
        <v>69.757971999999995</v>
      </c>
      <c r="S87" s="100"/>
      <c r="T87" s="191">
        <f>T88</f>
        <v>536.69780000000003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77</v>
      </c>
      <c r="AU87" s="20" t="s">
        <v>140</v>
      </c>
      <c r="BK87" s="192">
        <f>BK88</f>
        <v>0</v>
      </c>
    </row>
    <row r="88" s="12" customFormat="1" ht="25.92" customHeight="1">
      <c r="A88" s="12"/>
      <c r="B88" s="193"/>
      <c r="C88" s="194"/>
      <c r="D88" s="195" t="s">
        <v>77</v>
      </c>
      <c r="E88" s="196" t="s">
        <v>163</v>
      </c>
      <c r="F88" s="196" t="s">
        <v>164</v>
      </c>
      <c r="G88" s="194"/>
      <c r="H88" s="194"/>
      <c r="I88" s="197"/>
      <c r="J88" s="198">
        <f>BK88</f>
        <v>0</v>
      </c>
      <c r="K88" s="194"/>
      <c r="L88" s="199"/>
      <c r="M88" s="200"/>
      <c r="N88" s="201"/>
      <c r="O88" s="201"/>
      <c r="P88" s="202">
        <f>P89+P138+P159+P195+P239+P320+P333</f>
        <v>0</v>
      </c>
      <c r="Q88" s="201"/>
      <c r="R88" s="202">
        <f>R89+R138+R159+R195+R239+R320+R333</f>
        <v>69.757971999999995</v>
      </c>
      <c r="S88" s="201"/>
      <c r="T88" s="203">
        <f>T89+T138+T159+T195+T239+T320+T333</f>
        <v>536.69780000000003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4" t="s">
        <v>86</v>
      </c>
      <c r="AT88" s="205" t="s">
        <v>77</v>
      </c>
      <c r="AU88" s="205" t="s">
        <v>78</v>
      </c>
      <c r="AY88" s="204" t="s">
        <v>165</v>
      </c>
      <c r="BK88" s="206">
        <f>BK89+BK138+BK159+BK195+BK239+BK320+BK333</f>
        <v>0</v>
      </c>
    </row>
    <row r="89" s="12" customFormat="1" ht="22.8" customHeight="1">
      <c r="A89" s="12"/>
      <c r="B89" s="193"/>
      <c r="C89" s="194"/>
      <c r="D89" s="195" t="s">
        <v>77</v>
      </c>
      <c r="E89" s="207" t="s">
        <v>86</v>
      </c>
      <c r="F89" s="207" t="s">
        <v>166</v>
      </c>
      <c r="G89" s="194"/>
      <c r="H89" s="194"/>
      <c r="I89" s="197"/>
      <c r="J89" s="208">
        <f>BK89</f>
        <v>0</v>
      </c>
      <c r="K89" s="194"/>
      <c r="L89" s="199"/>
      <c r="M89" s="200"/>
      <c r="N89" s="201"/>
      <c r="O89" s="201"/>
      <c r="P89" s="202">
        <f>SUM(P90:P137)</f>
        <v>0</v>
      </c>
      <c r="Q89" s="201"/>
      <c r="R89" s="202">
        <f>SUM(R90:R137)</f>
        <v>7.5869089999999995</v>
      </c>
      <c r="S89" s="201"/>
      <c r="T89" s="203">
        <f>SUM(T90:T137)</f>
        <v>533.83000000000004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4" t="s">
        <v>86</v>
      </c>
      <c r="AT89" s="205" t="s">
        <v>77</v>
      </c>
      <c r="AU89" s="205" t="s">
        <v>86</v>
      </c>
      <c r="AY89" s="204" t="s">
        <v>165</v>
      </c>
      <c r="BK89" s="206">
        <f>SUM(BK90:BK137)</f>
        <v>0</v>
      </c>
    </row>
    <row r="90" s="2" customFormat="1" ht="62.7" customHeight="1">
      <c r="A90" s="42"/>
      <c r="B90" s="43"/>
      <c r="C90" s="209" t="s">
        <v>86</v>
      </c>
      <c r="D90" s="209" t="s">
        <v>167</v>
      </c>
      <c r="E90" s="210" t="s">
        <v>634</v>
      </c>
      <c r="F90" s="211" t="s">
        <v>635</v>
      </c>
      <c r="G90" s="212" t="s">
        <v>107</v>
      </c>
      <c r="H90" s="213">
        <v>5.4000000000000004</v>
      </c>
      <c r="I90" s="214"/>
      <c r="J90" s="215">
        <f>ROUND(I90*H90,2)</f>
        <v>0</v>
      </c>
      <c r="K90" s="211" t="s">
        <v>170</v>
      </c>
      <c r="L90" s="48"/>
      <c r="M90" s="216" t="s">
        <v>32</v>
      </c>
      <c r="N90" s="217" t="s">
        <v>49</v>
      </c>
      <c r="O90" s="88"/>
      <c r="P90" s="218">
        <f>O90*H90</f>
        <v>0</v>
      </c>
      <c r="Q90" s="218">
        <v>0</v>
      </c>
      <c r="R90" s="218">
        <f>Q90*H90</f>
        <v>0</v>
      </c>
      <c r="S90" s="218">
        <v>0.26000000000000001</v>
      </c>
      <c r="T90" s="219">
        <f>S90*H90</f>
        <v>1.4040000000000001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0" t="s">
        <v>171</v>
      </c>
      <c r="AT90" s="220" t="s">
        <v>167</v>
      </c>
      <c r="AU90" s="220" t="s">
        <v>88</v>
      </c>
      <c r="AY90" s="20" t="s">
        <v>165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171</v>
      </c>
      <c r="BM90" s="220" t="s">
        <v>636</v>
      </c>
    </row>
    <row r="91" s="2" customFormat="1">
      <c r="A91" s="42"/>
      <c r="B91" s="43"/>
      <c r="C91" s="44"/>
      <c r="D91" s="222" t="s">
        <v>173</v>
      </c>
      <c r="E91" s="44"/>
      <c r="F91" s="223" t="s">
        <v>637</v>
      </c>
      <c r="G91" s="44"/>
      <c r="H91" s="44"/>
      <c r="I91" s="224"/>
      <c r="J91" s="44"/>
      <c r="K91" s="44"/>
      <c r="L91" s="48"/>
      <c r="M91" s="225"/>
      <c r="N91" s="226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173</v>
      </c>
      <c r="AU91" s="20" t="s">
        <v>88</v>
      </c>
    </row>
    <row r="92" s="13" customFormat="1">
      <c r="A92" s="13"/>
      <c r="B92" s="227"/>
      <c r="C92" s="228"/>
      <c r="D92" s="229" t="s">
        <v>175</v>
      </c>
      <c r="E92" s="230" t="s">
        <v>32</v>
      </c>
      <c r="F92" s="231" t="s">
        <v>638</v>
      </c>
      <c r="G92" s="228"/>
      <c r="H92" s="230" t="s">
        <v>32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7" t="s">
        <v>175</v>
      </c>
      <c r="AU92" s="237" t="s">
        <v>88</v>
      </c>
      <c r="AV92" s="13" t="s">
        <v>86</v>
      </c>
      <c r="AW92" s="13" t="s">
        <v>39</v>
      </c>
      <c r="AX92" s="13" t="s">
        <v>78</v>
      </c>
      <c r="AY92" s="237" t="s">
        <v>165</v>
      </c>
    </row>
    <row r="93" s="14" customFormat="1">
      <c r="A93" s="14"/>
      <c r="B93" s="238"/>
      <c r="C93" s="239"/>
      <c r="D93" s="229" t="s">
        <v>175</v>
      </c>
      <c r="E93" s="240" t="s">
        <v>32</v>
      </c>
      <c r="F93" s="241" t="s">
        <v>639</v>
      </c>
      <c r="G93" s="239"/>
      <c r="H93" s="242">
        <v>5.4000000000000004</v>
      </c>
      <c r="I93" s="243"/>
      <c r="J93" s="239"/>
      <c r="K93" s="239"/>
      <c r="L93" s="244"/>
      <c r="M93" s="245"/>
      <c r="N93" s="246"/>
      <c r="O93" s="246"/>
      <c r="P93" s="246"/>
      <c r="Q93" s="246"/>
      <c r="R93" s="246"/>
      <c r="S93" s="246"/>
      <c r="T93" s="24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8" t="s">
        <v>175</v>
      </c>
      <c r="AU93" s="248" t="s">
        <v>88</v>
      </c>
      <c r="AV93" s="14" t="s">
        <v>88</v>
      </c>
      <c r="AW93" s="14" t="s">
        <v>39</v>
      </c>
      <c r="AX93" s="14" t="s">
        <v>86</v>
      </c>
      <c r="AY93" s="248" t="s">
        <v>165</v>
      </c>
    </row>
    <row r="94" s="2" customFormat="1" ht="55.5" customHeight="1">
      <c r="A94" s="42"/>
      <c r="B94" s="43"/>
      <c r="C94" s="209" t="s">
        <v>88</v>
      </c>
      <c r="D94" s="209" t="s">
        <v>167</v>
      </c>
      <c r="E94" s="210" t="s">
        <v>640</v>
      </c>
      <c r="F94" s="211" t="s">
        <v>641</v>
      </c>
      <c r="G94" s="212" t="s">
        <v>107</v>
      </c>
      <c r="H94" s="213">
        <v>42.799999999999997</v>
      </c>
      <c r="I94" s="214"/>
      <c r="J94" s="215">
        <f>ROUND(I94*H94,2)</f>
        <v>0</v>
      </c>
      <c r="K94" s="211" t="s">
        <v>170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0.29499999999999998</v>
      </c>
      <c r="T94" s="219">
        <f>S94*H94</f>
        <v>12.625999999999998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171</v>
      </c>
      <c r="AT94" s="220" t="s">
        <v>167</v>
      </c>
      <c r="AU94" s="220" t="s">
        <v>88</v>
      </c>
      <c r="AY94" s="20" t="s">
        <v>165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171</v>
      </c>
      <c r="BM94" s="220" t="s">
        <v>642</v>
      </c>
    </row>
    <row r="95" s="2" customFormat="1">
      <c r="A95" s="42"/>
      <c r="B95" s="43"/>
      <c r="C95" s="44"/>
      <c r="D95" s="222" t="s">
        <v>173</v>
      </c>
      <c r="E95" s="44"/>
      <c r="F95" s="223" t="s">
        <v>643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173</v>
      </c>
      <c r="AU95" s="20" t="s">
        <v>88</v>
      </c>
    </row>
    <row r="96" s="13" customFormat="1">
      <c r="A96" s="13"/>
      <c r="B96" s="227"/>
      <c r="C96" s="228"/>
      <c r="D96" s="229" t="s">
        <v>175</v>
      </c>
      <c r="E96" s="230" t="s">
        <v>32</v>
      </c>
      <c r="F96" s="231" t="s">
        <v>644</v>
      </c>
      <c r="G96" s="228"/>
      <c r="H96" s="230" t="s">
        <v>32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175</v>
      </c>
      <c r="AU96" s="237" t="s">
        <v>88</v>
      </c>
      <c r="AV96" s="13" t="s">
        <v>86</v>
      </c>
      <c r="AW96" s="13" t="s">
        <v>39</v>
      </c>
      <c r="AX96" s="13" t="s">
        <v>78</v>
      </c>
      <c r="AY96" s="237" t="s">
        <v>165</v>
      </c>
    </row>
    <row r="97" s="13" customFormat="1">
      <c r="A97" s="13"/>
      <c r="B97" s="227"/>
      <c r="C97" s="228"/>
      <c r="D97" s="229" t="s">
        <v>175</v>
      </c>
      <c r="E97" s="230" t="s">
        <v>32</v>
      </c>
      <c r="F97" s="231" t="s">
        <v>645</v>
      </c>
      <c r="G97" s="228"/>
      <c r="H97" s="230" t="s">
        <v>32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175</v>
      </c>
      <c r="AU97" s="237" t="s">
        <v>88</v>
      </c>
      <c r="AV97" s="13" t="s">
        <v>86</v>
      </c>
      <c r="AW97" s="13" t="s">
        <v>39</v>
      </c>
      <c r="AX97" s="13" t="s">
        <v>78</v>
      </c>
      <c r="AY97" s="237" t="s">
        <v>165</v>
      </c>
    </row>
    <row r="98" s="14" customFormat="1">
      <c r="A98" s="14"/>
      <c r="B98" s="238"/>
      <c r="C98" s="239"/>
      <c r="D98" s="229" t="s">
        <v>175</v>
      </c>
      <c r="E98" s="240" t="s">
        <v>32</v>
      </c>
      <c r="F98" s="241" t="s">
        <v>646</v>
      </c>
      <c r="G98" s="239"/>
      <c r="H98" s="242">
        <v>42.799999999999997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175</v>
      </c>
      <c r="AU98" s="248" t="s">
        <v>88</v>
      </c>
      <c r="AV98" s="14" t="s">
        <v>88</v>
      </c>
      <c r="AW98" s="14" t="s">
        <v>39</v>
      </c>
      <c r="AX98" s="14" t="s">
        <v>86</v>
      </c>
      <c r="AY98" s="248" t="s">
        <v>165</v>
      </c>
    </row>
    <row r="99" s="2" customFormat="1" ht="55.5" customHeight="1">
      <c r="A99" s="42"/>
      <c r="B99" s="43"/>
      <c r="C99" s="209" t="s">
        <v>109</v>
      </c>
      <c r="D99" s="209" t="s">
        <v>167</v>
      </c>
      <c r="E99" s="210" t="s">
        <v>647</v>
      </c>
      <c r="F99" s="211" t="s">
        <v>648</v>
      </c>
      <c r="G99" s="212" t="s">
        <v>107</v>
      </c>
      <c r="H99" s="213">
        <v>42.799999999999997</v>
      </c>
      <c r="I99" s="214"/>
      <c r="J99" s="215">
        <f>ROUND(I99*H99,2)</f>
        <v>0</v>
      </c>
      <c r="K99" s="211" t="s">
        <v>170</v>
      </c>
      <c r="L99" s="48"/>
      <c r="M99" s="216" t="s">
        <v>32</v>
      </c>
      <c r="N99" s="217" t="s">
        <v>49</v>
      </c>
      <c r="O99" s="88"/>
      <c r="P99" s="218">
        <f>O99*H99</f>
        <v>0</v>
      </c>
      <c r="Q99" s="218">
        <v>0</v>
      </c>
      <c r="R99" s="218">
        <f>Q99*H99</f>
        <v>0</v>
      </c>
      <c r="S99" s="218">
        <v>0.32500000000000001</v>
      </c>
      <c r="T99" s="219">
        <f>S99*H99</f>
        <v>13.91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0" t="s">
        <v>171</v>
      </c>
      <c r="AT99" s="220" t="s">
        <v>167</v>
      </c>
      <c r="AU99" s="220" t="s">
        <v>88</v>
      </c>
      <c r="AY99" s="20" t="s">
        <v>165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86</v>
      </c>
      <c r="BK99" s="221">
        <f>ROUND(I99*H99,2)</f>
        <v>0</v>
      </c>
      <c r="BL99" s="20" t="s">
        <v>171</v>
      </c>
      <c r="BM99" s="220" t="s">
        <v>649</v>
      </c>
    </row>
    <row r="100" s="2" customFormat="1">
      <c r="A100" s="42"/>
      <c r="B100" s="43"/>
      <c r="C100" s="44"/>
      <c r="D100" s="222" t="s">
        <v>173</v>
      </c>
      <c r="E100" s="44"/>
      <c r="F100" s="223" t="s">
        <v>650</v>
      </c>
      <c r="G100" s="44"/>
      <c r="H100" s="44"/>
      <c r="I100" s="224"/>
      <c r="J100" s="44"/>
      <c r="K100" s="44"/>
      <c r="L100" s="48"/>
      <c r="M100" s="225"/>
      <c r="N100" s="226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173</v>
      </c>
      <c r="AU100" s="20" t="s">
        <v>88</v>
      </c>
    </row>
    <row r="101" s="13" customFormat="1">
      <c r="A101" s="13"/>
      <c r="B101" s="227"/>
      <c r="C101" s="228"/>
      <c r="D101" s="229" t="s">
        <v>175</v>
      </c>
      <c r="E101" s="230" t="s">
        <v>32</v>
      </c>
      <c r="F101" s="231" t="s">
        <v>644</v>
      </c>
      <c r="G101" s="228"/>
      <c r="H101" s="230" t="s">
        <v>32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175</v>
      </c>
      <c r="AU101" s="237" t="s">
        <v>88</v>
      </c>
      <c r="AV101" s="13" t="s">
        <v>86</v>
      </c>
      <c r="AW101" s="13" t="s">
        <v>39</v>
      </c>
      <c r="AX101" s="13" t="s">
        <v>78</v>
      </c>
      <c r="AY101" s="237" t="s">
        <v>165</v>
      </c>
    </row>
    <row r="102" s="13" customFormat="1">
      <c r="A102" s="13"/>
      <c r="B102" s="227"/>
      <c r="C102" s="228"/>
      <c r="D102" s="229" t="s">
        <v>175</v>
      </c>
      <c r="E102" s="230" t="s">
        <v>32</v>
      </c>
      <c r="F102" s="231" t="s">
        <v>645</v>
      </c>
      <c r="G102" s="228"/>
      <c r="H102" s="230" t="s">
        <v>32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175</v>
      </c>
      <c r="AU102" s="237" t="s">
        <v>88</v>
      </c>
      <c r="AV102" s="13" t="s">
        <v>86</v>
      </c>
      <c r="AW102" s="13" t="s">
        <v>39</v>
      </c>
      <c r="AX102" s="13" t="s">
        <v>78</v>
      </c>
      <c r="AY102" s="237" t="s">
        <v>165</v>
      </c>
    </row>
    <row r="103" s="14" customFormat="1">
      <c r="A103" s="14"/>
      <c r="B103" s="238"/>
      <c r="C103" s="239"/>
      <c r="D103" s="229" t="s">
        <v>175</v>
      </c>
      <c r="E103" s="240" t="s">
        <v>32</v>
      </c>
      <c r="F103" s="241" t="s">
        <v>646</v>
      </c>
      <c r="G103" s="239"/>
      <c r="H103" s="242">
        <v>42.799999999999997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175</v>
      </c>
      <c r="AU103" s="248" t="s">
        <v>88</v>
      </c>
      <c r="AV103" s="14" t="s">
        <v>88</v>
      </c>
      <c r="AW103" s="14" t="s">
        <v>39</v>
      </c>
      <c r="AX103" s="14" t="s">
        <v>86</v>
      </c>
      <c r="AY103" s="248" t="s">
        <v>165</v>
      </c>
    </row>
    <row r="104" s="2" customFormat="1" ht="66.75" customHeight="1">
      <c r="A104" s="42"/>
      <c r="B104" s="43"/>
      <c r="C104" s="209" t="s">
        <v>171</v>
      </c>
      <c r="D104" s="209" t="s">
        <v>167</v>
      </c>
      <c r="E104" s="210" t="s">
        <v>651</v>
      </c>
      <c r="F104" s="211" t="s">
        <v>652</v>
      </c>
      <c r="G104" s="212" t="s">
        <v>107</v>
      </c>
      <c r="H104" s="213">
        <v>4.5</v>
      </c>
      <c r="I104" s="214"/>
      <c r="J104" s="215">
        <f>ROUND(I104*H104,2)</f>
        <v>0</v>
      </c>
      <c r="K104" s="211" t="s">
        <v>170</v>
      </c>
      <c r="L104" s="48"/>
      <c r="M104" s="216" t="s">
        <v>32</v>
      </c>
      <c r="N104" s="217" t="s">
        <v>49</v>
      </c>
      <c r="O104" s="88"/>
      <c r="P104" s="218">
        <f>O104*H104</f>
        <v>0</v>
      </c>
      <c r="Q104" s="218">
        <v>0</v>
      </c>
      <c r="R104" s="218">
        <f>Q104*H104</f>
        <v>0</v>
      </c>
      <c r="S104" s="218">
        <v>0.57999999999999996</v>
      </c>
      <c r="T104" s="219">
        <f>S104*H104</f>
        <v>2.6099999999999999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0" t="s">
        <v>171</v>
      </c>
      <c r="AT104" s="220" t="s">
        <v>167</v>
      </c>
      <c r="AU104" s="220" t="s">
        <v>88</v>
      </c>
      <c r="AY104" s="20" t="s">
        <v>165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86</v>
      </c>
      <c r="BK104" s="221">
        <f>ROUND(I104*H104,2)</f>
        <v>0</v>
      </c>
      <c r="BL104" s="20" t="s">
        <v>171</v>
      </c>
      <c r="BM104" s="220" t="s">
        <v>653</v>
      </c>
    </row>
    <row r="105" s="2" customFormat="1">
      <c r="A105" s="42"/>
      <c r="B105" s="43"/>
      <c r="C105" s="44"/>
      <c r="D105" s="222" t="s">
        <v>173</v>
      </c>
      <c r="E105" s="44"/>
      <c r="F105" s="223" t="s">
        <v>654</v>
      </c>
      <c r="G105" s="44"/>
      <c r="H105" s="44"/>
      <c r="I105" s="224"/>
      <c r="J105" s="44"/>
      <c r="K105" s="44"/>
      <c r="L105" s="48"/>
      <c r="M105" s="225"/>
      <c r="N105" s="226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173</v>
      </c>
      <c r="AU105" s="20" t="s">
        <v>88</v>
      </c>
    </row>
    <row r="106" s="13" customFormat="1">
      <c r="A106" s="13"/>
      <c r="B106" s="227"/>
      <c r="C106" s="228"/>
      <c r="D106" s="229" t="s">
        <v>175</v>
      </c>
      <c r="E106" s="230" t="s">
        <v>32</v>
      </c>
      <c r="F106" s="231" t="s">
        <v>655</v>
      </c>
      <c r="G106" s="228"/>
      <c r="H106" s="230" t="s">
        <v>32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175</v>
      </c>
      <c r="AU106" s="237" t="s">
        <v>88</v>
      </c>
      <c r="AV106" s="13" t="s">
        <v>86</v>
      </c>
      <c r="AW106" s="13" t="s">
        <v>39</v>
      </c>
      <c r="AX106" s="13" t="s">
        <v>78</v>
      </c>
      <c r="AY106" s="237" t="s">
        <v>165</v>
      </c>
    </row>
    <row r="107" s="14" customFormat="1">
      <c r="A107" s="14"/>
      <c r="B107" s="238"/>
      <c r="C107" s="239"/>
      <c r="D107" s="229" t="s">
        <v>175</v>
      </c>
      <c r="E107" s="240" t="s">
        <v>32</v>
      </c>
      <c r="F107" s="241" t="s">
        <v>656</v>
      </c>
      <c r="G107" s="239"/>
      <c r="H107" s="242">
        <v>4.5</v>
      </c>
      <c r="I107" s="243"/>
      <c r="J107" s="239"/>
      <c r="K107" s="239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175</v>
      </c>
      <c r="AU107" s="248" t="s">
        <v>88</v>
      </c>
      <c r="AV107" s="14" t="s">
        <v>88</v>
      </c>
      <c r="AW107" s="14" t="s">
        <v>39</v>
      </c>
      <c r="AX107" s="14" t="s">
        <v>86</v>
      </c>
      <c r="AY107" s="248" t="s">
        <v>165</v>
      </c>
    </row>
    <row r="108" s="2" customFormat="1" ht="44.25" customHeight="1">
      <c r="A108" s="42"/>
      <c r="B108" s="43"/>
      <c r="C108" s="209" t="s">
        <v>199</v>
      </c>
      <c r="D108" s="209" t="s">
        <v>167</v>
      </c>
      <c r="E108" s="210" t="s">
        <v>657</v>
      </c>
      <c r="F108" s="211" t="s">
        <v>658</v>
      </c>
      <c r="G108" s="212" t="s">
        <v>107</v>
      </c>
      <c r="H108" s="213">
        <v>1513.5</v>
      </c>
      <c r="I108" s="214"/>
      <c r="J108" s="215">
        <f>ROUND(I108*H108,2)</f>
        <v>0</v>
      </c>
      <c r="K108" s="211" t="s">
        <v>170</v>
      </c>
      <c r="L108" s="48"/>
      <c r="M108" s="216" t="s">
        <v>32</v>
      </c>
      <c r="N108" s="217" t="s">
        <v>49</v>
      </c>
      <c r="O108" s="88"/>
      <c r="P108" s="218">
        <f>O108*H108</f>
        <v>0</v>
      </c>
      <c r="Q108" s="218">
        <v>2.0000000000000002E-05</v>
      </c>
      <c r="R108" s="218">
        <f>Q108*H108</f>
        <v>0.030270000000000002</v>
      </c>
      <c r="S108" s="218">
        <v>0.13800000000000001</v>
      </c>
      <c r="T108" s="219">
        <f>S108*H108</f>
        <v>208.86300000000003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0" t="s">
        <v>171</v>
      </c>
      <c r="AT108" s="220" t="s">
        <v>167</v>
      </c>
      <c r="AU108" s="220" t="s">
        <v>88</v>
      </c>
      <c r="AY108" s="20" t="s">
        <v>165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171</v>
      </c>
      <c r="BM108" s="220" t="s">
        <v>659</v>
      </c>
    </row>
    <row r="109" s="2" customFormat="1">
      <c r="A109" s="42"/>
      <c r="B109" s="43"/>
      <c r="C109" s="44"/>
      <c r="D109" s="222" t="s">
        <v>173</v>
      </c>
      <c r="E109" s="44"/>
      <c r="F109" s="223" t="s">
        <v>660</v>
      </c>
      <c r="G109" s="44"/>
      <c r="H109" s="44"/>
      <c r="I109" s="224"/>
      <c r="J109" s="44"/>
      <c r="K109" s="44"/>
      <c r="L109" s="48"/>
      <c r="M109" s="225"/>
      <c r="N109" s="226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173</v>
      </c>
      <c r="AU109" s="20" t="s">
        <v>88</v>
      </c>
    </row>
    <row r="110" s="2" customFormat="1">
      <c r="A110" s="42"/>
      <c r="B110" s="43"/>
      <c r="C110" s="44"/>
      <c r="D110" s="229" t="s">
        <v>195</v>
      </c>
      <c r="E110" s="44"/>
      <c r="F110" s="260" t="s">
        <v>661</v>
      </c>
      <c r="G110" s="44"/>
      <c r="H110" s="44"/>
      <c r="I110" s="224"/>
      <c r="J110" s="44"/>
      <c r="K110" s="44"/>
      <c r="L110" s="48"/>
      <c r="M110" s="225"/>
      <c r="N110" s="226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0" t="s">
        <v>195</v>
      </c>
      <c r="AU110" s="20" t="s">
        <v>88</v>
      </c>
    </row>
    <row r="111" s="2" customFormat="1" ht="44.25" customHeight="1">
      <c r="A111" s="42"/>
      <c r="B111" s="43"/>
      <c r="C111" s="209" t="s">
        <v>209</v>
      </c>
      <c r="D111" s="209" t="s">
        <v>167</v>
      </c>
      <c r="E111" s="210" t="s">
        <v>662</v>
      </c>
      <c r="F111" s="211" t="s">
        <v>663</v>
      </c>
      <c r="G111" s="212" t="s">
        <v>107</v>
      </c>
      <c r="H111" s="213">
        <v>3193.5</v>
      </c>
      <c r="I111" s="214"/>
      <c r="J111" s="215">
        <f>ROUND(I111*H111,2)</f>
        <v>0</v>
      </c>
      <c r="K111" s="211" t="s">
        <v>170</v>
      </c>
      <c r="L111" s="48"/>
      <c r="M111" s="216" t="s">
        <v>32</v>
      </c>
      <c r="N111" s="217" t="s">
        <v>49</v>
      </c>
      <c r="O111" s="88"/>
      <c r="P111" s="218">
        <f>O111*H111</f>
        <v>0</v>
      </c>
      <c r="Q111" s="218">
        <v>1.0000000000000001E-05</v>
      </c>
      <c r="R111" s="218">
        <f>Q111*H111</f>
        <v>0.031935000000000005</v>
      </c>
      <c r="S111" s="218">
        <v>0.091999999999999998</v>
      </c>
      <c r="T111" s="219">
        <f>S111*H111</f>
        <v>293.80200000000002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0" t="s">
        <v>171</v>
      </c>
      <c r="AT111" s="220" t="s">
        <v>167</v>
      </c>
      <c r="AU111" s="220" t="s">
        <v>88</v>
      </c>
      <c r="AY111" s="20" t="s">
        <v>165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171</v>
      </c>
      <c r="BM111" s="220" t="s">
        <v>664</v>
      </c>
    </row>
    <row r="112" s="2" customFormat="1">
      <c r="A112" s="42"/>
      <c r="B112" s="43"/>
      <c r="C112" s="44"/>
      <c r="D112" s="222" t="s">
        <v>173</v>
      </c>
      <c r="E112" s="44"/>
      <c r="F112" s="223" t="s">
        <v>665</v>
      </c>
      <c r="G112" s="44"/>
      <c r="H112" s="44"/>
      <c r="I112" s="224"/>
      <c r="J112" s="44"/>
      <c r="K112" s="44"/>
      <c r="L112" s="48"/>
      <c r="M112" s="225"/>
      <c r="N112" s="226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173</v>
      </c>
      <c r="AU112" s="20" t="s">
        <v>88</v>
      </c>
    </row>
    <row r="113" s="2" customFormat="1">
      <c r="A113" s="42"/>
      <c r="B113" s="43"/>
      <c r="C113" s="44"/>
      <c r="D113" s="229" t="s">
        <v>195</v>
      </c>
      <c r="E113" s="44"/>
      <c r="F113" s="260" t="s">
        <v>661</v>
      </c>
      <c r="G113" s="44"/>
      <c r="H113" s="44"/>
      <c r="I113" s="224"/>
      <c r="J113" s="44"/>
      <c r="K113" s="44"/>
      <c r="L113" s="48"/>
      <c r="M113" s="225"/>
      <c r="N113" s="226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195</v>
      </c>
      <c r="AU113" s="20" t="s">
        <v>88</v>
      </c>
    </row>
    <row r="114" s="14" customFormat="1">
      <c r="A114" s="14"/>
      <c r="B114" s="238"/>
      <c r="C114" s="239"/>
      <c r="D114" s="229" t="s">
        <v>175</v>
      </c>
      <c r="E114" s="240" t="s">
        <v>32</v>
      </c>
      <c r="F114" s="241" t="s">
        <v>666</v>
      </c>
      <c r="G114" s="239"/>
      <c r="H114" s="242">
        <v>3193.5</v>
      </c>
      <c r="I114" s="243"/>
      <c r="J114" s="239"/>
      <c r="K114" s="239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175</v>
      </c>
      <c r="AU114" s="248" t="s">
        <v>88</v>
      </c>
      <c r="AV114" s="14" t="s">
        <v>88</v>
      </c>
      <c r="AW114" s="14" t="s">
        <v>39</v>
      </c>
      <c r="AX114" s="14" t="s">
        <v>86</v>
      </c>
      <c r="AY114" s="248" t="s">
        <v>165</v>
      </c>
    </row>
    <row r="115" s="2" customFormat="1" ht="49.05" customHeight="1">
      <c r="A115" s="42"/>
      <c r="B115" s="43"/>
      <c r="C115" s="209" t="s">
        <v>218</v>
      </c>
      <c r="D115" s="209" t="s">
        <v>167</v>
      </c>
      <c r="E115" s="210" t="s">
        <v>667</v>
      </c>
      <c r="F115" s="211" t="s">
        <v>668</v>
      </c>
      <c r="G115" s="212" t="s">
        <v>119</v>
      </c>
      <c r="H115" s="213">
        <v>3</v>
      </c>
      <c r="I115" s="214"/>
      <c r="J115" s="215">
        <f>ROUND(I115*H115,2)</f>
        <v>0</v>
      </c>
      <c r="K115" s="211" t="s">
        <v>170</v>
      </c>
      <c r="L115" s="48"/>
      <c r="M115" s="216" t="s">
        <v>32</v>
      </c>
      <c r="N115" s="217" t="s">
        <v>49</v>
      </c>
      <c r="O115" s="88"/>
      <c r="P115" s="218">
        <f>O115*H115</f>
        <v>0</v>
      </c>
      <c r="Q115" s="218">
        <v>0</v>
      </c>
      <c r="R115" s="218">
        <f>Q115*H115</f>
        <v>0</v>
      </c>
      <c r="S115" s="218">
        <v>0.20499999999999999</v>
      </c>
      <c r="T115" s="219">
        <f>S115*H115</f>
        <v>0.61499999999999999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0" t="s">
        <v>171</v>
      </c>
      <c r="AT115" s="220" t="s">
        <v>167</v>
      </c>
      <c r="AU115" s="220" t="s">
        <v>88</v>
      </c>
      <c r="AY115" s="20" t="s">
        <v>165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20" t="s">
        <v>86</v>
      </c>
      <c r="BK115" s="221">
        <f>ROUND(I115*H115,2)</f>
        <v>0</v>
      </c>
      <c r="BL115" s="20" t="s">
        <v>171</v>
      </c>
      <c r="BM115" s="220" t="s">
        <v>669</v>
      </c>
    </row>
    <row r="116" s="2" customFormat="1">
      <c r="A116" s="42"/>
      <c r="B116" s="43"/>
      <c r="C116" s="44"/>
      <c r="D116" s="222" t="s">
        <v>173</v>
      </c>
      <c r="E116" s="44"/>
      <c r="F116" s="223" t="s">
        <v>670</v>
      </c>
      <c r="G116" s="44"/>
      <c r="H116" s="44"/>
      <c r="I116" s="224"/>
      <c r="J116" s="44"/>
      <c r="K116" s="44"/>
      <c r="L116" s="48"/>
      <c r="M116" s="225"/>
      <c r="N116" s="226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173</v>
      </c>
      <c r="AU116" s="20" t="s">
        <v>88</v>
      </c>
    </row>
    <row r="117" s="13" customFormat="1">
      <c r="A117" s="13"/>
      <c r="B117" s="227"/>
      <c r="C117" s="228"/>
      <c r="D117" s="229" t="s">
        <v>175</v>
      </c>
      <c r="E117" s="230" t="s">
        <v>32</v>
      </c>
      <c r="F117" s="231" t="s">
        <v>638</v>
      </c>
      <c r="G117" s="228"/>
      <c r="H117" s="230" t="s">
        <v>32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175</v>
      </c>
      <c r="AU117" s="237" t="s">
        <v>88</v>
      </c>
      <c r="AV117" s="13" t="s">
        <v>86</v>
      </c>
      <c r="AW117" s="13" t="s">
        <v>39</v>
      </c>
      <c r="AX117" s="13" t="s">
        <v>78</v>
      </c>
      <c r="AY117" s="237" t="s">
        <v>165</v>
      </c>
    </row>
    <row r="118" s="14" customFormat="1">
      <c r="A118" s="14"/>
      <c r="B118" s="238"/>
      <c r="C118" s="239"/>
      <c r="D118" s="229" t="s">
        <v>175</v>
      </c>
      <c r="E118" s="240" t="s">
        <v>32</v>
      </c>
      <c r="F118" s="241" t="s">
        <v>109</v>
      </c>
      <c r="G118" s="239"/>
      <c r="H118" s="242">
        <v>3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175</v>
      </c>
      <c r="AU118" s="248" t="s">
        <v>88</v>
      </c>
      <c r="AV118" s="14" t="s">
        <v>88</v>
      </c>
      <c r="AW118" s="14" t="s">
        <v>39</v>
      </c>
      <c r="AX118" s="14" t="s">
        <v>86</v>
      </c>
      <c r="AY118" s="248" t="s">
        <v>165</v>
      </c>
    </row>
    <row r="119" s="2" customFormat="1" ht="44.25" customHeight="1">
      <c r="A119" s="42"/>
      <c r="B119" s="43"/>
      <c r="C119" s="209" t="s">
        <v>230</v>
      </c>
      <c r="D119" s="209" t="s">
        <v>167</v>
      </c>
      <c r="E119" s="210" t="s">
        <v>671</v>
      </c>
      <c r="F119" s="211" t="s">
        <v>672</v>
      </c>
      <c r="G119" s="212" t="s">
        <v>202</v>
      </c>
      <c r="H119" s="213">
        <v>4</v>
      </c>
      <c r="I119" s="214"/>
      <c r="J119" s="215">
        <f>ROUND(I119*H119,2)</f>
        <v>0</v>
      </c>
      <c r="K119" s="211" t="s">
        <v>170</v>
      </c>
      <c r="L119" s="48"/>
      <c r="M119" s="216" t="s">
        <v>32</v>
      </c>
      <c r="N119" s="217" t="s">
        <v>49</v>
      </c>
      <c r="O119" s="88"/>
      <c r="P119" s="218">
        <f>O119*H119</f>
        <v>0</v>
      </c>
      <c r="Q119" s="218">
        <v>0</v>
      </c>
      <c r="R119" s="218">
        <f>Q119*H119</f>
        <v>0</v>
      </c>
      <c r="S119" s="218">
        <v>0</v>
      </c>
      <c r="T119" s="219">
        <f>S119*H119</f>
        <v>0</v>
      </c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R119" s="220" t="s">
        <v>171</v>
      </c>
      <c r="AT119" s="220" t="s">
        <v>167</v>
      </c>
      <c r="AU119" s="220" t="s">
        <v>88</v>
      </c>
      <c r="AY119" s="20" t="s">
        <v>165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20" t="s">
        <v>86</v>
      </c>
      <c r="BK119" s="221">
        <f>ROUND(I119*H119,2)</f>
        <v>0</v>
      </c>
      <c r="BL119" s="20" t="s">
        <v>171</v>
      </c>
      <c r="BM119" s="220" t="s">
        <v>673</v>
      </c>
    </row>
    <row r="120" s="2" customFormat="1">
      <c r="A120" s="42"/>
      <c r="B120" s="43"/>
      <c r="C120" s="44"/>
      <c r="D120" s="222" t="s">
        <v>173</v>
      </c>
      <c r="E120" s="44"/>
      <c r="F120" s="223" t="s">
        <v>674</v>
      </c>
      <c r="G120" s="44"/>
      <c r="H120" s="44"/>
      <c r="I120" s="224"/>
      <c r="J120" s="44"/>
      <c r="K120" s="44"/>
      <c r="L120" s="48"/>
      <c r="M120" s="225"/>
      <c r="N120" s="226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T120" s="20" t="s">
        <v>173</v>
      </c>
      <c r="AU120" s="20" t="s">
        <v>88</v>
      </c>
    </row>
    <row r="121" s="2" customFormat="1" ht="37.8" customHeight="1">
      <c r="A121" s="42"/>
      <c r="B121" s="43"/>
      <c r="C121" s="209" t="s">
        <v>129</v>
      </c>
      <c r="D121" s="209" t="s">
        <v>167</v>
      </c>
      <c r="E121" s="210" t="s">
        <v>675</v>
      </c>
      <c r="F121" s="211" t="s">
        <v>676</v>
      </c>
      <c r="G121" s="212" t="s">
        <v>107</v>
      </c>
      <c r="H121" s="213">
        <v>5.5999999999999996</v>
      </c>
      <c r="I121" s="214"/>
      <c r="J121" s="215">
        <f>ROUND(I121*H121,2)</f>
        <v>0</v>
      </c>
      <c r="K121" s="211" t="s">
        <v>170</v>
      </c>
      <c r="L121" s="48"/>
      <c r="M121" s="216" t="s">
        <v>32</v>
      </c>
      <c r="N121" s="217" t="s">
        <v>49</v>
      </c>
      <c r="O121" s="88"/>
      <c r="P121" s="218">
        <f>O121*H121</f>
        <v>0</v>
      </c>
      <c r="Q121" s="218">
        <v>0.00084000000000000003</v>
      </c>
      <c r="R121" s="218">
        <f>Q121*H121</f>
        <v>0.0047039999999999998</v>
      </c>
      <c r="S121" s="218">
        <v>0</v>
      </c>
      <c r="T121" s="219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0" t="s">
        <v>171</v>
      </c>
      <c r="AT121" s="220" t="s">
        <v>167</v>
      </c>
      <c r="AU121" s="220" t="s">
        <v>88</v>
      </c>
      <c r="AY121" s="20" t="s">
        <v>165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86</v>
      </c>
      <c r="BK121" s="221">
        <f>ROUND(I121*H121,2)</f>
        <v>0</v>
      </c>
      <c r="BL121" s="20" t="s">
        <v>171</v>
      </c>
      <c r="BM121" s="220" t="s">
        <v>677</v>
      </c>
    </row>
    <row r="122" s="2" customFormat="1">
      <c r="A122" s="42"/>
      <c r="B122" s="43"/>
      <c r="C122" s="44"/>
      <c r="D122" s="222" t="s">
        <v>173</v>
      </c>
      <c r="E122" s="44"/>
      <c r="F122" s="223" t="s">
        <v>678</v>
      </c>
      <c r="G122" s="44"/>
      <c r="H122" s="44"/>
      <c r="I122" s="224"/>
      <c r="J122" s="44"/>
      <c r="K122" s="44"/>
      <c r="L122" s="48"/>
      <c r="M122" s="225"/>
      <c r="N122" s="226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173</v>
      </c>
      <c r="AU122" s="20" t="s">
        <v>88</v>
      </c>
    </row>
    <row r="123" s="14" customFormat="1">
      <c r="A123" s="14"/>
      <c r="B123" s="238"/>
      <c r="C123" s="239"/>
      <c r="D123" s="229" t="s">
        <v>175</v>
      </c>
      <c r="E123" s="240" t="s">
        <v>32</v>
      </c>
      <c r="F123" s="241" t="s">
        <v>679</v>
      </c>
      <c r="G123" s="239"/>
      <c r="H123" s="242">
        <v>5.5999999999999996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175</v>
      </c>
      <c r="AU123" s="248" t="s">
        <v>88</v>
      </c>
      <c r="AV123" s="14" t="s">
        <v>88</v>
      </c>
      <c r="AW123" s="14" t="s">
        <v>39</v>
      </c>
      <c r="AX123" s="14" t="s">
        <v>86</v>
      </c>
      <c r="AY123" s="248" t="s">
        <v>165</v>
      </c>
    </row>
    <row r="124" s="2" customFormat="1" ht="44.25" customHeight="1">
      <c r="A124" s="42"/>
      <c r="B124" s="43"/>
      <c r="C124" s="209" t="s">
        <v>241</v>
      </c>
      <c r="D124" s="209" t="s">
        <v>167</v>
      </c>
      <c r="E124" s="210" t="s">
        <v>680</v>
      </c>
      <c r="F124" s="211" t="s">
        <v>681</v>
      </c>
      <c r="G124" s="212" t="s">
        <v>107</v>
      </c>
      <c r="H124" s="213">
        <v>5.5999999999999996</v>
      </c>
      <c r="I124" s="214"/>
      <c r="J124" s="215">
        <f>ROUND(I124*H124,2)</f>
        <v>0</v>
      </c>
      <c r="K124" s="211" t="s">
        <v>170</v>
      </c>
      <c r="L124" s="48"/>
      <c r="M124" s="216" t="s">
        <v>32</v>
      </c>
      <c r="N124" s="217" t="s">
        <v>49</v>
      </c>
      <c r="O124" s="88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0" t="s">
        <v>171</v>
      </c>
      <c r="AT124" s="220" t="s">
        <v>167</v>
      </c>
      <c r="AU124" s="220" t="s">
        <v>88</v>
      </c>
      <c r="AY124" s="20" t="s">
        <v>165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20" t="s">
        <v>86</v>
      </c>
      <c r="BK124" s="221">
        <f>ROUND(I124*H124,2)</f>
        <v>0</v>
      </c>
      <c r="BL124" s="20" t="s">
        <v>171</v>
      </c>
      <c r="BM124" s="220" t="s">
        <v>682</v>
      </c>
    </row>
    <row r="125" s="2" customFormat="1">
      <c r="A125" s="42"/>
      <c r="B125" s="43"/>
      <c r="C125" s="44"/>
      <c r="D125" s="222" t="s">
        <v>173</v>
      </c>
      <c r="E125" s="44"/>
      <c r="F125" s="223" t="s">
        <v>683</v>
      </c>
      <c r="G125" s="44"/>
      <c r="H125" s="44"/>
      <c r="I125" s="224"/>
      <c r="J125" s="44"/>
      <c r="K125" s="44"/>
      <c r="L125" s="48"/>
      <c r="M125" s="225"/>
      <c r="N125" s="226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173</v>
      </c>
      <c r="AU125" s="20" t="s">
        <v>88</v>
      </c>
    </row>
    <row r="126" s="2" customFormat="1" ht="55.5" customHeight="1">
      <c r="A126" s="42"/>
      <c r="B126" s="43"/>
      <c r="C126" s="209" t="s">
        <v>247</v>
      </c>
      <c r="D126" s="209" t="s">
        <v>167</v>
      </c>
      <c r="E126" s="210" t="s">
        <v>210</v>
      </c>
      <c r="F126" s="211" t="s">
        <v>211</v>
      </c>
      <c r="G126" s="212" t="s">
        <v>202</v>
      </c>
      <c r="H126" s="213">
        <v>4</v>
      </c>
      <c r="I126" s="214"/>
      <c r="J126" s="215">
        <f>ROUND(I126*H126,2)</f>
        <v>0</v>
      </c>
      <c r="K126" s="211" t="s">
        <v>32</v>
      </c>
      <c r="L126" s="48"/>
      <c r="M126" s="216" t="s">
        <v>32</v>
      </c>
      <c r="N126" s="217" t="s">
        <v>49</v>
      </c>
      <c r="O126" s="88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0" t="s">
        <v>171</v>
      </c>
      <c r="AT126" s="220" t="s">
        <v>167</v>
      </c>
      <c r="AU126" s="220" t="s">
        <v>88</v>
      </c>
      <c r="AY126" s="20" t="s">
        <v>165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86</v>
      </c>
      <c r="BK126" s="221">
        <f>ROUND(I126*H126,2)</f>
        <v>0</v>
      </c>
      <c r="BL126" s="20" t="s">
        <v>171</v>
      </c>
      <c r="BM126" s="220" t="s">
        <v>684</v>
      </c>
    </row>
    <row r="127" s="2" customFormat="1">
      <c r="A127" s="42"/>
      <c r="B127" s="43"/>
      <c r="C127" s="44"/>
      <c r="D127" s="229" t="s">
        <v>195</v>
      </c>
      <c r="E127" s="44"/>
      <c r="F127" s="260" t="s">
        <v>213</v>
      </c>
      <c r="G127" s="44"/>
      <c r="H127" s="44"/>
      <c r="I127" s="224"/>
      <c r="J127" s="44"/>
      <c r="K127" s="44"/>
      <c r="L127" s="48"/>
      <c r="M127" s="225"/>
      <c r="N127" s="226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195</v>
      </c>
      <c r="AU127" s="20" t="s">
        <v>88</v>
      </c>
    </row>
    <row r="128" s="2" customFormat="1" ht="44.25" customHeight="1">
      <c r="A128" s="42"/>
      <c r="B128" s="43"/>
      <c r="C128" s="209" t="s">
        <v>8</v>
      </c>
      <c r="D128" s="209" t="s">
        <v>167</v>
      </c>
      <c r="E128" s="210" t="s">
        <v>685</v>
      </c>
      <c r="F128" s="211" t="s">
        <v>686</v>
      </c>
      <c r="G128" s="212" t="s">
        <v>202</v>
      </c>
      <c r="H128" s="213">
        <v>3.024</v>
      </c>
      <c r="I128" s="214"/>
      <c r="J128" s="215">
        <f>ROUND(I128*H128,2)</f>
        <v>0</v>
      </c>
      <c r="K128" s="211" t="s">
        <v>170</v>
      </c>
      <c r="L128" s="48"/>
      <c r="M128" s="216" t="s">
        <v>32</v>
      </c>
      <c r="N128" s="217" t="s">
        <v>49</v>
      </c>
      <c r="O128" s="88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0" t="s">
        <v>171</v>
      </c>
      <c r="AT128" s="220" t="s">
        <v>167</v>
      </c>
      <c r="AU128" s="220" t="s">
        <v>88</v>
      </c>
      <c r="AY128" s="20" t="s">
        <v>165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20" t="s">
        <v>86</v>
      </c>
      <c r="BK128" s="221">
        <f>ROUND(I128*H128,2)</f>
        <v>0</v>
      </c>
      <c r="BL128" s="20" t="s">
        <v>171</v>
      </c>
      <c r="BM128" s="220" t="s">
        <v>687</v>
      </c>
    </row>
    <row r="129" s="2" customFormat="1">
      <c r="A129" s="42"/>
      <c r="B129" s="43"/>
      <c r="C129" s="44"/>
      <c r="D129" s="222" t="s">
        <v>173</v>
      </c>
      <c r="E129" s="44"/>
      <c r="F129" s="223" t="s">
        <v>688</v>
      </c>
      <c r="G129" s="44"/>
      <c r="H129" s="44"/>
      <c r="I129" s="224"/>
      <c r="J129" s="44"/>
      <c r="K129" s="44"/>
      <c r="L129" s="48"/>
      <c r="M129" s="225"/>
      <c r="N129" s="226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173</v>
      </c>
      <c r="AU129" s="20" t="s">
        <v>88</v>
      </c>
    </row>
    <row r="130" s="14" customFormat="1">
      <c r="A130" s="14"/>
      <c r="B130" s="238"/>
      <c r="C130" s="239"/>
      <c r="D130" s="229" t="s">
        <v>175</v>
      </c>
      <c r="E130" s="240" t="s">
        <v>32</v>
      </c>
      <c r="F130" s="241" t="s">
        <v>689</v>
      </c>
      <c r="G130" s="239"/>
      <c r="H130" s="242">
        <v>3.024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175</v>
      </c>
      <c r="AU130" s="248" t="s">
        <v>88</v>
      </c>
      <c r="AV130" s="14" t="s">
        <v>88</v>
      </c>
      <c r="AW130" s="14" t="s">
        <v>39</v>
      </c>
      <c r="AX130" s="14" t="s">
        <v>86</v>
      </c>
      <c r="AY130" s="248" t="s">
        <v>165</v>
      </c>
    </row>
    <row r="131" s="2" customFormat="1" ht="16.5" customHeight="1">
      <c r="A131" s="42"/>
      <c r="B131" s="43"/>
      <c r="C131" s="272" t="s">
        <v>261</v>
      </c>
      <c r="D131" s="272" t="s">
        <v>256</v>
      </c>
      <c r="E131" s="273" t="s">
        <v>690</v>
      </c>
      <c r="F131" s="274" t="s">
        <v>691</v>
      </c>
      <c r="G131" s="275" t="s">
        <v>300</v>
      </c>
      <c r="H131" s="276">
        <v>6.048</v>
      </c>
      <c r="I131" s="277"/>
      <c r="J131" s="278">
        <f>ROUND(I131*H131,2)</f>
        <v>0</v>
      </c>
      <c r="K131" s="274" t="s">
        <v>170</v>
      </c>
      <c r="L131" s="279"/>
      <c r="M131" s="280" t="s">
        <v>32</v>
      </c>
      <c r="N131" s="281" t="s">
        <v>49</v>
      </c>
      <c r="O131" s="88"/>
      <c r="P131" s="218">
        <f>O131*H131</f>
        <v>0</v>
      </c>
      <c r="Q131" s="218">
        <v>1</v>
      </c>
      <c r="R131" s="218">
        <f>Q131*H131</f>
        <v>6.048</v>
      </c>
      <c r="S131" s="218">
        <v>0</v>
      </c>
      <c r="T131" s="219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0" t="s">
        <v>230</v>
      </c>
      <c r="AT131" s="220" t="s">
        <v>256</v>
      </c>
      <c r="AU131" s="220" t="s">
        <v>88</v>
      </c>
      <c r="AY131" s="20" t="s">
        <v>165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20" t="s">
        <v>86</v>
      </c>
      <c r="BK131" s="221">
        <f>ROUND(I131*H131,2)</f>
        <v>0</v>
      </c>
      <c r="BL131" s="20" t="s">
        <v>171</v>
      </c>
      <c r="BM131" s="220" t="s">
        <v>692</v>
      </c>
    </row>
    <row r="132" s="14" customFormat="1">
      <c r="A132" s="14"/>
      <c r="B132" s="238"/>
      <c r="C132" s="239"/>
      <c r="D132" s="229" t="s">
        <v>175</v>
      </c>
      <c r="E132" s="239"/>
      <c r="F132" s="241" t="s">
        <v>693</v>
      </c>
      <c r="G132" s="239"/>
      <c r="H132" s="242">
        <v>6.048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175</v>
      </c>
      <c r="AU132" s="248" t="s">
        <v>88</v>
      </c>
      <c r="AV132" s="14" t="s">
        <v>88</v>
      </c>
      <c r="AW132" s="14" t="s">
        <v>4</v>
      </c>
      <c r="AX132" s="14" t="s">
        <v>86</v>
      </c>
      <c r="AY132" s="248" t="s">
        <v>165</v>
      </c>
    </row>
    <row r="133" s="2" customFormat="1" ht="66.75" customHeight="1">
      <c r="A133" s="42"/>
      <c r="B133" s="43"/>
      <c r="C133" s="209" t="s">
        <v>269</v>
      </c>
      <c r="D133" s="209" t="s">
        <v>167</v>
      </c>
      <c r="E133" s="210" t="s">
        <v>694</v>
      </c>
      <c r="F133" s="211" t="s">
        <v>695</v>
      </c>
      <c r="G133" s="212" t="s">
        <v>202</v>
      </c>
      <c r="H133" s="213">
        <v>0.73599999999999999</v>
      </c>
      <c r="I133" s="214"/>
      <c r="J133" s="215">
        <f>ROUND(I133*H133,2)</f>
        <v>0</v>
      </c>
      <c r="K133" s="211" t="s">
        <v>170</v>
      </c>
      <c r="L133" s="48"/>
      <c r="M133" s="216" t="s">
        <v>32</v>
      </c>
      <c r="N133" s="217" t="s">
        <v>49</v>
      </c>
      <c r="O133" s="88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0" t="s">
        <v>171</v>
      </c>
      <c r="AT133" s="220" t="s">
        <v>167</v>
      </c>
      <c r="AU133" s="220" t="s">
        <v>88</v>
      </c>
      <c r="AY133" s="20" t="s">
        <v>165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86</v>
      </c>
      <c r="BK133" s="221">
        <f>ROUND(I133*H133,2)</f>
        <v>0</v>
      </c>
      <c r="BL133" s="20" t="s">
        <v>171</v>
      </c>
      <c r="BM133" s="220" t="s">
        <v>696</v>
      </c>
    </row>
    <row r="134" s="2" customFormat="1">
      <c r="A134" s="42"/>
      <c r="B134" s="43"/>
      <c r="C134" s="44"/>
      <c r="D134" s="222" t="s">
        <v>173</v>
      </c>
      <c r="E134" s="44"/>
      <c r="F134" s="223" t="s">
        <v>697</v>
      </c>
      <c r="G134" s="44"/>
      <c r="H134" s="44"/>
      <c r="I134" s="224"/>
      <c r="J134" s="44"/>
      <c r="K134" s="44"/>
      <c r="L134" s="48"/>
      <c r="M134" s="225"/>
      <c r="N134" s="226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173</v>
      </c>
      <c r="AU134" s="20" t="s">
        <v>88</v>
      </c>
    </row>
    <row r="135" s="14" customFormat="1">
      <c r="A135" s="14"/>
      <c r="B135" s="238"/>
      <c r="C135" s="239"/>
      <c r="D135" s="229" t="s">
        <v>175</v>
      </c>
      <c r="E135" s="240" t="s">
        <v>32</v>
      </c>
      <c r="F135" s="241" t="s">
        <v>698</v>
      </c>
      <c r="G135" s="239"/>
      <c r="H135" s="242">
        <v>0.73599999999999999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175</v>
      </c>
      <c r="AU135" s="248" t="s">
        <v>88</v>
      </c>
      <c r="AV135" s="14" t="s">
        <v>88</v>
      </c>
      <c r="AW135" s="14" t="s">
        <v>39</v>
      </c>
      <c r="AX135" s="14" t="s">
        <v>86</v>
      </c>
      <c r="AY135" s="248" t="s">
        <v>165</v>
      </c>
    </row>
    <row r="136" s="2" customFormat="1" ht="16.5" customHeight="1">
      <c r="A136" s="42"/>
      <c r="B136" s="43"/>
      <c r="C136" s="272" t="s">
        <v>274</v>
      </c>
      <c r="D136" s="272" t="s">
        <v>256</v>
      </c>
      <c r="E136" s="273" t="s">
        <v>699</v>
      </c>
      <c r="F136" s="274" t="s">
        <v>700</v>
      </c>
      <c r="G136" s="275" t="s">
        <v>300</v>
      </c>
      <c r="H136" s="276">
        <v>1.472</v>
      </c>
      <c r="I136" s="277"/>
      <c r="J136" s="278">
        <f>ROUND(I136*H136,2)</f>
        <v>0</v>
      </c>
      <c r="K136" s="274" t="s">
        <v>170</v>
      </c>
      <c r="L136" s="279"/>
      <c r="M136" s="280" t="s">
        <v>32</v>
      </c>
      <c r="N136" s="281" t="s">
        <v>49</v>
      </c>
      <c r="O136" s="88"/>
      <c r="P136" s="218">
        <f>O136*H136</f>
        <v>0</v>
      </c>
      <c r="Q136" s="218">
        <v>1</v>
      </c>
      <c r="R136" s="218">
        <f>Q136*H136</f>
        <v>1.472</v>
      </c>
      <c r="S136" s="218">
        <v>0</v>
      </c>
      <c r="T136" s="219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0" t="s">
        <v>230</v>
      </c>
      <c r="AT136" s="220" t="s">
        <v>256</v>
      </c>
      <c r="AU136" s="220" t="s">
        <v>88</v>
      </c>
      <c r="AY136" s="20" t="s">
        <v>165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20" t="s">
        <v>86</v>
      </c>
      <c r="BK136" s="221">
        <f>ROUND(I136*H136,2)</f>
        <v>0</v>
      </c>
      <c r="BL136" s="20" t="s">
        <v>171</v>
      </c>
      <c r="BM136" s="220" t="s">
        <v>701</v>
      </c>
    </row>
    <row r="137" s="14" customFormat="1">
      <c r="A137" s="14"/>
      <c r="B137" s="238"/>
      <c r="C137" s="239"/>
      <c r="D137" s="229" t="s">
        <v>175</v>
      </c>
      <c r="E137" s="239"/>
      <c r="F137" s="241" t="s">
        <v>702</v>
      </c>
      <c r="G137" s="239"/>
      <c r="H137" s="242">
        <v>1.472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175</v>
      </c>
      <c r="AU137" s="248" t="s">
        <v>88</v>
      </c>
      <c r="AV137" s="14" t="s">
        <v>88</v>
      </c>
      <c r="AW137" s="14" t="s">
        <v>4</v>
      </c>
      <c r="AX137" s="14" t="s">
        <v>86</v>
      </c>
      <c r="AY137" s="248" t="s">
        <v>165</v>
      </c>
    </row>
    <row r="138" s="12" customFormat="1" ht="22.8" customHeight="1">
      <c r="A138" s="12"/>
      <c r="B138" s="193"/>
      <c r="C138" s="194"/>
      <c r="D138" s="195" t="s">
        <v>77</v>
      </c>
      <c r="E138" s="207" t="s">
        <v>171</v>
      </c>
      <c r="F138" s="207" t="s">
        <v>260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SUM(P139:P158)</f>
        <v>0</v>
      </c>
      <c r="Q138" s="201"/>
      <c r="R138" s="202">
        <f>SUM(R139:R158)</f>
        <v>8.6561897999999982</v>
      </c>
      <c r="S138" s="201"/>
      <c r="T138" s="203">
        <f>SUM(T139:T158)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86</v>
      </c>
      <c r="AT138" s="205" t="s">
        <v>77</v>
      </c>
      <c r="AU138" s="205" t="s">
        <v>86</v>
      </c>
      <c r="AY138" s="204" t="s">
        <v>165</v>
      </c>
      <c r="BK138" s="206">
        <f>SUM(BK139:BK158)</f>
        <v>0</v>
      </c>
    </row>
    <row r="139" s="2" customFormat="1" ht="33" customHeight="1">
      <c r="A139" s="42"/>
      <c r="B139" s="43"/>
      <c r="C139" s="209" t="s">
        <v>282</v>
      </c>
      <c r="D139" s="209" t="s">
        <v>167</v>
      </c>
      <c r="E139" s="210" t="s">
        <v>703</v>
      </c>
      <c r="F139" s="211" t="s">
        <v>704</v>
      </c>
      <c r="G139" s="212" t="s">
        <v>202</v>
      </c>
      <c r="H139" s="213">
        <v>0.23999999999999999</v>
      </c>
      <c r="I139" s="214"/>
      <c r="J139" s="215">
        <f>ROUND(I139*H139,2)</f>
        <v>0</v>
      </c>
      <c r="K139" s="211" t="s">
        <v>170</v>
      </c>
      <c r="L139" s="48"/>
      <c r="M139" s="216" t="s">
        <v>32</v>
      </c>
      <c r="N139" s="217" t="s">
        <v>49</v>
      </c>
      <c r="O139" s="88"/>
      <c r="P139" s="218">
        <f>O139*H139</f>
        <v>0</v>
      </c>
      <c r="Q139" s="218">
        <v>1.8907700000000001</v>
      </c>
      <c r="R139" s="218">
        <f>Q139*H139</f>
        <v>0.45378479999999999</v>
      </c>
      <c r="S139" s="218">
        <v>0</v>
      </c>
      <c r="T139" s="219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0" t="s">
        <v>171</v>
      </c>
      <c r="AT139" s="220" t="s">
        <v>167</v>
      </c>
      <c r="AU139" s="220" t="s">
        <v>88</v>
      </c>
      <c r="AY139" s="20" t="s">
        <v>165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20" t="s">
        <v>86</v>
      </c>
      <c r="BK139" s="221">
        <f>ROUND(I139*H139,2)</f>
        <v>0</v>
      </c>
      <c r="BL139" s="20" t="s">
        <v>171</v>
      </c>
      <c r="BM139" s="220" t="s">
        <v>705</v>
      </c>
    </row>
    <row r="140" s="2" customFormat="1">
      <c r="A140" s="42"/>
      <c r="B140" s="43"/>
      <c r="C140" s="44"/>
      <c r="D140" s="222" t="s">
        <v>173</v>
      </c>
      <c r="E140" s="44"/>
      <c r="F140" s="223" t="s">
        <v>706</v>
      </c>
      <c r="G140" s="44"/>
      <c r="H140" s="44"/>
      <c r="I140" s="224"/>
      <c r="J140" s="44"/>
      <c r="K140" s="44"/>
      <c r="L140" s="48"/>
      <c r="M140" s="225"/>
      <c r="N140" s="226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173</v>
      </c>
      <c r="AU140" s="20" t="s">
        <v>88</v>
      </c>
    </row>
    <row r="141" s="14" customFormat="1">
      <c r="A141" s="14"/>
      <c r="B141" s="238"/>
      <c r="C141" s="239"/>
      <c r="D141" s="229" t="s">
        <v>175</v>
      </c>
      <c r="E141" s="240" t="s">
        <v>32</v>
      </c>
      <c r="F141" s="241" t="s">
        <v>707</v>
      </c>
      <c r="G141" s="239"/>
      <c r="H141" s="242">
        <v>0.23999999999999999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175</v>
      </c>
      <c r="AU141" s="248" t="s">
        <v>88</v>
      </c>
      <c r="AV141" s="14" t="s">
        <v>88</v>
      </c>
      <c r="AW141" s="14" t="s">
        <v>39</v>
      </c>
      <c r="AX141" s="14" t="s">
        <v>86</v>
      </c>
      <c r="AY141" s="248" t="s">
        <v>165</v>
      </c>
    </row>
    <row r="142" s="2" customFormat="1" ht="33" customHeight="1">
      <c r="A142" s="42"/>
      <c r="B142" s="43"/>
      <c r="C142" s="209" t="s">
        <v>289</v>
      </c>
      <c r="D142" s="209" t="s">
        <v>167</v>
      </c>
      <c r="E142" s="210" t="s">
        <v>708</v>
      </c>
      <c r="F142" s="211" t="s">
        <v>709</v>
      </c>
      <c r="G142" s="212" t="s">
        <v>250</v>
      </c>
      <c r="H142" s="213">
        <v>1</v>
      </c>
      <c r="I142" s="214"/>
      <c r="J142" s="215">
        <f>ROUND(I142*H142,2)</f>
        <v>0</v>
      </c>
      <c r="K142" s="211" t="s">
        <v>170</v>
      </c>
      <c r="L142" s="48"/>
      <c r="M142" s="216" t="s">
        <v>32</v>
      </c>
      <c r="N142" s="217" t="s">
        <v>49</v>
      </c>
      <c r="O142" s="88"/>
      <c r="P142" s="218">
        <f>O142*H142</f>
        <v>0</v>
      </c>
      <c r="Q142" s="218">
        <v>0.0066</v>
      </c>
      <c r="R142" s="218">
        <f>Q142*H142</f>
        <v>0.0066</v>
      </c>
      <c r="S142" s="218">
        <v>0</v>
      </c>
      <c r="T142" s="219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20" t="s">
        <v>171</v>
      </c>
      <c r="AT142" s="220" t="s">
        <v>167</v>
      </c>
      <c r="AU142" s="220" t="s">
        <v>88</v>
      </c>
      <c r="AY142" s="20" t="s">
        <v>165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20" t="s">
        <v>86</v>
      </c>
      <c r="BK142" s="221">
        <f>ROUND(I142*H142,2)</f>
        <v>0</v>
      </c>
      <c r="BL142" s="20" t="s">
        <v>171</v>
      </c>
      <c r="BM142" s="220" t="s">
        <v>710</v>
      </c>
    </row>
    <row r="143" s="2" customFormat="1">
      <c r="A143" s="42"/>
      <c r="B143" s="43"/>
      <c r="C143" s="44"/>
      <c r="D143" s="222" t="s">
        <v>173</v>
      </c>
      <c r="E143" s="44"/>
      <c r="F143" s="223" t="s">
        <v>711</v>
      </c>
      <c r="G143" s="44"/>
      <c r="H143" s="44"/>
      <c r="I143" s="224"/>
      <c r="J143" s="44"/>
      <c r="K143" s="44"/>
      <c r="L143" s="48"/>
      <c r="M143" s="225"/>
      <c r="N143" s="226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0" t="s">
        <v>173</v>
      </c>
      <c r="AU143" s="20" t="s">
        <v>88</v>
      </c>
    </row>
    <row r="144" s="2" customFormat="1" ht="24.15" customHeight="1">
      <c r="A144" s="42"/>
      <c r="B144" s="43"/>
      <c r="C144" s="272" t="s">
        <v>297</v>
      </c>
      <c r="D144" s="272" t="s">
        <v>256</v>
      </c>
      <c r="E144" s="273" t="s">
        <v>712</v>
      </c>
      <c r="F144" s="274" t="s">
        <v>713</v>
      </c>
      <c r="G144" s="275" t="s">
        <v>250</v>
      </c>
      <c r="H144" s="276">
        <v>1</v>
      </c>
      <c r="I144" s="277"/>
      <c r="J144" s="278">
        <f>ROUND(I144*H144,2)</f>
        <v>0</v>
      </c>
      <c r="K144" s="274" t="s">
        <v>170</v>
      </c>
      <c r="L144" s="279"/>
      <c r="M144" s="280" t="s">
        <v>32</v>
      </c>
      <c r="N144" s="281" t="s">
        <v>49</v>
      </c>
      <c r="O144" s="88"/>
      <c r="P144" s="218">
        <f>O144*H144</f>
        <v>0</v>
      </c>
      <c r="Q144" s="218">
        <v>0.027</v>
      </c>
      <c r="R144" s="218">
        <f>Q144*H144</f>
        <v>0.027</v>
      </c>
      <c r="S144" s="218">
        <v>0</v>
      </c>
      <c r="T144" s="219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20" t="s">
        <v>230</v>
      </c>
      <c r="AT144" s="220" t="s">
        <v>256</v>
      </c>
      <c r="AU144" s="220" t="s">
        <v>88</v>
      </c>
      <c r="AY144" s="20" t="s">
        <v>165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20" t="s">
        <v>86</v>
      </c>
      <c r="BK144" s="221">
        <f>ROUND(I144*H144,2)</f>
        <v>0</v>
      </c>
      <c r="BL144" s="20" t="s">
        <v>171</v>
      </c>
      <c r="BM144" s="220" t="s">
        <v>714</v>
      </c>
    </row>
    <row r="145" s="2" customFormat="1" ht="49.05" customHeight="1">
      <c r="A145" s="42"/>
      <c r="B145" s="43"/>
      <c r="C145" s="209" t="s">
        <v>303</v>
      </c>
      <c r="D145" s="209" t="s">
        <v>167</v>
      </c>
      <c r="E145" s="210" t="s">
        <v>715</v>
      </c>
      <c r="F145" s="211" t="s">
        <v>716</v>
      </c>
      <c r="G145" s="212" t="s">
        <v>202</v>
      </c>
      <c r="H145" s="213">
        <v>1.5</v>
      </c>
      <c r="I145" s="214"/>
      <c r="J145" s="215">
        <f>ROUND(I145*H145,2)</f>
        <v>0</v>
      </c>
      <c r="K145" s="211" t="s">
        <v>170</v>
      </c>
      <c r="L145" s="48"/>
      <c r="M145" s="216" t="s">
        <v>32</v>
      </c>
      <c r="N145" s="217" t="s">
        <v>49</v>
      </c>
      <c r="O145" s="88"/>
      <c r="P145" s="218">
        <f>O145*H145</f>
        <v>0</v>
      </c>
      <c r="Q145" s="218">
        <v>2.5018699999999998</v>
      </c>
      <c r="R145" s="218">
        <f>Q145*H145</f>
        <v>3.7528049999999995</v>
      </c>
      <c r="S145" s="218">
        <v>0</v>
      </c>
      <c r="T145" s="219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0" t="s">
        <v>171</v>
      </c>
      <c r="AT145" s="220" t="s">
        <v>167</v>
      </c>
      <c r="AU145" s="220" t="s">
        <v>88</v>
      </c>
      <c r="AY145" s="20" t="s">
        <v>165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20" t="s">
        <v>86</v>
      </c>
      <c r="BK145" s="221">
        <f>ROUND(I145*H145,2)</f>
        <v>0</v>
      </c>
      <c r="BL145" s="20" t="s">
        <v>171</v>
      </c>
      <c r="BM145" s="220" t="s">
        <v>717</v>
      </c>
    </row>
    <row r="146" s="2" customFormat="1">
      <c r="A146" s="42"/>
      <c r="B146" s="43"/>
      <c r="C146" s="44"/>
      <c r="D146" s="222" t="s">
        <v>173</v>
      </c>
      <c r="E146" s="44"/>
      <c r="F146" s="223" t="s">
        <v>718</v>
      </c>
      <c r="G146" s="44"/>
      <c r="H146" s="44"/>
      <c r="I146" s="224"/>
      <c r="J146" s="44"/>
      <c r="K146" s="44"/>
      <c r="L146" s="48"/>
      <c r="M146" s="225"/>
      <c r="N146" s="226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173</v>
      </c>
      <c r="AU146" s="20" t="s">
        <v>88</v>
      </c>
    </row>
    <row r="147" s="13" customFormat="1">
      <c r="A147" s="13"/>
      <c r="B147" s="227"/>
      <c r="C147" s="228"/>
      <c r="D147" s="229" t="s">
        <v>175</v>
      </c>
      <c r="E147" s="230" t="s">
        <v>32</v>
      </c>
      <c r="F147" s="231" t="s">
        <v>719</v>
      </c>
      <c r="G147" s="228"/>
      <c r="H147" s="230" t="s">
        <v>32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175</v>
      </c>
      <c r="AU147" s="237" t="s">
        <v>88</v>
      </c>
      <c r="AV147" s="13" t="s">
        <v>86</v>
      </c>
      <c r="AW147" s="13" t="s">
        <v>39</v>
      </c>
      <c r="AX147" s="13" t="s">
        <v>78</v>
      </c>
      <c r="AY147" s="237" t="s">
        <v>165</v>
      </c>
    </row>
    <row r="148" s="14" customFormat="1">
      <c r="A148" s="14"/>
      <c r="B148" s="238"/>
      <c r="C148" s="239"/>
      <c r="D148" s="229" t="s">
        <v>175</v>
      </c>
      <c r="E148" s="240" t="s">
        <v>32</v>
      </c>
      <c r="F148" s="241" t="s">
        <v>720</v>
      </c>
      <c r="G148" s="239"/>
      <c r="H148" s="242">
        <v>1.5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175</v>
      </c>
      <c r="AU148" s="248" t="s">
        <v>88</v>
      </c>
      <c r="AV148" s="14" t="s">
        <v>88</v>
      </c>
      <c r="AW148" s="14" t="s">
        <v>39</v>
      </c>
      <c r="AX148" s="14" t="s">
        <v>86</v>
      </c>
      <c r="AY148" s="248" t="s">
        <v>165</v>
      </c>
    </row>
    <row r="149" s="2" customFormat="1" ht="44.25" customHeight="1">
      <c r="A149" s="42"/>
      <c r="B149" s="43"/>
      <c r="C149" s="209" t="s">
        <v>123</v>
      </c>
      <c r="D149" s="209" t="s">
        <v>167</v>
      </c>
      <c r="E149" s="210" t="s">
        <v>721</v>
      </c>
      <c r="F149" s="211" t="s">
        <v>722</v>
      </c>
      <c r="G149" s="212" t="s">
        <v>250</v>
      </c>
      <c r="H149" s="213">
        <v>25</v>
      </c>
      <c r="I149" s="214"/>
      <c r="J149" s="215">
        <f>ROUND(I149*H149,2)</f>
        <v>0</v>
      </c>
      <c r="K149" s="211" t="s">
        <v>170</v>
      </c>
      <c r="L149" s="48"/>
      <c r="M149" s="216" t="s">
        <v>32</v>
      </c>
      <c r="N149" s="217" t="s">
        <v>49</v>
      </c>
      <c r="O149" s="88"/>
      <c r="P149" s="218">
        <f>O149*H149</f>
        <v>0</v>
      </c>
      <c r="Q149" s="218">
        <v>0.17663999999999999</v>
      </c>
      <c r="R149" s="218">
        <f>Q149*H149</f>
        <v>4.4159999999999995</v>
      </c>
      <c r="S149" s="218">
        <v>0</v>
      </c>
      <c r="T149" s="219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0" t="s">
        <v>171</v>
      </c>
      <c r="AT149" s="220" t="s">
        <v>167</v>
      </c>
      <c r="AU149" s="220" t="s">
        <v>88</v>
      </c>
      <c r="AY149" s="20" t="s">
        <v>165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20" t="s">
        <v>86</v>
      </c>
      <c r="BK149" s="221">
        <f>ROUND(I149*H149,2)</f>
        <v>0</v>
      </c>
      <c r="BL149" s="20" t="s">
        <v>171</v>
      </c>
      <c r="BM149" s="220" t="s">
        <v>723</v>
      </c>
    </row>
    <row r="150" s="2" customFormat="1">
      <c r="A150" s="42"/>
      <c r="B150" s="43"/>
      <c r="C150" s="44"/>
      <c r="D150" s="222" t="s">
        <v>173</v>
      </c>
      <c r="E150" s="44"/>
      <c r="F150" s="223" t="s">
        <v>724</v>
      </c>
      <c r="G150" s="44"/>
      <c r="H150" s="44"/>
      <c r="I150" s="224"/>
      <c r="J150" s="44"/>
      <c r="K150" s="44"/>
      <c r="L150" s="48"/>
      <c r="M150" s="225"/>
      <c r="N150" s="226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173</v>
      </c>
      <c r="AU150" s="20" t="s">
        <v>88</v>
      </c>
    </row>
    <row r="151" s="13" customFormat="1">
      <c r="A151" s="13"/>
      <c r="B151" s="227"/>
      <c r="C151" s="228"/>
      <c r="D151" s="229" t="s">
        <v>175</v>
      </c>
      <c r="E151" s="230" t="s">
        <v>32</v>
      </c>
      <c r="F151" s="231" t="s">
        <v>725</v>
      </c>
      <c r="G151" s="228"/>
      <c r="H151" s="230" t="s">
        <v>32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175</v>
      </c>
      <c r="AU151" s="237" t="s">
        <v>88</v>
      </c>
      <c r="AV151" s="13" t="s">
        <v>86</v>
      </c>
      <c r="AW151" s="13" t="s">
        <v>39</v>
      </c>
      <c r="AX151" s="13" t="s">
        <v>78</v>
      </c>
      <c r="AY151" s="237" t="s">
        <v>165</v>
      </c>
    </row>
    <row r="152" s="13" customFormat="1">
      <c r="A152" s="13"/>
      <c r="B152" s="227"/>
      <c r="C152" s="228"/>
      <c r="D152" s="229" t="s">
        <v>175</v>
      </c>
      <c r="E152" s="230" t="s">
        <v>32</v>
      </c>
      <c r="F152" s="231" t="s">
        <v>726</v>
      </c>
      <c r="G152" s="228"/>
      <c r="H152" s="230" t="s">
        <v>32</v>
      </c>
      <c r="I152" s="232"/>
      <c r="J152" s="228"/>
      <c r="K152" s="228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175</v>
      </c>
      <c r="AU152" s="237" t="s">
        <v>88</v>
      </c>
      <c r="AV152" s="13" t="s">
        <v>86</v>
      </c>
      <c r="AW152" s="13" t="s">
        <v>39</v>
      </c>
      <c r="AX152" s="13" t="s">
        <v>78</v>
      </c>
      <c r="AY152" s="237" t="s">
        <v>165</v>
      </c>
    </row>
    <row r="153" s="14" customFormat="1">
      <c r="A153" s="14"/>
      <c r="B153" s="238"/>
      <c r="C153" s="239"/>
      <c r="D153" s="229" t="s">
        <v>175</v>
      </c>
      <c r="E153" s="240" t="s">
        <v>32</v>
      </c>
      <c r="F153" s="241" t="s">
        <v>209</v>
      </c>
      <c r="G153" s="239"/>
      <c r="H153" s="242">
        <v>6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175</v>
      </c>
      <c r="AU153" s="248" t="s">
        <v>88</v>
      </c>
      <c r="AV153" s="14" t="s">
        <v>88</v>
      </c>
      <c r="AW153" s="14" t="s">
        <v>39</v>
      </c>
      <c r="AX153" s="14" t="s">
        <v>78</v>
      </c>
      <c r="AY153" s="248" t="s">
        <v>165</v>
      </c>
    </row>
    <row r="154" s="13" customFormat="1">
      <c r="A154" s="13"/>
      <c r="B154" s="227"/>
      <c r="C154" s="228"/>
      <c r="D154" s="229" t="s">
        <v>175</v>
      </c>
      <c r="E154" s="230" t="s">
        <v>32</v>
      </c>
      <c r="F154" s="231" t="s">
        <v>727</v>
      </c>
      <c r="G154" s="228"/>
      <c r="H154" s="230" t="s">
        <v>32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175</v>
      </c>
      <c r="AU154" s="237" t="s">
        <v>88</v>
      </c>
      <c r="AV154" s="13" t="s">
        <v>86</v>
      </c>
      <c r="AW154" s="13" t="s">
        <v>39</v>
      </c>
      <c r="AX154" s="13" t="s">
        <v>78</v>
      </c>
      <c r="AY154" s="237" t="s">
        <v>165</v>
      </c>
    </row>
    <row r="155" s="14" customFormat="1">
      <c r="A155" s="14"/>
      <c r="B155" s="238"/>
      <c r="C155" s="239"/>
      <c r="D155" s="229" t="s">
        <v>175</v>
      </c>
      <c r="E155" s="240" t="s">
        <v>32</v>
      </c>
      <c r="F155" s="241" t="s">
        <v>129</v>
      </c>
      <c r="G155" s="239"/>
      <c r="H155" s="242">
        <v>9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8" t="s">
        <v>175</v>
      </c>
      <c r="AU155" s="248" t="s">
        <v>88</v>
      </c>
      <c r="AV155" s="14" t="s">
        <v>88</v>
      </c>
      <c r="AW155" s="14" t="s">
        <v>39</v>
      </c>
      <c r="AX155" s="14" t="s">
        <v>78</v>
      </c>
      <c r="AY155" s="248" t="s">
        <v>165</v>
      </c>
    </row>
    <row r="156" s="13" customFormat="1">
      <c r="A156" s="13"/>
      <c r="B156" s="227"/>
      <c r="C156" s="228"/>
      <c r="D156" s="229" t="s">
        <v>175</v>
      </c>
      <c r="E156" s="230" t="s">
        <v>32</v>
      </c>
      <c r="F156" s="231" t="s">
        <v>728</v>
      </c>
      <c r="G156" s="228"/>
      <c r="H156" s="230" t="s">
        <v>32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175</v>
      </c>
      <c r="AU156" s="237" t="s">
        <v>88</v>
      </c>
      <c r="AV156" s="13" t="s">
        <v>86</v>
      </c>
      <c r="AW156" s="13" t="s">
        <v>39</v>
      </c>
      <c r="AX156" s="13" t="s">
        <v>78</v>
      </c>
      <c r="AY156" s="237" t="s">
        <v>165</v>
      </c>
    </row>
    <row r="157" s="14" customFormat="1">
      <c r="A157" s="14"/>
      <c r="B157" s="238"/>
      <c r="C157" s="239"/>
      <c r="D157" s="229" t="s">
        <v>175</v>
      </c>
      <c r="E157" s="240" t="s">
        <v>32</v>
      </c>
      <c r="F157" s="241" t="s">
        <v>241</v>
      </c>
      <c r="G157" s="239"/>
      <c r="H157" s="242">
        <v>10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175</v>
      </c>
      <c r="AU157" s="248" t="s">
        <v>88</v>
      </c>
      <c r="AV157" s="14" t="s">
        <v>88</v>
      </c>
      <c r="AW157" s="14" t="s">
        <v>39</v>
      </c>
      <c r="AX157" s="14" t="s">
        <v>78</v>
      </c>
      <c r="AY157" s="248" t="s">
        <v>165</v>
      </c>
    </row>
    <row r="158" s="15" customFormat="1">
      <c r="A158" s="15"/>
      <c r="B158" s="249"/>
      <c r="C158" s="250"/>
      <c r="D158" s="229" t="s">
        <v>175</v>
      </c>
      <c r="E158" s="251" t="s">
        <v>32</v>
      </c>
      <c r="F158" s="252" t="s">
        <v>178</v>
      </c>
      <c r="G158" s="250"/>
      <c r="H158" s="253">
        <v>25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9" t="s">
        <v>175</v>
      </c>
      <c r="AU158" s="259" t="s">
        <v>88</v>
      </c>
      <c r="AV158" s="15" t="s">
        <v>171</v>
      </c>
      <c r="AW158" s="15" t="s">
        <v>39</v>
      </c>
      <c r="AX158" s="15" t="s">
        <v>86</v>
      </c>
      <c r="AY158" s="259" t="s">
        <v>165</v>
      </c>
    </row>
    <row r="159" s="12" customFormat="1" ht="22.8" customHeight="1">
      <c r="A159" s="12"/>
      <c r="B159" s="193"/>
      <c r="C159" s="194"/>
      <c r="D159" s="195" t="s">
        <v>77</v>
      </c>
      <c r="E159" s="207" t="s">
        <v>199</v>
      </c>
      <c r="F159" s="207" t="s">
        <v>268</v>
      </c>
      <c r="G159" s="194"/>
      <c r="H159" s="194"/>
      <c r="I159" s="197"/>
      <c r="J159" s="208">
        <f>BK159</f>
        <v>0</v>
      </c>
      <c r="K159" s="194"/>
      <c r="L159" s="199"/>
      <c r="M159" s="200"/>
      <c r="N159" s="201"/>
      <c r="O159" s="201"/>
      <c r="P159" s="202">
        <f>SUM(P160:P194)</f>
        <v>0</v>
      </c>
      <c r="Q159" s="201"/>
      <c r="R159" s="202">
        <f>SUM(R160:R194)</f>
        <v>0.613788</v>
      </c>
      <c r="S159" s="201"/>
      <c r="T159" s="203">
        <f>SUM(T160:T194)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4" t="s">
        <v>86</v>
      </c>
      <c r="AT159" s="205" t="s">
        <v>77</v>
      </c>
      <c r="AU159" s="205" t="s">
        <v>86</v>
      </c>
      <c r="AY159" s="204" t="s">
        <v>165</v>
      </c>
      <c r="BK159" s="206">
        <f>SUM(BK160:BK194)</f>
        <v>0</v>
      </c>
    </row>
    <row r="160" s="2" customFormat="1" ht="33" customHeight="1">
      <c r="A160" s="42"/>
      <c r="B160" s="43"/>
      <c r="C160" s="209" t="s">
        <v>7</v>
      </c>
      <c r="D160" s="209" t="s">
        <v>167</v>
      </c>
      <c r="E160" s="210" t="s">
        <v>729</v>
      </c>
      <c r="F160" s="211" t="s">
        <v>730</v>
      </c>
      <c r="G160" s="212" t="s">
        <v>107</v>
      </c>
      <c r="H160" s="213">
        <v>5.4000000000000004</v>
      </c>
      <c r="I160" s="214"/>
      <c r="J160" s="215">
        <f>ROUND(I160*H160,2)</f>
        <v>0</v>
      </c>
      <c r="K160" s="211" t="s">
        <v>170</v>
      </c>
      <c r="L160" s="48"/>
      <c r="M160" s="216" t="s">
        <v>32</v>
      </c>
      <c r="N160" s="217" t="s">
        <v>49</v>
      </c>
      <c r="O160" s="88"/>
      <c r="P160" s="218">
        <f>O160*H160</f>
        <v>0</v>
      </c>
      <c r="Q160" s="218">
        <v>0</v>
      </c>
      <c r="R160" s="218">
        <f>Q160*H160</f>
        <v>0</v>
      </c>
      <c r="S160" s="218">
        <v>0</v>
      </c>
      <c r="T160" s="219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0" t="s">
        <v>171</v>
      </c>
      <c r="AT160" s="220" t="s">
        <v>167</v>
      </c>
      <c r="AU160" s="220" t="s">
        <v>88</v>
      </c>
      <c r="AY160" s="20" t="s">
        <v>165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20" t="s">
        <v>86</v>
      </c>
      <c r="BK160" s="221">
        <f>ROUND(I160*H160,2)</f>
        <v>0</v>
      </c>
      <c r="BL160" s="20" t="s">
        <v>171</v>
      </c>
      <c r="BM160" s="220" t="s">
        <v>731</v>
      </c>
    </row>
    <row r="161" s="2" customFormat="1">
      <c r="A161" s="42"/>
      <c r="B161" s="43"/>
      <c r="C161" s="44"/>
      <c r="D161" s="222" t="s">
        <v>173</v>
      </c>
      <c r="E161" s="44"/>
      <c r="F161" s="223" t="s">
        <v>732</v>
      </c>
      <c r="G161" s="44"/>
      <c r="H161" s="44"/>
      <c r="I161" s="224"/>
      <c r="J161" s="44"/>
      <c r="K161" s="44"/>
      <c r="L161" s="48"/>
      <c r="M161" s="225"/>
      <c r="N161" s="226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173</v>
      </c>
      <c r="AU161" s="20" t="s">
        <v>88</v>
      </c>
    </row>
    <row r="162" s="13" customFormat="1">
      <c r="A162" s="13"/>
      <c r="B162" s="227"/>
      <c r="C162" s="228"/>
      <c r="D162" s="229" t="s">
        <v>175</v>
      </c>
      <c r="E162" s="230" t="s">
        <v>32</v>
      </c>
      <c r="F162" s="231" t="s">
        <v>638</v>
      </c>
      <c r="G162" s="228"/>
      <c r="H162" s="230" t="s">
        <v>32</v>
      </c>
      <c r="I162" s="232"/>
      <c r="J162" s="228"/>
      <c r="K162" s="228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175</v>
      </c>
      <c r="AU162" s="237" t="s">
        <v>88</v>
      </c>
      <c r="AV162" s="13" t="s">
        <v>86</v>
      </c>
      <c r="AW162" s="13" t="s">
        <v>39</v>
      </c>
      <c r="AX162" s="13" t="s">
        <v>78</v>
      </c>
      <c r="AY162" s="237" t="s">
        <v>165</v>
      </c>
    </row>
    <row r="163" s="13" customFormat="1">
      <c r="A163" s="13"/>
      <c r="B163" s="227"/>
      <c r="C163" s="228"/>
      <c r="D163" s="229" t="s">
        <v>175</v>
      </c>
      <c r="E163" s="230" t="s">
        <v>32</v>
      </c>
      <c r="F163" s="231" t="s">
        <v>733</v>
      </c>
      <c r="G163" s="228"/>
      <c r="H163" s="230" t="s">
        <v>32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175</v>
      </c>
      <c r="AU163" s="237" t="s">
        <v>88</v>
      </c>
      <c r="AV163" s="13" t="s">
        <v>86</v>
      </c>
      <c r="AW163" s="13" t="s">
        <v>39</v>
      </c>
      <c r="AX163" s="13" t="s">
        <v>78</v>
      </c>
      <c r="AY163" s="237" t="s">
        <v>165</v>
      </c>
    </row>
    <row r="164" s="14" customFormat="1">
      <c r="A164" s="14"/>
      <c r="B164" s="238"/>
      <c r="C164" s="239"/>
      <c r="D164" s="229" t="s">
        <v>175</v>
      </c>
      <c r="E164" s="240" t="s">
        <v>32</v>
      </c>
      <c r="F164" s="241" t="s">
        <v>639</v>
      </c>
      <c r="G164" s="239"/>
      <c r="H164" s="242">
        <v>5.4000000000000004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175</v>
      </c>
      <c r="AU164" s="248" t="s">
        <v>88</v>
      </c>
      <c r="AV164" s="14" t="s">
        <v>88</v>
      </c>
      <c r="AW164" s="14" t="s">
        <v>39</v>
      </c>
      <c r="AX164" s="14" t="s">
        <v>86</v>
      </c>
      <c r="AY164" s="248" t="s">
        <v>165</v>
      </c>
    </row>
    <row r="165" s="2" customFormat="1" ht="33" customHeight="1">
      <c r="A165" s="42"/>
      <c r="B165" s="43"/>
      <c r="C165" s="209" t="s">
        <v>316</v>
      </c>
      <c r="D165" s="209" t="s">
        <v>167</v>
      </c>
      <c r="E165" s="210" t="s">
        <v>734</v>
      </c>
      <c r="F165" s="211" t="s">
        <v>735</v>
      </c>
      <c r="G165" s="212" t="s">
        <v>107</v>
      </c>
      <c r="H165" s="213">
        <v>4.5</v>
      </c>
      <c r="I165" s="214"/>
      <c r="J165" s="215">
        <f>ROUND(I165*H165,2)</f>
        <v>0</v>
      </c>
      <c r="K165" s="211" t="s">
        <v>170</v>
      </c>
      <c r="L165" s="48"/>
      <c r="M165" s="216" t="s">
        <v>32</v>
      </c>
      <c r="N165" s="217" t="s">
        <v>49</v>
      </c>
      <c r="O165" s="88"/>
      <c r="P165" s="218">
        <f>O165*H165</f>
        <v>0</v>
      </c>
      <c r="Q165" s="218">
        <v>0</v>
      </c>
      <c r="R165" s="218">
        <f>Q165*H165</f>
        <v>0</v>
      </c>
      <c r="S165" s="218">
        <v>0</v>
      </c>
      <c r="T165" s="219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0" t="s">
        <v>171</v>
      </c>
      <c r="AT165" s="220" t="s">
        <v>167</v>
      </c>
      <c r="AU165" s="220" t="s">
        <v>88</v>
      </c>
      <c r="AY165" s="20" t="s">
        <v>165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20" t="s">
        <v>86</v>
      </c>
      <c r="BK165" s="221">
        <f>ROUND(I165*H165,2)</f>
        <v>0</v>
      </c>
      <c r="BL165" s="20" t="s">
        <v>171</v>
      </c>
      <c r="BM165" s="220" t="s">
        <v>736</v>
      </c>
    </row>
    <row r="166" s="2" customFormat="1">
      <c r="A166" s="42"/>
      <c r="B166" s="43"/>
      <c r="C166" s="44"/>
      <c r="D166" s="222" t="s">
        <v>173</v>
      </c>
      <c r="E166" s="44"/>
      <c r="F166" s="223" t="s">
        <v>737</v>
      </c>
      <c r="G166" s="44"/>
      <c r="H166" s="44"/>
      <c r="I166" s="224"/>
      <c r="J166" s="44"/>
      <c r="K166" s="44"/>
      <c r="L166" s="48"/>
      <c r="M166" s="225"/>
      <c r="N166" s="226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173</v>
      </c>
      <c r="AU166" s="20" t="s">
        <v>88</v>
      </c>
    </row>
    <row r="167" s="13" customFormat="1">
      <c r="A167" s="13"/>
      <c r="B167" s="227"/>
      <c r="C167" s="228"/>
      <c r="D167" s="229" t="s">
        <v>175</v>
      </c>
      <c r="E167" s="230" t="s">
        <v>32</v>
      </c>
      <c r="F167" s="231" t="s">
        <v>738</v>
      </c>
      <c r="G167" s="228"/>
      <c r="H167" s="230" t="s">
        <v>32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175</v>
      </c>
      <c r="AU167" s="237" t="s">
        <v>88</v>
      </c>
      <c r="AV167" s="13" t="s">
        <v>86</v>
      </c>
      <c r="AW167" s="13" t="s">
        <v>39</v>
      </c>
      <c r="AX167" s="13" t="s">
        <v>78</v>
      </c>
      <c r="AY167" s="237" t="s">
        <v>165</v>
      </c>
    </row>
    <row r="168" s="14" customFormat="1">
      <c r="A168" s="14"/>
      <c r="B168" s="238"/>
      <c r="C168" s="239"/>
      <c r="D168" s="229" t="s">
        <v>175</v>
      </c>
      <c r="E168" s="240" t="s">
        <v>32</v>
      </c>
      <c r="F168" s="241" t="s">
        <v>656</v>
      </c>
      <c r="G168" s="239"/>
      <c r="H168" s="242">
        <v>4.5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175</v>
      </c>
      <c r="AU168" s="248" t="s">
        <v>88</v>
      </c>
      <c r="AV168" s="14" t="s">
        <v>88</v>
      </c>
      <c r="AW168" s="14" t="s">
        <v>39</v>
      </c>
      <c r="AX168" s="14" t="s">
        <v>86</v>
      </c>
      <c r="AY168" s="248" t="s">
        <v>165</v>
      </c>
    </row>
    <row r="169" s="2" customFormat="1" ht="37.8" customHeight="1">
      <c r="A169" s="42"/>
      <c r="B169" s="43"/>
      <c r="C169" s="209" t="s">
        <v>321</v>
      </c>
      <c r="D169" s="209" t="s">
        <v>167</v>
      </c>
      <c r="E169" s="210" t="s">
        <v>739</v>
      </c>
      <c r="F169" s="211" t="s">
        <v>740</v>
      </c>
      <c r="G169" s="212" t="s">
        <v>107</v>
      </c>
      <c r="H169" s="213">
        <v>4.5</v>
      </c>
      <c r="I169" s="214"/>
      <c r="J169" s="215">
        <f>ROUND(I169*H169,2)</f>
        <v>0</v>
      </c>
      <c r="K169" s="211" t="s">
        <v>170</v>
      </c>
      <c r="L169" s="48"/>
      <c r="M169" s="216" t="s">
        <v>32</v>
      </c>
      <c r="N169" s="217" t="s">
        <v>49</v>
      </c>
      <c r="O169" s="88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0" t="s">
        <v>171</v>
      </c>
      <c r="AT169" s="220" t="s">
        <v>167</v>
      </c>
      <c r="AU169" s="220" t="s">
        <v>88</v>
      </c>
      <c r="AY169" s="20" t="s">
        <v>165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86</v>
      </c>
      <c r="BK169" s="221">
        <f>ROUND(I169*H169,2)</f>
        <v>0</v>
      </c>
      <c r="BL169" s="20" t="s">
        <v>171</v>
      </c>
      <c r="BM169" s="220" t="s">
        <v>741</v>
      </c>
    </row>
    <row r="170" s="2" customFormat="1">
      <c r="A170" s="42"/>
      <c r="B170" s="43"/>
      <c r="C170" s="44"/>
      <c r="D170" s="222" t="s">
        <v>173</v>
      </c>
      <c r="E170" s="44"/>
      <c r="F170" s="223" t="s">
        <v>742</v>
      </c>
      <c r="G170" s="44"/>
      <c r="H170" s="44"/>
      <c r="I170" s="224"/>
      <c r="J170" s="44"/>
      <c r="K170" s="44"/>
      <c r="L170" s="48"/>
      <c r="M170" s="225"/>
      <c r="N170" s="226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0" t="s">
        <v>173</v>
      </c>
      <c r="AU170" s="20" t="s">
        <v>88</v>
      </c>
    </row>
    <row r="171" s="13" customFormat="1">
      <c r="A171" s="13"/>
      <c r="B171" s="227"/>
      <c r="C171" s="228"/>
      <c r="D171" s="229" t="s">
        <v>175</v>
      </c>
      <c r="E171" s="230" t="s">
        <v>32</v>
      </c>
      <c r="F171" s="231" t="s">
        <v>743</v>
      </c>
      <c r="G171" s="228"/>
      <c r="H171" s="230" t="s">
        <v>32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175</v>
      </c>
      <c r="AU171" s="237" t="s">
        <v>88</v>
      </c>
      <c r="AV171" s="13" t="s">
        <v>86</v>
      </c>
      <c r="AW171" s="13" t="s">
        <v>39</v>
      </c>
      <c r="AX171" s="13" t="s">
        <v>78</v>
      </c>
      <c r="AY171" s="237" t="s">
        <v>165</v>
      </c>
    </row>
    <row r="172" s="14" customFormat="1">
      <c r="A172" s="14"/>
      <c r="B172" s="238"/>
      <c r="C172" s="239"/>
      <c r="D172" s="229" t="s">
        <v>175</v>
      </c>
      <c r="E172" s="240" t="s">
        <v>32</v>
      </c>
      <c r="F172" s="241" t="s">
        <v>656</v>
      </c>
      <c r="G172" s="239"/>
      <c r="H172" s="242">
        <v>4.5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175</v>
      </c>
      <c r="AU172" s="248" t="s">
        <v>88</v>
      </c>
      <c r="AV172" s="14" t="s">
        <v>88</v>
      </c>
      <c r="AW172" s="14" t="s">
        <v>39</v>
      </c>
      <c r="AX172" s="14" t="s">
        <v>86</v>
      </c>
      <c r="AY172" s="248" t="s">
        <v>165</v>
      </c>
    </row>
    <row r="173" s="2" customFormat="1" ht="24.15" customHeight="1">
      <c r="A173" s="42"/>
      <c r="B173" s="43"/>
      <c r="C173" s="209" t="s">
        <v>326</v>
      </c>
      <c r="D173" s="209" t="s">
        <v>167</v>
      </c>
      <c r="E173" s="210" t="s">
        <v>317</v>
      </c>
      <c r="F173" s="211" t="s">
        <v>318</v>
      </c>
      <c r="G173" s="212" t="s">
        <v>107</v>
      </c>
      <c r="H173" s="213">
        <v>1513.5</v>
      </c>
      <c r="I173" s="214"/>
      <c r="J173" s="215">
        <f>ROUND(I173*H173,2)</f>
        <v>0</v>
      </c>
      <c r="K173" s="211" t="s">
        <v>170</v>
      </c>
      <c r="L173" s="48"/>
      <c r="M173" s="216" t="s">
        <v>32</v>
      </c>
      <c r="N173" s="217" t="s">
        <v>49</v>
      </c>
      <c r="O173" s="88"/>
      <c r="P173" s="218">
        <f>O173*H173</f>
        <v>0</v>
      </c>
      <c r="Q173" s="218">
        <v>0</v>
      </c>
      <c r="R173" s="218">
        <f>Q173*H173</f>
        <v>0</v>
      </c>
      <c r="S173" s="218">
        <v>0</v>
      </c>
      <c r="T173" s="219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0" t="s">
        <v>171</v>
      </c>
      <c r="AT173" s="220" t="s">
        <v>167</v>
      </c>
      <c r="AU173" s="220" t="s">
        <v>88</v>
      </c>
      <c r="AY173" s="20" t="s">
        <v>165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20" t="s">
        <v>86</v>
      </c>
      <c r="BK173" s="221">
        <f>ROUND(I173*H173,2)</f>
        <v>0</v>
      </c>
      <c r="BL173" s="20" t="s">
        <v>171</v>
      </c>
      <c r="BM173" s="220" t="s">
        <v>744</v>
      </c>
    </row>
    <row r="174" s="2" customFormat="1">
      <c r="A174" s="42"/>
      <c r="B174" s="43"/>
      <c r="C174" s="44"/>
      <c r="D174" s="222" t="s">
        <v>173</v>
      </c>
      <c r="E174" s="44"/>
      <c r="F174" s="223" t="s">
        <v>320</v>
      </c>
      <c r="G174" s="44"/>
      <c r="H174" s="44"/>
      <c r="I174" s="224"/>
      <c r="J174" s="44"/>
      <c r="K174" s="44"/>
      <c r="L174" s="48"/>
      <c r="M174" s="225"/>
      <c r="N174" s="226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173</v>
      </c>
      <c r="AU174" s="20" t="s">
        <v>88</v>
      </c>
    </row>
    <row r="175" s="13" customFormat="1">
      <c r="A175" s="13"/>
      <c r="B175" s="227"/>
      <c r="C175" s="228"/>
      <c r="D175" s="229" t="s">
        <v>175</v>
      </c>
      <c r="E175" s="230" t="s">
        <v>32</v>
      </c>
      <c r="F175" s="231" t="s">
        <v>745</v>
      </c>
      <c r="G175" s="228"/>
      <c r="H175" s="230" t="s">
        <v>32</v>
      </c>
      <c r="I175" s="232"/>
      <c r="J175" s="228"/>
      <c r="K175" s="228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175</v>
      </c>
      <c r="AU175" s="237" t="s">
        <v>88</v>
      </c>
      <c r="AV175" s="13" t="s">
        <v>86</v>
      </c>
      <c r="AW175" s="13" t="s">
        <v>39</v>
      </c>
      <c r="AX175" s="13" t="s">
        <v>78</v>
      </c>
      <c r="AY175" s="237" t="s">
        <v>165</v>
      </c>
    </row>
    <row r="176" s="14" customFormat="1">
      <c r="A176" s="14"/>
      <c r="B176" s="238"/>
      <c r="C176" s="239"/>
      <c r="D176" s="229" t="s">
        <v>175</v>
      </c>
      <c r="E176" s="240" t="s">
        <v>32</v>
      </c>
      <c r="F176" s="241" t="s">
        <v>746</v>
      </c>
      <c r="G176" s="239"/>
      <c r="H176" s="242">
        <v>1513.5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175</v>
      </c>
      <c r="AU176" s="248" t="s">
        <v>88</v>
      </c>
      <c r="AV176" s="14" t="s">
        <v>88</v>
      </c>
      <c r="AW176" s="14" t="s">
        <v>39</v>
      </c>
      <c r="AX176" s="14" t="s">
        <v>86</v>
      </c>
      <c r="AY176" s="248" t="s">
        <v>165</v>
      </c>
    </row>
    <row r="177" s="2" customFormat="1" ht="24.15" customHeight="1">
      <c r="A177" s="42"/>
      <c r="B177" s="43"/>
      <c r="C177" s="209" t="s">
        <v>331</v>
      </c>
      <c r="D177" s="209" t="s">
        <v>167</v>
      </c>
      <c r="E177" s="210" t="s">
        <v>327</v>
      </c>
      <c r="F177" s="211" t="s">
        <v>328</v>
      </c>
      <c r="G177" s="212" t="s">
        <v>107</v>
      </c>
      <c r="H177" s="213">
        <v>3193.5</v>
      </c>
      <c r="I177" s="214"/>
      <c r="J177" s="215">
        <f>ROUND(I177*H177,2)</f>
        <v>0</v>
      </c>
      <c r="K177" s="211" t="s">
        <v>170</v>
      </c>
      <c r="L177" s="48"/>
      <c r="M177" s="216" t="s">
        <v>32</v>
      </c>
      <c r="N177" s="217" t="s">
        <v>49</v>
      </c>
      <c r="O177" s="88"/>
      <c r="P177" s="218">
        <f>O177*H177</f>
        <v>0</v>
      </c>
      <c r="Q177" s="218">
        <v>0</v>
      </c>
      <c r="R177" s="218">
        <f>Q177*H177</f>
        <v>0</v>
      </c>
      <c r="S177" s="218">
        <v>0</v>
      </c>
      <c r="T177" s="219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20" t="s">
        <v>171</v>
      </c>
      <c r="AT177" s="220" t="s">
        <v>167</v>
      </c>
      <c r="AU177" s="220" t="s">
        <v>88</v>
      </c>
      <c r="AY177" s="20" t="s">
        <v>165</v>
      </c>
      <c r="BE177" s="221">
        <f>IF(N177="základní",J177,0)</f>
        <v>0</v>
      </c>
      <c r="BF177" s="221">
        <f>IF(N177="snížená",J177,0)</f>
        <v>0</v>
      </c>
      <c r="BG177" s="221">
        <f>IF(N177="zákl. přenesená",J177,0)</f>
        <v>0</v>
      </c>
      <c r="BH177" s="221">
        <f>IF(N177="sníž. přenesená",J177,0)</f>
        <v>0</v>
      </c>
      <c r="BI177" s="221">
        <f>IF(N177="nulová",J177,0)</f>
        <v>0</v>
      </c>
      <c r="BJ177" s="20" t="s">
        <v>86</v>
      </c>
      <c r="BK177" s="221">
        <f>ROUND(I177*H177,2)</f>
        <v>0</v>
      </c>
      <c r="BL177" s="20" t="s">
        <v>171</v>
      </c>
      <c r="BM177" s="220" t="s">
        <v>747</v>
      </c>
    </row>
    <row r="178" s="2" customFormat="1">
      <c r="A178" s="42"/>
      <c r="B178" s="43"/>
      <c r="C178" s="44"/>
      <c r="D178" s="222" t="s">
        <v>173</v>
      </c>
      <c r="E178" s="44"/>
      <c r="F178" s="223" t="s">
        <v>330</v>
      </c>
      <c r="G178" s="44"/>
      <c r="H178" s="44"/>
      <c r="I178" s="224"/>
      <c r="J178" s="44"/>
      <c r="K178" s="44"/>
      <c r="L178" s="48"/>
      <c r="M178" s="225"/>
      <c r="N178" s="226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0" t="s">
        <v>173</v>
      </c>
      <c r="AU178" s="20" t="s">
        <v>88</v>
      </c>
    </row>
    <row r="179" s="13" customFormat="1">
      <c r="A179" s="13"/>
      <c r="B179" s="227"/>
      <c r="C179" s="228"/>
      <c r="D179" s="229" t="s">
        <v>175</v>
      </c>
      <c r="E179" s="230" t="s">
        <v>32</v>
      </c>
      <c r="F179" s="231" t="s">
        <v>748</v>
      </c>
      <c r="G179" s="228"/>
      <c r="H179" s="230" t="s">
        <v>32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175</v>
      </c>
      <c r="AU179" s="237" t="s">
        <v>88</v>
      </c>
      <c r="AV179" s="13" t="s">
        <v>86</v>
      </c>
      <c r="AW179" s="13" t="s">
        <v>39</v>
      </c>
      <c r="AX179" s="13" t="s">
        <v>78</v>
      </c>
      <c r="AY179" s="237" t="s">
        <v>165</v>
      </c>
    </row>
    <row r="180" s="14" customFormat="1">
      <c r="A180" s="14"/>
      <c r="B180" s="238"/>
      <c r="C180" s="239"/>
      <c r="D180" s="229" t="s">
        <v>175</v>
      </c>
      <c r="E180" s="240" t="s">
        <v>32</v>
      </c>
      <c r="F180" s="241" t="s">
        <v>666</v>
      </c>
      <c r="G180" s="239"/>
      <c r="H180" s="242">
        <v>3193.5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175</v>
      </c>
      <c r="AU180" s="248" t="s">
        <v>88</v>
      </c>
      <c r="AV180" s="14" t="s">
        <v>88</v>
      </c>
      <c r="AW180" s="14" t="s">
        <v>39</v>
      </c>
      <c r="AX180" s="14" t="s">
        <v>86</v>
      </c>
      <c r="AY180" s="248" t="s">
        <v>165</v>
      </c>
    </row>
    <row r="181" s="2" customFormat="1" ht="49.05" customHeight="1">
      <c r="A181" s="42"/>
      <c r="B181" s="43"/>
      <c r="C181" s="209" t="s">
        <v>337</v>
      </c>
      <c r="D181" s="209" t="s">
        <v>167</v>
      </c>
      <c r="E181" s="210" t="s">
        <v>749</v>
      </c>
      <c r="F181" s="211" t="s">
        <v>750</v>
      </c>
      <c r="G181" s="212" t="s">
        <v>107</v>
      </c>
      <c r="H181" s="213">
        <v>3193.5</v>
      </c>
      <c r="I181" s="214"/>
      <c r="J181" s="215">
        <f>ROUND(I181*H181,2)</f>
        <v>0</v>
      </c>
      <c r="K181" s="211" t="s">
        <v>170</v>
      </c>
      <c r="L181" s="48"/>
      <c r="M181" s="216" t="s">
        <v>32</v>
      </c>
      <c r="N181" s="217" t="s">
        <v>49</v>
      </c>
      <c r="O181" s="88"/>
      <c r="P181" s="218">
        <f>O181*H181</f>
        <v>0</v>
      </c>
      <c r="Q181" s="218">
        <v>0</v>
      </c>
      <c r="R181" s="218">
        <f>Q181*H181</f>
        <v>0</v>
      </c>
      <c r="S181" s="218">
        <v>0</v>
      </c>
      <c r="T181" s="219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0" t="s">
        <v>171</v>
      </c>
      <c r="AT181" s="220" t="s">
        <v>167</v>
      </c>
      <c r="AU181" s="220" t="s">
        <v>88</v>
      </c>
      <c r="AY181" s="20" t="s">
        <v>165</v>
      </c>
      <c r="BE181" s="221">
        <f>IF(N181="základní",J181,0)</f>
        <v>0</v>
      </c>
      <c r="BF181" s="221">
        <f>IF(N181="snížená",J181,0)</f>
        <v>0</v>
      </c>
      <c r="BG181" s="221">
        <f>IF(N181="zákl. přenesená",J181,0)</f>
        <v>0</v>
      </c>
      <c r="BH181" s="221">
        <f>IF(N181="sníž. přenesená",J181,0)</f>
        <v>0</v>
      </c>
      <c r="BI181" s="221">
        <f>IF(N181="nulová",J181,0)</f>
        <v>0</v>
      </c>
      <c r="BJ181" s="20" t="s">
        <v>86</v>
      </c>
      <c r="BK181" s="221">
        <f>ROUND(I181*H181,2)</f>
        <v>0</v>
      </c>
      <c r="BL181" s="20" t="s">
        <v>171</v>
      </c>
      <c r="BM181" s="220" t="s">
        <v>751</v>
      </c>
    </row>
    <row r="182" s="2" customFormat="1">
      <c r="A182" s="42"/>
      <c r="B182" s="43"/>
      <c r="C182" s="44"/>
      <c r="D182" s="222" t="s">
        <v>173</v>
      </c>
      <c r="E182" s="44"/>
      <c r="F182" s="223" t="s">
        <v>752</v>
      </c>
      <c r="G182" s="44"/>
      <c r="H182" s="44"/>
      <c r="I182" s="224"/>
      <c r="J182" s="44"/>
      <c r="K182" s="44"/>
      <c r="L182" s="48"/>
      <c r="M182" s="225"/>
      <c r="N182" s="226"/>
      <c r="O182" s="88"/>
      <c r="P182" s="88"/>
      <c r="Q182" s="88"/>
      <c r="R182" s="88"/>
      <c r="S182" s="88"/>
      <c r="T182" s="89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T182" s="20" t="s">
        <v>173</v>
      </c>
      <c r="AU182" s="20" t="s">
        <v>88</v>
      </c>
    </row>
    <row r="183" s="13" customFormat="1">
      <c r="A183" s="13"/>
      <c r="B183" s="227"/>
      <c r="C183" s="228"/>
      <c r="D183" s="229" t="s">
        <v>175</v>
      </c>
      <c r="E183" s="230" t="s">
        <v>32</v>
      </c>
      <c r="F183" s="231" t="s">
        <v>753</v>
      </c>
      <c r="G183" s="228"/>
      <c r="H183" s="230" t="s">
        <v>32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175</v>
      </c>
      <c r="AU183" s="237" t="s">
        <v>88</v>
      </c>
      <c r="AV183" s="13" t="s">
        <v>86</v>
      </c>
      <c r="AW183" s="13" t="s">
        <v>39</v>
      </c>
      <c r="AX183" s="13" t="s">
        <v>78</v>
      </c>
      <c r="AY183" s="237" t="s">
        <v>165</v>
      </c>
    </row>
    <row r="184" s="14" customFormat="1">
      <c r="A184" s="14"/>
      <c r="B184" s="238"/>
      <c r="C184" s="239"/>
      <c r="D184" s="229" t="s">
        <v>175</v>
      </c>
      <c r="E184" s="240" t="s">
        <v>32</v>
      </c>
      <c r="F184" s="241" t="s">
        <v>666</v>
      </c>
      <c r="G184" s="239"/>
      <c r="H184" s="242">
        <v>3193.5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8" t="s">
        <v>175</v>
      </c>
      <c r="AU184" s="248" t="s">
        <v>88</v>
      </c>
      <c r="AV184" s="14" t="s">
        <v>88</v>
      </c>
      <c r="AW184" s="14" t="s">
        <v>39</v>
      </c>
      <c r="AX184" s="14" t="s">
        <v>86</v>
      </c>
      <c r="AY184" s="248" t="s">
        <v>165</v>
      </c>
    </row>
    <row r="185" s="2" customFormat="1" ht="44.25" customHeight="1">
      <c r="A185" s="42"/>
      <c r="B185" s="43"/>
      <c r="C185" s="209" t="s">
        <v>342</v>
      </c>
      <c r="D185" s="209" t="s">
        <v>167</v>
      </c>
      <c r="E185" s="210" t="s">
        <v>754</v>
      </c>
      <c r="F185" s="211" t="s">
        <v>755</v>
      </c>
      <c r="G185" s="212" t="s">
        <v>107</v>
      </c>
      <c r="H185" s="213">
        <v>1513.5</v>
      </c>
      <c r="I185" s="214"/>
      <c r="J185" s="215">
        <f>ROUND(I185*H185,2)</f>
        <v>0</v>
      </c>
      <c r="K185" s="211" t="s">
        <v>170</v>
      </c>
      <c r="L185" s="48"/>
      <c r="M185" s="216" t="s">
        <v>32</v>
      </c>
      <c r="N185" s="217" t="s">
        <v>49</v>
      </c>
      <c r="O185" s="88"/>
      <c r="P185" s="218">
        <f>O185*H185</f>
        <v>0</v>
      </c>
      <c r="Q185" s="218">
        <v>0</v>
      </c>
      <c r="R185" s="218">
        <f>Q185*H185</f>
        <v>0</v>
      </c>
      <c r="S185" s="218">
        <v>0</v>
      </c>
      <c r="T185" s="219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0" t="s">
        <v>171</v>
      </c>
      <c r="AT185" s="220" t="s">
        <v>167</v>
      </c>
      <c r="AU185" s="220" t="s">
        <v>88</v>
      </c>
      <c r="AY185" s="20" t="s">
        <v>165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20" t="s">
        <v>86</v>
      </c>
      <c r="BK185" s="221">
        <f>ROUND(I185*H185,2)</f>
        <v>0</v>
      </c>
      <c r="BL185" s="20" t="s">
        <v>171</v>
      </c>
      <c r="BM185" s="220" t="s">
        <v>756</v>
      </c>
    </row>
    <row r="186" s="2" customFormat="1">
      <c r="A186" s="42"/>
      <c r="B186" s="43"/>
      <c r="C186" s="44"/>
      <c r="D186" s="222" t="s">
        <v>173</v>
      </c>
      <c r="E186" s="44"/>
      <c r="F186" s="223" t="s">
        <v>757</v>
      </c>
      <c r="G186" s="44"/>
      <c r="H186" s="44"/>
      <c r="I186" s="224"/>
      <c r="J186" s="44"/>
      <c r="K186" s="44"/>
      <c r="L186" s="48"/>
      <c r="M186" s="225"/>
      <c r="N186" s="226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173</v>
      </c>
      <c r="AU186" s="20" t="s">
        <v>88</v>
      </c>
    </row>
    <row r="187" s="13" customFormat="1">
      <c r="A187" s="13"/>
      <c r="B187" s="227"/>
      <c r="C187" s="228"/>
      <c r="D187" s="229" t="s">
        <v>175</v>
      </c>
      <c r="E187" s="230" t="s">
        <v>32</v>
      </c>
      <c r="F187" s="231" t="s">
        <v>758</v>
      </c>
      <c r="G187" s="228"/>
      <c r="H187" s="230" t="s">
        <v>32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175</v>
      </c>
      <c r="AU187" s="237" t="s">
        <v>88</v>
      </c>
      <c r="AV187" s="13" t="s">
        <v>86</v>
      </c>
      <c r="AW187" s="13" t="s">
        <v>39</v>
      </c>
      <c r="AX187" s="13" t="s">
        <v>78</v>
      </c>
      <c r="AY187" s="237" t="s">
        <v>165</v>
      </c>
    </row>
    <row r="188" s="14" customFormat="1">
      <c r="A188" s="14"/>
      <c r="B188" s="238"/>
      <c r="C188" s="239"/>
      <c r="D188" s="229" t="s">
        <v>175</v>
      </c>
      <c r="E188" s="240" t="s">
        <v>32</v>
      </c>
      <c r="F188" s="241" t="s">
        <v>746</v>
      </c>
      <c r="G188" s="239"/>
      <c r="H188" s="242">
        <v>1513.5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175</v>
      </c>
      <c r="AU188" s="248" t="s">
        <v>88</v>
      </c>
      <c r="AV188" s="14" t="s">
        <v>88</v>
      </c>
      <c r="AW188" s="14" t="s">
        <v>39</v>
      </c>
      <c r="AX188" s="14" t="s">
        <v>86</v>
      </c>
      <c r="AY188" s="248" t="s">
        <v>165</v>
      </c>
    </row>
    <row r="189" s="2" customFormat="1" ht="78" customHeight="1">
      <c r="A189" s="42"/>
      <c r="B189" s="43"/>
      <c r="C189" s="209" t="s">
        <v>351</v>
      </c>
      <c r="D189" s="209" t="s">
        <v>167</v>
      </c>
      <c r="E189" s="210" t="s">
        <v>759</v>
      </c>
      <c r="F189" s="211" t="s">
        <v>760</v>
      </c>
      <c r="G189" s="212" t="s">
        <v>107</v>
      </c>
      <c r="H189" s="213">
        <v>5.4000000000000004</v>
      </c>
      <c r="I189" s="214"/>
      <c r="J189" s="215">
        <f>ROUND(I189*H189,2)</f>
        <v>0</v>
      </c>
      <c r="K189" s="211" t="s">
        <v>170</v>
      </c>
      <c r="L189" s="48"/>
      <c r="M189" s="216" t="s">
        <v>32</v>
      </c>
      <c r="N189" s="217" t="s">
        <v>49</v>
      </c>
      <c r="O189" s="88"/>
      <c r="P189" s="218">
        <f>O189*H189</f>
        <v>0</v>
      </c>
      <c r="Q189" s="218">
        <v>0.089219999999999994</v>
      </c>
      <c r="R189" s="218">
        <f>Q189*H189</f>
        <v>0.48178799999999999</v>
      </c>
      <c r="S189" s="218">
        <v>0</v>
      </c>
      <c r="T189" s="219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0" t="s">
        <v>171</v>
      </c>
      <c r="AT189" s="220" t="s">
        <v>167</v>
      </c>
      <c r="AU189" s="220" t="s">
        <v>88</v>
      </c>
      <c r="AY189" s="20" t="s">
        <v>165</v>
      </c>
      <c r="BE189" s="221">
        <f>IF(N189="základní",J189,0)</f>
        <v>0</v>
      </c>
      <c r="BF189" s="221">
        <f>IF(N189="snížená",J189,0)</f>
        <v>0</v>
      </c>
      <c r="BG189" s="221">
        <f>IF(N189="zákl. přenesená",J189,0)</f>
        <v>0</v>
      </c>
      <c r="BH189" s="221">
        <f>IF(N189="sníž. přenesená",J189,0)</f>
        <v>0</v>
      </c>
      <c r="BI189" s="221">
        <f>IF(N189="nulová",J189,0)</f>
        <v>0</v>
      </c>
      <c r="BJ189" s="20" t="s">
        <v>86</v>
      </c>
      <c r="BK189" s="221">
        <f>ROUND(I189*H189,2)</f>
        <v>0</v>
      </c>
      <c r="BL189" s="20" t="s">
        <v>171</v>
      </c>
      <c r="BM189" s="220" t="s">
        <v>761</v>
      </c>
    </row>
    <row r="190" s="2" customFormat="1">
      <c r="A190" s="42"/>
      <c r="B190" s="43"/>
      <c r="C190" s="44"/>
      <c r="D190" s="222" t="s">
        <v>173</v>
      </c>
      <c r="E190" s="44"/>
      <c r="F190" s="223" t="s">
        <v>762</v>
      </c>
      <c r="G190" s="44"/>
      <c r="H190" s="44"/>
      <c r="I190" s="224"/>
      <c r="J190" s="44"/>
      <c r="K190" s="44"/>
      <c r="L190" s="48"/>
      <c r="M190" s="225"/>
      <c r="N190" s="226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173</v>
      </c>
      <c r="AU190" s="20" t="s">
        <v>88</v>
      </c>
    </row>
    <row r="191" s="13" customFormat="1">
      <c r="A191" s="13"/>
      <c r="B191" s="227"/>
      <c r="C191" s="228"/>
      <c r="D191" s="229" t="s">
        <v>175</v>
      </c>
      <c r="E191" s="230" t="s">
        <v>32</v>
      </c>
      <c r="F191" s="231" t="s">
        <v>638</v>
      </c>
      <c r="G191" s="228"/>
      <c r="H191" s="230" t="s">
        <v>32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175</v>
      </c>
      <c r="AU191" s="237" t="s">
        <v>88</v>
      </c>
      <c r="AV191" s="13" t="s">
        <v>86</v>
      </c>
      <c r="AW191" s="13" t="s">
        <v>39</v>
      </c>
      <c r="AX191" s="13" t="s">
        <v>78</v>
      </c>
      <c r="AY191" s="237" t="s">
        <v>165</v>
      </c>
    </row>
    <row r="192" s="14" customFormat="1">
      <c r="A192" s="14"/>
      <c r="B192" s="238"/>
      <c r="C192" s="239"/>
      <c r="D192" s="229" t="s">
        <v>175</v>
      </c>
      <c r="E192" s="240" t="s">
        <v>32</v>
      </c>
      <c r="F192" s="241" t="s">
        <v>639</v>
      </c>
      <c r="G192" s="239"/>
      <c r="H192" s="242">
        <v>5.4000000000000004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175</v>
      </c>
      <c r="AU192" s="248" t="s">
        <v>88</v>
      </c>
      <c r="AV192" s="14" t="s">
        <v>88</v>
      </c>
      <c r="AW192" s="14" t="s">
        <v>39</v>
      </c>
      <c r="AX192" s="14" t="s">
        <v>86</v>
      </c>
      <c r="AY192" s="248" t="s">
        <v>165</v>
      </c>
    </row>
    <row r="193" s="2" customFormat="1" ht="24.15" customHeight="1">
      <c r="A193" s="42"/>
      <c r="B193" s="43"/>
      <c r="C193" s="272" t="s">
        <v>356</v>
      </c>
      <c r="D193" s="272" t="s">
        <v>256</v>
      </c>
      <c r="E193" s="273" t="s">
        <v>763</v>
      </c>
      <c r="F193" s="274" t="s">
        <v>764</v>
      </c>
      <c r="G193" s="275" t="s">
        <v>107</v>
      </c>
      <c r="H193" s="276">
        <v>1</v>
      </c>
      <c r="I193" s="277"/>
      <c r="J193" s="278">
        <f>ROUND(I193*H193,2)</f>
        <v>0</v>
      </c>
      <c r="K193" s="274" t="s">
        <v>170</v>
      </c>
      <c r="L193" s="279"/>
      <c r="M193" s="280" t="s">
        <v>32</v>
      </c>
      <c r="N193" s="281" t="s">
        <v>49</v>
      </c>
      <c r="O193" s="88"/>
      <c r="P193" s="218">
        <f>O193*H193</f>
        <v>0</v>
      </c>
      <c r="Q193" s="218">
        <v>0.13200000000000001</v>
      </c>
      <c r="R193" s="218">
        <f>Q193*H193</f>
        <v>0.13200000000000001</v>
      </c>
      <c r="S193" s="218">
        <v>0</v>
      </c>
      <c r="T193" s="219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0" t="s">
        <v>230</v>
      </c>
      <c r="AT193" s="220" t="s">
        <v>256</v>
      </c>
      <c r="AU193" s="220" t="s">
        <v>88</v>
      </c>
      <c r="AY193" s="20" t="s">
        <v>165</v>
      </c>
      <c r="BE193" s="221">
        <f>IF(N193="základní",J193,0)</f>
        <v>0</v>
      </c>
      <c r="BF193" s="221">
        <f>IF(N193="snížená",J193,0)</f>
        <v>0</v>
      </c>
      <c r="BG193" s="221">
        <f>IF(N193="zákl. přenesená",J193,0)</f>
        <v>0</v>
      </c>
      <c r="BH193" s="221">
        <f>IF(N193="sníž. přenesená",J193,0)</f>
        <v>0</v>
      </c>
      <c r="BI193" s="221">
        <f>IF(N193="nulová",J193,0)</f>
        <v>0</v>
      </c>
      <c r="BJ193" s="20" t="s">
        <v>86</v>
      </c>
      <c r="BK193" s="221">
        <f>ROUND(I193*H193,2)</f>
        <v>0</v>
      </c>
      <c r="BL193" s="20" t="s">
        <v>171</v>
      </c>
      <c r="BM193" s="220" t="s">
        <v>765</v>
      </c>
    </row>
    <row r="194" s="2" customFormat="1">
      <c r="A194" s="42"/>
      <c r="B194" s="43"/>
      <c r="C194" s="44"/>
      <c r="D194" s="229" t="s">
        <v>195</v>
      </c>
      <c r="E194" s="44"/>
      <c r="F194" s="260" t="s">
        <v>766</v>
      </c>
      <c r="G194" s="44"/>
      <c r="H194" s="44"/>
      <c r="I194" s="224"/>
      <c r="J194" s="44"/>
      <c r="K194" s="44"/>
      <c r="L194" s="48"/>
      <c r="M194" s="225"/>
      <c r="N194" s="226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195</v>
      </c>
      <c r="AU194" s="20" t="s">
        <v>88</v>
      </c>
    </row>
    <row r="195" s="12" customFormat="1" ht="22.8" customHeight="1">
      <c r="A195" s="12"/>
      <c r="B195" s="193"/>
      <c r="C195" s="194"/>
      <c r="D195" s="195" t="s">
        <v>77</v>
      </c>
      <c r="E195" s="207" t="s">
        <v>230</v>
      </c>
      <c r="F195" s="207" t="s">
        <v>767</v>
      </c>
      <c r="G195" s="194"/>
      <c r="H195" s="194"/>
      <c r="I195" s="197"/>
      <c r="J195" s="208">
        <f>BK195</f>
        <v>0</v>
      </c>
      <c r="K195" s="194"/>
      <c r="L195" s="199"/>
      <c r="M195" s="200"/>
      <c r="N195" s="201"/>
      <c r="O195" s="201"/>
      <c r="P195" s="202">
        <f>SUM(P196:P238)</f>
        <v>0</v>
      </c>
      <c r="Q195" s="201"/>
      <c r="R195" s="202">
        <f>SUM(R196:R238)</f>
        <v>3.82822</v>
      </c>
      <c r="S195" s="201"/>
      <c r="T195" s="203">
        <f>SUM(T196:T238)</f>
        <v>2.8499999999999996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4" t="s">
        <v>86</v>
      </c>
      <c r="AT195" s="205" t="s">
        <v>77</v>
      </c>
      <c r="AU195" s="205" t="s">
        <v>86</v>
      </c>
      <c r="AY195" s="204" t="s">
        <v>165</v>
      </c>
      <c r="BK195" s="206">
        <f>SUM(BK196:BK238)</f>
        <v>0</v>
      </c>
    </row>
    <row r="196" s="2" customFormat="1" ht="24.15" customHeight="1">
      <c r="A196" s="42"/>
      <c r="B196" s="43"/>
      <c r="C196" s="209" t="s">
        <v>361</v>
      </c>
      <c r="D196" s="209" t="s">
        <v>167</v>
      </c>
      <c r="E196" s="210" t="s">
        <v>768</v>
      </c>
      <c r="F196" s="211" t="s">
        <v>769</v>
      </c>
      <c r="G196" s="212" t="s">
        <v>119</v>
      </c>
      <c r="H196" s="213">
        <v>2</v>
      </c>
      <c r="I196" s="214"/>
      <c r="J196" s="215">
        <f>ROUND(I196*H196,2)</f>
        <v>0</v>
      </c>
      <c r="K196" s="211" t="s">
        <v>170</v>
      </c>
      <c r="L196" s="48"/>
      <c r="M196" s="216" t="s">
        <v>32</v>
      </c>
      <c r="N196" s="217" t="s">
        <v>49</v>
      </c>
      <c r="O196" s="88"/>
      <c r="P196" s="218">
        <f>O196*H196</f>
        <v>0</v>
      </c>
      <c r="Q196" s="218">
        <v>1.0000000000000001E-05</v>
      </c>
      <c r="R196" s="218">
        <f>Q196*H196</f>
        <v>2.0000000000000002E-05</v>
      </c>
      <c r="S196" s="218">
        <v>0</v>
      </c>
      <c r="T196" s="219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0" t="s">
        <v>171</v>
      </c>
      <c r="AT196" s="220" t="s">
        <v>167</v>
      </c>
      <c r="AU196" s="220" t="s">
        <v>88</v>
      </c>
      <c r="AY196" s="20" t="s">
        <v>165</v>
      </c>
      <c r="BE196" s="221">
        <f>IF(N196="základní",J196,0)</f>
        <v>0</v>
      </c>
      <c r="BF196" s="221">
        <f>IF(N196="snížená",J196,0)</f>
        <v>0</v>
      </c>
      <c r="BG196" s="221">
        <f>IF(N196="zákl. přenesená",J196,0)</f>
        <v>0</v>
      </c>
      <c r="BH196" s="221">
        <f>IF(N196="sníž. přenesená",J196,0)</f>
        <v>0</v>
      </c>
      <c r="BI196" s="221">
        <f>IF(N196="nulová",J196,0)</f>
        <v>0</v>
      </c>
      <c r="BJ196" s="20" t="s">
        <v>86</v>
      </c>
      <c r="BK196" s="221">
        <f>ROUND(I196*H196,2)</f>
        <v>0</v>
      </c>
      <c r="BL196" s="20" t="s">
        <v>171</v>
      </c>
      <c r="BM196" s="220" t="s">
        <v>770</v>
      </c>
    </row>
    <row r="197" s="2" customFormat="1">
      <c r="A197" s="42"/>
      <c r="B197" s="43"/>
      <c r="C197" s="44"/>
      <c r="D197" s="222" t="s">
        <v>173</v>
      </c>
      <c r="E197" s="44"/>
      <c r="F197" s="223" t="s">
        <v>771</v>
      </c>
      <c r="G197" s="44"/>
      <c r="H197" s="44"/>
      <c r="I197" s="224"/>
      <c r="J197" s="44"/>
      <c r="K197" s="44"/>
      <c r="L197" s="48"/>
      <c r="M197" s="225"/>
      <c r="N197" s="226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173</v>
      </c>
      <c r="AU197" s="20" t="s">
        <v>88</v>
      </c>
    </row>
    <row r="198" s="2" customFormat="1" ht="24.15" customHeight="1">
      <c r="A198" s="42"/>
      <c r="B198" s="43"/>
      <c r="C198" s="272" t="s">
        <v>366</v>
      </c>
      <c r="D198" s="272" t="s">
        <v>256</v>
      </c>
      <c r="E198" s="273" t="s">
        <v>772</v>
      </c>
      <c r="F198" s="274" t="s">
        <v>773</v>
      </c>
      <c r="G198" s="275" t="s">
        <v>119</v>
      </c>
      <c r="H198" s="276">
        <v>3</v>
      </c>
      <c r="I198" s="277"/>
      <c r="J198" s="278">
        <f>ROUND(I198*H198,2)</f>
        <v>0</v>
      </c>
      <c r="K198" s="274" t="s">
        <v>170</v>
      </c>
      <c r="L198" s="279"/>
      <c r="M198" s="280" t="s">
        <v>32</v>
      </c>
      <c r="N198" s="281" t="s">
        <v>49</v>
      </c>
      <c r="O198" s="88"/>
      <c r="P198" s="218">
        <f>O198*H198</f>
        <v>0</v>
      </c>
      <c r="Q198" s="218">
        <v>0.0041999999999999997</v>
      </c>
      <c r="R198" s="218">
        <f>Q198*H198</f>
        <v>0.0126</v>
      </c>
      <c r="S198" s="218">
        <v>0</v>
      </c>
      <c r="T198" s="219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0" t="s">
        <v>230</v>
      </c>
      <c r="AT198" s="220" t="s">
        <v>256</v>
      </c>
      <c r="AU198" s="220" t="s">
        <v>88</v>
      </c>
      <c r="AY198" s="20" t="s">
        <v>165</v>
      </c>
      <c r="BE198" s="221">
        <f>IF(N198="základní",J198,0)</f>
        <v>0</v>
      </c>
      <c r="BF198" s="221">
        <f>IF(N198="snížená",J198,0)</f>
        <v>0</v>
      </c>
      <c r="BG198" s="221">
        <f>IF(N198="zákl. přenesená",J198,0)</f>
        <v>0</v>
      </c>
      <c r="BH198" s="221">
        <f>IF(N198="sníž. přenesená",J198,0)</f>
        <v>0</v>
      </c>
      <c r="BI198" s="221">
        <f>IF(N198="nulová",J198,0)</f>
        <v>0</v>
      </c>
      <c r="BJ198" s="20" t="s">
        <v>86</v>
      </c>
      <c r="BK198" s="221">
        <f>ROUND(I198*H198,2)</f>
        <v>0</v>
      </c>
      <c r="BL198" s="20" t="s">
        <v>171</v>
      </c>
      <c r="BM198" s="220" t="s">
        <v>774</v>
      </c>
    </row>
    <row r="199" s="2" customFormat="1" ht="44.25" customHeight="1">
      <c r="A199" s="42"/>
      <c r="B199" s="43"/>
      <c r="C199" s="209" t="s">
        <v>371</v>
      </c>
      <c r="D199" s="209" t="s">
        <v>167</v>
      </c>
      <c r="E199" s="210" t="s">
        <v>775</v>
      </c>
      <c r="F199" s="211" t="s">
        <v>776</v>
      </c>
      <c r="G199" s="212" t="s">
        <v>250</v>
      </c>
      <c r="H199" s="213">
        <v>1</v>
      </c>
      <c r="I199" s="214"/>
      <c r="J199" s="215">
        <f>ROUND(I199*H199,2)</f>
        <v>0</v>
      </c>
      <c r="K199" s="211" t="s">
        <v>170</v>
      </c>
      <c r="L199" s="48"/>
      <c r="M199" s="216" t="s">
        <v>32</v>
      </c>
      <c r="N199" s="217" t="s">
        <v>49</v>
      </c>
      <c r="O199" s="88"/>
      <c r="P199" s="218">
        <f>O199*H199</f>
        <v>0</v>
      </c>
      <c r="Q199" s="218">
        <v>0</v>
      </c>
      <c r="R199" s="218">
        <f>Q199*H199</f>
        <v>0</v>
      </c>
      <c r="S199" s="218">
        <v>0</v>
      </c>
      <c r="T199" s="219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0" t="s">
        <v>171</v>
      </c>
      <c r="AT199" s="220" t="s">
        <v>167</v>
      </c>
      <c r="AU199" s="220" t="s">
        <v>88</v>
      </c>
      <c r="AY199" s="20" t="s">
        <v>165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20" t="s">
        <v>86</v>
      </c>
      <c r="BK199" s="221">
        <f>ROUND(I199*H199,2)</f>
        <v>0</v>
      </c>
      <c r="BL199" s="20" t="s">
        <v>171</v>
      </c>
      <c r="BM199" s="220" t="s">
        <v>777</v>
      </c>
    </row>
    <row r="200" s="2" customFormat="1">
      <c r="A200" s="42"/>
      <c r="B200" s="43"/>
      <c r="C200" s="44"/>
      <c r="D200" s="222" t="s">
        <v>173</v>
      </c>
      <c r="E200" s="44"/>
      <c r="F200" s="223" t="s">
        <v>778</v>
      </c>
      <c r="G200" s="44"/>
      <c r="H200" s="44"/>
      <c r="I200" s="224"/>
      <c r="J200" s="44"/>
      <c r="K200" s="44"/>
      <c r="L200" s="48"/>
      <c r="M200" s="225"/>
      <c r="N200" s="226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173</v>
      </c>
      <c r="AU200" s="20" t="s">
        <v>88</v>
      </c>
    </row>
    <row r="201" s="2" customFormat="1" ht="24.15" customHeight="1">
      <c r="A201" s="42"/>
      <c r="B201" s="43"/>
      <c r="C201" s="272" t="s">
        <v>376</v>
      </c>
      <c r="D201" s="272" t="s">
        <v>256</v>
      </c>
      <c r="E201" s="273" t="s">
        <v>779</v>
      </c>
      <c r="F201" s="274" t="s">
        <v>780</v>
      </c>
      <c r="G201" s="275" t="s">
        <v>250</v>
      </c>
      <c r="H201" s="276">
        <v>1</v>
      </c>
      <c r="I201" s="277"/>
      <c r="J201" s="278">
        <f>ROUND(I201*H201,2)</f>
        <v>0</v>
      </c>
      <c r="K201" s="274" t="s">
        <v>32</v>
      </c>
      <c r="L201" s="279"/>
      <c r="M201" s="280" t="s">
        <v>32</v>
      </c>
      <c r="N201" s="281" t="s">
        <v>49</v>
      </c>
      <c r="O201" s="88"/>
      <c r="P201" s="218">
        <f>O201*H201</f>
        <v>0</v>
      </c>
      <c r="Q201" s="218">
        <v>0.0086</v>
      </c>
      <c r="R201" s="218">
        <f>Q201*H201</f>
        <v>0.0086</v>
      </c>
      <c r="S201" s="218">
        <v>0</v>
      </c>
      <c r="T201" s="219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20" t="s">
        <v>230</v>
      </c>
      <c r="AT201" s="220" t="s">
        <v>256</v>
      </c>
      <c r="AU201" s="220" t="s">
        <v>88</v>
      </c>
      <c r="AY201" s="20" t="s">
        <v>165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20" t="s">
        <v>86</v>
      </c>
      <c r="BK201" s="221">
        <f>ROUND(I201*H201,2)</f>
        <v>0</v>
      </c>
      <c r="BL201" s="20" t="s">
        <v>171</v>
      </c>
      <c r="BM201" s="220" t="s">
        <v>781</v>
      </c>
    </row>
    <row r="202" s="2" customFormat="1" ht="24.15" customHeight="1">
      <c r="A202" s="42"/>
      <c r="B202" s="43"/>
      <c r="C202" s="209" t="s">
        <v>380</v>
      </c>
      <c r="D202" s="209" t="s">
        <v>167</v>
      </c>
      <c r="E202" s="210" t="s">
        <v>782</v>
      </c>
      <c r="F202" s="211" t="s">
        <v>783</v>
      </c>
      <c r="G202" s="212" t="s">
        <v>250</v>
      </c>
      <c r="H202" s="213">
        <v>1</v>
      </c>
      <c r="I202" s="214"/>
      <c r="J202" s="215">
        <f>ROUND(I202*H202,2)</f>
        <v>0</v>
      </c>
      <c r="K202" s="211" t="s">
        <v>170</v>
      </c>
      <c r="L202" s="48"/>
      <c r="M202" s="216" t="s">
        <v>32</v>
      </c>
      <c r="N202" s="217" t="s">
        <v>49</v>
      </c>
      <c r="O202" s="88"/>
      <c r="P202" s="218">
        <f>O202*H202</f>
        <v>0</v>
      </c>
      <c r="Q202" s="218">
        <v>0.12422</v>
      </c>
      <c r="R202" s="218">
        <f>Q202*H202</f>
        <v>0.12422</v>
      </c>
      <c r="S202" s="218">
        <v>0</v>
      </c>
      <c r="T202" s="219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0" t="s">
        <v>171</v>
      </c>
      <c r="AT202" s="220" t="s">
        <v>167</v>
      </c>
      <c r="AU202" s="220" t="s">
        <v>88</v>
      </c>
      <c r="AY202" s="20" t="s">
        <v>165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20" t="s">
        <v>86</v>
      </c>
      <c r="BK202" s="221">
        <f>ROUND(I202*H202,2)</f>
        <v>0</v>
      </c>
      <c r="BL202" s="20" t="s">
        <v>171</v>
      </c>
      <c r="BM202" s="220" t="s">
        <v>784</v>
      </c>
    </row>
    <row r="203" s="2" customFormat="1">
      <c r="A203" s="42"/>
      <c r="B203" s="43"/>
      <c r="C203" s="44"/>
      <c r="D203" s="222" t="s">
        <v>173</v>
      </c>
      <c r="E203" s="44"/>
      <c r="F203" s="223" t="s">
        <v>785</v>
      </c>
      <c r="G203" s="44"/>
      <c r="H203" s="44"/>
      <c r="I203" s="224"/>
      <c r="J203" s="44"/>
      <c r="K203" s="44"/>
      <c r="L203" s="48"/>
      <c r="M203" s="225"/>
      <c r="N203" s="226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173</v>
      </c>
      <c r="AU203" s="20" t="s">
        <v>88</v>
      </c>
    </row>
    <row r="204" s="2" customFormat="1" ht="24.15" customHeight="1">
      <c r="A204" s="42"/>
      <c r="B204" s="43"/>
      <c r="C204" s="272" t="s">
        <v>386</v>
      </c>
      <c r="D204" s="272" t="s">
        <v>256</v>
      </c>
      <c r="E204" s="273" t="s">
        <v>786</v>
      </c>
      <c r="F204" s="274" t="s">
        <v>787</v>
      </c>
      <c r="G204" s="275" t="s">
        <v>250</v>
      </c>
      <c r="H204" s="276">
        <v>1</v>
      </c>
      <c r="I204" s="277"/>
      <c r="J204" s="278">
        <f>ROUND(I204*H204,2)</f>
        <v>0</v>
      </c>
      <c r="K204" s="274" t="s">
        <v>170</v>
      </c>
      <c r="L204" s="279"/>
      <c r="M204" s="280" t="s">
        <v>32</v>
      </c>
      <c r="N204" s="281" t="s">
        <v>49</v>
      </c>
      <c r="O204" s="88"/>
      <c r="P204" s="218">
        <f>O204*H204</f>
        <v>0</v>
      </c>
      <c r="Q204" s="218">
        <v>0.108</v>
      </c>
      <c r="R204" s="218">
        <f>Q204*H204</f>
        <v>0.108</v>
      </c>
      <c r="S204" s="218">
        <v>0</v>
      </c>
      <c r="T204" s="219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0" t="s">
        <v>230</v>
      </c>
      <c r="AT204" s="220" t="s">
        <v>256</v>
      </c>
      <c r="AU204" s="220" t="s">
        <v>88</v>
      </c>
      <c r="AY204" s="20" t="s">
        <v>165</v>
      </c>
      <c r="BE204" s="221">
        <f>IF(N204="základní",J204,0)</f>
        <v>0</v>
      </c>
      <c r="BF204" s="221">
        <f>IF(N204="snížená",J204,0)</f>
        <v>0</v>
      </c>
      <c r="BG204" s="221">
        <f>IF(N204="zákl. přenesená",J204,0)</f>
        <v>0</v>
      </c>
      <c r="BH204" s="221">
        <f>IF(N204="sníž. přenesená",J204,0)</f>
        <v>0</v>
      </c>
      <c r="BI204" s="221">
        <f>IF(N204="nulová",J204,0)</f>
        <v>0</v>
      </c>
      <c r="BJ204" s="20" t="s">
        <v>86</v>
      </c>
      <c r="BK204" s="221">
        <f>ROUND(I204*H204,2)</f>
        <v>0</v>
      </c>
      <c r="BL204" s="20" t="s">
        <v>171</v>
      </c>
      <c r="BM204" s="220" t="s">
        <v>788</v>
      </c>
    </row>
    <row r="205" s="2" customFormat="1" ht="24.15" customHeight="1">
      <c r="A205" s="42"/>
      <c r="B205" s="43"/>
      <c r="C205" s="209" t="s">
        <v>393</v>
      </c>
      <c r="D205" s="209" t="s">
        <v>167</v>
      </c>
      <c r="E205" s="210" t="s">
        <v>789</v>
      </c>
      <c r="F205" s="211" t="s">
        <v>790</v>
      </c>
      <c r="G205" s="212" t="s">
        <v>250</v>
      </c>
      <c r="H205" s="213">
        <v>1</v>
      </c>
      <c r="I205" s="214"/>
      <c r="J205" s="215">
        <f>ROUND(I205*H205,2)</f>
        <v>0</v>
      </c>
      <c r="K205" s="211" t="s">
        <v>170</v>
      </c>
      <c r="L205" s="48"/>
      <c r="M205" s="216" t="s">
        <v>32</v>
      </c>
      <c r="N205" s="217" t="s">
        <v>49</v>
      </c>
      <c r="O205" s="88"/>
      <c r="P205" s="218">
        <f>O205*H205</f>
        <v>0</v>
      </c>
      <c r="Q205" s="218">
        <v>0.02972</v>
      </c>
      <c r="R205" s="218">
        <f>Q205*H205</f>
        <v>0.02972</v>
      </c>
      <c r="S205" s="218">
        <v>0</v>
      </c>
      <c r="T205" s="219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0" t="s">
        <v>171</v>
      </c>
      <c r="AT205" s="220" t="s">
        <v>167</v>
      </c>
      <c r="AU205" s="220" t="s">
        <v>88</v>
      </c>
      <c r="AY205" s="20" t="s">
        <v>165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20" t="s">
        <v>86</v>
      </c>
      <c r="BK205" s="221">
        <f>ROUND(I205*H205,2)</f>
        <v>0</v>
      </c>
      <c r="BL205" s="20" t="s">
        <v>171</v>
      </c>
      <c r="BM205" s="220" t="s">
        <v>791</v>
      </c>
    </row>
    <row r="206" s="2" customFormat="1">
      <c r="A206" s="42"/>
      <c r="B206" s="43"/>
      <c r="C206" s="44"/>
      <c r="D206" s="222" t="s">
        <v>173</v>
      </c>
      <c r="E206" s="44"/>
      <c r="F206" s="223" t="s">
        <v>792</v>
      </c>
      <c r="G206" s="44"/>
      <c r="H206" s="44"/>
      <c r="I206" s="224"/>
      <c r="J206" s="44"/>
      <c r="K206" s="44"/>
      <c r="L206" s="48"/>
      <c r="M206" s="225"/>
      <c r="N206" s="226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173</v>
      </c>
      <c r="AU206" s="20" t="s">
        <v>88</v>
      </c>
    </row>
    <row r="207" s="2" customFormat="1" ht="21.75" customHeight="1">
      <c r="A207" s="42"/>
      <c r="B207" s="43"/>
      <c r="C207" s="272" t="s">
        <v>400</v>
      </c>
      <c r="D207" s="272" t="s">
        <v>256</v>
      </c>
      <c r="E207" s="273" t="s">
        <v>793</v>
      </c>
      <c r="F207" s="274" t="s">
        <v>794</v>
      </c>
      <c r="G207" s="275" t="s">
        <v>250</v>
      </c>
      <c r="H207" s="276">
        <v>1</v>
      </c>
      <c r="I207" s="277"/>
      <c r="J207" s="278">
        <f>ROUND(I207*H207,2)</f>
        <v>0</v>
      </c>
      <c r="K207" s="274" t="s">
        <v>170</v>
      </c>
      <c r="L207" s="279"/>
      <c r="M207" s="280" t="s">
        <v>32</v>
      </c>
      <c r="N207" s="281" t="s">
        <v>49</v>
      </c>
      <c r="O207" s="88"/>
      <c r="P207" s="218">
        <f>O207*H207</f>
        <v>0</v>
      </c>
      <c r="Q207" s="218">
        <v>0.111</v>
      </c>
      <c r="R207" s="218">
        <f>Q207*H207</f>
        <v>0.111</v>
      </c>
      <c r="S207" s="218">
        <v>0</v>
      </c>
      <c r="T207" s="219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0" t="s">
        <v>230</v>
      </c>
      <c r="AT207" s="220" t="s">
        <v>256</v>
      </c>
      <c r="AU207" s="220" t="s">
        <v>88</v>
      </c>
      <c r="AY207" s="20" t="s">
        <v>165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20" t="s">
        <v>86</v>
      </c>
      <c r="BK207" s="221">
        <f>ROUND(I207*H207,2)</f>
        <v>0</v>
      </c>
      <c r="BL207" s="20" t="s">
        <v>171</v>
      </c>
      <c r="BM207" s="220" t="s">
        <v>795</v>
      </c>
    </row>
    <row r="208" s="2" customFormat="1" ht="24.15" customHeight="1">
      <c r="A208" s="42"/>
      <c r="B208" s="43"/>
      <c r="C208" s="209" t="s">
        <v>405</v>
      </c>
      <c r="D208" s="209" t="s">
        <v>167</v>
      </c>
      <c r="E208" s="210" t="s">
        <v>796</v>
      </c>
      <c r="F208" s="211" t="s">
        <v>797</v>
      </c>
      <c r="G208" s="212" t="s">
        <v>250</v>
      </c>
      <c r="H208" s="213">
        <v>1</v>
      </c>
      <c r="I208" s="214"/>
      <c r="J208" s="215">
        <f>ROUND(I208*H208,2)</f>
        <v>0</v>
      </c>
      <c r="K208" s="211" t="s">
        <v>170</v>
      </c>
      <c r="L208" s="48"/>
      <c r="M208" s="216" t="s">
        <v>32</v>
      </c>
      <c r="N208" s="217" t="s">
        <v>49</v>
      </c>
      <c r="O208" s="88"/>
      <c r="P208" s="218">
        <f>O208*H208</f>
        <v>0</v>
      </c>
      <c r="Q208" s="218">
        <v>0.02972</v>
      </c>
      <c r="R208" s="218">
        <f>Q208*H208</f>
        <v>0.02972</v>
      </c>
      <c r="S208" s="218">
        <v>0</v>
      </c>
      <c r="T208" s="219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0" t="s">
        <v>171</v>
      </c>
      <c r="AT208" s="220" t="s">
        <v>167</v>
      </c>
      <c r="AU208" s="220" t="s">
        <v>88</v>
      </c>
      <c r="AY208" s="20" t="s">
        <v>165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20" t="s">
        <v>86</v>
      </c>
      <c r="BK208" s="221">
        <f>ROUND(I208*H208,2)</f>
        <v>0</v>
      </c>
      <c r="BL208" s="20" t="s">
        <v>171</v>
      </c>
      <c r="BM208" s="220" t="s">
        <v>798</v>
      </c>
    </row>
    <row r="209" s="2" customFormat="1">
      <c r="A209" s="42"/>
      <c r="B209" s="43"/>
      <c r="C209" s="44"/>
      <c r="D209" s="222" t="s">
        <v>173</v>
      </c>
      <c r="E209" s="44"/>
      <c r="F209" s="223" t="s">
        <v>799</v>
      </c>
      <c r="G209" s="44"/>
      <c r="H209" s="44"/>
      <c r="I209" s="224"/>
      <c r="J209" s="44"/>
      <c r="K209" s="44"/>
      <c r="L209" s="48"/>
      <c r="M209" s="225"/>
      <c r="N209" s="226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173</v>
      </c>
      <c r="AU209" s="20" t="s">
        <v>88</v>
      </c>
    </row>
    <row r="210" s="2" customFormat="1" ht="24.15" customHeight="1">
      <c r="A210" s="42"/>
      <c r="B210" s="43"/>
      <c r="C210" s="272" t="s">
        <v>800</v>
      </c>
      <c r="D210" s="272" t="s">
        <v>256</v>
      </c>
      <c r="E210" s="273" t="s">
        <v>801</v>
      </c>
      <c r="F210" s="274" t="s">
        <v>802</v>
      </c>
      <c r="G210" s="275" t="s">
        <v>250</v>
      </c>
      <c r="H210" s="276">
        <v>1</v>
      </c>
      <c r="I210" s="277"/>
      <c r="J210" s="278">
        <f>ROUND(I210*H210,2)</f>
        <v>0</v>
      </c>
      <c r="K210" s="274" t="s">
        <v>170</v>
      </c>
      <c r="L210" s="279"/>
      <c r="M210" s="280" t="s">
        <v>32</v>
      </c>
      <c r="N210" s="281" t="s">
        <v>49</v>
      </c>
      <c r="O210" s="88"/>
      <c r="P210" s="218">
        <f>O210*H210</f>
        <v>0</v>
      </c>
      <c r="Q210" s="218">
        <v>0.057000000000000002</v>
      </c>
      <c r="R210" s="218">
        <f>Q210*H210</f>
        <v>0.057000000000000002</v>
      </c>
      <c r="S210" s="218">
        <v>0</v>
      </c>
      <c r="T210" s="219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0" t="s">
        <v>230</v>
      </c>
      <c r="AT210" s="220" t="s">
        <v>256</v>
      </c>
      <c r="AU210" s="220" t="s">
        <v>88</v>
      </c>
      <c r="AY210" s="20" t="s">
        <v>165</v>
      </c>
      <c r="BE210" s="221">
        <f>IF(N210="základní",J210,0)</f>
        <v>0</v>
      </c>
      <c r="BF210" s="221">
        <f>IF(N210="snížená",J210,0)</f>
        <v>0</v>
      </c>
      <c r="BG210" s="221">
        <f>IF(N210="zákl. přenesená",J210,0)</f>
        <v>0</v>
      </c>
      <c r="BH210" s="221">
        <f>IF(N210="sníž. přenesená",J210,0)</f>
        <v>0</v>
      </c>
      <c r="BI210" s="221">
        <f>IF(N210="nulová",J210,0)</f>
        <v>0</v>
      </c>
      <c r="BJ210" s="20" t="s">
        <v>86</v>
      </c>
      <c r="BK210" s="221">
        <f>ROUND(I210*H210,2)</f>
        <v>0</v>
      </c>
      <c r="BL210" s="20" t="s">
        <v>171</v>
      </c>
      <c r="BM210" s="220" t="s">
        <v>803</v>
      </c>
    </row>
    <row r="211" s="2" customFormat="1" ht="24.15" customHeight="1">
      <c r="A211" s="42"/>
      <c r="B211" s="43"/>
      <c r="C211" s="209" t="s">
        <v>804</v>
      </c>
      <c r="D211" s="209" t="s">
        <v>167</v>
      </c>
      <c r="E211" s="210" t="s">
        <v>805</v>
      </c>
      <c r="F211" s="211" t="s">
        <v>806</v>
      </c>
      <c r="G211" s="212" t="s">
        <v>250</v>
      </c>
      <c r="H211" s="213">
        <v>9</v>
      </c>
      <c r="I211" s="214"/>
      <c r="J211" s="215">
        <f>ROUND(I211*H211,2)</f>
        <v>0</v>
      </c>
      <c r="K211" s="211" t="s">
        <v>170</v>
      </c>
      <c r="L211" s="48"/>
      <c r="M211" s="216" t="s">
        <v>32</v>
      </c>
      <c r="N211" s="217" t="s">
        <v>49</v>
      </c>
      <c r="O211" s="88"/>
      <c r="P211" s="218">
        <f>O211*H211</f>
        <v>0</v>
      </c>
      <c r="Q211" s="218">
        <v>0</v>
      </c>
      <c r="R211" s="218">
        <f>Q211*H211</f>
        <v>0</v>
      </c>
      <c r="S211" s="218">
        <v>0.050000000000000003</v>
      </c>
      <c r="T211" s="219">
        <f>S211*H211</f>
        <v>0.45000000000000001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0" t="s">
        <v>171</v>
      </c>
      <c r="AT211" s="220" t="s">
        <v>167</v>
      </c>
      <c r="AU211" s="220" t="s">
        <v>88</v>
      </c>
      <c r="AY211" s="20" t="s">
        <v>165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20" t="s">
        <v>86</v>
      </c>
      <c r="BK211" s="221">
        <f>ROUND(I211*H211,2)</f>
        <v>0</v>
      </c>
      <c r="BL211" s="20" t="s">
        <v>171</v>
      </c>
      <c r="BM211" s="220" t="s">
        <v>807</v>
      </c>
    </row>
    <row r="212" s="2" customFormat="1">
      <c r="A212" s="42"/>
      <c r="B212" s="43"/>
      <c r="C212" s="44"/>
      <c r="D212" s="222" t="s">
        <v>173</v>
      </c>
      <c r="E212" s="44"/>
      <c r="F212" s="223" t="s">
        <v>808</v>
      </c>
      <c r="G212" s="44"/>
      <c r="H212" s="44"/>
      <c r="I212" s="224"/>
      <c r="J212" s="44"/>
      <c r="K212" s="44"/>
      <c r="L212" s="48"/>
      <c r="M212" s="225"/>
      <c r="N212" s="226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173</v>
      </c>
      <c r="AU212" s="20" t="s">
        <v>88</v>
      </c>
    </row>
    <row r="213" s="13" customFormat="1">
      <c r="A213" s="13"/>
      <c r="B213" s="227"/>
      <c r="C213" s="228"/>
      <c r="D213" s="229" t="s">
        <v>175</v>
      </c>
      <c r="E213" s="230" t="s">
        <v>32</v>
      </c>
      <c r="F213" s="231" t="s">
        <v>725</v>
      </c>
      <c r="G213" s="228"/>
      <c r="H213" s="230" t="s">
        <v>32</v>
      </c>
      <c r="I213" s="232"/>
      <c r="J213" s="228"/>
      <c r="K213" s="228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175</v>
      </c>
      <c r="AU213" s="237" t="s">
        <v>88</v>
      </c>
      <c r="AV213" s="13" t="s">
        <v>86</v>
      </c>
      <c r="AW213" s="13" t="s">
        <v>39</v>
      </c>
      <c r="AX213" s="13" t="s">
        <v>78</v>
      </c>
      <c r="AY213" s="237" t="s">
        <v>165</v>
      </c>
    </row>
    <row r="214" s="14" customFormat="1">
      <c r="A214" s="14"/>
      <c r="B214" s="238"/>
      <c r="C214" s="239"/>
      <c r="D214" s="229" t="s">
        <v>175</v>
      </c>
      <c r="E214" s="240" t="s">
        <v>32</v>
      </c>
      <c r="F214" s="241" t="s">
        <v>129</v>
      </c>
      <c r="G214" s="239"/>
      <c r="H214" s="242">
        <v>9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175</v>
      </c>
      <c r="AU214" s="248" t="s">
        <v>88</v>
      </c>
      <c r="AV214" s="14" t="s">
        <v>88</v>
      </c>
      <c r="AW214" s="14" t="s">
        <v>39</v>
      </c>
      <c r="AX214" s="14" t="s">
        <v>86</v>
      </c>
      <c r="AY214" s="248" t="s">
        <v>165</v>
      </c>
    </row>
    <row r="215" s="2" customFormat="1" ht="24.15" customHeight="1">
      <c r="A215" s="42"/>
      <c r="B215" s="43"/>
      <c r="C215" s="209" t="s">
        <v>414</v>
      </c>
      <c r="D215" s="209" t="s">
        <v>167</v>
      </c>
      <c r="E215" s="210" t="s">
        <v>809</v>
      </c>
      <c r="F215" s="211" t="s">
        <v>810</v>
      </c>
      <c r="G215" s="212" t="s">
        <v>250</v>
      </c>
      <c r="H215" s="213">
        <v>6</v>
      </c>
      <c r="I215" s="214"/>
      <c r="J215" s="215">
        <f>ROUND(I215*H215,2)</f>
        <v>0</v>
      </c>
      <c r="K215" s="211" t="s">
        <v>170</v>
      </c>
      <c r="L215" s="48"/>
      <c r="M215" s="216" t="s">
        <v>32</v>
      </c>
      <c r="N215" s="217" t="s">
        <v>49</v>
      </c>
      <c r="O215" s="88"/>
      <c r="P215" s="218">
        <f>O215*H215</f>
        <v>0</v>
      </c>
      <c r="Q215" s="218">
        <v>0</v>
      </c>
      <c r="R215" s="218">
        <f>Q215*H215</f>
        <v>0</v>
      </c>
      <c r="S215" s="218">
        <v>0.14999999999999999</v>
      </c>
      <c r="T215" s="219">
        <f>S215*H215</f>
        <v>0.89999999999999991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0" t="s">
        <v>171</v>
      </c>
      <c r="AT215" s="220" t="s">
        <v>167</v>
      </c>
      <c r="AU215" s="220" t="s">
        <v>88</v>
      </c>
      <c r="AY215" s="20" t="s">
        <v>165</v>
      </c>
      <c r="BE215" s="221">
        <f>IF(N215="základní",J215,0)</f>
        <v>0</v>
      </c>
      <c r="BF215" s="221">
        <f>IF(N215="snížená",J215,0)</f>
        <v>0</v>
      </c>
      <c r="BG215" s="221">
        <f>IF(N215="zákl. přenesená",J215,0)</f>
        <v>0</v>
      </c>
      <c r="BH215" s="221">
        <f>IF(N215="sníž. přenesená",J215,0)</f>
        <v>0</v>
      </c>
      <c r="BI215" s="221">
        <f>IF(N215="nulová",J215,0)</f>
        <v>0</v>
      </c>
      <c r="BJ215" s="20" t="s">
        <v>86</v>
      </c>
      <c r="BK215" s="221">
        <f>ROUND(I215*H215,2)</f>
        <v>0</v>
      </c>
      <c r="BL215" s="20" t="s">
        <v>171</v>
      </c>
      <c r="BM215" s="220" t="s">
        <v>811</v>
      </c>
    </row>
    <row r="216" s="2" customFormat="1">
      <c r="A216" s="42"/>
      <c r="B216" s="43"/>
      <c r="C216" s="44"/>
      <c r="D216" s="222" t="s">
        <v>173</v>
      </c>
      <c r="E216" s="44"/>
      <c r="F216" s="223" t="s">
        <v>812</v>
      </c>
      <c r="G216" s="44"/>
      <c r="H216" s="44"/>
      <c r="I216" s="224"/>
      <c r="J216" s="44"/>
      <c r="K216" s="44"/>
      <c r="L216" s="48"/>
      <c r="M216" s="225"/>
      <c r="N216" s="226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T216" s="20" t="s">
        <v>173</v>
      </c>
      <c r="AU216" s="20" t="s">
        <v>88</v>
      </c>
    </row>
    <row r="217" s="13" customFormat="1">
      <c r="A217" s="13"/>
      <c r="B217" s="227"/>
      <c r="C217" s="228"/>
      <c r="D217" s="229" t="s">
        <v>175</v>
      </c>
      <c r="E217" s="230" t="s">
        <v>32</v>
      </c>
      <c r="F217" s="231" t="s">
        <v>725</v>
      </c>
      <c r="G217" s="228"/>
      <c r="H217" s="230" t="s">
        <v>32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175</v>
      </c>
      <c r="AU217" s="237" t="s">
        <v>88</v>
      </c>
      <c r="AV217" s="13" t="s">
        <v>86</v>
      </c>
      <c r="AW217" s="13" t="s">
        <v>39</v>
      </c>
      <c r="AX217" s="13" t="s">
        <v>78</v>
      </c>
      <c r="AY217" s="237" t="s">
        <v>165</v>
      </c>
    </row>
    <row r="218" s="14" customFormat="1">
      <c r="A218" s="14"/>
      <c r="B218" s="238"/>
      <c r="C218" s="239"/>
      <c r="D218" s="229" t="s">
        <v>175</v>
      </c>
      <c r="E218" s="240" t="s">
        <v>32</v>
      </c>
      <c r="F218" s="241" t="s">
        <v>209</v>
      </c>
      <c r="G218" s="239"/>
      <c r="H218" s="242">
        <v>6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8" t="s">
        <v>175</v>
      </c>
      <c r="AU218" s="248" t="s">
        <v>88</v>
      </c>
      <c r="AV218" s="14" t="s">
        <v>88</v>
      </c>
      <c r="AW218" s="14" t="s">
        <v>39</v>
      </c>
      <c r="AX218" s="14" t="s">
        <v>86</v>
      </c>
      <c r="AY218" s="248" t="s">
        <v>165</v>
      </c>
    </row>
    <row r="219" s="2" customFormat="1" ht="37.8" customHeight="1">
      <c r="A219" s="42"/>
      <c r="B219" s="43"/>
      <c r="C219" s="209" t="s">
        <v>420</v>
      </c>
      <c r="D219" s="209" t="s">
        <v>167</v>
      </c>
      <c r="E219" s="210" t="s">
        <v>372</v>
      </c>
      <c r="F219" s="211" t="s">
        <v>373</v>
      </c>
      <c r="G219" s="212" t="s">
        <v>250</v>
      </c>
      <c r="H219" s="213">
        <v>6</v>
      </c>
      <c r="I219" s="214"/>
      <c r="J219" s="215">
        <f>ROUND(I219*H219,2)</f>
        <v>0</v>
      </c>
      <c r="K219" s="211" t="s">
        <v>170</v>
      </c>
      <c r="L219" s="48"/>
      <c r="M219" s="216" t="s">
        <v>32</v>
      </c>
      <c r="N219" s="217" t="s">
        <v>49</v>
      </c>
      <c r="O219" s="88"/>
      <c r="P219" s="218">
        <f>O219*H219</f>
        <v>0</v>
      </c>
      <c r="Q219" s="218">
        <v>0.089999999999999997</v>
      </c>
      <c r="R219" s="218">
        <f>Q219*H219</f>
        <v>0.54000000000000004</v>
      </c>
      <c r="S219" s="218">
        <v>0</v>
      </c>
      <c r="T219" s="219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0" t="s">
        <v>171</v>
      </c>
      <c r="AT219" s="220" t="s">
        <v>167</v>
      </c>
      <c r="AU219" s="220" t="s">
        <v>88</v>
      </c>
      <c r="AY219" s="20" t="s">
        <v>165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20" t="s">
        <v>86</v>
      </c>
      <c r="BK219" s="221">
        <f>ROUND(I219*H219,2)</f>
        <v>0</v>
      </c>
      <c r="BL219" s="20" t="s">
        <v>171</v>
      </c>
      <c r="BM219" s="220" t="s">
        <v>813</v>
      </c>
    </row>
    <row r="220" s="2" customFormat="1">
      <c r="A220" s="42"/>
      <c r="B220" s="43"/>
      <c r="C220" s="44"/>
      <c r="D220" s="222" t="s">
        <v>173</v>
      </c>
      <c r="E220" s="44"/>
      <c r="F220" s="223" t="s">
        <v>375</v>
      </c>
      <c r="G220" s="44"/>
      <c r="H220" s="44"/>
      <c r="I220" s="224"/>
      <c r="J220" s="44"/>
      <c r="K220" s="44"/>
      <c r="L220" s="48"/>
      <c r="M220" s="225"/>
      <c r="N220" s="226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173</v>
      </c>
      <c r="AU220" s="20" t="s">
        <v>88</v>
      </c>
    </row>
    <row r="221" s="13" customFormat="1">
      <c r="A221" s="13"/>
      <c r="B221" s="227"/>
      <c r="C221" s="228"/>
      <c r="D221" s="229" t="s">
        <v>175</v>
      </c>
      <c r="E221" s="230" t="s">
        <v>32</v>
      </c>
      <c r="F221" s="231" t="s">
        <v>725</v>
      </c>
      <c r="G221" s="228"/>
      <c r="H221" s="230" t="s">
        <v>32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175</v>
      </c>
      <c r="AU221" s="237" t="s">
        <v>88</v>
      </c>
      <c r="AV221" s="13" t="s">
        <v>86</v>
      </c>
      <c r="AW221" s="13" t="s">
        <v>39</v>
      </c>
      <c r="AX221" s="13" t="s">
        <v>78</v>
      </c>
      <c r="AY221" s="237" t="s">
        <v>165</v>
      </c>
    </row>
    <row r="222" s="14" customFormat="1">
      <c r="A222" s="14"/>
      <c r="B222" s="238"/>
      <c r="C222" s="239"/>
      <c r="D222" s="229" t="s">
        <v>175</v>
      </c>
      <c r="E222" s="240" t="s">
        <v>32</v>
      </c>
      <c r="F222" s="241" t="s">
        <v>209</v>
      </c>
      <c r="G222" s="239"/>
      <c r="H222" s="242">
        <v>6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175</v>
      </c>
      <c r="AU222" s="248" t="s">
        <v>88</v>
      </c>
      <c r="AV222" s="14" t="s">
        <v>88</v>
      </c>
      <c r="AW222" s="14" t="s">
        <v>39</v>
      </c>
      <c r="AX222" s="14" t="s">
        <v>86</v>
      </c>
      <c r="AY222" s="248" t="s">
        <v>165</v>
      </c>
    </row>
    <row r="223" s="2" customFormat="1" ht="24.15" customHeight="1">
      <c r="A223" s="42"/>
      <c r="B223" s="43"/>
      <c r="C223" s="209" t="s">
        <v>425</v>
      </c>
      <c r="D223" s="209" t="s">
        <v>167</v>
      </c>
      <c r="E223" s="210" t="s">
        <v>387</v>
      </c>
      <c r="F223" s="211" t="s">
        <v>388</v>
      </c>
      <c r="G223" s="212" t="s">
        <v>250</v>
      </c>
      <c r="H223" s="213">
        <v>10</v>
      </c>
      <c r="I223" s="214"/>
      <c r="J223" s="215">
        <f>ROUND(I223*H223,2)</f>
        <v>0</v>
      </c>
      <c r="K223" s="211" t="s">
        <v>170</v>
      </c>
      <c r="L223" s="48"/>
      <c r="M223" s="216" t="s">
        <v>32</v>
      </c>
      <c r="N223" s="217" t="s">
        <v>49</v>
      </c>
      <c r="O223" s="88"/>
      <c r="P223" s="218">
        <f>O223*H223</f>
        <v>0</v>
      </c>
      <c r="Q223" s="218">
        <v>0</v>
      </c>
      <c r="R223" s="218">
        <f>Q223*H223</f>
        <v>0</v>
      </c>
      <c r="S223" s="218">
        <v>0.14999999999999999</v>
      </c>
      <c r="T223" s="219">
        <f>S223*H223</f>
        <v>1.5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0" t="s">
        <v>171</v>
      </c>
      <c r="AT223" s="220" t="s">
        <v>167</v>
      </c>
      <c r="AU223" s="220" t="s">
        <v>88</v>
      </c>
      <c r="AY223" s="20" t="s">
        <v>165</v>
      </c>
      <c r="BE223" s="221">
        <f>IF(N223="základní",J223,0)</f>
        <v>0</v>
      </c>
      <c r="BF223" s="221">
        <f>IF(N223="snížená",J223,0)</f>
        <v>0</v>
      </c>
      <c r="BG223" s="221">
        <f>IF(N223="zákl. přenesená",J223,0)</f>
        <v>0</v>
      </c>
      <c r="BH223" s="221">
        <f>IF(N223="sníž. přenesená",J223,0)</f>
        <v>0</v>
      </c>
      <c r="BI223" s="221">
        <f>IF(N223="nulová",J223,0)</f>
        <v>0</v>
      </c>
      <c r="BJ223" s="20" t="s">
        <v>86</v>
      </c>
      <c r="BK223" s="221">
        <f>ROUND(I223*H223,2)</f>
        <v>0</v>
      </c>
      <c r="BL223" s="20" t="s">
        <v>171</v>
      </c>
      <c r="BM223" s="220" t="s">
        <v>814</v>
      </c>
    </row>
    <row r="224" s="2" customFormat="1">
      <c r="A224" s="42"/>
      <c r="B224" s="43"/>
      <c r="C224" s="44"/>
      <c r="D224" s="222" t="s">
        <v>173</v>
      </c>
      <c r="E224" s="44"/>
      <c r="F224" s="223" t="s">
        <v>390</v>
      </c>
      <c r="G224" s="44"/>
      <c r="H224" s="44"/>
      <c r="I224" s="224"/>
      <c r="J224" s="44"/>
      <c r="K224" s="44"/>
      <c r="L224" s="48"/>
      <c r="M224" s="225"/>
      <c r="N224" s="226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173</v>
      </c>
      <c r="AU224" s="20" t="s">
        <v>88</v>
      </c>
    </row>
    <row r="225" s="13" customFormat="1">
      <c r="A225" s="13"/>
      <c r="B225" s="227"/>
      <c r="C225" s="228"/>
      <c r="D225" s="229" t="s">
        <v>175</v>
      </c>
      <c r="E225" s="230" t="s">
        <v>32</v>
      </c>
      <c r="F225" s="231" t="s">
        <v>725</v>
      </c>
      <c r="G225" s="228"/>
      <c r="H225" s="230" t="s">
        <v>32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175</v>
      </c>
      <c r="AU225" s="237" t="s">
        <v>88</v>
      </c>
      <c r="AV225" s="13" t="s">
        <v>86</v>
      </c>
      <c r="AW225" s="13" t="s">
        <v>39</v>
      </c>
      <c r="AX225" s="13" t="s">
        <v>78</v>
      </c>
      <c r="AY225" s="237" t="s">
        <v>165</v>
      </c>
    </row>
    <row r="226" s="14" customFormat="1">
      <c r="A226" s="14"/>
      <c r="B226" s="238"/>
      <c r="C226" s="239"/>
      <c r="D226" s="229" t="s">
        <v>175</v>
      </c>
      <c r="E226" s="240" t="s">
        <v>32</v>
      </c>
      <c r="F226" s="241" t="s">
        <v>241</v>
      </c>
      <c r="G226" s="239"/>
      <c r="H226" s="242">
        <v>10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175</v>
      </c>
      <c r="AU226" s="248" t="s">
        <v>88</v>
      </c>
      <c r="AV226" s="14" t="s">
        <v>88</v>
      </c>
      <c r="AW226" s="14" t="s">
        <v>39</v>
      </c>
      <c r="AX226" s="14" t="s">
        <v>86</v>
      </c>
      <c r="AY226" s="248" t="s">
        <v>165</v>
      </c>
    </row>
    <row r="227" s="2" customFormat="1" ht="24.15" customHeight="1">
      <c r="A227" s="42"/>
      <c r="B227" s="43"/>
      <c r="C227" s="209" t="s">
        <v>430</v>
      </c>
      <c r="D227" s="209" t="s">
        <v>167</v>
      </c>
      <c r="E227" s="210" t="s">
        <v>815</v>
      </c>
      <c r="F227" s="211" t="s">
        <v>816</v>
      </c>
      <c r="G227" s="212" t="s">
        <v>250</v>
      </c>
      <c r="H227" s="213">
        <v>10</v>
      </c>
      <c r="I227" s="214"/>
      <c r="J227" s="215">
        <f>ROUND(I227*H227,2)</f>
        <v>0</v>
      </c>
      <c r="K227" s="211" t="s">
        <v>170</v>
      </c>
      <c r="L227" s="48"/>
      <c r="M227" s="216" t="s">
        <v>32</v>
      </c>
      <c r="N227" s="217" t="s">
        <v>49</v>
      </c>
      <c r="O227" s="88"/>
      <c r="P227" s="218">
        <f>O227*H227</f>
        <v>0</v>
      </c>
      <c r="Q227" s="218">
        <v>0.21734000000000001</v>
      </c>
      <c r="R227" s="218">
        <f>Q227*H227</f>
        <v>2.1734</v>
      </c>
      <c r="S227" s="218">
        <v>0</v>
      </c>
      <c r="T227" s="219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0" t="s">
        <v>171</v>
      </c>
      <c r="AT227" s="220" t="s">
        <v>167</v>
      </c>
      <c r="AU227" s="220" t="s">
        <v>88</v>
      </c>
      <c r="AY227" s="20" t="s">
        <v>165</v>
      </c>
      <c r="BE227" s="221">
        <f>IF(N227="základní",J227,0)</f>
        <v>0</v>
      </c>
      <c r="BF227" s="221">
        <f>IF(N227="snížená",J227,0)</f>
        <v>0</v>
      </c>
      <c r="BG227" s="221">
        <f>IF(N227="zákl. přenesená",J227,0)</f>
        <v>0</v>
      </c>
      <c r="BH227" s="221">
        <f>IF(N227="sníž. přenesená",J227,0)</f>
        <v>0</v>
      </c>
      <c r="BI227" s="221">
        <f>IF(N227="nulová",J227,0)</f>
        <v>0</v>
      </c>
      <c r="BJ227" s="20" t="s">
        <v>86</v>
      </c>
      <c r="BK227" s="221">
        <f>ROUND(I227*H227,2)</f>
        <v>0</v>
      </c>
      <c r="BL227" s="20" t="s">
        <v>171</v>
      </c>
      <c r="BM227" s="220" t="s">
        <v>817</v>
      </c>
    </row>
    <row r="228" s="2" customFormat="1">
      <c r="A228" s="42"/>
      <c r="B228" s="43"/>
      <c r="C228" s="44"/>
      <c r="D228" s="222" t="s">
        <v>173</v>
      </c>
      <c r="E228" s="44"/>
      <c r="F228" s="223" t="s">
        <v>818</v>
      </c>
      <c r="G228" s="44"/>
      <c r="H228" s="44"/>
      <c r="I228" s="224"/>
      <c r="J228" s="44"/>
      <c r="K228" s="44"/>
      <c r="L228" s="48"/>
      <c r="M228" s="225"/>
      <c r="N228" s="226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173</v>
      </c>
      <c r="AU228" s="20" t="s">
        <v>88</v>
      </c>
    </row>
    <row r="229" s="13" customFormat="1">
      <c r="A229" s="13"/>
      <c r="B229" s="227"/>
      <c r="C229" s="228"/>
      <c r="D229" s="229" t="s">
        <v>175</v>
      </c>
      <c r="E229" s="230" t="s">
        <v>32</v>
      </c>
      <c r="F229" s="231" t="s">
        <v>725</v>
      </c>
      <c r="G229" s="228"/>
      <c r="H229" s="230" t="s">
        <v>32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175</v>
      </c>
      <c r="AU229" s="237" t="s">
        <v>88</v>
      </c>
      <c r="AV229" s="13" t="s">
        <v>86</v>
      </c>
      <c r="AW229" s="13" t="s">
        <v>39</v>
      </c>
      <c r="AX229" s="13" t="s">
        <v>78</v>
      </c>
      <c r="AY229" s="237" t="s">
        <v>165</v>
      </c>
    </row>
    <row r="230" s="14" customFormat="1">
      <c r="A230" s="14"/>
      <c r="B230" s="238"/>
      <c r="C230" s="239"/>
      <c r="D230" s="229" t="s">
        <v>175</v>
      </c>
      <c r="E230" s="240" t="s">
        <v>32</v>
      </c>
      <c r="F230" s="241" t="s">
        <v>241</v>
      </c>
      <c r="G230" s="239"/>
      <c r="H230" s="242">
        <v>10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175</v>
      </c>
      <c r="AU230" s="248" t="s">
        <v>88</v>
      </c>
      <c r="AV230" s="14" t="s">
        <v>88</v>
      </c>
      <c r="AW230" s="14" t="s">
        <v>39</v>
      </c>
      <c r="AX230" s="14" t="s">
        <v>86</v>
      </c>
      <c r="AY230" s="248" t="s">
        <v>165</v>
      </c>
    </row>
    <row r="231" s="2" customFormat="1" ht="24.15" customHeight="1">
      <c r="A231" s="42"/>
      <c r="B231" s="43"/>
      <c r="C231" s="209" t="s">
        <v>435</v>
      </c>
      <c r="D231" s="209" t="s">
        <v>167</v>
      </c>
      <c r="E231" s="210" t="s">
        <v>815</v>
      </c>
      <c r="F231" s="211" t="s">
        <v>816</v>
      </c>
      <c r="G231" s="212" t="s">
        <v>250</v>
      </c>
      <c r="H231" s="213">
        <v>1</v>
      </c>
      <c r="I231" s="214"/>
      <c r="J231" s="215">
        <f>ROUND(I231*H231,2)</f>
        <v>0</v>
      </c>
      <c r="K231" s="211" t="s">
        <v>170</v>
      </c>
      <c r="L231" s="48"/>
      <c r="M231" s="216" t="s">
        <v>32</v>
      </c>
      <c r="N231" s="217" t="s">
        <v>49</v>
      </c>
      <c r="O231" s="88"/>
      <c r="P231" s="218">
        <f>O231*H231</f>
        <v>0</v>
      </c>
      <c r="Q231" s="218">
        <v>0.21734000000000001</v>
      </c>
      <c r="R231" s="218">
        <f>Q231*H231</f>
        <v>0.21734000000000001</v>
      </c>
      <c r="S231" s="218">
        <v>0</v>
      </c>
      <c r="T231" s="219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0" t="s">
        <v>171</v>
      </c>
      <c r="AT231" s="220" t="s">
        <v>167</v>
      </c>
      <c r="AU231" s="220" t="s">
        <v>88</v>
      </c>
      <c r="AY231" s="20" t="s">
        <v>165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20" t="s">
        <v>86</v>
      </c>
      <c r="BK231" s="221">
        <f>ROUND(I231*H231,2)</f>
        <v>0</v>
      </c>
      <c r="BL231" s="20" t="s">
        <v>171</v>
      </c>
      <c r="BM231" s="220" t="s">
        <v>819</v>
      </c>
    </row>
    <row r="232" s="2" customFormat="1">
      <c r="A232" s="42"/>
      <c r="B232" s="43"/>
      <c r="C232" s="44"/>
      <c r="D232" s="222" t="s">
        <v>173</v>
      </c>
      <c r="E232" s="44"/>
      <c r="F232" s="223" t="s">
        <v>818</v>
      </c>
      <c r="G232" s="44"/>
      <c r="H232" s="44"/>
      <c r="I232" s="224"/>
      <c r="J232" s="44"/>
      <c r="K232" s="44"/>
      <c r="L232" s="48"/>
      <c r="M232" s="225"/>
      <c r="N232" s="226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173</v>
      </c>
      <c r="AU232" s="20" t="s">
        <v>88</v>
      </c>
    </row>
    <row r="233" s="2" customFormat="1" ht="16.5" customHeight="1">
      <c r="A233" s="42"/>
      <c r="B233" s="43"/>
      <c r="C233" s="272" t="s">
        <v>439</v>
      </c>
      <c r="D233" s="272" t="s">
        <v>256</v>
      </c>
      <c r="E233" s="273" t="s">
        <v>820</v>
      </c>
      <c r="F233" s="274" t="s">
        <v>821</v>
      </c>
      <c r="G233" s="275" t="s">
        <v>250</v>
      </c>
      <c r="H233" s="276">
        <v>1</v>
      </c>
      <c r="I233" s="277"/>
      <c r="J233" s="278">
        <f>ROUND(I233*H233,2)</f>
        <v>0</v>
      </c>
      <c r="K233" s="274" t="s">
        <v>170</v>
      </c>
      <c r="L233" s="279"/>
      <c r="M233" s="280" t="s">
        <v>32</v>
      </c>
      <c r="N233" s="281" t="s">
        <v>49</v>
      </c>
      <c r="O233" s="88"/>
      <c r="P233" s="218">
        <f>O233*H233</f>
        <v>0</v>
      </c>
      <c r="Q233" s="218">
        <v>0.050599999999999999</v>
      </c>
      <c r="R233" s="218">
        <f>Q233*H233</f>
        <v>0.050599999999999999</v>
      </c>
      <c r="S233" s="218">
        <v>0</v>
      </c>
      <c r="T233" s="219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0" t="s">
        <v>230</v>
      </c>
      <c r="AT233" s="220" t="s">
        <v>256</v>
      </c>
      <c r="AU233" s="220" t="s">
        <v>88</v>
      </c>
      <c r="AY233" s="20" t="s">
        <v>165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20" t="s">
        <v>86</v>
      </c>
      <c r="BK233" s="221">
        <f>ROUND(I233*H233,2)</f>
        <v>0</v>
      </c>
      <c r="BL233" s="20" t="s">
        <v>171</v>
      </c>
      <c r="BM233" s="220" t="s">
        <v>822</v>
      </c>
    </row>
    <row r="234" s="2" customFormat="1" ht="24.15" customHeight="1">
      <c r="A234" s="42"/>
      <c r="B234" s="43"/>
      <c r="C234" s="272" t="s">
        <v>444</v>
      </c>
      <c r="D234" s="272" t="s">
        <v>256</v>
      </c>
      <c r="E234" s="273" t="s">
        <v>823</v>
      </c>
      <c r="F234" s="274" t="s">
        <v>824</v>
      </c>
      <c r="G234" s="275" t="s">
        <v>250</v>
      </c>
      <c r="H234" s="276">
        <v>1</v>
      </c>
      <c r="I234" s="277"/>
      <c r="J234" s="278">
        <f>ROUND(I234*H234,2)</f>
        <v>0</v>
      </c>
      <c r="K234" s="274" t="s">
        <v>170</v>
      </c>
      <c r="L234" s="279"/>
      <c r="M234" s="280" t="s">
        <v>32</v>
      </c>
      <c r="N234" s="281" t="s">
        <v>49</v>
      </c>
      <c r="O234" s="88"/>
      <c r="P234" s="218">
        <f>O234*H234</f>
        <v>0</v>
      </c>
      <c r="Q234" s="218">
        <v>0.0060000000000000001</v>
      </c>
      <c r="R234" s="218">
        <f>Q234*H234</f>
        <v>0.0060000000000000001</v>
      </c>
      <c r="S234" s="218">
        <v>0</v>
      </c>
      <c r="T234" s="219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0" t="s">
        <v>230</v>
      </c>
      <c r="AT234" s="220" t="s">
        <v>256</v>
      </c>
      <c r="AU234" s="220" t="s">
        <v>88</v>
      </c>
      <c r="AY234" s="20" t="s">
        <v>165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20" t="s">
        <v>86</v>
      </c>
      <c r="BK234" s="221">
        <f>ROUND(I234*H234,2)</f>
        <v>0</v>
      </c>
      <c r="BL234" s="20" t="s">
        <v>171</v>
      </c>
      <c r="BM234" s="220" t="s">
        <v>825</v>
      </c>
    </row>
    <row r="235" s="2" customFormat="1" ht="24.15" customHeight="1">
      <c r="A235" s="42"/>
      <c r="B235" s="43"/>
      <c r="C235" s="209" t="s">
        <v>450</v>
      </c>
      <c r="D235" s="209" t="s">
        <v>167</v>
      </c>
      <c r="E235" s="210" t="s">
        <v>826</v>
      </c>
      <c r="F235" s="211" t="s">
        <v>827</v>
      </c>
      <c r="G235" s="212" t="s">
        <v>250</v>
      </c>
      <c r="H235" s="213">
        <v>9</v>
      </c>
      <c r="I235" s="214"/>
      <c r="J235" s="215">
        <f>ROUND(I235*H235,2)</f>
        <v>0</v>
      </c>
      <c r="K235" s="211" t="s">
        <v>170</v>
      </c>
      <c r="L235" s="48"/>
      <c r="M235" s="216" t="s">
        <v>32</v>
      </c>
      <c r="N235" s="217" t="s">
        <v>49</v>
      </c>
      <c r="O235" s="88"/>
      <c r="P235" s="218">
        <f>O235*H235</f>
        <v>0</v>
      </c>
      <c r="Q235" s="218">
        <v>0.040000000000000001</v>
      </c>
      <c r="R235" s="218">
        <f>Q235*H235</f>
        <v>0.35999999999999999</v>
      </c>
      <c r="S235" s="218">
        <v>0</v>
      </c>
      <c r="T235" s="219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0" t="s">
        <v>171</v>
      </c>
      <c r="AT235" s="220" t="s">
        <v>167</v>
      </c>
      <c r="AU235" s="220" t="s">
        <v>88</v>
      </c>
      <c r="AY235" s="20" t="s">
        <v>165</v>
      </c>
      <c r="BE235" s="221">
        <f>IF(N235="základní",J235,0)</f>
        <v>0</v>
      </c>
      <c r="BF235" s="221">
        <f>IF(N235="snížená",J235,0)</f>
        <v>0</v>
      </c>
      <c r="BG235" s="221">
        <f>IF(N235="zákl. přenesená",J235,0)</f>
        <v>0</v>
      </c>
      <c r="BH235" s="221">
        <f>IF(N235="sníž. přenesená",J235,0)</f>
        <v>0</v>
      </c>
      <c r="BI235" s="221">
        <f>IF(N235="nulová",J235,0)</f>
        <v>0</v>
      </c>
      <c r="BJ235" s="20" t="s">
        <v>86</v>
      </c>
      <c r="BK235" s="221">
        <f>ROUND(I235*H235,2)</f>
        <v>0</v>
      </c>
      <c r="BL235" s="20" t="s">
        <v>171</v>
      </c>
      <c r="BM235" s="220" t="s">
        <v>828</v>
      </c>
    </row>
    <row r="236" s="2" customFormat="1">
      <c r="A236" s="42"/>
      <c r="B236" s="43"/>
      <c r="C236" s="44"/>
      <c r="D236" s="222" t="s">
        <v>173</v>
      </c>
      <c r="E236" s="44"/>
      <c r="F236" s="223" t="s">
        <v>829</v>
      </c>
      <c r="G236" s="44"/>
      <c r="H236" s="44"/>
      <c r="I236" s="224"/>
      <c r="J236" s="44"/>
      <c r="K236" s="44"/>
      <c r="L236" s="48"/>
      <c r="M236" s="225"/>
      <c r="N236" s="226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173</v>
      </c>
      <c r="AU236" s="20" t="s">
        <v>88</v>
      </c>
    </row>
    <row r="237" s="13" customFormat="1">
      <c r="A237" s="13"/>
      <c r="B237" s="227"/>
      <c r="C237" s="228"/>
      <c r="D237" s="229" t="s">
        <v>175</v>
      </c>
      <c r="E237" s="230" t="s">
        <v>32</v>
      </c>
      <c r="F237" s="231" t="s">
        <v>725</v>
      </c>
      <c r="G237" s="228"/>
      <c r="H237" s="230" t="s">
        <v>32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175</v>
      </c>
      <c r="AU237" s="237" t="s">
        <v>88</v>
      </c>
      <c r="AV237" s="13" t="s">
        <v>86</v>
      </c>
      <c r="AW237" s="13" t="s">
        <v>39</v>
      </c>
      <c r="AX237" s="13" t="s">
        <v>78</v>
      </c>
      <c r="AY237" s="237" t="s">
        <v>165</v>
      </c>
    </row>
    <row r="238" s="14" customFormat="1">
      <c r="A238" s="14"/>
      <c r="B238" s="238"/>
      <c r="C238" s="239"/>
      <c r="D238" s="229" t="s">
        <v>175</v>
      </c>
      <c r="E238" s="240" t="s">
        <v>32</v>
      </c>
      <c r="F238" s="241" t="s">
        <v>129</v>
      </c>
      <c r="G238" s="239"/>
      <c r="H238" s="242">
        <v>9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175</v>
      </c>
      <c r="AU238" s="248" t="s">
        <v>88</v>
      </c>
      <c r="AV238" s="14" t="s">
        <v>88</v>
      </c>
      <c r="AW238" s="14" t="s">
        <v>39</v>
      </c>
      <c r="AX238" s="14" t="s">
        <v>86</v>
      </c>
      <c r="AY238" s="248" t="s">
        <v>165</v>
      </c>
    </row>
    <row r="239" s="12" customFormat="1" ht="22.8" customHeight="1">
      <c r="A239" s="12"/>
      <c r="B239" s="193"/>
      <c r="C239" s="194"/>
      <c r="D239" s="195" t="s">
        <v>77</v>
      </c>
      <c r="E239" s="207" t="s">
        <v>129</v>
      </c>
      <c r="F239" s="207" t="s">
        <v>392</v>
      </c>
      <c r="G239" s="194"/>
      <c r="H239" s="194"/>
      <c r="I239" s="197"/>
      <c r="J239" s="208">
        <f>BK239</f>
        <v>0</v>
      </c>
      <c r="K239" s="194"/>
      <c r="L239" s="199"/>
      <c r="M239" s="200"/>
      <c r="N239" s="201"/>
      <c r="O239" s="201"/>
      <c r="P239" s="202">
        <f>SUM(P240:P319)</f>
        <v>0</v>
      </c>
      <c r="Q239" s="201"/>
      <c r="R239" s="202">
        <f>SUM(R240:R319)</f>
        <v>49.072865199999995</v>
      </c>
      <c r="S239" s="201"/>
      <c r="T239" s="203">
        <f>SUM(T240:T319)</f>
        <v>0.0178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4" t="s">
        <v>86</v>
      </c>
      <c r="AT239" s="205" t="s">
        <v>77</v>
      </c>
      <c r="AU239" s="205" t="s">
        <v>86</v>
      </c>
      <c r="AY239" s="204" t="s">
        <v>165</v>
      </c>
      <c r="BK239" s="206">
        <f>SUM(BK240:BK319)</f>
        <v>0</v>
      </c>
    </row>
    <row r="240" s="2" customFormat="1" ht="24.15" customHeight="1">
      <c r="A240" s="42"/>
      <c r="B240" s="43"/>
      <c r="C240" s="209" t="s">
        <v>457</v>
      </c>
      <c r="D240" s="209" t="s">
        <v>167</v>
      </c>
      <c r="E240" s="210" t="s">
        <v>830</v>
      </c>
      <c r="F240" s="211" t="s">
        <v>831</v>
      </c>
      <c r="G240" s="212" t="s">
        <v>250</v>
      </c>
      <c r="H240" s="213">
        <v>5</v>
      </c>
      <c r="I240" s="214"/>
      <c r="J240" s="215">
        <f>ROUND(I240*H240,2)</f>
        <v>0</v>
      </c>
      <c r="K240" s="211" t="s">
        <v>170</v>
      </c>
      <c r="L240" s="48"/>
      <c r="M240" s="216" t="s">
        <v>32</v>
      </c>
      <c r="N240" s="217" t="s">
        <v>49</v>
      </c>
      <c r="O240" s="88"/>
      <c r="P240" s="218">
        <f>O240*H240</f>
        <v>0</v>
      </c>
      <c r="Q240" s="218">
        <v>3.0000000000000001E-05</v>
      </c>
      <c r="R240" s="218">
        <f>Q240*H240</f>
        <v>0.00015000000000000001</v>
      </c>
      <c r="S240" s="218">
        <v>0</v>
      </c>
      <c r="T240" s="219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20" t="s">
        <v>171</v>
      </c>
      <c r="AT240" s="220" t="s">
        <v>167</v>
      </c>
      <c r="AU240" s="220" t="s">
        <v>88</v>
      </c>
      <c r="AY240" s="20" t="s">
        <v>165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20" t="s">
        <v>86</v>
      </c>
      <c r="BK240" s="221">
        <f>ROUND(I240*H240,2)</f>
        <v>0</v>
      </c>
      <c r="BL240" s="20" t="s">
        <v>171</v>
      </c>
      <c r="BM240" s="220" t="s">
        <v>832</v>
      </c>
    </row>
    <row r="241" s="2" customFormat="1">
      <c r="A241" s="42"/>
      <c r="B241" s="43"/>
      <c r="C241" s="44"/>
      <c r="D241" s="222" t="s">
        <v>173</v>
      </c>
      <c r="E241" s="44"/>
      <c r="F241" s="223" t="s">
        <v>833</v>
      </c>
      <c r="G241" s="44"/>
      <c r="H241" s="44"/>
      <c r="I241" s="224"/>
      <c r="J241" s="44"/>
      <c r="K241" s="44"/>
      <c r="L241" s="48"/>
      <c r="M241" s="225"/>
      <c r="N241" s="226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T241" s="20" t="s">
        <v>173</v>
      </c>
      <c r="AU241" s="20" t="s">
        <v>88</v>
      </c>
    </row>
    <row r="242" s="13" customFormat="1">
      <c r="A242" s="13"/>
      <c r="B242" s="227"/>
      <c r="C242" s="228"/>
      <c r="D242" s="229" t="s">
        <v>175</v>
      </c>
      <c r="E242" s="230" t="s">
        <v>32</v>
      </c>
      <c r="F242" s="231" t="s">
        <v>834</v>
      </c>
      <c r="G242" s="228"/>
      <c r="H242" s="230" t="s">
        <v>32</v>
      </c>
      <c r="I242" s="232"/>
      <c r="J242" s="228"/>
      <c r="K242" s="228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175</v>
      </c>
      <c r="AU242" s="237" t="s">
        <v>88</v>
      </c>
      <c r="AV242" s="13" t="s">
        <v>86</v>
      </c>
      <c r="AW242" s="13" t="s">
        <v>39</v>
      </c>
      <c r="AX242" s="13" t="s">
        <v>78</v>
      </c>
      <c r="AY242" s="237" t="s">
        <v>165</v>
      </c>
    </row>
    <row r="243" s="14" customFormat="1">
      <c r="A243" s="14"/>
      <c r="B243" s="238"/>
      <c r="C243" s="239"/>
      <c r="D243" s="229" t="s">
        <v>175</v>
      </c>
      <c r="E243" s="240" t="s">
        <v>32</v>
      </c>
      <c r="F243" s="241" t="s">
        <v>199</v>
      </c>
      <c r="G243" s="239"/>
      <c r="H243" s="242">
        <v>5</v>
      </c>
      <c r="I243" s="243"/>
      <c r="J243" s="239"/>
      <c r="K243" s="239"/>
      <c r="L243" s="244"/>
      <c r="M243" s="245"/>
      <c r="N243" s="246"/>
      <c r="O243" s="246"/>
      <c r="P243" s="246"/>
      <c r="Q243" s="246"/>
      <c r="R243" s="246"/>
      <c r="S243" s="246"/>
      <c r="T243" s="24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8" t="s">
        <v>175</v>
      </c>
      <c r="AU243" s="248" t="s">
        <v>88</v>
      </c>
      <c r="AV243" s="14" t="s">
        <v>88</v>
      </c>
      <c r="AW243" s="14" t="s">
        <v>39</v>
      </c>
      <c r="AX243" s="14" t="s">
        <v>86</v>
      </c>
      <c r="AY243" s="248" t="s">
        <v>165</v>
      </c>
    </row>
    <row r="244" s="2" customFormat="1" ht="33" customHeight="1">
      <c r="A244" s="42"/>
      <c r="B244" s="43"/>
      <c r="C244" s="209" t="s">
        <v>462</v>
      </c>
      <c r="D244" s="209" t="s">
        <v>167</v>
      </c>
      <c r="E244" s="210" t="s">
        <v>835</v>
      </c>
      <c r="F244" s="211" t="s">
        <v>836</v>
      </c>
      <c r="G244" s="212" t="s">
        <v>119</v>
      </c>
      <c r="H244" s="213">
        <v>520.5</v>
      </c>
      <c r="I244" s="214"/>
      <c r="J244" s="215">
        <f>ROUND(I244*H244,2)</f>
        <v>0</v>
      </c>
      <c r="K244" s="211" t="s">
        <v>170</v>
      </c>
      <c r="L244" s="48"/>
      <c r="M244" s="216" t="s">
        <v>32</v>
      </c>
      <c r="N244" s="217" t="s">
        <v>49</v>
      </c>
      <c r="O244" s="88"/>
      <c r="P244" s="218">
        <f>O244*H244</f>
        <v>0</v>
      </c>
      <c r="Q244" s="218">
        <v>0.00012999999999999999</v>
      </c>
      <c r="R244" s="218">
        <f>Q244*H244</f>
        <v>0.067664999999999989</v>
      </c>
      <c r="S244" s="218">
        <v>0</v>
      </c>
      <c r="T244" s="219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0" t="s">
        <v>171</v>
      </c>
      <c r="AT244" s="220" t="s">
        <v>167</v>
      </c>
      <c r="AU244" s="220" t="s">
        <v>88</v>
      </c>
      <c r="AY244" s="20" t="s">
        <v>165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20" t="s">
        <v>86</v>
      </c>
      <c r="BK244" s="221">
        <f>ROUND(I244*H244,2)</f>
        <v>0</v>
      </c>
      <c r="BL244" s="20" t="s">
        <v>171</v>
      </c>
      <c r="BM244" s="220" t="s">
        <v>837</v>
      </c>
    </row>
    <row r="245" s="2" customFormat="1">
      <c r="A245" s="42"/>
      <c r="B245" s="43"/>
      <c r="C245" s="44"/>
      <c r="D245" s="222" t="s">
        <v>173</v>
      </c>
      <c r="E245" s="44"/>
      <c r="F245" s="223" t="s">
        <v>838</v>
      </c>
      <c r="G245" s="44"/>
      <c r="H245" s="44"/>
      <c r="I245" s="224"/>
      <c r="J245" s="44"/>
      <c r="K245" s="44"/>
      <c r="L245" s="48"/>
      <c r="M245" s="225"/>
      <c r="N245" s="226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T245" s="20" t="s">
        <v>173</v>
      </c>
      <c r="AU245" s="20" t="s">
        <v>88</v>
      </c>
    </row>
    <row r="246" s="2" customFormat="1" ht="33" customHeight="1">
      <c r="A246" s="42"/>
      <c r="B246" s="43"/>
      <c r="C246" s="209" t="s">
        <v>467</v>
      </c>
      <c r="D246" s="209" t="s">
        <v>167</v>
      </c>
      <c r="E246" s="210" t="s">
        <v>839</v>
      </c>
      <c r="F246" s="211" t="s">
        <v>840</v>
      </c>
      <c r="G246" s="212" t="s">
        <v>119</v>
      </c>
      <c r="H246" s="213">
        <v>48</v>
      </c>
      <c r="I246" s="214"/>
      <c r="J246" s="215">
        <f>ROUND(I246*H246,2)</f>
        <v>0</v>
      </c>
      <c r="K246" s="211" t="s">
        <v>170</v>
      </c>
      <c r="L246" s="48"/>
      <c r="M246" s="216" t="s">
        <v>32</v>
      </c>
      <c r="N246" s="217" t="s">
        <v>49</v>
      </c>
      <c r="O246" s="88"/>
      <c r="P246" s="218">
        <f>O246*H246</f>
        <v>0</v>
      </c>
      <c r="Q246" s="218">
        <v>0.00025999999999999998</v>
      </c>
      <c r="R246" s="218">
        <f>Q246*H246</f>
        <v>0.012479999999999998</v>
      </c>
      <c r="S246" s="218">
        <v>0</v>
      </c>
      <c r="T246" s="219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0" t="s">
        <v>171</v>
      </c>
      <c r="AT246" s="220" t="s">
        <v>167</v>
      </c>
      <c r="AU246" s="220" t="s">
        <v>88</v>
      </c>
      <c r="AY246" s="20" t="s">
        <v>165</v>
      </c>
      <c r="BE246" s="221">
        <f>IF(N246="základní",J246,0)</f>
        <v>0</v>
      </c>
      <c r="BF246" s="221">
        <f>IF(N246="snížená",J246,0)</f>
        <v>0</v>
      </c>
      <c r="BG246" s="221">
        <f>IF(N246="zákl. přenesená",J246,0)</f>
        <v>0</v>
      </c>
      <c r="BH246" s="221">
        <f>IF(N246="sníž. přenesená",J246,0)</f>
        <v>0</v>
      </c>
      <c r="BI246" s="221">
        <f>IF(N246="nulová",J246,0)</f>
        <v>0</v>
      </c>
      <c r="BJ246" s="20" t="s">
        <v>86</v>
      </c>
      <c r="BK246" s="221">
        <f>ROUND(I246*H246,2)</f>
        <v>0</v>
      </c>
      <c r="BL246" s="20" t="s">
        <v>171</v>
      </c>
      <c r="BM246" s="220" t="s">
        <v>841</v>
      </c>
    </row>
    <row r="247" s="2" customFormat="1">
      <c r="A247" s="42"/>
      <c r="B247" s="43"/>
      <c r="C247" s="44"/>
      <c r="D247" s="222" t="s">
        <v>173</v>
      </c>
      <c r="E247" s="44"/>
      <c r="F247" s="223" t="s">
        <v>842</v>
      </c>
      <c r="G247" s="44"/>
      <c r="H247" s="44"/>
      <c r="I247" s="224"/>
      <c r="J247" s="44"/>
      <c r="K247" s="44"/>
      <c r="L247" s="48"/>
      <c r="M247" s="225"/>
      <c r="N247" s="226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173</v>
      </c>
      <c r="AU247" s="20" t="s">
        <v>88</v>
      </c>
    </row>
    <row r="248" s="2" customFormat="1" ht="33" customHeight="1">
      <c r="A248" s="42"/>
      <c r="B248" s="43"/>
      <c r="C248" s="209" t="s">
        <v>474</v>
      </c>
      <c r="D248" s="209" t="s">
        <v>167</v>
      </c>
      <c r="E248" s="210" t="s">
        <v>843</v>
      </c>
      <c r="F248" s="211" t="s">
        <v>844</v>
      </c>
      <c r="G248" s="212" t="s">
        <v>119</v>
      </c>
      <c r="H248" s="213">
        <v>268.5</v>
      </c>
      <c r="I248" s="214"/>
      <c r="J248" s="215">
        <f>ROUND(I248*H248,2)</f>
        <v>0</v>
      </c>
      <c r="K248" s="211" t="s">
        <v>170</v>
      </c>
      <c r="L248" s="48"/>
      <c r="M248" s="216" t="s">
        <v>32</v>
      </c>
      <c r="N248" s="217" t="s">
        <v>49</v>
      </c>
      <c r="O248" s="88"/>
      <c r="P248" s="218">
        <f>O248*H248</f>
        <v>0</v>
      </c>
      <c r="Q248" s="218">
        <v>0.00016000000000000001</v>
      </c>
      <c r="R248" s="218">
        <f>Q248*H248</f>
        <v>0.042960000000000005</v>
      </c>
      <c r="S248" s="218">
        <v>0</v>
      </c>
      <c r="T248" s="219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0" t="s">
        <v>171</v>
      </c>
      <c r="AT248" s="220" t="s">
        <v>167</v>
      </c>
      <c r="AU248" s="220" t="s">
        <v>88</v>
      </c>
      <c r="AY248" s="20" t="s">
        <v>165</v>
      </c>
      <c r="BE248" s="221">
        <f>IF(N248="základní",J248,0)</f>
        <v>0</v>
      </c>
      <c r="BF248" s="221">
        <f>IF(N248="snížená",J248,0)</f>
        <v>0</v>
      </c>
      <c r="BG248" s="221">
        <f>IF(N248="zákl. přenesená",J248,0)</f>
        <v>0</v>
      </c>
      <c r="BH248" s="221">
        <f>IF(N248="sníž. přenesená",J248,0)</f>
        <v>0</v>
      </c>
      <c r="BI248" s="221">
        <f>IF(N248="nulová",J248,0)</f>
        <v>0</v>
      </c>
      <c r="BJ248" s="20" t="s">
        <v>86</v>
      </c>
      <c r="BK248" s="221">
        <f>ROUND(I248*H248,2)</f>
        <v>0</v>
      </c>
      <c r="BL248" s="20" t="s">
        <v>171</v>
      </c>
      <c r="BM248" s="220" t="s">
        <v>845</v>
      </c>
    </row>
    <row r="249" s="2" customFormat="1">
      <c r="A249" s="42"/>
      <c r="B249" s="43"/>
      <c r="C249" s="44"/>
      <c r="D249" s="222" t="s">
        <v>173</v>
      </c>
      <c r="E249" s="44"/>
      <c r="F249" s="223" t="s">
        <v>846</v>
      </c>
      <c r="G249" s="44"/>
      <c r="H249" s="44"/>
      <c r="I249" s="224"/>
      <c r="J249" s="44"/>
      <c r="K249" s="44"/>
      <c r="L249" s="48"/>
      <c r="M249" s="225"/>
      <c r="N249" s="226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173</v>
      </c>
      <c r="AU249" s="20" t="s">
        <v>88</v>
      </c>
    </row>
    <row r="250" s="2" customFormat="1" ht="33" customHeight="1">
      <c r="A250" s="42"/>
      <c r="B250" s="43"/>
      <c r="C250" s="209" t="s">
        <v>481</v>
      </c>
      <c r="D250" s="209" t="s">
        <v>167</v>
      </c>
      <c r="E250" s="210" t="s">
        <v>847</v>
      </c>
      <c r="F250" s="211" t="s">
        <v>848</v>
      </c>
      <c r="G250" s="212" t="s">
        <v>107</v>
      </c>
      <c r="H250" s="213">
        <v>115.5</v>
      </c>
      <c r="I250" s="214"/>
      <c r="J250" s="215">
        <f>ROUND(I250*H250,2)</f>
        <v>0</v>
      </c>
      <c r="K250" s="211" t="s">
        <v>170</v>
      </c>
      <c r="L250" s="48"/>
      <c r="M250" s="216" t="s">
        <v>32</v>
      </c>
      <c r="N250" s="217" t="s">
        <v>49</v>
      </c>
      <c r="O250" s="88"/>
      <c r="P250" s="218">
        <f>O250*H250</f>
        <v>0</v>
      </c>
      <c r="Q250" s="218">
        <v>0.0014499999999999999</v>
      </c>
      <c r="R250" s="218">
        <f>Q250*H250</f>
        <v>0.16747499999999999</v>
      </c>
      <c r="S250" s="218">
        <v>0</v>
      </c>
      <c r="T250" s="219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0" t="s">
        <v>171</v>
      </c>
      <c r="AT250" s="220" t="s">
        <v>167</v>
      </c>
      <c r="AU250" s="220" t="s">
        <v>88</v>
      </c>
      <c r="AY250" s="20" t="s">
        <v>165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20" t="s">
        <v>86</v>
      </c>
      <c r="BK250" s="221">
        <f>ROUND(I250*H250,2)</f>
        <v>0</v>
      </c>
      <c r="BL250" s="20" t="s">
        <v>171</v>
      </c>
      <c r="BM250" s="220" t="s">
        <v>849</v>
      </c>
    </row>
    <row r="251" s="2" customFormat="1">
      <c r="A251" s="42"/>
      <c r="B251" s="43"/>
      <c r="C251" s="44"/>
      <c r="D251" s="222" t="s">
        <v>173</v>
      </c>
      <c r="E251" s="44"/>
      <c r="F251" s="223" t="s">
        <v>850</v>
      </c>
      <c r="G251" s="44"/>
      <c r="H251" s="44"/>
      <c r="I251" s="224"/>
      <c r="J251" s="44"/>
      <c r="K251" s="44"/>
      <c r="L251" s="48"/>
      <c r="M251" s="225"/>
      <c r="N251" s="226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173</v>
      </c>
      <c r="AU251" s="20" t="s">
        <v>88</v>
      </c>
    </row>
    <row r="252" s="2" customFormat="1" ht="33" customHeight="1">
      <c r="A252" s="42"/>
      <c r="B252" s="43"/>
      <c r="C252" s="209" t="s">
        <v>488</v>
      </c>
      <c r="D252" s="209" t="s">
        <v>167</v>
      </c>
      <c r="E252" s="210" t="s">
        <v>851</v>
      </c>
      <c r="F252" s="211" t="s">
        <v>852</v>
      </c>
      <c r="G252" s="212" t="s">
        <v>119</v>
      </c>
      <c r="H252" s="213">
        <v>520.5</v>
      </c>
      <c r="I252" s="214"/>
      <c r="J252" s="215">
        <f>ROUND(I252*H252,2)</f>
        <v>0</v>
      </c>
      <c r="K252" s="211" t="s">
        <v>170</v>
      </c>
      <c r="L252" s="48"/>
      <c r="M252" s="216" t="s">
        <v>32</v>
      </c>
      <c r="N252" s="217" t="s">
        <v>49</v>
      </c>
      <c r="O252" s="88"/>
      <c r="P252" s="218">
        <f>O252*H252</f>
        <v>0</v>
      </c>
      <c r="Q252" s="218">
        <v>0.00033</v>
      </c>
      <c r="R252" s="218">
        <f>Q252*H252</f>
        <v>0.171765</v>
      </c>
      <c r="S252" s="218">
        <v>0</v>
      </c>
      <c r="T252" s="219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0" t="s">
        <v>171</v>
      </c>
      <c r="AT252" s="220" t="s">
        <v>167</v>
      </c>
      <c r="AU252" s="220" t="s">
        <v>88</v>
      </c>
      <c r="AY252" s="20" t="s">
        <v>165</v>
      </c>
      <c r="BE252" s="221">
        <f>IF(N252="základní",J252,0)</f>
        <v>0</v>
      </c>
      <c r="BF252" s="221">
        <f>IF(N252="snížená",J252,0)</f>
        <v>0</v>
      </c>
      <c r="BG252" s="221">
        <f>IF(N252="zákl. přenesená",J252,0)</f>
        <v>0</v>
      </c>
      <c r="BH252" s="221">
        <f>IF(N252="sníž. přenesená",J252,0)</f>
        <v>0</v>
      </c>
      <c r="BI252" s="221">
        <f>IF(N252="nulová",J252,0)</f>
        <v>0</v>
      </c>
      <c r="BJ252" s="20" t="s">
        <v>86</v>
      </c>
      <c r="BK252" s="221">
        <f>ROUND(I252*H252,2)</f>
        <v>0</v>
      </c>
      <c r="BL252" s="20" t="s">
        <v>171</v>
      </c>
      <c r="BM252" s="220" t="s">
        <v>853</v>
      </c>
    </row>
    <row r="253" s="2" customFormat="1">
      <c r="A253" s="42"/>
      <c r="B253" s="43"/>
      <c r="C253" s="44"/>
      <c r="D253" s="222" t="s">
        <v>173</v>
      </c>
      <c r="E253" s="44"/>
      <c r="F253" s="223" t="s">
        <v>854</v>
      </c>
      <c r="G253" s="44"/>
      <c r="H253" s="44"/>
      <c r="I253" s="224"/>
      <c r="J253" s="44"/>
      <c r="K253" s="44"/>
      <c r="L253" s="48"/>
      <c r="M253" s="225"/>
      <c r="N253" s="226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173</v>
      </c>
      <c r="AU253" s="20" t="s">
        <v>88</v>
      </c>
    </row>
    <row r="254" s="13" customFormat="1">
      <c r="A254" s="13"/>
      <c r="B254" s="227"/>
      <c r="C254" s="228"/>
      <c r="D254" s="229" t="s">
        <v>175</v>
      </c>
      <c r="E254" s="230" t="s">
        <v>32</v>
      </c>
      <c r="F254" s="231" t="s">
        <v>855</v>
      </c>
      <c r="G254" s="228"/>
      <c r="H254" s="230" t="s">
        <v>32</v>
      </c>
      <c r="I254" s="232"/>
      <c r="J254" s="228"/>
      <c r="K254" s="228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175</v>
      </c>
      <c r="AU254" s="237" t="s">
        <v>88</v>
      </c>
      <c r="AV254" s="13" t="s">
        <v>86</v>
      </c>
      <c r="AW254" s="13" t="s">
        <v>39</v>
      </c>
      <c r="AX254" s="13" t="s">
        <v>78</v>
      </c>
      <c r="AY254" s="237" t="s">
        <v>165</v>
      </c>
    </row>
    <row r="255" s="14" customFormat="1">
      <c r="A255" s="14"/>
      <c r="B255" s="238"/>
      <c r="C255" s="239"/>
      <c r="D255" s="229" t="s">
        <v>175</v>
      </c>
      <c r="E255" s="240" t="s">
        <v>32</v>
      </c>
      <c r="F255" s="241" t="s">
        <v>856</v>
      </c>
      <c r="G255" s="239"/>
      <c r="H255" s="242">
        <v>520.5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8" t="s">
        <v>175</v>
      </c>
      <c r="AU255" s="248" t="s">
        <v>88</v>
      </c>
      <c r="AV255" s="14" t="s">
        <v>88</v>
      </c>
      <c r="AW255" s="14" t="s">
        <v>39</v>
      </c>
      <c r="AX255" s="14" t="s">
        <v>86</v>
      </c>
      <c r="AY255" s="248" t="s">
        <v>165</v>
      </c>
    </row>
    <row r="256" s="2" customFormat="1" ht="33" customHeight="1">
      <c r="A256" s="42"/>
      <c r="B256" s="43"/>
      <c r="C256" s="209" t="s">
        <v>495</v>
      </c>
      <c r="D256" s="209" t="s">
        <v>167</v>
      </c>
      <c r="E256" s="210" t="s">
        <v>857</v>
      </c>
      <c r="F256" s="211" t="s">
        <v>858</v>
      </c>
      <c r="G256" s="212" t="s">
        <v>119</v>
      </c>
      <c r="H256" s="213">
        <v>48</v>
      </c>
      <c r="I256" s="214"/>
      <c r="J256" s="215">
        <f>ROUND(I256*H256,2)</f>
        <v>0</v>
      </c>
      <c r="K256" s="211" t="s">
        <v>170</v>
      </c>
      <c r="L256" s="48"/>
      <c r="M256" s="216" t="s">
        <v>32</v>
      </c>
      <c r="N256" s="217" t="s">
        <v>49</v>
      </c>
      <c r="O256" s="88"/>
      <c r="P256" s="218">
        <f>O256*H256</f>
        <v>0</v>
      </c>
      <c r="Q256" s="218">
        <v>0.00064999999999999997</v>
      </c>
      <c r="R256" s="218">
        <f>Q256*H256</f>
        <v>0.031199999999999999</v>
      </c>
      <c r="S256" s="218">
        <v>0</v>
      </c>
      <c r="T256" s="219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0" t="s">
        <v>171</v>
      </c>
      <c r="AT256" s="220" t="s">
        <v>167</v>
      </c>
      <c r="AU256" s="220" t="s">
        <v>88</v>
      </c>
      <c r="AY256" s="20" t="s">
        <v>165</v>
      </c>
      <c r="BE256" s="221">
        <f>IF(N256="základní",J256,0)</f>
        <v>0</v>
      </c>
      <c r="BF256" s="221">
        <f>IF(N256="snížená",J256,0)</f>
        <v>0</v>
      </c>
      <c r="BG256" s="221">
        <f>IF(N256="zákl. přenesená",J256,0)</f>
        <v>0</v>
      </c>
      <c r="BH256" s="221">
        <f>IF(N256="sníž. přenesená",J256,0)</f>
        <v>0</v>
      </c>
      <c r="BI256" s="221">
        <f>IF(N256="nulová",J256,0)</f>
        <v>0</v>
      </c>
      <c r="BJ256" s="20" t="s">
        <v>86</v>
      </c>
      <c r="BK256" s="221">
        <f>ROUND(I256*H256,2)</f>
        <v>0</v>
      </c>
      <c r="BL256" s="20" t="s">
        <v>171</v>
      </c>
      <c r="BM256" s="220" t="s">
        <v>859</v>
      </c>
    </row>
    <row r="257" s="2" customFormat="1">
      <c r="A257" s="42"/>
      <c r="B257" s="43"/>
      <c r="C257" s="44"/>
      <c r="D257" s="222" t="s">
        <v>173</v>
      </c>
      <c r="E257" s="44"/>
      <c r="F257" s="223" t="s">
        <v>860</v>
      </c>
      <c r="G257" s="44"/>
      <c r="H257" s="44"/>
      <c r="I257" s="224"/>
      <c r="J257" s="44"/>
      <c r="K257" s="44"/>
      <c r="L257" s="48"/>
      <c r="M257" s="225"/>
      <c r="N257" s="226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173</v>
      </c>
      <c r="AU257" s="20" t="s">
        <v>88</v>
      </c>
    </row>
    <row r="258" s="13" customFormat="1">
      <c r="A258" s="13"/>
      <c r="B258" s="227"/>
      <c r="C258" s="228"/>
      <c r="D258" s="229" t="s">
        <v>175</v>
      </c>
      <c r="E258" s="230" t="s">
        <v>32</v>
      </c>
      <c r="F258" s="231" t="s">
        <v>861</v>
      </c>
      <c r="G258" s="228"/>
      <c r="H258" s="230" t="s">
        <v>32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175</v>
      </c>
      <c r="AU258" s="237" t="s">
        <v>88</v>
      </c>
      <c r="AV258" s="13" t="s">
        <v>86</v>
      </c>
      <c r="AW258" s="13" t="s">
        <v>39</v>
      </c>
      <c r="AX258" s="13" t="s">
        <v>78</v>
      </c>
      <c r="AY258" s="237" t="s">
        <v>165</v>
      </c>
    </row>
    <row r="259" s="14" customFormat="1">
      <c r="A259" s="14"/>
      <c r="B259" s="238"/>
      <c r="C259" s="239"/>
      <c r="D259" s="229" t="s">
        <v>175</v>
      </c>
      <c r="E259" s="240" t="s">
        <v>32</v>
      </c>
      <c r="F259" s="241" t="s">
        <v>450</v>
      </c>
      <c r="G259" s="239"/>
      <c r="H259" s="242">
        <v>48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175</v>
      </c>
      <c r="AU259" s="248" t="s">
        <v>88</v>
      </c>
      <c r="AV259" s="14" t="s">
        <v>88</v>
      </c>
      <c r="AW259" s="14" t="s">
        <v>39</v>
      </c>
      <c r="AX259" s="14" t="s">
        <v>86</v>
      </c>
      <c r="AY259" s="248" t="s">
        <v>165</v>
      </c>
    </row>
    <row r="260" s="2" customFormat="1" ht="33" customHeight="1">
      <c r="A260" s="42"/>
      <c r="B260" s="43"/>
      <c r="C260" s="209" t="s">
        <v>500</v>
      </c>
      <c r="D260" s="209" t="s">
        <v>167</v>
      </c>
      <c r="E260" s="210" t="s">
        <v>862</v>
      </c>
      <c r="F260" s="211" t="s">
        <v>863</v>
      </c>
      <c r="G260" s="212" t="s">
        <v>119</v>
      </c>
      <c r="H260" s="213">
        <v>268.5</v>
      </c>
      <c r="I260" s="214"/>
      <c r="J260" s="215">
        <f>ROUND(I260*H260,2)</f>
        <v>0</v>
      </c>
      <c r="K260" s="211" t="s">
        <v>170</v>
      </c>
      <c r="L260" s="48"/>
      <c r="M260" s="216" t="s">
        <v>32</v>
      </c>
      <c r="N260" s="217" t="s">
        <v>49</v>
      </c>
      <c r="O260" s="88"/>
      <c r="P260" s="218">
        <f>O260*H260</f>
        <v>0</v>
      </c>
      <c r="Q260" s="218">
        <v>0.00038000000000000002</v>
      </c>
      <c r="R260" s="218">
        <f>Q260*H260</f>
        <v>0.10203000000000001</v>
      </c>
      <c r="S260" s="218">
        <v>0</v>
      </c>
      <c r="T260" s="219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20" t="s">
        <v>171</v>
      </c>
      <c r="AT260" s="220" t="s">
        <v>167</v>
      </c>
      <c r="AU260" s="220" t="s">
        <v>88</v>
      </c>
      <c r="AY260" s="20" t="s">
        <v>165</v>
      </c>
      <c r="BE260" s="221">
        <f>IF(N260="základní",J260,0)</f>
        <v>0</v>
      </c>
      <c r="BF260" s="221">
        <f>IF(N260="snížená",J260,0)</f>
        <v>0</v>
      </c>
      <c r="BG260" s="221">
        <f>IF(N260="zákl. přenesená",J260,0)</f>
        <v>0</v>
      </c>
      <c r="BH260" s="221">
        <f>IF(N260="sníž. přenesená",J260,0)</f>
        <v>0</v>
      </c>
      <c r="BI260" s="221">
        <f>IF(N260="nulová",J260,0)</f>
        <v>0</v>
      </c>
      <c r="BJ260" s="20" t="s">
        <v>86</v>
      </c>
      <c r="BK260" s="221">
        <f>ROUND(I260*H260,2)</f>
        <v>0</v>
      </c>
      <c r="BL260" s="20" t="s">
        <v>171</v>
      </c>
      <c r="BM260" s="220" t="s">
        <v>864</v>
      </c>
    </row>
    <row r="261" s="2" customFormat="1">
      <c r="A261" s="42"/>
      <c r="B261" s="43"/>
      <c r="C261" s="44"/>
      <c r="D261" s="222" t="s">
        <v>173</v>
      </c>
      <c r="E261" s="44"/>
      <c r="F261" s="223" t="s">
        <v>865</v>
      </c>
      <c r="G261" s="44"/>
      <c r="H261" s="44"/>
      <c r="I261" s="224"/>
      <c r="J261" s="44"/>
      <c r="K261" s="44"/>
      <c r="L261" s="48"/>
      <c r="M261" s="225"/>
      <c r="N261" s="226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T261" s="20" t="s">
        <v>173</v>
      </c>
      <c r="AU261" s="20" t="s">
        <v>88</v>
      </c>
    </row>
    <row r="262" s="13" customFormat="1">
      <c r="A262" s="13"/>
      <c r="B262" s="227"/>
      <c r="C262" s="228"/>
      <c r="D262" s="229" t="s">
        <v>175</v>
      </c>
      <c r="E262" s="230" t="s">
        <v>32</v>
      </c>
      <c r="F262" s="231" t="s">
        <v>866</v>
      </c>
      <c r="G262" s="228"/>
      <c r="H262" s="230" t="s">
        <v>32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175</v>
      </c>
      <c r="AU262" s="237" t="s">
        <v>88</v>
      </c>
      <c r="AV262" s="13" t="s">
        <v>86</v>
      </c>
      <c r="AW262" s="13" t="s">
        <v>39</v>
      </c>
      <c r="AX262" s="13" t="s">
        <v>78</v>
      </c>
      <c r="AY262" s="237" t="s">
        <v>165</v>
      </c>
    </row>
    <row r="263" s="14" customFormat="1">
      <c r="A263" s="14"/>
      <c r="B263" s="238"/>
      <c r="C263" s="239"/>
      <c r="D263" s="229" t="s">
        <v>175</v>
      </c>
      <c r="E263" s="240" t="s">
        <v>32</v>
      </c>
      <c r="F263" s="241" t="s">
        <v>867</v>
      </c>
      <c r="G263" s="239"/>
      <c r="H263" s="242">
        <v>123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175</v>
      </c>
      <c r="AU263" s="248" t="s">
        <v>88</v>
      </c>
      <c r="AV263" s="14" t="s">
        <v>88</v>
      </c>
      <c r="AW263" s="14" t="s">
        <v>39</v>
      </c>
      <c r="AX263" s="14" t="s">
        <v>78</v>
      </c>
      <c r="AY263" s="248" t="s">
        <v>165</v>
      </c>
    </row>
    <row r="264" s="13" customFormat="1">
      <c r="A264" s="13"/>
      <c r="B264" s="227"/>
      <c r="C264" s="228"/>
      <c r="D264" s="229" t="s">
        <v>175</v>
      </c>
      <c r="E264" s="230" t="s">
        <v>32</v>
      </c>
      <c r="F264" s="231" t="s">
        <v>868</v>
      </c>
      <c r="G264" s="228"/>
      <c r="H264" s="230" t="s">
        <v>32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175</v>
      </c>
      <c r="AU264" s="237" t="s">
        <v>88</v>
      </c>
      <c r="AV264" s="13" t="s">
        <v>86</v>
      </c>
      <c r="AW264" s="13" t="s">
        <v>39</v>
      </c>
      <c r="AX264" s="13" t="s">
        <v>78</v>
      </c>
      <c r="AY264" s="237" t="s">
        <v>165</v>
      </c>
    </row>
    <row r="265" s="14" customFormat="1">
      <c r="A265" s="14"/>
      <c r="B265" s="238"/>
      <c r="C265" s="239"/>
      <c r="D265" s="229" t="s">
        <v>175</v>
      </c>
      <c r="E265" s="240" t="s">
        <v>32</v>
      </c>
      <c r="F265" s="241" t="s">
        <v>869</v>
      </c>
      <c r="G265" s="239"/>
      <c r="H265" s="242">
        <v>145.5</v>
      </c>
      <c r="I265" s="243"/>
      <c r="J265" s="239"/>
      <c r="K265" s="239"/>
      <c r="L265" s="244"/>
      <c r="M265" s="245"/>
      <c r="N265" s="246"/>
      <c r="O265" s="246"/>
      <c r="P265" s="246"/>
      <c r="Q265" s="246"/>
      <c r="R265" s="246"/>
      <c r="S265" s="246"/>
      <c r="T265" s="24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8" t="s">
        <v>175</v>
      </c>
      <c r="AU265" s="248" t="s">
        <v>88</v>
      </c>
      <c r="AV265" s="14" t="s">
        <v>88</v>
      </c>
      <c r="AW265" s="14" t="s">
        <v>39</v>
      </c>
      <c r="AX265" s="14" t="s">
        <v>78</v>
      </c>
      <c r="AY265" s="248" t="s">
        <v>165</v>
      </c>
    </row>
    <row r="266" s="15" customFormat="1">
      <c r="A266" s="15"/>
      <c r="B266" s="249"/>
      <c r="C266" s="250"/>
      <c r="D266" s="229" t="s">
        <v>175</v>
      </c>
      <c r="E266" s="251" t="s">
        <v>32</v>
      </c>
      <c r="F266" s="252" t="s">
        <v>178</v>
      </c>
      <c r="G266" s="250"/>
      <c r="H266" s="253">
        <v>268.5</v>
      </c>
      <c r="I266" s="254"/>
      <c r="J266" s="250"/>
      <c r="K266" s="250"/>
      <c r="L266" s="255"/>
      <c r="M266" s="256"/>
      <c r="N266" s="257"/>
      <c r="O266" s="257"/>
      <c r="P266" s="257"/>
      <c r="Q266" s="257"/>
      <c r="R266" s="257"/>
      <c r="S266" s="257"/>
      <c r="T266" s="258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9" t="s">
        <v>175</v>
      </c>
      <c r="AU266" s="259" t="s">
        <v>88</v>
      </c>
      <c r="AV266" s="15" t="s">
        <v>171</v>
      </c>
      <c r="AW266" s="15" t="s">
        <v>39</v>
      </c>
      <c r="AX266" s="15" t="s">
        <v>86</v>
      </c>
      <c r="AY266" s="259" t="s">
        <v>165</v>
      </c>
    </row>
    <row r="267" s="2" customFormat="1" ht="37.8" customHeight="1">
      <c r="A267" s="42"/>
      <c r="B267" s="43"/>
      <c r="C267" s="209" t="s">
        <v>507</v>
      </c>
      <c r="D267" s="209" t="s">
        <v>167</v>
      </c>
      <c r="E267" s="210" t="s">
        <v>870</v>
      </c>
      <c r="F267" s="211" t="s">
        <v>871</v>
      </c>
      <c r="G267" s="212" t="s">
        <v>107</v>
      </c>
      <c r="H267" s="213">
        <v>115.5</v>
      </c>
      <c r="I267" s="214"/>
      <c r="J267" s="215">
        <f>ROUND(I267*H267,2)</f>
        <v>0</v>
      </c>
      <c r="K267" s="211" t="s">
        <v>170</v>
      </c>
      <c r="L267" s="48"/>
      <c r="M267" s="216" t="s">
        <v>32</v>
      </c>
      <c r="N267" s="217" t="s">
        <v>49</v>
      </c>
      <c r="O267" s="88"/>
      <c r="P267" s="218">
        <f>O267*H267</f>
        <v>0</v>
      </c>
      <c r="Q267" s="218">
        <v>0.0025999999999999999</v>
      </c>
      <c r="R267" s="218">
        <f>Q267*H267</f>
        <v>0.30030000000000001</v>
      </c>
      <c r="S267" s="218">
        <v>0</v>
      </c>
      <c r="T267" s="219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0" t="s">
        <v>171</v>
      </c>
      <c r="AT267" s="220" t="s">
        <v>167</v>
      </c>
      <c r="AU267" s="220" t="s">
        <v>88</v>
      </c>
      <c r="AY267" s="20" t="s">
        <v>165</v>
      </c>
      <c r="BE267" s="221">
        <f>IF(N267="základní",J267,0)</f>
        <v>0</v>
      </c>
      <c r="BF267" s="221">
        <f>IF(N267="snížená",J267,0)</f>
        <v>0</v>
      </c>
      <c r="BG267" s="221">
        <f>IF(N267="zákl. přenesená",J267,0)</f>
        <v>0</v>
      </c>
      <c r="BH267" s="221">
        <f>IF(N267="sníž. přenesená",J267,0)</f>
        <v>0</v>
      </c>
      <c r="BI267" s="221">
        <f>IF(N267="nulová",J267,0)</f>
        <v>0</v>
      </c>
      <c r="BJ267" s="20" t="s">
        <v>86</v>
      </c>
      <c r="BK267" s="221">
        <f>ROUND(I267*H267,2)</f>
        <v>0</v>
      </c>
      <c r="BL267" s="20" t="s">
        <v>171</v>
      </c>
      <c r="BM267" s="220" t="s">
        <v>872</v>
      </c>
    </row>
    <row r="268" s="2" customFormat="1">
      <c r="A268" s="42"/>
      <c r="B268" s="43"/>
      <c r="C268" s="44"/>
      <c r="D268" s="222" t="s">
        <v>173</v>
      </c>
      <c r="E268" s="44"/>
      <c r="F268" s="223" t="s">
        <v>873</v>
      </c>
      <c r="G268" s="44"/>
      <c r="H268" s="44"/>
      <c r="I268" s="224"/>
      <c r="J268" s="44"/>
      <c r="K268" s="44"/>
      <c r="L268" s="48"/>
      <c r="M268" s="225"/>
      <c r="N268" s="226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173</v>
      </c>
      <c r="AU268" s="20" t="s">
        <v>88</v>
      </c>
    </row>
    <row r="269" s="13" customFormat="1">
      <c r="A269" s="13"/>
      <c r="B269" s="227"/>
      <c r="C269" s="228"/>
      <c r="D269" s="229" t="s">
        <v>175</v>
      </c>
      <c r="E269" s="230" t="s">
        <v>32</v>
      </c>
      <c r="F269" s="231" t="s">
        <v>874</v>
      </c>
      <c r="G269" s="228"/>
      <c r="H269" s="230" t="s">
        <v>32</v>
      </c>
      <c r="I269" s="232"/>
      <c r="J269" s="228"/>
      <c r="K269" s="228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175</v>
      </c>
      <c r="AU269" s="237" t="s">
        <v>88</v>
      </c>
      <c r="AV269" s="13" t="s">
        <v>86</v>
      </c>
      <c r="AW269" s="13" t="s">
        <v>39</v>
      </c>
      <c r="AX269" s="13" t="s">
        <v>78</v>
      </c>
      <c r="AY269" s="237" t="s">
        <v>165</v>
      </c>
    </row>
    <row r="270" s="14" customFormat="1">
      <c r="A270" s="14"/>
      <c r="B270" s="238"/>
      <c r="C270" s="239"/>
      <c r="D270" s="229" t="s">
        <v>175</v>
      </c>
      <c r="E270" s="240" t="s">
        <v>32</v>
      </c>
      <c r="F270" s="241" t="s">
        <v>875</v>
      </c>
      <c r="G270" s="239"/>
      <c r="H270" s="242">
        <v>40.5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175</v>
      </c>
      <c r="AU270" s="248" t="s">
        <v>88</v>
      </c>
      <c r="AV270" s="14" t="s">
        <v>88</v>
      </c>
      <c r="AW270" s="14" t="s">
        <v>39</v>
      </c>
      <c r="AX270" s="14" t="s">
        <v>78</v>
      </c>
      <c r="AY270" s="248" t="s">
        <v>165</v>
      </c>
    </row>
    <row r="271" s="13" customFormat="1">
      <c r="A271" s="13"/>
      <c r="B271" s="227"/>
      <c r="C271" s="228"/>
      <c r="D271" s="229" t="s">
        <v>175</v>
      </c>
      <c r="E271" s="230" t="s">
        <v>32</v>
      </c>
      <c r="F271" s="231" t="s">
        <v>876</v>
      </c>
      <c r="G271" s="228"/>
      <c r="H271" s="230" t="s">
        <v>32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175</v>
      </c>
      <c r="AU271" s="237" t="s">
        <v>88</v>
      </c>
      <c r="AV271" s="13" t="s">
        <v>86</v>
      </c>
      <c r="AW271" s="13" t="s">
        <v>39</v>
      </c>
      <c r="AX271" s="13" t="s">
        <v>78</v>
      </c>
      <c r="AY271" s="237" t="s">
        <v>165</v>
      </c>
    </row>
    <row r="272" s="14" customFormat="1">
      <c r="A272" s="14"/>
      <c r="B272" s="238"/>
      <c r="C272" s="239"/>
      <c r="D272" s="229" t="s">
        <v>175</v>
      </c>
      <c r="E272" s="240" t="s">
        <v>32</v>
      </c>
      <c r="F272" s="241" t="s">
        <v>877</v>
      </c>
      <c r="G272" s="239"/>
      <c r="H272" s="242">
        <v>75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8" t="s">
        <v>175</v>
      </c>
      <c r="AU272" s="248" t="s">
        <v>88</v>
      </c>
      <c r="AV272" s="14" t="s">
        <v>88</v>
      </c>
      <c r="AW272" s="14" t="s">
        <v>39</v>
      </c>
      <c r="AX272" s="14" t="s">
        <v>78</v>
      </c>
      <c r="AY272" s="248" t="s">
        <v>165</v>
      </c>
    </row>
    <row r="273" s="15" customFormat="1">
      <c r="A273" s="15"/>
      <c r="B273" s="249"/>
      <c r="C273" s="250"/>
      <c r="D273" s="229" t="s">
        <v>175</v>
      </c>
      <c r="E273" s="251" t="s">
        <v>32</v>
      </c>
      <c r="F273" s="252" t="s">
        <v>178</v>
      </c>
      <c r="G273" s="250"/>
      <c r="H273" s="253">
        <v>115.5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9" t="s">
        <v>175</v>
      </c>
      <c r="AU273" s="259" t="s">
        <v>88</v>
      </c>
      <c r="AV273" s="15" t="s">
        <v>171</v>
      </c>
      <c r="AW273" s="15" t="s">
        <v>39</v>
      </c>
      <c r="AX273" s="15" t="s">
        <v>86</v>
      </c>
      <c r="AY273" s="259" t="s">
        <v>165</v>
      </c>
    </row>
    <row r="274" s="2" customFormat="1" ht="37.8" customHeight="1">
      <c r="A274" s="42"/>
      <c r="B274" s="43"/>
      <c r="C274" s="209" t="s">
        <v>514</v>
      </c>
      <c r="D274" s="209" t="s">
        <v>167</v>
      </c>
      <c r="E274" s="210" t="s">
        <v>426</v>
      </c>
      <c r="F274" s="211" t="s">
        <v>427</v>
      </c>
      <c r="G274" s="212" t="s">
        <v>119</v>
      </c>
      <c r="H274" s="213">
        <v>837</v>
      </c>
      <c r="I274" s="214"/>
      <c r="J274" s="215">
        <f>ROUND(I274*H274,2)</f>
        <v>0</v>
      </c>
      <c r="K274" s="211" t="s">
        <v>170</v>
      </c>
      <c r="L274" s="48"/>
      <c r="M274" s="216" t="s">
        <v>32</v>
      </c>
      <c r="N274" s="217" t="s">
        <v>49</v>
      </c>
      <c r="O274" s="88"/>
      <c r="P274" s="218">
        <f>O274*H274</f>
        <v>0</v>
      </c>
      <c r="Q274" s="218">
        <v>0</v>
      </c>
      <c r="R274" s="218">
        <f>Q274*H274</f>
        <v>0</v>
      </c>
      <c r="S274" s="218">
        <v>0</v>
      </c>
      <c r="T274" s="219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0" t="s">
        <v>171</v>
      </c>
      <c r="AT274" s="220" t="s">
        <v>167</v>
      </c>
      <c r="AU274" s="220" t="s">
        <v>88</v>
      </c>
      <c r="AY274" s="20" t="s">
        <v>165</v>
      </c>
      <c r="BE274" s="221">
        <f>IF(N274="základní",J274,0)</f>
        <v>0</v>
      </c>
      <c r="BF274" s="221">
        <f>IF(N274="snížená",J274,0)</f>
        <v>0</v>
      </c>
      <c r="BG274" s="221">
        <f>IF(N274="zákl. přenesená",J274,0)</f>
        <v>0</v>
      </c>
      <c r="BH274" s="221">
        <f>IF(N274="sníž. přenesená",J274,0)</f>
        <v>0</v>
      </c>
      <c r="BI274" s="221">
        <f>IF(N274="nulová",J274,0)</f>
        <v>0</v>
      </c>
      <c r="BJ274" s="20" t="s">
        <v>86</v>
      </c>
      <c r="BK274" s="221">
        <f>ROUND(I274*H274,2)</f>
        <v>0</v>
      </c>
      <c r="BL274" s="20" t="s">
        <v>171</v>
      </c>
      <c r="BM274" s="220" t="s">
        <v>878</v>
      </c>
    </row>
    <row r="275" s="2" customFormat="1">
      <c r="A275" s="42"/>
      <c r="B275" s="43"/>
      <c r="C275" s="44"/>
      <c r="D275" s="222" t="s">
        <v>173</v>
      </c>
      <c r="E275" s="44"/>
      <c r="F275" s="223" t="s">
        <v>429</v>
      </c>
      <c r="G275" s="44"/>
      <c r="H275" s="44"/>
      <c r="I275" s="224"/>
      <c r="J275" s="44"/>
      <c r="K275" s="44"/>
      <c r="L275" s="48"/>
      <c r="M275" s="225"/>
      <c r="N275" s="226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173</v>
      </c>
      <c r="AU275" s="20" t="s">
        <v>88</v>
      </c>
    </row>
    <row r="276" s="2" customFormat="1" ht="37.8" customHeight="1">
      <c r="A276" s="42"/>
      <c r="B276" s="43"/>
      <c r="C276" s="209" t="s">
        <v>519</v>
      </c>
      <c r="D276" s="209" t="s">
        <v>167</v>
      </c>
      <c r="E276" s="210" t="s">
        <v>879</v>
      </c>
      <c r="F276" s="211" t="s">
        <v>880</v>
      </c>
      <c r="G276" s="212" t="s">
        <v>107</v>
      </c>
      <c r="H276" s="213">
        <v>115.5</v>
      </c>
      <c r="I276" s="214"/>
      <c r="J276" s="215">
        <f>ROUND(I276*H276,2)</f>
        <v>0</v>
      </c>
      <c r="K276" s="211" t="s">
        <v>170</v>
      </c>
      <c r="L276" s="48"/>
      <c r="M276" s="216" t="s">
        <v>32</v>
      </c>
      <c r="N276" s="217" t="s">
        <v>49</v>
      </c>
      <c r="O276" s="88"/>
      <c r="P276" s="218">
        <f>O276*H276</f>
        <v>0</v>
      </c>
      <c r="Q276" s="218">
        <v>1.0000000000000001E-05</v>
      </c>
      <c r="R276" s="218">
        <f>Q276*H276</f>
        <v>0.001155</v>
      </c>
      <c r="S276" s="218">
        <v>0</v>
      </c>
      <c r="T276" s="219">
        <f>S276*H276</f>
        <v>0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R276" s="220" t="s">
        <v>171</v>
      </c>
      <c r="AT276" s="220" t="s">
        <v>167</v>
      </c>
      <c r="AU276" s="220" t="s">
        <v>88</v>
      </c>
      <c r="AY276" s="20" t="s">
        <v>165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20" t="s">
        <v>86</v>
      </c>
      <c r="BK276" s="221">
        <f>ROUND(I276*H276,2)</f>
        <v>0</v>
      </c>
      <c r="BL276" s="20" t="s">
        <v>171</v>
      </c>
      <c r="BM276" s="220" t="s">
        <v>881</v>
      </c>
    </row>
    <row r="277" s="2" customFormat="1">
      <c r="A277" s="42"/>
      <c r="B277" s="43"/>
      <c r="C277" s="44"/>
      <c r="D277" s="222" t="s">
        <v>173</v>
      </c>
      <c r="E277" s="44"/>
      <c r="F277" s="223" t="s">
        <v>882</v>
      </c>
      <c r="G277" s="44"/>
      <c r="H277" s="44"/>
      <c r="I277" s="224"/>
      <c r="J277" s="44"/>
      <c r="K277" s="44"/>
      <c r="L277" s="48"/>
      <c r="M277" s="225"/>
      <c r="N277" s="226"/>
      <c r="O277" s="88"/>
      <c r="P277" s="88"/>
      <c r="Q277" s="88"/>
      <c r="R277" s="88"/>
      <c r="S277" s="88"/>
      <c r="T277" s="8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T277" s="20" t="s">
        <v>173</v>
      </c>
      <c r="AU277" s="20" t="s">
        <v>88</v>
      </c>
    </row>
    <row r="278" s="2" customFormat="1" ht="49.05" customHeight="1">
      <c r="A278" s="42"/>
      <c r="B278" s="43"/>
      <c r="C278" s="209" t="s">
        <v>526</v>
      </c>
      <c r="D278" s="209" t="s">
        <v>167</v>
      </c>
      <c r="E278" s="210" t="s">
        <v>883</v>
      </c>
      <c r="F278" s="211" t="s">
        <v>884</v>
      </c>
      <c r="G278" s="212" t="s">
        <v>119</v>
      </c>
      <c r="H278" s="213">
        <v>3</v>
      </c>
      <c r="I278" s="214"/>
      <c r="J278" s="215">
        <f>ROUND(I278*H278,2)</f>
        <v>0</v>
      </c>
      <c r="K278" s="211" t="s">
        <v>170</v>
      </c>
      <c r="L278" s="48"/>
      <c r="M278" s="216" t="s">
        <v>32</v>
      </c>
      <c r="N278" s="217" t="s">
        <v>49</v>
      </c>
      <c r="O278" s="88"/>
      <c r="P278" s="218">
        <f>O278*H278</f>
        <v>0</v>
      </c>
      <c r="Q278" s="218">
        <v>0.16850000000000001</v>
      </c>
      <c r="R278" s="218">
        <f>Q278*H278</f>
        <v>0.50550000000000006</v>
      </c>
      <c r="S278" s="218">
        <v>0</v>
      </c>
      <c r="T278" s="219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20" t="s">
        <v>171</v>
      </c>
      <c r="AT278" s="220" t="s">
        <v>167</v>
      </c>
      <c r="AU278" s="220" t="s">
        <v>88</v>
      </c>
      <c r="AY278" s="20" t="s">
        <v>165</v>
      </c>
      <c r="BE278" s="221">
        <f>IF(N278="základní",J278,0)</f>
        <v>0</v>
      </c>
      <c r="BF278" s="221">
        <f>IF(N278="snížená",J278,0)</f>
        <v>0</v>
      </c>
      <c r="BG278" s="221">
        <f>IF(N278="zákl. přenesená",J278,0)</f>
        <v>0</v>
      </c>
      <c r="BH278" s="221">
        <f>IF(N278="sníž. přenesená",J278,0)</f>
        <v>0</v>
      </c>
      <c r="BI278" s="221">
        <f>IF(N278="nulová",J278,0)</f>
        <v>0</v>
      </c>
      <c r="BJ278" s="20" t="s">
        <v>86</v>
      </c>
      <c r="BK278" s="221">
        <f>ROUND(I278*H278,2)</f>
        <v>0</v>
      </c>
      <c r="BL278" s="20" t="s">
        <v>171</v>
      </c>
      <c r="BM278" s="220" t="s">
        <v>885</v>
      </c>
    </row>
    <row r="279" s="2" customFormat="1">
      <c r="A279" s="42"/>
      <c r="B279" s="43"/>
      <c r="C279" s="44"/>
      <c r="D279" s="222" t="s">
        <v>173</v>
      </c>
      <c r="E279" s="44"/>
      <c r="F279" s="223" t="s">
        <v>886</v>
      </c>
      <c r="G279" s="44"/>
      <c r="H279" s="44"/>
      <c r="I279" s="224"/>
      <c r="J279" s="44"/>
      <c r="K279" s="44"/>
      <c r="L279" s="48"/>
      <c r="M279" s="225"/>
      <c r="N279" s="226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0" t="s">
        <v>173</v>
      </c>
      <c r="AU279" s="20" t="s">
        <v>88</v>
      </c>
    </row>
    <row r="280" s="13" customFormat="1">
      <c r="A280" s="13"/>
      <c r="B280" s="227"/>
      <c r="C280" s="228"/>
      <c r="D280" s="229" t="s">
        <v>175</v>
      </c>
      <c r="E280" s="230" t="s">
        <v>32</v>
      </c>
      <c r="F280" s="231" t="s">
        <v>638</v>
      </c>
      <c r="G280" s="228"/>
      <c r="H280" s="230" t="s">
        <v>32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175</v>
      </c>
      <c r="AU280" s="237" t="s">
        <v>88</v>
      </c>
      <c r="AV280" s="13" t="s">
        <v>86</v>
      </c>
      <c r="AW280" s="13" t="s">
        <v>39</v>
      </c>
      <c r="AX280" s="13" t="s">
        <v>78</v>
      </c>
      <c r="AY280" s="237" t="s">
        <v>165</v>
      </c>
    </row>
    <row r="281" s="14" customFormat="1">
      <c r="A281" s="14"/>
      <c r="B281" s="238"/>
      <c r="C281" s="239"/>
      <c r="D281" s="229" t="s">
        <v>175</v>
      </c>
      <c r="E281" s="240" t="s">
        <v>32</v>
      </c>
      <c r="F281" s="241" t="s">
        <v>109</v>
      </c>
      <c r="G281" s="239"/>
      <c r="H281" s="242">
        <v>3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8" t="s">
        <v>175</v>
      </c>
      <c r="AU281" s="248" t="s">
        <v>88</v>
      </c>
      <c r="AV281" s="14" t="s">
        <v>88</v>
      </c>
      <c r="AW281" s="14" t="s">
        <v>39</v>
      </c>
      <c r="AX281" s="14" t="s">
        <v>86</v>
      </c>
      <c r="AY281" s="248" t="s">
        <v>165</v>
      </c>
    </row>
    <row r="282" s="2" customFormat="1" ht="16.5" customHeight="1">
      <c r="A282" s="42"/>
      <c r="B282" s="43"/>
      <c r="C282" s="272" t="s">
        <v>531</v>
      </c>
      <c r="D282" s="272" t="s">
        <v>256</v>
      </c>
      <c r="E282" s="273" t="s">
        <v>887</v>
      </c>
      <c r="F282" s="274" t="s">
        <v>888</v>
      </c>
      <c r="G282" s="275" t="s">
        <v>119</v>
      </c>
      <c r="H282" s="276">
        <v>3.1499999999999999</v>
      </c>
      <c r="I282" s="277"/>
      <c r="J282" s="278">
        <f>ROUND(I282*H282,2)</f>
        <v>0</v>
      </c>
      <c r="K282" s="274" t="s">
        <v>170</v>
      </c>
      <c r="L282" s="279"/>
      <c r="M282" s="280" t="s">
        <v>32</v>
      </c>
      <c r="N282" s="281" t="s">
        <v>49</v>
      </c>
      <c r="O282" s="88"/>
      <c r="P282" s="218">
        <f>O282*H282</f>
        <v>0</v>
      </c>
      <c r="Q282" s="218">
        <v>0.080000000000000002</v>
      </c>
      <c r="R282" s="218">
        <f>Q282*H282</f>
        <v>0.252</v>
      </c>
      <c r="S282" s="218">
        <v>0</v>
      </c>
      <c r="T282" s="219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0" t="s">
        <v>230</v>
      </c>
      <c r="AT282" s="220" t="s">
        <v>256</v>
      </c>
      <c r="AU282" s="220" t="s">
        <v>88</v>
      </c>
      <c r="AY282" s="20" t="s">
        <v>165</v>
      </c>
      <c r="BE282" s="221">
        <f>IF(N282="základní",J282,0)</f>
        <v>0</v>
      </c>
      <c r="BF282" s="221">
        <f>IF(N282="snížená",J282,0)</f>
        <v>0</v>
      </c>
      <c r="BG282" s="221">
        <f>IF(N282="zákl. přenesená",J282,0)</f>
        <v>0</v>
      </c>
      <c r="BH282" s="221">
        <f>IF(N282="sníž. přenesená",J282,0)</f>
        <v>0</v>
      </c>
      <c r="BI282" s="221">
        <f>IF(N282="nulová",J282,0)</f>
        <v>0</v>
      </c>
      <c r="BJ282" s="20" t="s">
        <v>86</v>
      </c>
      <c r="BK282" s="221">
        <f>ROUND(I282*H282,2)</f>
        <v>0</v>
      </c>
      <c r="BL282" s="20" t="s">
        <v>171</v>
      </c>
      <c r="BM282" s="220" t="s">
        <v>889</v>
      </c>
    </row>
    <row r="283" s="14" customFormat="1">
      <c r="A283" s="14"/>
      <c r="B283" s="238"/>
      <c r="C283" s="239"/>
      <c r="D283" s="229" t="s">
        <v>175</v>
      </c>
      <c r="E283" s="239"/>
      <c r="F283" s="241" t="s">
        <v>890</v>
      </c>
      <c r="G283" s="239"/>
      <c r="H283" s="242">
        <v>3.1499999999999999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8" t="s">
        <v>175</v>
      </c>
      <c r="AU283" s="248" t="s">
        <v>88</v>
      </c>
      <c r="AV283" s="14" t="s">
        <v>88</v>
      </c>
      <c r="AW283" s="14" t="s">
        <v>4</v>
      </c>
      <c r="AX283" s="14" t="s">
        <v>86</v>
      </c>
      <c r="AY283" s="248" t="s">
        <v>165</v>
      </c>
    </row>
    <row r="284" s="2" customFormat="1" ht="55.5" customHeight="1">
      <c r="A284" s="42"/>
      <c r="B284" s="43"/>
      <c r="C284" s="209" t="s">
        <v>536</v>
      </c>
      <c r="D284" s="209" t="s">
        <v>167</v>
      </c>
      <c r="E284" s="210" t="s">
        <v>891</v>
      </c>
      <c r="F284" s="211" t="s">
        <v>892</v>
      </c>
      <c r="G284" s="212" t="s">
        <v>119</v>
      </c>
      <c r="H284" s="213">
        <v>465</v>
      </c>
      <c r="I284" s="214"/>
      <c r="J284" s="215">
        <f>ROUND(I284*H284,2)</f>
        <v>0</v>
      </c>
      <c r="K284" s="211" t="s">
        <v>170</v>
      </c>
      <c r="L284" s="48"/>
      <c r="M284" s="216" t="s">
        <v>32</v>
      </c>
      <c r="N284" s="217" t="s">
        <v>49</v>
      </c>
      <c r="O284" s="88"/>
      <c r="P284" s="218">
        <f>O284*H284</f>
        <v>0</v>
      </c>
      <c r="Q284" s="218">
        <v>0.085760000000000003</v>
      </c>
      <c r="R284" s="218">
        <f>Q284*H284</f>
        <v>39.878399999999999</v>
      </c>
      <c r="S284" s="218">
        <v>0</v>
      </c>
      <c r="T284" s="219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0" t="s">
        <v>171</v>
      </c>
      <c r="AT284" s="220" t="s">
        <v>167</v>
      </c>
      <c r="AU284" s="220" t="s">
        <v>88</v>
      </c>
      <c r="AY284" s="20" t="s">
        <v>165</v>
      </c>
      <c r="BE284" s="221">
        <f>IF(N284="základní",J284,0)</f>
        <v>0</v>
      </c>
      <c r="BF284" s="221">
        <f>IF(N284="snížená",J284,0)</f>
        <v>0</v>
      </c>
      <c r="BG284" s="221">
        <f>IF(N284="zákl. přenesená",J284,0)</f>
        <v>0</v>
      </c>
      <c r="BH284" s="221">
        <f>IF(N284="sníž. přenesená",J284,0)</f>
        <v>0</v>
      </c>
      <c r="BI284" s="221">
        <f>IF(N284="nulová",J284,0)</f>
        <v>0</v>
      </c>
      <c r="BJ284" s="20" t="s">
        <v>86</v>
      </c>
      <c r="BK284" s="221">
        <f>ROUND(I284*H284,2)</f>
        <v>0</v>
      </c>
      <c r="BL284" s="20" t="s">
        <v>171</v>
      </c>
      <c r="BM284" s="220" t="s">
        <v>893</v>
      </c>
    </row>
    <row r="285" s="2" customFormat="1">
      <c r="A285" s="42"/>
      <c r="B285" s="43"/>
      <c r="C285" s="44"/>
      <c r="D285" s="222" t="s">
        <v>173</v>
      </c>
      <c r="E285" s="44"/>
      <c r="F285" s="223" t="s">
        <v>894</v>
      </c>
      <c r="G285" s="44"/>
      <c r="H285" s="44"/>
      <c r="I285" s="224"/>
      <c r="J285" s="44"/>
      <c r="K285" s="44"/>
      <c r="L285" s="48"/>
      <c r="M285" s="225"/>
      <c r="N285" s="226"/>
      <c r="O285" s="88"/>
      <c r="P285" s="88"/>
      <c r="Q285" s="88"/>
      <c r="R285" s="88"/>
      <c r="S285" s="88"/>
      <c r="T285" s="89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T285" s="20" t="s">
        <v>173</v>
      </c>
      <c r="AU285" s="20" t="s">
        <v>88</v>
      </c>
    </row>
    <row r="286" s="13" customFormat="1">
      <c r="A286" s="13"/>
      <c r="B286" s="227"/>
      <c r="C286" s="228"/>
      <c r="D286" s="229" t="s">
        <v>175</v>
      </c>
      <c r="E286" s="230" t="s">
        <v>32</v>
      </c>
      <c r="F286" s="231" t="s">
        <v>644</v>
      </c>
      <c r="G286" s="228"/>
      <c r="H286" s="230" t="s">
        <v>32</v>
      </c>
      <c r="I286" s="232"/>
      <c r="J286" s="228"/>
      <c r="K286" s="228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175</v>
      </c>
      <c r="AU286" s="237" t="s">
        <v>88</v>
      </c>
      <c r="AV286" s="13" t="s">
        <v>86</v>
      </c>
      <c r="AW286" s="13" t="s">
        <v>39</v>
      </c>
      <c r="AX286" s="13" t="s">
        <v>78</v>
      </c>
      <c r="AY286" s="237" t="s">
        <v>165</v>
      </c>
    </row>
    <row r="287" s="13" customFormat="1">
      <c r="A287" s="13"/>
      <c r="B287" s="227"/>
      <c r="C287" s="228"/>
      <c r="D287" s="229" t="s">
        <v>175</v>
      </c>
      <c r="E287" s="230" t="s">
        <v>32</v>
      </c>
      <c r="F287" s="231" t="s">
        <v>895</v>
      </c>
      <c r="G287" s="228"/>
      <c r="H287" s="230" t="s">
        <v>32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175</v>
      </c>
      <c r="AU287" s="237" t="s">
        <v>88</v>
      </c>
      <c r="AV287" s="13" t="s">
        <v>86</v>
      </c>
      <c r="AW287" s="13" t="s">
        <v>39</v>
      </c>
      <c r="AX287" s="13" t="s">
        <v>78</v>
      </c>
      <c r="AY287" s="237" t="s">
        <v>165</v>
      </c>
    </row>
    <row r="288" s="14" customFormat="1">
      <c r="A288" s="14"/>
      <c r="B288" s="238"/>
      <c r="C288" s="239"/>
      <c r="D288" s="229" t="s">
        <v>175</v>
      </c>
      <c r="E288" s="240" t="s">
        <v>32</v>
      </c>
      <c r="F288" s="241" t="s">
        <v>896</v>
      </c>
      <c r="G288" s="239"/>
      <c r="H288" s="242">
        <v>465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175</v>
      </c>
      <c r="AU288" s="248" t="s">
        <v>88</v>
      </c>
      <c r="AV288" s="14" t="s">
        <v>88</v>
      </c>
      <c r="AW288" s="14" t="s">
        <v>39</v>
      </c>
      <c r="AX288" s="14" t="s">
        <v>86</v>
      </c>
      <c r="AY288" s="248" t="s">
        <v>165</v>
      </c>
    </row>
    <row r="289" s="2" customFormat="1" ht="24.15" customHeight="1">
      <c r="A289" s="42"/>
      <c r="B289" s="43"/>
      <c r="C289" s="272" t="s">
        <v>541</v>
      </c>
      <c r="D289" s="272" t="s">
        <v>256</v>
      </c>
      <c r="E289" s="273" t="s">
        <v>763</v>
      </c>
      <c r="F289" s="274" t="s">
        <v>764</v>
      </c>
      <c r="G289" s="275" t="s">
        <v>107</v>
      </c>
      <c r="H289" s="276">
        <v>51.149999999999999</v>
      </c>
      <c r="I289" s="277"/>
      <c r="J289" s="278">
        <f>ROUND(I289*H289,2)</f>
        <v>0</v>
      </c>
      <c r="K289" s="274" t="s">
        <v>170</v>
      </c>
      <c r="L289" s="279"/>
      <c r="M289" s="280" t="s">
        <v>32</v>
      </c>
      <c r="N289" s="281" t="s">
        <v>49</v>
      </c>
      <c r="O289" s="88"/>
      <c r="P289" s="218">
        <f>O289*H289</f>
        <v>0</v>
      </c>
      <c r="Q289" s="218">
        <v>0.13200000000000001</v>
      </c>
      <c r="R289" s="218">
        <f>Q289*H289</f>
        <v>6.7518000000000002</v>
      </c>
      <c r="S289" s="218">
        <v>0</v>
      </c>
      <c r="T289" s="219">
        <f>S289*H289</f>
        <v>0</v>
      </c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R289" s="220" t="s">
        <v>230</v>
      </c>
      <c r="AT289" s="220" t="s">
        <v>256</v>
      </c>
      <c r="AU289" s="220" t="s">
        <v>88</v>
      </c>
      <c r="AY289" s="20" t="s">
        <v>165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20" t="s">
        <v>86</v>
      </c>
      <c r="BK289" s="221">
        <f>ROUND(I289*H289,2)</f>
        <v>0</v>
      </c>
      <c r="BL289" s="20" t="s">
        <v>171</v>
      </c>
      <c r="BM289" s="220" t="s">
        <v>897</v>
      </c>
    </row>
    <row r="290" s="14" customFormat="1">
      <c r="A290" s="14"/>
      <c r="B290" s="238"/>
      <c r="C290" s="239"/>
      <c r="D290" s="229" t="s">
        <v>175</v>
      </c>
      <c r="E290" s="239"/>
      <c r="F290" s="241" t="s">
        <v>898</v>
      </c>
      <c r="G290" s="239"/>
      <c r="H290" s="242">
        <v>51.149999999999999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175</v>
      </c>
      <c r="AU290" s="248" t="s">
        <v>88</v>
      </c>
      <c r="AV290" s="14" t="s">
        <v>88</v>
      </c>
      <c r="AW290" s="14" t="s">
        <v>4</v>
      </c>
      <c r="AX290" s="14" t="s">
        <v>86</v>
      </c>
      <c r="AY290" s="248" t="s">
        <v>165</v>
      </c>
    </row>
    <row r="291" s="2" customFormat="1" ht="24.15" customHeight="1">
      <c r="A291" s="42"/>
      <c r="B291" s="43"/>
      <c r="C291" s="209" t="s">
        <v>546</v>
      </c>
      <c r="D291" s="209" t="s">
        <v>167</v>
      </c>
      <c r="E291" s="210" t="s">
        <v>899</v>
      </c>
      <c r="F291" s="211" t="s">
        <v>900</v>
      </c>
      <c r="G291" s="212" t="s">
        <v>202</v>
      </c>
      <c r="H291" s="213">
        <v>0.17999999999999999</v>
      </c>
      <c r="I291" s="214"/>
      <c r="J291" s="215">
        <f>ROUND(I291*H291,2)</f>
        <v>0</v>
      </c>
      <c r="K291" s="211" t="s">
        <v>170</v>
      </c>
      <c r="L291" s="48"/>
      <c r="M291" s="216" t="s">
        <v>32</v>
      </c>
      <c r="N291" s="217" t="s">
        <v>49</v>
      </c>
      <c r="O291" s="88"/>
      <c r="P291" s="218">
        <f>O291*H291</f>
        <v>0</v>
      </c>
      <c r="Q291" s="218">
        <v>2.2563399999999998</v>
      </c>
      <c r="R291" s="218">
        <f>Q291*H291</f>
        <v>0.40614119999999992</v>
      </c>
      <c r="S291" s="218">
        <v>0</v>
      </c>
      <c r="T291" s="219">
        <f>S291*H291</f>
        <v>0</v>
      </c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R291" s="220" t="s">
        <v>171</v>
      </c>
      <c r="AT291" s="220" t="s">
        <v>167</v>
      </c>
      <c r="AU291" s="220" t="s">
        <v>88</v>
      </c>
      <c r="AY291" s="20" t="s">
        <v>165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20" t="s">
        <v>86</v>
      </c>
      <c r="BK291" s="221">
        <f>ROUND(I291*H291,2)</f>
        <v>0</v>
      </c>
      <c r="BL291" s="20" t="s">
        <v>171</v>
      </c>
      <c r="BM291" s="220" t="s">
        <v>901</v>
      </c>
    </row>
    <row r="292" s="2" customFormat="1">
      <c r="A292" s="42"/>
      <c r="B292" s="43"/>
      <c r="C292" s="44"/>
      <c r="D292" s="222" t="s">
        <v>173</v>
      </c>
      <c r="E292" s="44"/>
      <c r="F292" s="223" t="s">
        <v>902</v>
      </c>
      <c r="G292" s="44"/>
      <c r="H292" s="44"/>
      <c r="I292" s="224"/>
      <c r="J292" s="44"/>
      <c r="K292" s="44"/>
      <c r="L292" s="48"/>
      <c r="M292" s="225"/>
      <c r="N292" s="226"/>
      <c r="O292" s="88"/>
      <c r="P292" s="88"/>
      <c r="Q292" s="88"/>
      <c r="R292" s="88"/>
      <c r="S292" s="88"/>
      <c r="T292" s="89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T292" s="20" t="s">
        <v>173</v>
      </c>
      <c r="AU292" s="20" t="s">
        <v>88</v>
      </c>
    </row>
    <row r="293" s="14" customFormat="1">
      <c r="A293" s="14"/>
      <c r="B293" s="238"/>
      <c r="C293" s="239"/>
      <c r="D293" s="229" t="s">
        <v>175</v>
      </c>
      <c r="E293" s="240" t="s">
        <v>32</v>
      </c>
      <c r="F293" s="241" t="s">
        <v>903</v>
      </c>
      <c r="G293" s="239"/>
      <c r="H293" s="242">
        <v>0.17999999999999999</v>
      </c>
      <c r="I293" s="243"/>
      <c r="J293" s="239"/>
      <c r="K293" s="239"/>
      <c r="L293" s="244"/>
      <c r="M293" s="245"/>
      <c r="N293" s="246"/>
      <c r="O293" s="246"/>
      <c r="P293" s="246"/>
      <c r="Q293" s="246"/>
      <c r="R293" s="246"/>
      <c r="S293" s="246"/>
      <c r="T293" s="24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8" t="s">
        <v>175</v>
      </c>
      <c r="AU293" s="248" t="s">
        <v>88</v>
      </c>
      <c r="AV293" s="14" t="s">
        <v>88</v>
      </c>
      <c r="AW293" s="14" t="s">
        <v>39</v>
      </c>
      <c r="AX293" s="14" t="s">
        <v>86</v>
      </c>
      <c r="AY293" s="248" t="s">
        <v>165</v>
      </c>
    </row>
    <row r="294" s="2" customFormat="1" ht="62.7" customHeight="1">
      <c r="A294" s="42"/>
      <c r="B294" s="43"/>
      <c r="C294" s="209" t="s">
        <v>551</v>
      </c>
      <c r="D294" s="209" t="s">
        <v>167</v>
      </c>
      <c r="E294" s="210" t="s">
        <v>468</v>
      </c>
      <c r="F294" s="211" t="s">
        <v>469</v>
      </c>
      <c r="G294" s="212" t="s">
        <v>119</v>
      </c>
      <c r="H294" s="213">
        <v>55</v>
      </c>
      <c r="I294" s="214"/>
      <c r="J294" s="215">
        <f>ROUND(I294*H294,2)</f>
        <v>0</v>
      </c>
      <c r="K294" s="211" t="s">
        <v>170</v>
      </c>
      <c r="L294" s="48"/>
      <c r="M294" s="216" t="s">
        <v>32</v>
      </c>
      <c r="N294" s="217" t="s">
        <v>49</v>
      </c>
      <c r="O294" s="88"/>
      <c r="P294" s="218">
        <f>O294*H294</f>
        <v>0</v>
      </c>
      <c r="Q294" s="218">
        <v>0.00060999999999999997</v>
      </c>
      <c r="R294" s="218">
        <f>Q294*H294</f>
        <v>0.033549999999999996</v>
      </c>
      <c r="S294" s="218">
        <v>0</v>
      </c>
      <c r="T294" s="219">
        <f>S294*H294</f>
        <v>0</v>
      </c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R294" s="220" t="s">
        <v>171</v>
      </c>
      <c r="AT294" s="220" t="s">
        <v>167</v>
      </c>
      <c r="AU294" s="220" t="s">
        <v>88</v>
      </c>
      <c r="AY294" s="20" t="s">
        <v>165</v>
      </c>
      <c r="BE294" s="221">
        <f>IF(N294="základní",J294,0)</f>
        <v>0</v>
      </c>
      <c r="BF294" s="221">
        <f>IF(N294="snížená",J294,0)</f>
        <v>0</v>
      </c>
      <c r="BG294" s="221">
        <f>IF(N294="zákl. přenesená",J294,0)</f>
        <v>0</v>
      </c>
      <c r="BH294" s="221">
        <f>IF(N294="sníž. přenesená",J294,0)</f>
        <v>0</v>
      </c>
      <c r="BI294" s="221">
        <f>IF(N294="nulová",J294,0)</f>
        <v>0</v>
      </c>
      <c r="BJ294" s="20" t="s">
        <v>86</v>
      </c>
      <c r="BK294" s="221">
        <f>ROUND(I294*H294,2)</f>
        <v>0</v>
      </c>
      <c r="BL294" s="20" t="s">
        <v>171</v>
      </c>
      <c r="BM294" s="220" t="s">
        <v>904</v>
      </c>
    </row>
    <row r="295" s="2" customFormat="1">
      <c r="A295" s="42"/>
      <c r="B295" s="43"/>
      <c r="C295" s="44"/>
      <c r="D295" s="222" t="s">
        <v>173</v>
      </c>
      <c r="E295" s="44"/>
      <c r="F295" s="223" t="s">
        <v>471</v>
      </c>
      <c r="G295" s="44"/>
      <c r="H295" s="44"/>
      <c r="I295" s="224"/>
      <c r="J295" s="44"/>
      <c r="K295" s="44"/>
      <c r="L295" s="48"/>
      <c r="M295" s="225"/>
      <c r="N295" s="226"/>
      <c r="O295" s="88"/>
      <c r="P295" s="88"/>
      <c r="Q295" s="88"/>
      <c r="R295" s="88"/>
      <c r="S295" s="88"/>
      <c r="T295" s="89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T295" s="20" t="s">
        <v>173</v>
      </c>
      <c r="AU295" s="20" t="s">
        <v>88</v>
      </c>
    </row>
    <row r="296" s="13" customFormat="1">
      <c r="A296" s="13"/>
      <c r="B296" s="227"/>
      <c r="C296" s="228"/>
      <c r="D296" s="229" t="s">
        <v>175</v>
      </c>
      <c r="E296" s="230" t="s">
        <v>32</v>
      </c>
      <c r="F296" s="231" t="s">
        <v>905</v>
      </c>
      <c r="G296" s="228"/>
      <c r="H296" s="230" t="s">
        <v>32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175</v>
      </c>
      <c r="AU296" s="237" t="s">
        <v>88</v>
      </c>
      <c r="AV296" s="13" t="s">
        <v>86</v>
      </c>
      <c r="AW296" s="13" t="s">
        <v>39</v>
      </c>
      <c r="AX296" s="13" t="s">
        <v>78</v>
      </c>
      <c r="AY296" s="237" t="s">
        <v>165</v>
      </c>
    </row>
    <row r="297" s="14" customFormat="1">
      <c r="A297" s="14"/>
      <c r="B297" s="238"/>
      <c r="C297" s="239"/>
      <c r="D297" s="229" t="s">
        <v>175</v>
      </c>
      <c r="E297" s="240" t="s">
        <v>32</v>
      </c>
      <c r="F297" s="241" t="s">
        <v>495</v>
      </c>
      <c r="G297" s="239"/>
      <c r="H297" s="242">
        <v>55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175</v>
      </c>
      <c r="AU297" s="248" t="s">
        <v>88</v>
      </c>
      <c r="AV297" s="14" t="s">
        <v>88</v>
      </c>
      <c r="AW297" s="14" t="s">
        <v>39</v>
      </c>
      <c r="AX297" s="14" t="s">
        <v>86</v>
      </c>
      <c r="AY297" s="248" t="s">
        <v>165</v>
      </c>
    </row>
    <row r="298" s="2" customFormat="1" ht="55.5" customHeight="1">
      <c r="A298" s="42"/>
      <c r="B298" s="43"/>
      <c r="C298" s="209" t="s">
        <v>556</v>
      </c>
      <c r="D298" s="209" t="s">
        <v>167</v>
      </c>
      <c r="E298" s="210" t="s">
        <v>906</v>
      </c>
      <c r="F298" s="211" t="s">
        <v>907</v>
      </c>
      <c r="G298" s="212" t="s">
        <v>119</v>
      </c>
      <c r="H298" s="213">
        <v>580</v>
      </c>
      <c r="I298" s="214"/>
      <c r="J298" s="215">
        <f>ROUND(I298*H298,2)</f>
        <v>0</v>
      </c>
      <c r="K298" s="211" t="s">
        <v>170</v>
      </c>
      <c r="L298" s="48"/>
      <c r="M298" s="216" t="s">
        <v>32</v>
      </c>
      <c r="N298" s="217" t="s">
        <v>49</v>
      </c>
      <c r="O298" s="88"/>
      <c r="P298" s="218">
        <f>O298*H298</f>
        <v>0</v>
      </c>
      <c r="Q298" s="218">
        <v>0.00059999999999999995</v>
      </c>
      <c r="R298" s="218">
        <f>Q298*H298</f>
        <v>0.34799999999999998</v>
      </c>
      <c r="S298" s="218">
        <v>0</v>
      </c>
      <c r="T298" s="219">
        <f>S298*H298</f>
        <v>0</v>
      </c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R298" s="220" t="s">
        <v>171</v>
      </c>
      <c r="AT298" s="220" t="s">
        <v>167</v>
      </c>
      <c r="AU298" s="220" t="s">
        <v>88</v>
      </c>
      <c r="AY298" s="20" t="s">
        <v>165</v>
      </c>
      <c r="BE298" s="221">
        <f>IF(N298="základní",J298,0)</f>
        <v>0</v>
      </c>
      <c r="BF298" s="221">
        <f>IF(N298="snížená",J298,0)</f>
        <v>0</v>
      </c>
      <c r="BG298" s="221">
        <f>IF(N298="zákl. přenesená",J298,0)</f>
        <v>0</v>
      </c>
      <c r="BH298" s="221">
        <f>IF(N298="sníž. přenesená",J298,0)</f>
        <v>0</v>
      </c>
      <c r="BI298" s="221">
        <f>IF(N298="nulová",J298,0)</f>
        <v>0</v>
      </c>
      <c r="BJ298" s="20" t="s">
        <v>86</v>
      </c>
      <c r="BK298" s="221">
        <f>ROUND(I298*H298,2)</f>
        <v>0</v>
      </c>
      <c r="BL298" s="20" t="s">
        <v>171</v>
      </c>
      <c r="BM298" s="220" t="s">
        <v>908</v>
      </c>
    </row>
    <row r="299" s="2" customFormat="1">
      <c r="A299" s="42"/>
      <c r="B299" s="43"/>
      <c r="C299" s="44"/>
      <c r="D299" s="222" t="s">
        <v>173</v>
      </c>
      <c r="E299" s="44"/>
      <c r="F299" s="223" t="s">
        <v>909</v>
      </c>
      <c r="G299" s="44"/>
      <c r="H299" s="44"/>
      <c r="I299" s="224"/>
      <c r="J299" s="44"/>
      <c r="K299" s="44"/>
      <c r="L299" s="48"/>
      <c r="M299" s="225"/>
      <c r="N299" s="226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T299" s="20" t="s">
        <v>173</v>
      </c>
      <c r="AU299" s="20" t="s">
        <v>88</v>
      </c>
    </row>
    <row r="300" s="13" customFormat="1">
      <c r="A300" s="13"/>
      <c r="B300" s="227"/>
      <c r="C300" s="228"/>
      <c r="D300" s="229" t="s">
        <v>175</v>
      </c>
      <c r="E300" s="230" t="s">
        <v>32</v>
      </c>
      <c r="F300" s="231" t="s">
        <v>910</v>
      </c>
      <c r="G300" s="228"/>
      <c r="H300" s="230" t="s">
        <v>32</v>
      </c>
      <c r="I300" s="232"/>
      <c r="J300" s="228"/>
      <c r="K300" s="228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175</v>
      </c>
      <c r="AU300" s="237" t="s">
        <v>88</v>
      </c>
      <c r="AV300" s="13" t="s">
        <v>86</v>
      </c>
      <c r="AW300" s="13" t="s">
        <v>39</v>
      </c>
      <c r="AX300" s="13" t="s">
        <v>78</v>
      </c>
      <c r="AY300" s="237" t="s">
        <v>165</v>
      </c>
    </row>
    <row r="301" s="14" customFormat="1">
      <c r="A301" s="14"/>
      <c r="B301" s="238"/>
      <c r="C301" s="239"/>
      <c r="D301" s="229" t="s">
        <v>175</v>
      </c>
      <c r="E301" s="240" t="s">
        <v>32</v>
      </c>
      <c r="F301" s="241" t="s">
        <v>911</v>
      </c>
      <c r="G301" s="239"/>
      <c r="H301" s="242">
        <v>580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8" t="s">
        <v>175</v>
      </c>
      <c r="AU301" s="248" t="s">
        <v>88</v>
      </c>
      <c r="AV301" s="14" t="s">
        <v>88</v>
      </c>
      <c r="AW301" s="14" t="s">
        <v>39</v>
      </c>
      <c r="AX301" s="14" t="s">
        <v>86</v>
      </c>
      <c r="AY301" s="248" t="s">
        <v>165</v>
      </c>
    </row>
    <row r="302" s="2" customFormat="1" ht="24.15" customHeight="1">
      <c r="A302" s="42"/>
      <c r="B302" s="43"/>
      <c r="C302" s="209" t="s">
        <v>563</v>
      </c>
      <c r="D302" s="209" t="s">
        <v>167</v>
      </c>
      <c r="E302" s="210" t="s">
        <v>912</v>
      </c>
      <c r="F302" s="211" t="s">
        <v>913</v>
      </c>
      <c r="G302" s="212" t="s">
        <v>119</v>
      </c>
      <c r="H302" s="213">
        <v>635</v>
      </c>
      <c r="I302" s="214"/>
      <c r="J302" s="215">
        <f>ROUND(I302*H302,2)</f>
        <v>0</v>
      </c>
      <c r="K302" s="211" t="s">
        <v>170</v>
      </c>
      <c r="L302" s="48"/>
      <c r="M302" s="216" t="s">
        <v>32</v>
      </c>
      <c r="N302" s="217" t="s">
        <v>49</v>
      </c>
      <c r="O302" s="88"/>
      <c r="P302" s="218">
        <f>O302*H302</f>
        <v>0</v>
      </c>
      <c r="Q302" s="218">
        <v>0</v>
      </c>
      <c r="R302" s="218">
        <f>Q302*H302</f>
        <v>0</v>
      </c>
      <c r="S302" s="218">
        <v>0</v>
      </c>
      <c r="T302" s="219">
        <f>S302*H302</f>
        <v>0</v>
      </c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R302" s="220" t="s">
        <v>171</v>
      </c>
      <c r="AT302" s="220" t="s">
        <v>167</v>
      </c>
      <c r="AU302" s="220" t="s">
        <v>88</v>
      </c>
      <c r="AY302" s="20" t="s">
        <v>165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20" t="s">
        <v>86</v>
      </c>
      <c r="BK302" s="221">
        <f>ROUND(I302*H302,2)</f>
        <v>0</v>
      </c>
      <c r="BL302" s="20" t="s">
        <v>171</v>
      </c>
      <c r="BM302" s="220" t="s">
        <v>914</v>
      </c>
    </row>
    <row r="303" s="2" customFormat="1">
      <c r="A303" s="42"/>
      <c r="B303" s="43"/>
      <c r="C303" s="44"/>
      <c r="D303" s="222" t="s">
        <v>173</v>
      </c>
      <c r="E303" s="44"/>
      <c r="F303" s="223" t="s">
        <v>915</v>
      </c>
      <c r="G303" s="44"/>
      <c r="H303" s="44"/>
      <c r="I303" s="224"/>
      <c r="J303" s="44"/>
      <c r="K303" s="44"/>
      <c r="L303" s="48"/>
      <c r="M303" s="225"/>
      <c r="N303" s="226"/>
      <c r="O303" s="88"/>
      <c r="P303" s="88"/>
      <c r="Q303" s="88"/>
      <c r="R303" s="88"/>
      <c r="S303" s="88"/>
      <c r="T303" s="89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T303" s="20" t="s">
        <v>173</v>
      </c>
      <c r="AU303" s="20" t="s">
        <v>88</v>
      </c>
    </row>
    <row r="304" s="13" customFormat="1">
      <c r="A304" s="13"/>
      <c r="B304" s="227"/>
      <c r="C304" s="228"/>
      <c r="D304" s="229" t="s">
        <v>175</v>
      </c>
      <c r="E304" s="230" t="s">
        <v>32</v>
      </c>
      <c r="F304" s="231" t="s">
        <v>916</v>
      </c>
      <c r="G304" s="228"/>
      <c r="H304" s="230" t="s">
        <v>32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175</v>
      </c>
      <c r="AU304" s="237" t="s">
        <v>88</v>
      </c>
      <c r="AV304" s="13" t="s">
        <v>86</v>
      </c>
      <c r="AW304" s="13" t="s">
        <v>39</v>
      </c>
      <c r="AX304" s="13" t="s">
        <v>78</v>
      </c>
      <c r="AY304" s="237" t="s">
        <v>165</v>
      </c>
    </row>
    <row r="305" s="13" customFormat="1">
      <c r="A305" s="13"/>
      <c r="B305" s="227"/>
      <c r="C305" s="228"/>
      <c r="D305" s="229" t="s">
        <v>175</v>
      </c>
      <c r="E305" s="230" t="s">
        <v>32</v>
      </c>
      <c r="F305" s="231" t="s">
        <v>905</v>
      </c>
      <c r="G305" s="228"/>
      <c r="H305" s="230" t="s">
        <v>32</v>
      </c>
      <c r="I305" s="232"/>
      <c r="J305" s="228"/>
      <c r="K305" s="228"/>
      <c r="L305" s="233"/>
      <c r="M305" s="234"/>
      <c r="N305" s="235"/>
      <c r="O305" s="235"/>
      <c r="P305" s="235"/>
      <c r="Q305" s="235"/>
      <c r="R305" s="235"/>
      <c r="S305" s="235"/>
      <c r="T305" s="23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7" t="s">
        <v>175</v>
      </c>
      <c r="AU305" s="237" t="s">
        <v>88</v>
      </c>
      <c r="AV305" s="13" t="s">
        <v>86</v>
      </c>
      <c r="AW305" s="13" t="s">
        <v>39</v>
      </c>
      <c r="AX305" s="13" t="s">
        <v>78</v>
      </c>
      <c r="AY305" s="237" t="s">
        <v>165</v>
      </c>
    </row>
    <row r="306" s="14" customFormat="1">
      <c r="A306" s="14"/>
      <c r="B306" s="238"/>
      <c r="C306" s="239"/>
      <c r="D306" s="229" t="s">
        <v>175</v>
      </c>
      <c r="E306" s="240" t="s">
        <v>32</v>
      </c>
      <c r="F306" s="241" t="s">
        <v>495</v>
      </c>
      <c r="G306" s="239"/>
      <c r="H306" s="242">
        <v>55</v>
      </c>
      <c r="I306" s="243"/>
      <c r="J306" s="239"/>
      <c r="K306" s="239"/>
      <c r="L306" s="244"/>
      <c r="M306" s="245"/>
      <c r="N306" s="246"/>
      <c r="O306" s="246"/>
      <c r="P306" s="246"/>
      <c r="Q306" s="246"/>
      <c r="R306" s="246"/>
      <c r="S306" s="246"/>
      <c r="T306" s="24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8" t="s">
        <v>175</v>
      </c>
      <c r="AU306" s="248" t="s">
        <v>88</v>
      </c>
      <c r="AV306" s="14" t="s">
        <v>88</v>
      </c>
      <c r="AW306" s="14" t="s">
        <v>39</v>
      </c>
      <c r="AX306" s="14" t="s">
        <v>78</v>
      </c>
      <c r="AY306" s="248" t="s">
        <v>165</v>
      </c>
    </row>
    <row r="307" s="13" customFormat="1">
      <c r="A307" s="13"/>
      <c r="B307" s="227"/>
      <c r="C307" s="228"/>
      <c r="D307" s="229" t="s">
        <v>175</v>
      </c>
      <c r="E307" s="230" t="s">
        <v>32</v>
      </c>
      <c r="F307" s="231" t="s">
        <v>910</v>
      </c>
      <c r="G307" s="228"/>
      <c r="H307" s="230" t="s">
        <v>32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175</v>
      </c>
      <c r="AU307" s="237" t="s">
        <v>88</v>
      </c>
      <c r="AV307" s="13" t="s">
        <v>86</v>
      </c>
      <c r="AW307" s="13" t="s">
        <v>39</v>
      </c>
      <c r="AX307" s="13" t="s">
        <v>78</v>
      </c>
      <c r="AY307" s="237" t="s">
        <v>165</v>
      </c>
    </row>
    <row r="308" s="14" customFormat="1">
      <c r="A308" s="14"/>
      <c r="B308" s="238"/>
      <c r="C308" s="239"/>
      <c r="D308" s="229" t="s">
        <v>175</v>
      </c>
      <c r="E308" s="240" t="s">
        <v>32</v>
      </c>
      <c r="F308" s="241" t="s">
        <v>911</v>
      </c>
      <c r="G308" s="239"/>
      <c r="H308" s="242">
        <v>580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8" t="s">
        <v>175</v>
      </c>
      <c r="AU308" s="248" t="s">
        <v>88</v>
      </c>
      <c r="AV308" s="14" t="s">
        <v>88</v>
      </c>
      <c r="AW308" s="14" t="s">
        <v>39</v>
      </c>
      <c r="AX308" s="14" t="s">
        <v>78</v>
      </c>
      <c r="AY308" s="248" t="s">
        <v>165</v>
      </c>
    </row>
    <row r="309" s="15" customFormat="1">
      <c r="A309" s="15"/>
      <c r="B309" s="249"/>
      <c r="C309" s="250"/>
      <c r="D309" s="229" t="s">
        <v>175</v>
      </c>
      <c r="E309" s="251" t="s">
        <v>32</v>
      </c>
      <c r="F309" s="252" t="s">
        <v>178</v>
      </c>
      <c r="G309" s="250"/>
      <c r="H309" s="253">
        <v>635</v>
      </c>
      <c r="I309" s="254"/>
      <c r="J309" s="250"/>
      <c r="K309" s="250"/>
      <c r="L309" s="255"/>
      <c r="M309" s="256"/>
      <c r="N309" s="257"/>
      <c r="O309" s="257"/>
      <c r="P309" s="257"/>
      <c r="Q309" s="257"/>
      <c r="R309" s="257"/>
      <c r="S309" s="257"/>
      <c r="T309" s="258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9" t="s">
        <v>175</v>
      </c>
      <c r="AU309" s="259" t="s">
        <v>88</v>
      </c>
      <c r="AV309" s="15" t="s">
        <v>171</v>
      </c>
      <c r="AW309" s="15" t="s">
        <v>39</v>
      </c>
      <c r="AX309" s="15" t="s">
        <v>86</v>
      </c>
      <c r="AY309" s="259" t="s">
        <v>165</v>
      </c>
    </row>
    <row r="310" s="2" customFormat="1" ht="24.15" customHeight="1">
      <c r="A310" s="42"/>
      <c r="B310" s="43"/>
      <c r="C310" s="209" t="s">
        <v>571</v>
      </c>
      <c r="D310" s="209" t="s">
        <v>167</v>
      </c>
      <c r="E310" s="210" t="s">
        <v>917</v>
      </c>
      <c r="F310" s="211" t="s">
        <v>918</v>
      </c>
      <c r="G310" s="212" t="s">
        <v>119</v>
      </c>
      <c r="H310" s="213">
        <v>55</v>
      </c>
      <c r="I310" s="214"/>
      <c r="J310" s="215">
        <f>ROUND(I310*H310,2)</f>
        <v>0</v>
      </c>
      <c r="K310" s="211" t="s">
        <v>170</v>
      </c>
      <c r="L310" s="48"/>
      <c r="M310" s="216" t="s">
        <v>32</v>
      </c>
      <c r="N310" s="217" t="s">
        <v>49</v>
      </c>
      <c r="O310" s="88"/>
      <c r="P310" s="218">
        <f>O310*H310</f>
        <v>0</v>
      </c>
      <c r="Q310" s="218">
        <v>0</v>
      </c>
      <c r="R310" s="218">
        <f>Q310*H310</f>
        <v>0</v>
      </c>
      <c r="S310" s="218">
        <v>0</v>
      </c>
      <c r="T310" s="219">
        <f>S310*H310</f>
        <v>0</v>
      </c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R310" s="220" t="s">
        <v>171</v>
      </c>
      <c r="AT310" s="220" t="s">
        <v>167</v>
      </c>
      <c r="AU310" s="220" t="s">
        <v>88</v>
      </c>
      <c r="AY310" s="20" t="s">
        <v>165</v>
      </c>
      <c r="BE310" s="221">
        <f>IF(N310="základní",J310,0)</f>
        <v>0</v>
      </c>
      <c r="BF310" s="221">
        <f>IF(N310="snížená",J310,0)</f>
        <v>0</v>
      </c>
      <c r="BG310" s="221">
        <f>IF(N310="zákl. přenesená",J310,0)</f>
        <v>0</v>
      </c>
      <c r="BH310" s="221">
        <f>IF(N310="sníž. přenesená",J310,0)</f>
        <v>0</v>
      </c>
      <c r="BI310" s="221">
        <f>IF(N310="nulová",J310,0)</f>
        <v>0</v>
      </c>
      <c r="BJ310" s="20" t="s">
        <v>86</v>
      </c>
      <c r="BK310" s="221">
        <f>ROUND(I310*H310,2)</f>
        <v>0</v>
      </c>
      <c r="BL310" s="20" t="s">
        <v>171</v>
      </c>
      <c r="BM310" s="220" t="s">
        <v>919</v>
      </c>
    </row>
    <row r="311" s="2" customFormat="1">
      <c r="A311" s="42"/>
      <c r="B311" s="43"/>
      <c r="C311" s="44"/>
      <c r="D311" s="222" t="s">
        <v>173</v>
      </c>
      <c r="E311" s="44"/>
      <c r="F311" s="223" t="s">
        <v>920</v>
      </c>
      <c r="G311" s="44"/>
      <c r="H311" s="44"/>
      <c r="I311" s="224"/>
      <c r="J311" s="44"/>
      <c r="K311" s="44"/>
      <c r="L311" s="48"/>
      <c r="M311" s="225"/>
      <c r="N311" s="226"/>
      <c r="O311" s="88"/>
      <c r="P311" s="88"/>
      <c r="Q311" s="88"/>
      <c r="R311" s="88"/>
      <c r="S311" s="88"/>
      <c r="T311" s="89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T311" s="20" t="s">
        <v>173</v>
      </c>
      <c r="AU311" s="20" t="s">
        <v>88</v>
      </c>
    </row>
    <row r="312" s="2" customFormat="1" ht="55.5" customHeight="1">
      <c r="A312" s="42"/>
      <c r="B312" s="43"/>
      <c r="C312" s="209" t="s">
        <v>579</v>
      </c>
      <c r="D312" s="209" t="s">
        <v>167</v>
      </c>
      <c r="E312" s="210" t="s">
        <v>921</v>
      </c>
      <c r="F312" s="211" t="s">
        <v>922</v>
      </c>
      <c r="G312" s="212" t="s">
        <v>250</v>
      </c>
      <c r="H312" s="213">
        <v>5</v>
      </c>
      <c r="I312" s="214"/>
      <c r="J312" s="215">
        <f>ROUND(I312*H312,2)</f>
        <v>0</v>
      </c>
      <c r="K312" s="211" t="s">
        <v>170</v>
      </c>
      <c r="L312" s="48"/>
      <c r="M312" s="216" t="s">
        <v>32</v>
      </c>
      <c r="N312" s="217" t="s">
        <v>49</v>
      </c>
      <c r="O312" s="88"/>
      <c r="P312" s="218">
        <f>O312*H312</f>
        <v>0</v>
      </c>
      <c r="Q312" s="218">
        <v>0</v>
      </c>
      <c r="R312" s="218">
        <f>Q312*H312</f>
        <v>0</v>
      </c>
      <c r="S312" s="218">
        <v>0.002</v>
      </c>
      <c r="T312" s="219">
        <f>S312*H312</f>
        <v>0.01</v>
      </c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R312" s="220" t="s">
        <v>171</v>
      </c>
      <c r="AT312" s="220" t="s">
        <v>167</v>
      </c>
      <c r="AU312" s="220" t="s">
        <v>88</v>
      </c>
      <c r="AY312" s="20" t="s">
        <v>165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20" t="s">
        <v>86</v>
      </c>
      <c r="BK312" s="221">
        <f>ROUND(I312*H312,2)</f>
        <v>0</v>
      </c>
      <c r="BL312" s="20" t="s">
        <v>171</v>
      </c>
      <c r="BM312" s="220" t="s">
        <v>923</v>
      </c>
    </row>
    <row r="313" s="2" customFormat="1">
      <c r="A313" s="42"/>
      <c r="B313" s="43"/>
      <c r="C313" s="44"/>
      <c r="D313" s="222" t="s">
        <v>173</v>
      </c>
      <c r="E313" s="44"/>
      <c r="F313" s="223" t="s">
        <v>924</v>
      </c>
      <c r="G313" s="44"/>
      <c r="H313" s="44"/>
      <c r="I313" s="224"/>
      <c r="J313" s="44"/>
      <c r="K313" s="44"/>
      <c r="L313" s="48"/>
      <c r="M313" s="225"/>
      <c r="N313" s="226"/>
      <c r="O313" s="88"/>
      <c r="P313" s="88"/>
      <c r="Q313" s="88"/>
      <c r="R313" s="88"/>
      <c r="S313" s="88"/>
      <c r="T313" s="89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T313" s="20" t="s">
        <v>173</v>
      </c>
      <c r="AU313" s="20" t="s">
        <v>88</v>
      </c>
    </row>
    <row r="314" s="13" customFormat="1">
      <c r="A314" s="13"/>
      <c r="B314" s="227"/>
      <c r="C314" s="228"/>
      <c r="D314" s="229" t="s">
        <v>175</v>
      </c>
      <c r="E314" s="230" t="s">
        <v>32</v>
      </c>
      <c r="F314" s="231" t="s">
        <v>834</v>
      </c>
      <c r="G314" s="228"/>
      <c r="H314" s="230" t="s">
        <v>32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175</v>
      </c>
      <c r="AU314" s="237" t="s">
        <v>88</v>
      </c>
      <c r="AV314" s="13" t="s">
        <v>86</v>
      </c>
      <c r="AW314" s="13" t="s">
        <v>39</v>
      </c>
      <c r="AX314" s="13" t="s">
        <v>78</v>
      </c>
      <c r="AY314" s="237" t="s">
        <v>165</v>
      </c>
    </row>
    <row r="315" s="14" customFormat="1">
      <c r="A315" s="14"/>
      <c r="B315" s="238"/>
      <c r="C315" s="239"/>
      <c r="D315" s="229" t="s">
        <v>175</v>
      </c>
      <c r="E315" s="240" t="s">
        <v>32</v>
      </c>
      <c r="F315" s="241" t="s">
        <v>199</v>
      </c>
      <c r="G315" s="239"/>
      <c r="H315" s="242">
        <v>5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175</v>
      </c>
      <c r="AU315" s="248" t="s">
        <v>88</v>
      </c>
      <c r="AV315" s="14" t="s">
        <v>88</v>
      </c>
      <c r="AW315" s="14" t="s">
        <v>39</v>
      </c>
      <c r="AX315" s="14" t="s">
        <v>86</v>
      </c>
      <c r="AY315" s="248" t="s">
        <v>165</v>
      </c>
    </row>
    <row r="316" s="2" customFormat="1" ht="44.25" customHeight="1">
      <c r="A316" s="42"/>
      <c r="B316" s="43"/>
      <c r="C316" s="209" t="s">
        <v>410</v>
      </c>
      <c r="D316" s="209" t="s">
        <v>167</v>
      </c>
      <c r="E316" s="210" t="s">
        <v>925</v>
      </c>
      <c r="F316" s="211" t="s">
        <v>926</v>
      </c>
      <c r="G316" s="212" t="s">
        <v>119</v>
      </c>
      <c r="H316" s="213">
        <v>0.20000000000000001</v>
      </c>
      <c r="I316" s="214"/>
      <c r="J316" s="215">
        <f>ROUND(I316*H316,2)</f>
        <v>0</v>
      </c>
      <c r="K316" s="211" t="s">
        <v>170</v>
      </c>
      <c r="L316" s="48"/>
      <c r="M316" s="216" t="s">
        <v>32</v>
      </c>
      <c r="N316" s="217" t="s">
        <v>49</v>
      </c>
      <c r="O316" s="88"/>
      <c r="P316" s="218">
        <f>O316*H316</f>
        <v>0</v>
      </c>
      <c r="Q316" s="218">
        <v>0.00147</v>
      </c>
      <c r="R316" s="218">
        <f>Q316*H316</f>
        <v>0.00029399999999999999</v>
      </c>
      <c r="S316" s="218">
        <v>0.039</v>
      </c>
      <c r="T316" s="219">
        <f>S316*H316</f>
        <v>0.0078000000000000005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20" t="s">
        <v>171</v>
      </c>
      <c r="AT316" s="220" t="s">
        <v>167</v>
      </c>
      <c r="AU316" s="220" t="s">
        <v>88</v>
      </c>
      <c r="AY316" s="20" t="s">
        <v>165</v>
      </c>
      <c r="BE316" s="221">
        <f>IF(N316="základní",J316,0)</f>
        <v>0</v>
      </c>
      <c r="BF316" s="221">
        <f>IF(N316="snížená",J316,0)</f>
        <v>0</v>
      </c>
      <c r="BG316" s="221">
        <f>IF(N316="zákl. přenesená",J316,0)</f>
        <v>0</v>
      </c>
      <c r="BH316" s="221">
        <f>IF(N316="sníž. přenesená",J316,0)</f>
        <v>0</v>
      </c>
      <c r="BI316" s="221">
        <f>IF(N316="nulová",J316,0)</f>
        <v>0</v>
      </c>
      <c r="BJ316" s="20" t="s">
        <v>86</v>
      </c>
      <c r="BK316" s="221">
        <f>ROUND(I316*H316,2)</f>
        <v>0</v>
      </c>
      <c r="BL316" s="20" t="s">
        <v>171</v>
      </c>
      <c r="BM316" s="220" t="s">
        <v>927</v>
      </c>
    </row>
    <row r="317" s="2" customFormat="1">
      <c r="A317" s="42"/>
      <c r="B317" s="43"/>
      <c r="C317" s="44"/>
      <c r="D317" s="222" t="s">
        <v>173</v>
      </c>
      <c r="E317" s="44"/>
      <c r="F317" s="223" t="s">
        <v>928</v>
      </c>
      <c r="G317" s="44"/>
      <c r="H317" s="44"/>
      <c r="I317" s="224"/>
      <c r="J317" s="44"/>
      <c r="K317" s="44"/>
      <c r="L317" s="48"/>
      <c r="M317" s="225"/>
      <c r="N317" s="226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T317" s="20" t="s">
        <v>173</v>
      </c>
      <c r="AU317" s="20" t="s">
        <v>88</v>
      </c>
    </row>
    <row r="318" s="2" customFormat="1" ht="55.5" customHeight="1">
      <c r="A318" s="42"/>
      <c r="B318" s="43"/>
      <c r="C318" s="209" t="s">
        <v>929</v>
      </c>
      <c r="D318" s="209" t="s">
        <v>167</v>
      </c>
      <c r="E318" s="210" t="s">
        <v>930</v>
      </c>
      <c r="F318" s="211" t="s">
        <v>931</v>
      </c>
      <c r="G318" s="212" t="s">
        <v>107</v>
      </c>
      <c r="H318" s="213">
        <v>5.4000000000000004</v>
      </c>
      <c r="I318" s="214"/>
      <c r="J318" s="215">
        <f>ROUND(I318*H318,2)</f>
        <v>0</v>
      </c>
      <c r="K318" s="211" t="s">
        <v>170</v>
      </c>
      <c r="L318" s="48"/>
      <c r="M318" s="216" t="s">
        <v>32</v>
      </c>
      <c r="N318" s="217" t="s">
        <v>49</v>
      </c>
      <c r="O318" s="88"/>
      <c r="P318" s="218">
        <f>O318*H318</f>
        <v>0</v>
      </c>
      <c r="Q318" s="218">
        <v>0</v>
      </c>
      <c r="R318" s="218">
        <f>Q318*H318</f>
        <v>0</v>
      </c>
      <c r="S318" s="218">
        <v>0</v>
      </c>
      <c r="T318" s="219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0" t="s">
        <v>171</v>
      </c>
      <c r="AT318" s="220" t="s">
        <v>167</v>
      </c>
      <c r="AU318" s="220" t="s">
        <v>88</v>
      </c>
      <c r="AY318" s="20" t="s">
        <v>165</v>
      </c>
      <c r="BE318" s="221">
        <f>IF(N318="základní",J318,0)</f>
        <v>0</v>
      </c>
      <c r="BF318" s="221">
        <f>IF(N318="snížená",J318,0)</f>
        <v>0</v>
      </c>
      <c r="BG318" s="221">
        <f>IF(N318="zákl. přenesená",J318,0)</f>
        <v>0</v>
      </c>
      <c r="BH318" s="221">
        <f>IF(N318="sníž. přenesená",J318,0)</f>
        <v>0</v>
      </c>
      <c r="BI318" s="221">
        <f>IF(N318="nulová",J318,0)</f>
        <v>0</v>
      </c>
      <c r="BJ318" s="20" t="s">
        <v>86</v>
      </c>
      <c r="BK318" s="221">
        <f>ROUND(I318*H318,2)</f>
        <v>0</v>
      </c>
      <c r="BL318" s="20" t="s">
        <v>171</v>
      </c>
      <c r="BM318" s="220" t="s">
        <v>932</v>
      </c>
    </row>
    <row r="319" s="2" customFormat="1">
      <c r="A319" s="42"/>
      <c r="B319" s="43"/>
      <c r="C319" s="44"/>
      <c r="D319" s="222" t="s">
        <v>173</v>
      </c>
      <c r="E319" s="44"/>
      <c r="F319" s="223" t="s">
        <v>933</v>
      </c>
      <c r="G319" s="44"/>
      <c r="H319" s="44"/>
      <c r="I319" s="224"/>
      <c r="J319" s="44"/>
      <c r="K319" s="44"/>
      <c r="L319" s="48"/>
      <c r="M319" s="225"/>
      <c r="N319" s="226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173</v>
      </c>
      <c r="AU319" s="20" t="s">
        <v>88</v>
      </c>
    </row>
    <row r="320" s="12" customFormat="1" ht="22.8" customHeight="1">
      <c r="A320" s="12"/>
      <c r="B320" s="193"/>
      <c r="C320" s="194"/>
      <c r="D320" s="195" t="s">
        <v>77</v>
      </c>
      <c r="E320" s="207" t="s">
        <v>561</v>
      </c>
      <c r="F320" s="207" t="s">
        <v>562</v>
      </c>
      <c r="G320" s="194"/>
      <c r="H320" s="194"/>
      <c r="I320" s="197"/>
      <c r="J320" s="208">
        <f>BK320</f>
        <v>0</v>
      </c>
      <c r="K320" s="194"/>
      <c r="L320" s="199"/>
      <c r="M320" s="200"/>
      <c r="N320" s="201"/>
      <c r="O320" s="201"/>
      <c r="P320" s="202">
        <f>SUM(P321:P332)</f>
        <v>0</v>
      </c>
      <c r="Q320" s="201"/>
      <c r="R320" s="202">
        <f>SUM(R321:R332)</f>
        <v>0</v>
      </c>
      <c r="S320" s="201"/>
      <c r="T320" s="203">
        <f>SUM(T321:T332)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4" t="s">
        <v>86</v>
      </c>
      <c r="AT320" s="205" t="s">
        <v>77</v>
      </c>
      <c r="AU320" s="205" t="s">
        <v>86</v>
      </c>
      <c r="AY320" s="204" t="s">
        <v>165</v>
      </c>
      <c r="BK320" s="206">
        <f>SUM(BK321:BK332)</f>
        <v>0</v>
      </c>
    </row>
    <row r="321" s="2" customFormat="1" ht="21.75" customHeight="1">
      <c r="A321" s="42"/>
      <c r="B321" s="43"/>
      <c r="C321" s="209" t="s">
        <v>934</v>
      </c>
      <c r="D321" s="209" t="s">
        <v>167</v>
      </c>
      <c r="E321" s="210" t="s">
        <v>564</v>
      </c>
      <c r="F321" s="211" t="s">
        <v>565</v>
      </c>
      <c r="G321" s="212" t="s">
        <v>300</v>
      </c>
      <c r="H321" s="213">
        <v>29.768999999999998</v>
      </c>
      <c r="I321" s="214"/>
      <c r="J321" s="215">
        <f>ROUND(I321*H321,2)</f>
        <v>0</v>
      </c>
      <c r="K321" s="211" t="s">
        <v>32</v>
      </c>
      <c r="L321" s="48"/>
      <c r="M321" s="216" t="s">
        <v>32</v>
      </c>
      <c r="N321" s="217" t="s">
        <v>49</v>
      </c>
      <c r="O321" s="88"/>
      <c r="P321" s="218">
        <f>O321*H321</f>
        <v>0</v>
      </c>
      <c r="Q321" s="218">
        <v>0</v>
      </c>
      <c r="R321" s="218">
        <f>Q321*H321</f>
        <v>0</v>
      </c>
      <c r="S321" s="218">
        <v>0</v>
      </c>
      <c r="T321" s="219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0" t="s">
        <v>171</v>
      </c>
      <c r="AT321" s="220" t="s">
        <v>167</v>
      </c>
      <c r="AU321" s="220" t="s">
        <v>88</v>
      </c>
      <c r="AY321" s="20" t="s">
        <v>165</v>
      </c>
      <c r="BE321" s="221">
        <f>IF(N321="základní",J321,0)</f>
        <v>0</v>
      </c>
      <c r="BF321" s="221">
        <f>IF(N321="snížená",J321,0)</f>
        <v>0</v>
      </c>
      <c r="BG321" s="221">
        <f>IF(N321="zákl. přenesená",J321,0)</f>
        <v>0</v>
      </c>
      <c r="BH321" s="221">
        <f>IF(N321="sníž. přenesená",J321,0)</f>
        <v>0</v>
      </c>
      <c r="BI321" s="221">
        <f>IF(N321="nulová",J321,0)</f>
        <v>0</v>
      </c>
      <c r="BJ321" s="20" t="s">
        <v>86</v>
      </c>
      <c r="BK321" s="221">
        <f>ROUND(I321*H321,2)</f>
        <v>0</v>
      </c>
      <c r="BL321" s="20" t="s">
        <v>171</v>
      </c>
      <c r="BM321" s="220" t="s">
        <v>935</v>
      </c>
    </row>
    <row r="322" s="2" customFormat="1">
      <c r="A322" s="42"/>
      <c r="B322" s="43"/>
      <c r="C322" s="44"/>
      <c r="D322" s="229" t="s">
        <v>195</v>
      </c>
      <c r="E322" s="44"/>
      <c r="F322" s="260" t="s">
        <v>567</v>
      </c>
      <c r="G322" s="44"/>
      <c r="H322" s="44"/>
      <c r="I322" s="224"/>
      <c r="J322" s="44"/>
      <c r="K322" s="44"/>
      <c r="L322" s="48"/>
      <c r="M322" s="225"/>
      <c r="N322" s="226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0" t="s">
        <v>195</v>
      </c>
      <c r="AU322" s="20" t="s">
        <v>88</v>
      </c>
    </row>
    <row r="323" s="2" customFormat="1" ht="24.15" customHeight="1">
      <c r="A323" s="42"/>
      <c r="B323" s="43"/>
      <c r="C323" s="209" t="s">
        <v>936</v>
      </c>
      <c r="D323" s="209" t="s">
        <v>167</v>
      </c>
      <c r="E323" s="210" t="s">
        <v>572</v>
      </c>
      <c r="F323" s="211" t="s">
        <v>573</v>
      </c>
      <c r="G323" s="212" t="s">
        <v>300</v>
      </c>
      <c r="H323" s="213">
        <v>29.768999999999998</v>
      </c>
      <c r="I323" s="214"/>
      <c r="J323" s="215">
        <f>ROUND(I323*H323,2)</f>
        <v>0</v>
      </c>
      <c r="K323" s="211" t="s">
        <v>170</v>
      </c>
      <c r="L323" s="48"/>
      <c r="M323" s="216" t="s">
        <v>32</v>
      </c>
      <c r="N323" s="217" t="s">
        <v>49</v>
      </c>
      <c r="O323" s="88"/>
      <c r="P323" s="218">
        <f>O323*H323</f>
        <v>0</v>
      </c>
      <c r="Q323" s="218">
        <v>0</v>
      </c>
      <c r="R323" s="218">
        <f>Q323*H323</f>
        <v>0</v>
      </c>
      <c r="S323" s="218">
        <v>0</v>
      </c>
      <c r="T323" s="219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20" t="s">
        <v>171</v>
      </c>
      <c r="AT323" s="220" t="s">
        <v>167</v>
      </c>
      <c r="AU323" s="220" t="s">
        <v>88</v>
      </c>
      <c r="AY323" s="20" t="s">
        <v>165</v>
      </c>
      <c r="BE323" s="221">
        <f>IF(N323="základní",J323,0)</f>
        <v>0</v>
      </c>
      <c r="BF323" s="221">
        <f>IF(N323="snížená",J323,0)</f>
        <v>0</v>
      </c>
      <c r="BG323" s="221">
        <f>IF(N323="zákl. přenesená",J323,0)</f>
        <v>0</v>
      </c>
      <c r="BH323" s="221">
        <f>IF(N323="sníž. přenesená",J323,0)</f>
        <v>0</v>
      </c>
      <c r="BI323" s="221">
        <f>IF(N323="nulová",J323,0)</f>
        <v>0</v>
      </c>
      <c r="BJ323" s="20" t="s">
        <v>86</v>
      </c>
      <c r="BK323" s="221">
        <f>ROUND(I323*H323,2)</f>
        <v>0</v>
      </c>
      <c r="BL323" s="20" t="s">
        <v>171</v>
      </c>
      <c r="BM323" s="220" t="s">
        <v>937</v>
      </c>
    </row>
    <row r="324" s="2" customFormat="1">
      <c r="A324" s="42"/>
      <c r="B324" s="43"/>
      <c r="C324" s="44"/>
      <c r="D324" s="222" t="s">
        <v>173</v>
      </c>
      <c r="E324" s="44"/>
      <c r="F324" s="223" t="s">
        <v>575</v>
      </c>
      <c r="G324" s="44"/>
      <c r="H324" s="44"/>
      <c r="I324" s="224"/>
      <c r="J324" s="44"/>
      <c r="K324" s="44"/>
      <c r="L324" s="48"/>
      <c r="M324" s="225"/>
      <c r="N324" s="226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0" t="s">
        <v>173</v>
      </c>
      <c r="AU324" s="20" t="s">
        <v>88</v>
      </c>
    </row>
    <row r="325" s="14" customFormat="1">
      <c r="A325" s="14"/>
      <c r="B325" s="238"/>
      <c r="C325" s="239"/>
      <c r="D325" s="229" t="s">
        <v>175</v>
      </c>
      <c r="E325" s="240" t="s">
        <v>32</v>
      </c>
      <c r="F325" s="241" t="s">
        <v>938</v>
      </c>
      <c r="G325" s="239"/>
      <c r="H325" s="242">
        <v>536.69799999999998</v>
      </c>
      <c r="I325" s="243"/>
      <c r="J325" s="239"/>
      <c r="K325" s="239"/>
      <c r="L325" s="244"/>
      <c r="M325" s="245"/>
      <c r="N325" s="246"/>
      <c r="O325" s="246"/>
      <c r="P325" s="246"/>
      <c r="Q325" s="246"/>
      <c r="R325" s="246"/>
      <c r="S325" s="246"/>
      <c r="T325" s="24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175</v>
      </c>
      <c r="AU325" s="248" t="s">
        <v>88</v>
      </c>
      <c r="AV325" s="14" t="s">
        <v>88</v>
      </c>
      <c r="AW325" s="14" t="s">
        <v>39</v>
      </c>
      <c r="AX325" s="14" t="s">
        <v>78</v>
      </c>
      <c r="AY325" s="248" t="s">
        <v>165</v>
      </c>
    </row>
    <row r="326" s="13" customFormat="1">
      <c r="A326" s="13"/>
      <c r="B326" s="227"/>
      <c r="C326" s="228"/>
      <c r="D326" s="229" t="s">
        <v>175</v>
      </c>
      <c r="E326" s="230" t="s">
        <v>32</v>
      </c>
      <c r="F326" s="231" t="s">
        <v>939</v>
      </c>
      <c r="G326" s="228"/>
      <c r="H326" s="230" t="s">
        <v>32</v>
      </c>
      <c r="I326" s="232"/>
      <c r="J326" s="228"/>
      <c r="K326" s="228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175</v>
      </c>
      <c r="AU326" s="237" t="s">
        <v>88</v>
      </c>
      <c r="AV326" s="13" t="s">
        <v>86</v>
      </c>
      <c r="AW326" s="13" t="s">
        <v>39</v>
      </c>
      <c r="AX326" s="13" t="s">
        <v>78</v>
      </c>
      <c r="AY326" s="237" t="s">
        <v>165</v>
      </c>
    </row>
    <row r="327" s="14" customFormat="1">
      <c r="A327" s="14"/>
      <c r="B327" s="238"/>
      <c r="C327" s="239"/>
      <c r="D327" s="229" t="s">
        <v>175</v>
      </c>
      <c r="E327" s="240" t="s">
        <v>32</v>
      </c>
      <c r="F327" s="241" t="s">
        <v>940</v>
      </c>
      <c r="G327" s="239"/>
      <c r="H327" s="242">
        <v>-1.4039999999999999</v>
      </c>
      <c r="I327" s="243"/>
      <c r="J327" s="239"/>
      <c r="K327" s="239"/>
      <c r="L327" s="244"/>
      <c r="M327" s="245"/>
      <c r="N327" s="246"/>
      <c r="O327" s="246"/>
      <c r="P327" s="246"/>
      <c r="Q327" s="246"/>
      <c r="R327" s="246"/>
      <c r="S327" s="246"/>
      <c r="T327" s="24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8" t="s">
        <v>175</v>
      </c>
      <c r="AU327" s="248" t="s">
        <v>88</v>
      </c>
      <c r="AV327" s="14" t="s">
        <v>88</v>
      </c>
      <c r="AW327" s="14" t="s">
        <v>39</v>
      </c>
      <c r="AX327" s="14" t="s">
        <v>78</v>
      </c>
      <c r="AY327" s="248" t="s">
        <v>165</v>
      </c>
    </row>
    <row r="328" s="13" customFormat="1">
      <c r="A328" s="13"/>
      <c r="B328" s="227"/>
      <c r="C328" s="228"/>
      <c r="D328" s="229" t="s">
        <v>175</v>
      </c>
      <c r="E328" s="230" t="s">
        <v>32</v>
      </c>
      <c r="F328" s="231" t="s">
        <v>941</v>
      </c>
      <c r="G328" s="228"/>
      <c r="H328" s="230" t="s">
        <v>32</v>
      </c>
      <c r="I328" s="232"/>
      <c r="J328" s="228"/>
      <c r="K328" s="228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175</v>
      </c>
      <c r="AU328" s="237" t="s">
        <v>88</v>
      </c>
      <c r="AV328" s="13" t="s">
        <v>86</v>
      </c>
      <c r="AW328" s="13" t="s">
        <v>39</v>
      </c>
      <c r="AX328" s="13" t="s">
        <v>78</v>
      </c>
      <c r="AY328" s="237" t="s">
        <v>165</v>
      </c>
    </row>
    <row r="329" s="14" customFormat="1">
      <c r="A329" s="14"/>
      <c r="B329" s="238"/>
      <c r="C329" s="239"/>
      <c r="D329" s="229" t="s">
        <v>175</v>
      </c>
      <c r="E329" s="240" t="s">
        <v>32</v>
      </c>
      <c r="F329" s="241" t="s">
        <v>942</v>
      </c>
      <c r="G329" s="239"/>
      <c r="H329" s="242">
        <v>-2.8599999999999999</v>
      </c>
      <c r="I329" s="243"/>
      <c r="J329" s="239"/>
      <c r="K329" s="239"/>
      <c r="L329" s="244"/>
      <c r="M329" s="245"/>
      <c r="N329" s="246"/>
      <c r="O329" s="246"/>
      <c r="P329" s="246"/>
      <c r="Q329" s="246"/>
      <c r="R329" s="246"/>
      <c r="S329" s="246"/>
      <c r="T329" s="24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8" t="s">
        <v>175</v>
      </c>
      <c r="AU329" s="248" t="s">
        <v>88</v>
      </c>
      <c r="AV329" s="14" t="s">
        <v>88</v>
      </c>
      <c r="AW329" s="14" t="s">
        <v>39</v>
      </c>
      <c r="AX329" s="14" t="s">
        <v>78</v>
      </c>
      <c r="AY329" s="248" t="s">
        <v>165</v>
      </c>
    </row>
    <row r="330" s="13" customFormat="1">
      <c r="A330" s="13"/>
      <c r="B330" s="227"/>
      <c r="C330" s="228"/>
      <c r="D330" s="229" t="s">
        <v>175</v>
      </c>
      <c r="E330" s="230" t="s">
        <v>32</v>
      </c>
      <c r="F330" s="231" t="s">
        <v>943</v>
      </c>
      <c r="G330" s="228"/>
      <c r="H330" s="230" t="s">
        <v>32</v>
      </c>
      <c r="I330" s="232"/>
      <c r="J330" s="228"/>
      <c r="K330" s="228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175</v>
      </c>
      <c r="AU330" s="237" t="s">
        <v>88</v>
      </c>
      <c r="AV330" s="13" t="s">
        <v>86</v>
      </c>
      <c r="AW330" s="13" t="s">
        <v>39</v>
      </c>
      <c r="AX330" s="13" t="s">
        <v>78</v>
      </c>
      <c r="AY330" s="237" t="s">
        <v>165</v>
      </c>
    </row>
    <row r="331" s="14" customFormat="1">
      <c r="A331" s="14"/>
      <c r="B331" s="238"/>
      <c r="C331" s="239"/>
      <c r="D331" s="229" t="s">
        <v>175</v>
      </c>
      <c r="E331" s="240" t="s">
        <v>32</v>
      </c>
      <c r="F331" s="241" t="s">
        <v>944</v>
      </c>
      <c r="G331" s="239"/>
      <c r="H331" s="242">
        <v>-502.66500000000002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8" t="s">
        <v>175</v>
      </c>
      <c r="AU331" s="248" t="s">
        <v>88</v>
      </c>
      <c r="AV331" s="14" t="s">
        <v>88</v>
      </c>
      <c r="AW331" s="14" t="s">
        <v>39</v>
      </c>
      <c r="AX331" s="14" t="s">
        <v>78</v>
      </c>
      <c r="AY331" s="248" t="s">
        <v>165</v>
      </c>
    </row>
    <row r="332" s="15" customFormat="1">
      <c r="A332" s="15"/>
      <c r="B332" s="249"/>
      <c r="C332" s="250"/>
      <c r="D332" s="229" t="s">
        <v>175</v>
      </c>
      <c r="E332" s="251" t="s">
        <v>32</v>
      </c>
      <c r="F332" s="252" t="s">
        <v>178</v>
      </c>
      <c r="G332" s="250"/>
      <c r="H332" s="253">
        <v>29.768999999999899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9" t="s">
        <v>175</v>
      </c>
      <c r="AU332" s="259" t="s">
        <v>88</v>
      </c>
      <c r="AV332" s="15" t="s">
        <v>171</v>
      </c>
      <c r="AW332" s="15" t="s">
        <v>39</v>
      </c>
      <c r="AX332" s="15" t="s">
        <v>86</v>
      </c>
      <c r="AY332" s="259" t="s">
        <v>165</v>
      </c>
    </row>
    <row r="333" s="12" customFormat="1" ht="22.8" customHeight="1">
      <c r="A333" s="12"/>
      <c r="B333" s="193"/>
      <c r="C333" s="194"/>
      <c r="D333" s="195" t="s">
        <v>77</v>
      </c>
      <c r="E333" s="207" t="s">
        <v>577</v>
      </c>
      <c r="F333" s="207" t="s">
        <v>578</v>
      </c>
      <c r="G333" s="194"/>
      <c r="H333" s="194"/>
      <c r="I333" s="197"/>
      <c r="J333" s="208">
        <f>BK333</f>
        <v>0</v>
      </c>
      <c r="K333" s="194"/>
      <c r="L333" s="199"/>
      <c r="M333" s="200"/>
      <c r="N333" s="201"/>
      <c r="O333" s="201"/>
      <c r="P333" s="202">
        <f>SUM(P334:P335)</f>
        <v>0</v>
      </c>
      <c r="Q333" s="201"/>
      <c r="R333" s="202">
        <f>SUM(R334:R335)</f>
        <v>0</v>
      </c>
      <c r="S333" s="201"/>
      <c r="T333" s="203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4" t="s">
        <v>86</v>
      </c>
      <c r="AT333" s="205" t="s">
        <v>77</v>
      </c>
      <c r="AU333" s="205" t="s">
        <v>86</v>
      </c>
      <c r="AY333" s="204" t="s">
        <v>165</v>
      </c>
      <c r="BK333" s="206">
        <f>SUM(BK334:BK335)</f>
        <v>0</v>
      </c>
    </row>
    <row r="334" s="2" customFormat="1" ht="44.25" customHeight="1">
      <c r="A334" s="42"/>
      <c r="B334" s="43"/>
      <c r="C334" s="209" t="s">
        <v>945</v>
      </c>
      <c r="D334" s="209" t="s">
        <v>167</v>
      </c>
      <c r="E334" s="210" t="s">
        <v>580</v>
      </c>
      <c r="F334" s="211" t="s">
        <v>581</v>
      </c>
      <c r="G334" s="212" t="s">
        <v>300</v>
      </c>
      <c r="H334" s="213">
        <v>69.757999999999996</v>
      </c>
      <c r="I334" s="214"/>
      <c r="J334" s="215">
        <f>ROUND(I334*H334,2)</f>
        <v>0</v>
      </c>
      <c r="K334" s="211" t="s">
        <v>170</v>
      </c>
      <c r="L334" s="48"/>
      <c r="M334" s="216" t="s">
        <v>32</v>
      </c>
      <c r="N334" s="217" t="s">
        <v>49</v>
      </c>
      <c r="O334" s="88"/>
      <c r="P334" s="218">
        <f>O334*H334</f>
        <v>0</v>
      </c>
      <c r="Q334" s="218">
        <v>0</v>
      </c>
      <c r="R334" s="218">
        <f>Q334*H334</f>
        <v>0</v>
      </c>
      <c r="S334" s="218">
        <v>0</v>
      </c>
      <c r="T334" s="219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20" t="s">
        <v>171</v>
      </c>
      <c r="AT334" s="220" t="s">
        <v>167</v>
      </c>
      <c r="AU334" s="220" t="s">
        <v>88</v>
      </c>
      <c r="AY334" s="20" t="s">
        <v>165</v>
      </c>
      <c r="BE334" s="221">
        <f>IF(N334="základní",J334,0)</f>
        <v>0</v>
      </c>
      <c r="BF334" s="221">
        <f>IF(N334="snížená",J334,0)</f>
        <v>0</v>
      </c>
      <c r="BG334" s="221">
        <f>IF(N334="zákl. přenesená",J334,0)</f>
        <v>0</v>
      </c>
      <c r="BH334" s="221">
        <f>IF(N334="sníž. přenesená",J334,0)</f>
        <v>0</v>
      </c>
      <c r="BI334" s="221">
        <f>IF(N334="nulová",J334,0)</f>
        <v>0</v>
      </c>
      <c r="BJ334" s="20" t="s">
        <v>86</v>
      </c>
      <c r="BK334" s="221">
        <f>ROUND(I334*H334,2)</f>
        <v>0</v>
      </c>
      <c r="BL334" s="20" t="s">
        <v>171</v>
      </c>
      <c r="BM334" s="220" t="s">
        <v>946</v>
      </c>
    </row>
    <row r="335" s="2" customFormat="1">
      <c r="A335" s="42"/>
      <c r="B335" s="43"/>
      <c r="C335" s="44"/>
      <c r="D335" s="222" t="s">
        <v>173</v>
      </c>
      <c r="E335" s="44"/>
      <c r="F335" s="223" t="s">
        <v>583</v>
      </c>
      <c r="G335" s="44"/>
      <c r="H335" s="44"/>
      <c r="I335" s="224"/>
      <c r="J335" s="44"/>
      <c r="K335" s="44"/>
      <c r="L335" s="48"/>
      <c r="M335" s="282"/>
      <c r="N335" s="283"/>
      <c r="O335" s="284"/>
      <c r="P335" s="284"/>
      <c r="Q335" s="284"/>
      <c r="R335" s="284"/>
      <c r="S335" s="284"/>
      <c r="T335" s="285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T335" s="20" t="s">
        <v>173</v>
      </c>
      <c r="AU335" s="20" t="s">
        <v>88</v>
      </c>
    </row>
    <row r="336" s="2" customFormat="1" ht="6.96" customHeight="1">
      <c r="A336" s="42"/>
      <c r="B336" s="63"/>
      <c r="C336" s="64"/>
      <c r="D336" s="64"/>
      <c r="E336" s="64"/>
      <c r="F336" s="64"/>
      <c r="G336" s="64"/>
      <c r="H336" s="64"/>
      <c r="I336" s="64"/>
      <c r="J336" s="64"/>
      <c r="K336" s="64"/>
      <c r="L336" s="48"/>
      <c r="M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</row>
  </sheetData>
  <sheetProtection sheet="1" autoFilter="0" formatColumns="0" formatRows="0" objects="1" scenarios="1" spinCount="100000" saltValue="yMJMaGORDpkLiU0z/S9QZzECg3GWP0EraR5RgBrOLdcq0h/aLzrn0epbXsZ6bQHOyCBb0isdiWg6wDf9VzSc2g==" hashValue="+y8dk3u/9zNDL6hJYiiv/YrBfMV3HGUnsCZ58lt9qHvcWXnOKgbuIr18ajERfZ0UvFiGnyF/xwBngp90AgvWPA==" algorithmName="SHA-512" password="CC35"/>
  <autoFilter ref="C86:K33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6_01/113106123"/>
    <hyperlink ref="F95" r:id="rId2" display="https://podminky.urs.cz/item/CS_URS_2026_01/113106171"/>
    <hyperlink ref="F100" r:id="rId3" display="https://podminky.urs.cz/item/CS_URS_2026_01/113107131"/>
    <hyperlink ref="F105" r:id="rId4" display="https://podminky.urs.cz/item/CS_URS_2026_01/113107324"/>
    <hyperlink ref="F109" r:id="rId5" display="https://podminky.urs.cz/item/CS_URS_2026_01/113154544"/>
    <hyperlink ref="F112" r:id="rId6" display="https://podminky.urs.cz/item/CS_URS_2026_01/113154552"/>
    <hyperlink ref="F116" r:id="rId7" display="https://podminky.urs.cz/item/CS_URS_2026_01/113202111"/>
    <hyperlink ref="F120" r:id="rId8" display="https://podminky.urs.cz/item/CS_URS_2026_01/132254101"/>
    <hyperlink ref="F122" r:id="rId9" display="https://podminky.urs.cz/item/CS_URS_2026_01/151101101"/>
    <hyperlink ref="F125" r:id="rId10" display="https://podminky.urs.cz/item/CS_URS_2026_01/151101111"/>
    <hyperlink ref="F129" r:id="rId11" display="https://podminky.urs.cz/item/CS_URS_2026_01/174111101"/>
    <hyperlink ref="F134" r:id="rId12" display="https://podminky.urs.cz/item/CS_URS_2026_01/175111101"/>
    <hyperlink ref="F140" r:id="rId13" display="https://podminky.urs.cz/item/CS_URS_2026_01/451573111"/>
    <hyperlink ref="F143" r:id="rId14" display="https://podminky.urs.cz/item/CS_URS_2026_01/452112111"/>
    <hyperlink ref="F146" r:id="rId15" display="https://podminky.urs.cz/item/CS_URS_2026_01/452311151"/>
    <hyperlink ref="F150" r:id="rId16" display="https://podminky.urs.cz/item/CS_URS_2026_01/452386121"/>
    <hyperlink ref="F161" r:id="rId17" display="https://podminky.urs.cz/item/CS_URS_2026_01/564831011"/>
    <hyperlink ref="F166" r:id="rId18" display="https://podminky.urs.cz/item/CS_URS_2026_01/564861011"/>
    <hyperlink ref="F170" r:id="rId19" display="https://podminky.urs.cz/item/CS_URS_2026_01/567122114"/>
    <hyperlink ref="F174" r:id="rId20" display="https://podminky.urs.cz/item/CS_URS_2026_01/573111111"/>
    <hyperlink ref="F178" r:id="rId21" display="https://podminky.urs.cz/item/CS_URS_2026_01/573231107"/>
    <hyperlink ref="F182" r:id="rId22" display="https://podminky.urs.cz/item/CS_URS_2026_01/577134131"/>
    <hyperlink ref="F186" r:id="rId23" display="https://podminky.urs.cz/item/CS_URS_2026_01/577155132"/>
    <hyperlink ref="F190" r:id="rId24" display="https://podminky.urs.cz/item/CS_URS_2026_01/596211110"/>
    <hyperlink ref="F197" r:id="rId25" display="https://podminky.urs.cz/item/CS_URS_2026_01/871313123"/>
    <hyperlink ref="F200" r:id="rId26" display="https://podminky.urs.cz/item/CS_URS_2026_01/877310340"/>
    <hyperlink ref="F203" r:id="rId27" display="https://podminky.urs.cz/item/CS_URS_2026_01/895941301"/>
    <hyperlink ref="F206" r:id="rId28" display="https://podminky.urs.cz/item/CS_URS_2026_01/895941314"/>
    <hyperlink ref="F209" r:id="rId29" display="https://podminky.urs.cz/item/CS_URS_2026_01/895941322"/>
    <hyperlink ref="F212" r:id="rId30" display="https://podminky.urs.cz/item/CS_URS_2026_01/899101211"/>
    <hyperlink ref="F216" r:id="rId31" display="https://podminky.urs.cz/item/CS_URS_2026_01/899103211"/>
    <hyperlink ref="F220" r:id="rId32" display="https://podminky.urs.cz/item/CS_URS_2026_01/899104112"/>
    <hyperlink ref="F224" r:id="rId33" display="https://podminky.urs.cz/item/CS_URS_2026_01/899203211"/>
    <hyperlink ref="F228" r:id="rId34" display="https://podminky.urs.cz/item/CS_URS_2026_01/899204112"/>
    <hyperlink ref="F232" r:id="rId35" display="https://podminky.urs.cz/item/CS_URS_2026_01/899204112"/>
    <hyperlink ref="F236" r:id="rId36" display="https://podminky.urs.cz/item/CS_URS_2026_01/899401112"/>
    <hyperlink ref="F241" r:id="rId37" display="https://podminky.urs.cz/item/CS_URS_2026_01/912211131"/>
    <hyperlink ref="F245" r:id="rId38" display="https://podminky.urs.cz/item/CS_URS_2026_01/915111112"/>
    <hyperlink ref="F247" r:id="rId39" display="https://podminky.urs.cz/item/CS_URS_2026_01/915121112"/>
    <hyperlink ref="F249" r:id="rId40" display="https://podminky.urs.cz/item/CS_URS_2026_01/915121122"/>
    <hyperlink ref="F251" r:id="rId41" display="https://podminky.urs.cz/item/CS_URS_2026_01/915131112"/>
    <hyperlink ref="F253" r:id="rId42" display="https://podminky.urs.cz/item/CS_URS_2026_01/915211112"/>
    <hyperlink ref="F257" r:id="rId43" display="https://podminky.urs.cz/item/CS_URS_2026_01/915221112"/>
    <hyperlink ref="F261" r:id="rId44" display="https://podminky.urs.cz/item/CS_URS_2026_01/915221122"/>
    <hyperlink ref="F268" r:id="rId45" display="https://podminky.urs.cz/item/CS_URS_2026_01/915231112"/>
    <hyperlink ref="F275" r:id="rId46" display="https://podminky.urs.cz/item/CS_URS_2026_01/915611111"/>
    <hyperlink ref="F277" r:id="rId47" display="https://podminky.urs.cz/item/CS_URS_2026_01/915621111"/>
    <hyperlink ref="F279" r:id="rId48" display="https://podminky.urs.cz/item/CS_URS_2026_01/916131213"/>
    <hyperlink ref="F285" r:id="rId49" display="https://podminky.urs.cz/item/CS_URS_2026_01/916132112"/>
    <hyperlink ref="F292" r:id="rId50" display="https://podminky.urs.cz/item/CS_URS_2026_01/916991121"/>
    <hyperlink ref="F295" r:id="rId51" display="https://podminky.urs.cz/item/CS_URS_2026_01/919732211"/>
    <hyperlink ref="F299" r:id="rId52" display="https://podminky.urs.cz/item/CS_URS_2026_01/919732221"/>
    <hyperlink ref="F303" r:id="rId53" display="https://podminky.urs.cz/item/CS_URS_2026_01/919735111"/>
    <hyperlink ref="F311" r:id="rId54" display="https://podminky.urs.cz/item/CS_URS_2026_01/919735112"/>
    <hyperlink ref="F313" r:id="rId55" display="https://podminky.urs.cz/item/CS_URS_2026_01/966006258"/>
    <hyperlink ref="F317" r:id="rId56" display="https://podminky.urs.cz/item/CS_URS_2026_01/977151123"/>
    <hyperlink ref="F319" r:id="rId57" display="https://podminky.urs.cz/item/CS_URS_2026_01/979054451"/>
    <hyperlink ref="F324" r:id="rId58" display="https://podminky.urs.cz/item/CS_URS_2026_01/997221611"/>
    <hyperlink ref="F335" r:id="rId59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  <c r="AZ2" s="132" t="s">
        <v>105</v>
      </c>
      <c r="BA2" s="132" t="s">
        <v>947</v>
      </c>
      <c r="BB2" s="132" t="s">
        <v>107</v>
      </c>
      <c r="BC2" s="132" t="s">
        <v>948</v>
      </c>
      <c r="BD2" s="132" t="s">
        <v>109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949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19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ROUND(J86,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ROUND((SUM(BE86:BE156)),  2)</f>
        <v>0</v>
      </c>
      <c r="G33" s="42"/>
      <c r="H33" s="42"/>
      <c r="I33" s="153">
        <v>0.20999999999999999</v>
      </c>
      <c r="J33" s="152">
        <f>ROUND(((SUM(BE86:BE156))*I33),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ROUND((SUM(BF86:BF156)),  2)</f>
        <v>0</v>
      </c>
      <c r="G34" s="42"/>
      <c r="H34" s="42"/>
      <c r="I34" s="153">
        <v>0.12</v>
      </c>
      <c r="J34" s="152">
        <f>ROUND(((SUM(BF86:BF156))*I34),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ROUND((SUM(BG86:BG156)),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ROUND((SUM(BH86:BH156)),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ROUND((SUM(BI86:BI156)),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SO102 - Oprava komunikace III/19340, ulice Hradecká, Stod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Ragemia,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J86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141</v>
      </c>
      <c r="E60" s="173"/>
      <c r="F60" s="173"/>
      <c r="G60" s="173"/>
      <c r="H60" s="173"/>
      <c r="I60" s="173"/>
      <c r="J60" s="174">
        <f>J87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142</v>
      </c>
      <c r="E61" s="179"/>
      <c r="F61" s="179"/>
      <c r="G61" s="179"/>
      <c r="H61" s="179"/>
      <c r="I61" s="179"/>
      <c r="J61" s="180">
        <f>J88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145</v>
      </c>
      <c r="E62" s="179"/>
      <c r="F62" s="179"/>
      <c r="G62" s="179"/>
      <c r="H62" s="179"/>
      <c r="I62" s="179"/>
      <c r="J62" s="180">
        <f>J99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146</v>
      </c>
      <c r="E63" s="179"/>
      <c r="F63" s="179"/>
      <c r="G63" s="179"/>
      <c r="H63" s="179"/>
      <c r="I63" s="179"/>
      <c r="J63" s="180">
        <f>J116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147</v>
      </c>
      <c r="E64" s="179"/>
      <c r="F64" s="179"/>
      <c r="G64" s="179"/>
      <c r="H64" s="179"/>
      <c r="I64" s="179"/>
      <c r="J64" s="180">
        <f>J125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148</v>
      </c>
      <c r="E65" s="179"/>
      <c r="F65" s="179"/>
      <c r="G65" s="179"/>
      <c r="H65" s="179"/>
      <c r="I65" s="179"/>
      <c r="J65" s="180">
        <f>J144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149</v>
      </c>
      <c r="E66" s="179"/>
      <c r="F66" s="179"/>
      <c r="G66" s="179"/>
      <c r="H66" s="179"/>
      <c r="I66" s="179"/>
      <c r="J66" s="180">
        <f>J154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72" s="2" customFormat="1" ht="6.96" customHeight="1">
      <c r="A72" s="42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24.96" customHeight="1">
      <c r="A73" s="42"/>
      <c r="B73" s="43"/>
      <c r="C73" s="26" t="s">
        <v>150</v>
      </c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16</v>
      </c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165" t="str">
        <f>E7</f>
        <v>III/19340 Hradec-Stod - oprava komunikace</v>
      </c>
      <c r="F76" s="35"/>
      <c r="G76" s="35"/>
      <c r="H76" s="35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126</v>
      </c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73" t="str">
        <f>E9</f>
        <v>SO102 - Oprava komunikace III/19340, ulice Hradecká, Stod</v>
      </c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22</v>
      </c>
      <c r="D80" s="44"/>
      <c r="E80" s="44"/>
      <c r="F80" s="30" t="str">
        <f>F12</f>
        <v>Hradec-Stod</v>
      </c>
      <c r="G80" s="44"/>
      <c r="H80" s="44"/>
      <c r="I80" s="35" t="s">
        <v>24</v>
      </c>
      <c r="J80" s="76" t="str">
        <f>IF(J12="","",J12)</f>
        <v>30. 3. 2026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30</v>
      </c>
      <c r="D82" s="44"/>
      <c r="E82" s="44"/>
      <c r="F82" s="30" t="str">
        <f>E15</f>
        <v xml:space="preserve"> </v>
      </c>
      <c r="G82" s="44"/>
      <c r="H82" s="44"/>
      <c r="I82" s="35" t="s">
        <v>37</v>
      </c>
      <c r="J82" s="40" t="str">
        <f>E21</f>
        <v>Ragemia, s.r.o.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5.15" customHeight="1">
      <c r="A83" s="42"/>
      <c r="B83" s="43"/>
      <c r="C83" s="35" t="s">
        <v>35</v>
      </c>
      <c r="D83" s="44"/>
      <c r="E83" s="44"/>
      <c r="F83" s="30" t="str">
        <f>IF(E18="","",E18)</f>
        <v>Vyplň údaj</v>
      </c>
      <c r="G83" s="44"/>
      <c r="H83" s="44"/>
      <c r="I83" s="35" t="s">
        <v>40</v>
      </c>
      <c r="J83" s="40" t="str">
        <f>E24</f>
        <v>Ing. Eva Horčičková</v>
      </c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0.32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9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11" customFormat="1" ht="29.28" customHeight="1">
      <c r="A85" s="182"/>
      <c r="B85" s="183"/>
      <c r="C85" s="184" t="s">
        <v>151</v>
      </c>
      <c r="D85" s="185" t="s">
        <v>63</v>
      </c>
      <c r="E85" s="185" t="s">
        <v>59</v>
      </c>
      <c r="F85" s="185" t="s">
        <v>60</v>
      </c>
      <c r="G85" s="185" t="s">
        <v>152</v>
      </c>
      <c r="H85" s="185" t="s">
        <v>153</v>
      </c>
      <c r="I85" s="185" t="s">
        <v>154</v>
      </c>
      <c r="J85" s="185" t="s">
        <v>139</v>
      </c>
      <c r="K85" s="186" t="s">
        <v>155</v>
      </c>
      <c r="L85" s="187"/>
      <c r="M85" s="96" t="s">
        <v>32</v>
      </c>
      <c r="N85" s="97" t="s">
        <v>48</v>
      </c>
      <c r="O85" s="97" t="s">
        <v>156</v>
      </c>
      <c r="P85" s="97" t="s">
        <v>157</v>
      </c>
      <c r="Q85" s="97" t="s">
        <v>158</v>
      </c>
      <c r="R85" s="97" t="s">
        <v>159</v>
      </c>
      <c r="S85" s="97" t="s">
        <v>160</v>
      </c>
      <c r="T85" s="98" t="s">
        <v>161</v>
      </c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2"/>
      <c r="B86" s="43"/>
      <c r="C86" s="103" t="s">
        <v>162</v>
      </c>
      <c r="D86" s="44"/>
      <c r="E86" s="44"/>
      <c r="F86" s="44"/>
      <c r="G86" s="44"/>
      <c r="H86" s="44"/>
      <c r="I86" s="44"/>
      <c r="J86" s="188">
        <f>BK86</f>
        <v>0</v>
      </c>
      <c r="K86" s="44"/>
      <c r="L86" s="48"/>
      <c r="M86" s="99"/>
      <c r="N86" s="189"/>
      <c r="O86" s="100"/>
      <c r="P86" s="190">
        <f>P87</f>
        <v>0</v>
      </c>
      <c r="Q86" s="100"/>
      <c r="R86" s="190">
        <f>R87</f>
        <v>7.749617999999999</v>
      </c>
      <c r="S86" s="100"/>
      <c r="T86" s="191">
        <f>T87</f>
        <v>447.67099999999999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77</v>
      </c>
      <c r="AU86" s="20" t="s">
        <v>140</v>
      </c>
      <c r="BK86" s="192">
        <f>BK87</f>
        <v>0</v>
      </c>
    </row>
    <row r="87" s="12" customFormat="1" ht="25.92" customHeight="1">
      <c r="A87" s="12"/>
      <c r="B87" s="193"/>
      <c r="C87" s="194"/>
      <c r="D87" s="195" t="s">
        <v>77</v>
      </c>
      <c r="E87" s="196" t="s">
        <v>163</v>
      </c>
      <c r="F87" s="196" t="s">
        <v>164</v>
      </c>
      <c r="G87" s="194"/>
      <c r="H87" s="194"/>
      <c r="I87" s="197"/>
      <c r="J87" s="198">
        <f>BK87</f>
        <v>0</v>
      </c>
      <c r="K87" s="194"/>
      <c r="L87" s="199"/>
      <c r="M87" s="200"/>
      <c r="N87" s="201"/>
      <c r="O87" s="201"/>
      <c r="P87" s="202">
        <f>P88+P99+P116+P125+P144+P154</f>
        <v>0</v>
      </c>
      <c r="Q87" s="201"/>
      <c r="R87" s="202">
        <f>R88+R99+R116+R125+R144+R154</f>
        <v>7.749617999999999</v>
      </c>
      <c r="S87" s="201"/>
      <c r="T87" s="203">
        <f>T88+T99+T116+T125+T144+T154</f>
        <v>447.67099999999999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4" t="s">
        <v>86</v>
      </c>
      <c r="AT87" s="205" t="s">
        <v>77</v>
      </c>
      <c r="AU87" s="205" t="s">
        <v>78</v>
      </c>
      <c r="AY87" s="204" t="s">
        <v>165</v>
      </c>
      <c r="BK87" s="206">
        <f>BK88+BK99+BK116+BK125+BK144+BK154</f>
        <v>0</v>
      </c>
    </row>
    <row r="88" s="12" customFormat="1" ht="22.8" customHeight="1">
      <c r="A88" s="12"/>
      <c r="B88" s="193"/>
      <c r="C88" s="194"/>
      <c r="D88" s="195" t="s">
        <v>77</v>
      </c>
      <c r="E88" s="207" t="s">
        <v>86</v>
      </c>
      <c r="F88" s="207" t="s">
        <v>166</v>
      </c>
      <c r="G88" s="194"/>
      <c r="H88" s="194"/>
      <c r="I88" s="197"/>
      <c r="J88" s="208">
        <f>BK88</f>
        <v>0</v>
      </c>
      <c r="K88" s="194"/>
      <c r="L88" s="199"/>
      <c r="M88" s="200"/>
      <c r="N88" s="201"/>
      <c r="O88" s="201"/>
      <c r="P88" s="202">
        <f>SUM(P89:P98)</f>
        <v>0</v>
      </c>
      <c r="Q88" s="201"/>
      <c r="R88" s="202">
        <f>SUM(R89:R98)</f>
        <v>0.053946000000000001</v>
      </c>
      <c r="S88" s="201"/>
      <c r="T88" s="203">
        <f>SUM(T89:T98)</f>
        <v>441.53100000000001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4" t="s">
        <v>86</v>
      </c>
      <c r="AT88" s="205" t="s">
        <v>77</v>
      </c>
      <c r="AU88" s="205" t="s">
        <v>86</v>
      </c>
      <c r="AY88" s="204" t="s">
        <v>165</v>
      </c>
      <c r="BK88" s="206">
        <f>SUM(BK89:BK98)</f>
        <v>0</v>
      </c>
    </row>
    <row r="89" s="2" customFormat="1" ht="44.25" customHeight="1">
      <c r="A89" s="42"/>
      <c r="B89" s="43"/>
      <c r="C89" s="209" t="s">
        <v>86</v>
      </c>
      <c r="D89" s="209" t="s">
        <v>167</v>
      </c>
      <c r="E89" s="210" t="s">
        <v>950</v>
      </c>
      <c r="F89" s="211" t="s">
        <v>951</v>
      </c>
      <c r="G89" s="212" t="s">
        <v>107</v>
      </c>
      <c r="H89" s="213">
        <v>1798.2000000000001</v>
      </c>
      <c r="I89" s="214"/>
      <c r="J89" s="215">
        <f>ROUND(I89*H89,2)</f>
        <v>0</v>
      </c>
      <c r="K89" s="211" t="s">
        <v>170</v>
      </c>
      <c r="L89" s="48"/>
      <c r="M89" s="216" t="s">
        <v>32</v>
      </c>
      <c r="N89" s="217" t="s">
        <v>49</v>
      </c>
      <c r="O89" s="88"/>
      <c r="P89" s="218">
        <f>O89*H89</f>
        <v>0</v>
      </c>
      <c r="Q89" s="218">
        <v>3.0000000000000001E-05</v>
      </c>
      <c r="R89" s="218">
        <f>Q89*H89</f>
        <v>0.053946000000000001</v>
      </c>
      <c r="S89" s="218">
        <v>0.23000000000000001</v>
      </c>
      <c r="T89" s="219">
        <f>S89*H89</f>
        <v>413.58600000000001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0" t="s">
        <v>171</v>
      </c>
      <c r="AT89" s="220" t="s">
        <v>167</v>
      </c>
      <c r="AU89" s="220" t="s">
        <v>88</v>
      </c>
      <c r="AY89" s="20" t="s">
        <v>165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20" t="s">
        <v>86</v>
      </c>
      <c r="BK89" s="221">
        <f>ROUND(I89*H89,2)</f>
        <v>0</v>
      </c>
      <c r="BL89" s="20" t="s">
        <v>171</v>
      </c>
      <c r="BM89" s="220" t="s">
        <v>193</v>
      </c>
    </row>
    <row r="90" s="2" customFormat="1">
      <c r="A90" s="42"/>
      <c r="B90" s="43"/>
      <c r="C90" s="44"/>
      <c r="D90" s="222" t="s">
        <v>173</v>
      </c>
      <c r="E90" s="44"/>
      <c r="F90" s="223" t="s">
        <v>952</v>
      </c>
      <c r="G90" s="44"/>
      <c r="H90" s="44"/>
      <c r="I90" s="224"/>
      <c r="J90" s="44"/>
      <c r="K90" s="44"/>
      <c r="L90" s="48"/>
      <c r="M90" s="225"/>
      <c r="N90" s="226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173</v>
      </c>
      <c r="AU90" s="20" t="s">
        <v>88</v>
      </c>
    </row>
    <row r="91" s="2" customFormat="1">
      <c r="A91" s="42"/>
      <c r="B91" s="43"/>
      <c r="C91" s="44"/>
      <c r="D91" s="229" t="s">
        <v>195</v>
      </c>
      <c r="E91" s="44"/>
      <c r="F91" s="260" t="s">
        <v>196</v>
      </c>
      <c r="G91" s="44"/>
      <c r="H91" s="44"/>
      <c r="I91" s="224"/>
      <c r="J91" s="44"/>
      <c r="K91" s="44"/>
      <c r="L91" s="48"/>
      <c r="M91" s="225"/>
      <c r="N91" s="226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195</v>
      </c>
      <c r="AU91" s="20" t="s">
        <v>88</v>
      </c>
    </row>
    <row r="92" s="14" customFormat="1">
      <c r="A92" s="14"/>
      <c r="B92" s="238"/>
      <c r="C92" s="239"/>
      <c r="D92" s="229" t="s">
        <v>175</v>
      </c>
      <c r="E92" s="240" t="s">
        <v>32</v>
      </c>
      <c r="F92" s="241" t="s">
        <v>953</v>
      </c>
      <c r="G92" s="239"/>
      <c r="H92" s="242">
        <v>1798.2000000000001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175</v>
      </c>
      <c r="AU92" s="248" t="s">
        <v>88</v>
      </c>
      <c r="AV92" s="14" t="s">
        <v>88</v>
      </c>
      <c r="AW92" s="14" t="s">
        <v>39</v>
      </c>
      <c r="AX92" s="14" t="s">
        <v>78</v>
      </c>
      <c r="AY92" s="248" t="s">
        <v>165</v>
      </c>
    </row>
    <row r="93" s="15" customFormat="1">
      <c r="A93" s="15"/>
      <c r="B93" s="249"/>
      <c r="C93" s="250"/>
      <c r="D93" s="229" t="s">
        <v>175</v>
      </c>
      <c r="E93" s="251" t="s">
        <v>32</v>
      </c>
      <c r="F93" s="252" t="s">
        <v>178</v>
      </c>
      <c r="G93" s="250"/>
      <c r="H93" s="253">
        <v>1798.2000000000001</v>
      </c>
      <c r="I93" s="254"/>
      <c r="J93" s="250"/>
      <c r="K93" s="250"/>
      <c r="L93" s="255"/>
      <c r="M93" s="256"/>
      <c r="N93" s="257"/>
      <c r="O93" s="257"/>
      <c r="P93" s="257"/>
      <c r="Q93" s="257"/>
      <c r="R93" s="257"/>
      <c r="S93" s="257"/>
      <c r="T93" s="258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9" t="s">
        <v>175</v>
      </c>
      <c r="AU93" s="259" t="s">
        <v>88</v>
      </c>
      <c r="AV93" s="15" t="s">
        <v>171</v>
      </c>
      <c r="AW93" s="15" t="s">
        <v>39</v>
      </c>
      <c r="AX93" s="15" t="s">
        <v>86</v>
      </c>
      <c r="AY93" s="259" t="s">
        <v>165</v>
      </c>
    </row>
    <row r="94" s="2" customFormat="1" ht="44.25" customHeight="1">
      <c r="A94" s="42"/>
      <c r="B94" s="43"/>
      <c r="C94" s="209" t="s">
        <v>88</v>
      </c>
      <c r="D94" s="209" t="s">
        <v>167</v>
      </c>
      <c r="E94" s="210" t="s">
        <v>954</v>
      </c>
      <c r="F94" s="211" t="s">
        <v>955</v>
      </c>
      <c r="G94" s="212" t="s">
        <v>119</v>
      </c>
      <c r="H94" s="213">
        <v>243</v>
      </c>
      <c r="I94" s="214"/>
      <c r="J94" s="215">
        <f>ROUND(I94*H94,2)</f>
        <v>0</v>
      </c>
      <c r="K94" s="211" t="s">
        <v>170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0.11500000000000001</v>
      </c>
      <c r="T94" s="219">
        <f>S94*H94</f>
        <v>27.945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171</v>
      </c>
      <c r="AT94" s="220" t="s">
        <v>167</v>
      </c>
      <c r="AU94" s="220" t="s">
        <v>88</v>
      </c>
      <c r="AY94" s="20" t="s">
        <v>165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171</v>
      </c>
      <c r="BM94" s="220" t="s">
        <v>956</v>
      </c>
    </row>
    <row r="95" s="2" customFormat="1">
      <c r="A95" s="42"/>
      <c r="B95" s="43"/>
      <c r="C95" s="44"/>
      <c r="D95" s="222" t="s">
        <v>173</v>
      </c>
      <c r="E95" s="44"/>
      <c r="F95" s="223" t="s">
        <v>957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173</v>
      </c>
      <c r="AU95" s="20" t="s">
        <v>88</v>
      </c>
    </row>
    <row r="96" s="13" customFormat="1">
      <c r="A96" s="13"/>
      <c r="B96" s="227"/>
      <c r="C96" s="228"/>
      <c r="D96" s="229" t="s">
        <v>175</v>
      </c>
      <c r="E96" s="230" t="s">
        <v>32</v>
      </c>
      <c r="F96" s="231" t="s">
        <v>958</v>
      </c>
      <c r="G96" s="228"/>
      <c r="H96" s="230" t="s">
        <v>32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175</v>
      </c>
      <c r="AU96" s="237" t="s">
        <v>88</v>
      </c>
      <c r="AV96" s="13" t="s">
        <v>86</v>
      </c>
      <c r="AW96" s="13" t="s">
        <v>39</v>
      </c>
      <c r="AX96" s="13" t="s">
        <v>78</v>
      </c>
      <c r="AY96" s="237" t="s">
        <v>165</v>
      </c>
    </row>
    <row r="97" s="14" customFormat="1">
      <c r="A97" s="14"/>
      <c r="B97" s="238"/>
      <c r="C97" s="239"/>
      <c r="D97" s="229" t="s">
        <v>175</v>
      </c>
      <c r="E97" s="240" t="s">
        <v>32</v>
      </c>
      <c r="F97" s="241" t="s">
        <v>959</v>
      </c>
      <c r="G97" s="239"/>
      <c r="H97" s="242">
        <v>243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175</v>
      </c>
      <c r="AU97" s="248" t="s">
        <v>88</v>
      </c>
      <c r="AV97" s="14" t="s">
        <v>88</v>
      </c>
      <c r="AW97" s="14" t="s">
        <v>39</v>
      </c>
      <c r="AX97" s="14" t="s">
        <v>78</v>
      </c>
      <c r="AY97" s="248" t="s">
        <v>165</v>
      </c>
    </row>
    <row r="98" s="15" customFormat="1">
      <c r="A98" s="15"/>
      <c r="B98" s="249"/>
      <c r="C98" s="250"/>
      <c r="D98" s="229" t="s">
        <v>175</v>
      </c>
      <c r="E98" s="251" t="s">
        <v>32</v>
      </c>
      <c r="F98" s="252" t="s">
        <v>178</v>
      </c>
      <c r="G98" s="250"/>
      <c r="H98" s="253">
        <v>243</v>
      </c>
      <c r="I98" s="254"/>
      <c r="J98" s="250"/>
      <c r="K98" s="250"/>
      <c r="L98" s="255"/>
      <c r="M98" s="256"/>
      <c r="N98" s="257"/>
      <c r="O98" s="257"/>
      <c r="P98" s="257"/>
      <c r="Q98" s="257"/>
      <c r="R98" s="257"/>
      <c r="S98" s="257"/>
      <c r="T98" s="258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9" t="s">
        <v>175</v>
      </c>
      <c r="AU98" s="259" t="s">
        <v>88</v>
      </c>
      <c r="AV98" s="15" t="s">
        <v>171</v>
      </c>
      <c r="AW98" s="15" t="s">
        <v>39</v>
      </c>
      <c r="AX98" s="15" t="s">
        <v>86</v>
      </c>
      <c r="AY98" s="259" t="s">
        <v>165</v>
      </c>
    </row>
    <row r="99" s="12" customFormat="1" ht="22.8" customHeight="1">
      <c r="A99" s="12"/>
      <c r="B99" s="193"/>
      <c r="C99" s="194"/>
      <c r="D99" s="195" t="s">
        <v>77</v>
      </c>
      <c r="E99" s="207" t="s">
        <v>199</v>
      </c>
      <c r="F99" s="207" t="s">
        <v>268</v>
      </c>
      <c r="G99" s="194"/>
      <c r="H99" s="194"/>
      <c r="I99" s="197"/>
      <c r="J99" s="208">
        <f>BK99</f>
        <v>0</v>
      </c>
      <c r="K99" s="194"/>
      <c r="L99" s="199"/>
      <c r="M99" s="200"/>
      <c r="N99" s="201"/>
      <c r="O99" s="201"/>
      <c r="P99" s="202">
        <f>SUM(P100:P115)</f>
        <v>0</v>
      </c>
      <c r="Q99" s="201"/>
      <c r="R99" s="202">
        <f>SUM(R100:R115)</f>
        <v>0</v>
      </c>
      <c r="S99" s="201"/>
      <c r="T99" s="203">
        <f>SUM(T100:T115)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4" t="s">
        <v>86</v>
      </c>
      <c r="AT99" s="205" t="s">
        <v>77</v>
      </c>
      <c r="AU99" s="205" t="s">
        <v>86</v>
      </c>
      <c r="AY99" s="204" t="s">
        <v>165</v>
      </c>
      <c r="BK99" s="206">
        <f>SUM(BK100:BK115)</f>
        <v>0</v>
      </c>
    </row>
    <row r="100" s="2" customFormat="1" ht="24.15" customHeight="1">
      <c r="A100" s="42"/>
      <c r="B100" s="43"/>
      <c r="C100" s="209" t="s">
        <v>109</v>
      </c>
      <c r="D100" s="209" t="s">
        <v>167</v>
      </c>
      <c r="E100" s="210" t="s">
        <v>322</v>
      </c>
      <c r="F100" s="211" t="s">
        <v>323</v>
      </c>
      <c r="G100" s="212" t="s">
        <v>107</v>
      </c>
      <c r="H100" s="213">
        <v>1798.2000000000001</v>
      </c>
      <c r="I100" s="214"/>
      <c r="J100" s="215">
        <f>ROUND(I100*H100,2)</f>
        <v>0</v>
      </c>
      <c r="K100" s="211" t="s">
        <v>170</v>
      </c>
      <c r="L100" s="48"/>
      <c r="M100" s="216" t="s">
        <v>32</v>
      </c>
      <c r="N100" s="217" t="s">
        <v>49</v>
      </c>
      <c r="O100" s="88"/>
      <c r="P100" s="218">
        <f>O100*H100</f>
        <v>0</v>
      </c>
      <c r="Q100" s="218">
        <v>0</v>
      </c>
      <c r="R100" s="218">
        <f>Q100*H100</f>
        <v>0</v>
      </c>
      <c r="S100" s="218">
        <v>0</v>
      </c>
      <c r="T100" s="219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0" t="s">
        <v>171</v>
      </c>
      <c r="AT100" s="220" t="s">
        <v>167</v>
      </c>
      <c r="AU100" s="220" t="s">
        <v>88</v>
      </c>
      <c r="AY100" s="20" t="s">
        <v>165</v>
      </c>
      <c r="BE100" s="221">
        <f>IF(N100="základní",J100,0)</f>
        <v>0</v>
      </c>
      <c r="BF100" s="221">
        <f>IF(N100="snížená",J100,0)</f>
        <v>0</v>
      </c>
      <c r="BG100" s="221">
        <f>IF(N100="zákl. přenesená",J100,0)</f>
        <v>0</v>
      </c>
      <c r="BH100" s="221">
        <f>IF(N100="sníž. přenesená",J100,0)</f>
        <v>0</v>
      </c>
      <c r="BI100" s="221">
        <f>IF(N100="nulová",J100,0)</f>
        <v>0</v>
      </c>
      <c r="BJ100" s="20" t="s">
        <v>86</v>
      </c>
      <c r="BK100" s="221">
        <f>ROUND(I100*H100,2)</f>
        <v>0</v>
      </c>
      <c r="BL100" s="20" t="s">
        <v>171</v>
      </c>
      <c r="BM100" s="220" t="s">
        <v>324</v>
      </c>
    </row>
    <row r="101" s="2" customFormat="1">
      <c r="A101" s="42"/>
      <c r="B101" s="43"/>
      <c r="C101" s="44"/>
      <c r="D101" s="222" t="s">
        <v>173</v>
      </c>
      <c r="E101" s="44"/>
      <c r="F101" s="223" t="s">
        <v>325</v>
      </c>
      <c r="G101" s="44"/>
      <c r="H101" s="44"/>
      <c r="I101" s="224"/>
      <c r="J101" s="44"/>
      <c r="K101" s="44"/>
      <c r="L101" s="48"/>
      <c r="M101" s="225"/>
      <c r="N101" s="226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173</v>
      </c>
      <c r="AU101" s="20" t="s">
        <v>88</v>
      </c>
    </row>
    <row r="102" s="14" customFormat="1">
      <c r="A102" s="14"/>
      <c r="B102" s="238"/>
      <c r="C102" s="239"/>
      <c r="D102" s="229" t="s">
        <v>175</v>
      </c>
      <c r="E102" s="240" t="s">
        <v>32</v>
      </c>
      <c r="F102" s="241" t="s">
        <v>105</v>
      </c>
      <c r="G102" s="239"/>
      <c r="H102" s="242">
        <v>1798.2000000000001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175</v>
      </c>
      <c r="AU102" s="248" t="s">
        <v>88</v>
      </c>
      <c r="AV102" s="14" t="s">
        <v>88</v>
      </c>
      <c r="AW102" s="14" t="s">
        <v>39</v>
      </c>
      <c r="AX102" s="14" t="s">
        <v>78</v>
      </c>
      <c r="AY102" s="248" t="s">
        <v>165</v>
      </c>
    </row>
    <row r="103" s="15" customFormat="1">
      <c r="A103" s="15"/>
      <c r="B103" s="249"/>
      <c r="C103" s="250"/>
      <c r="D103" s="229" t="s">
        <v>175</v>
      </c>
      <c r="E103" s="251" t="s">
        <v>32</v>
      </c>
      <c r="F103" s="252" t="s">
        <v>178</v>
      </c>
      <c r="G103" s="250"/>
      <c r="H103" s="253">
        <v>1798.2000000000001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175</v>
      </c>
      <c r="AU103" s="259" t="s">
        <v>88</v>
      </c>
      <c r="AV103" s="15" t="s">
        <v>171</v>
      </c>
      <c r="AW103" s="15" t="s">
        <v>39</v>
      </c>
      <c r="AX103" s="15" t="s">
        <v>86</v>
      </c>
      <c r="AY103" s="259" t="s">
        <v>165</v>
      </c>
    </row>
    <row r="104" s="2" customFormat="1" ht="24.15" customHeight="1">
      <c r="A104" s="42"/>
      <c r="B104" s="43"/>
      <c r="C104" s="209" t="s">
        <v>171</v>
      </c>
      <c r="D104" s="209" t="s">
        <v>167</v>
      </c>
      <c r="E104" s="210" t="s">
        <v>327</v>
      </c>
      <c r="F104" s="211" t="s">
        <v>328</v>
      </c>
      <c r="G104" s="212" t="s">
        <v>107</v>
      </c>
      <c r="H104" s="213">
        <v>1798.2000000000001</v>
      </c>
      <c r="I104" s="214"/>
      <c r="J104" s="215">
        <f>ROUND(I104*H104,2)</f>
        <v>0</v>
      </c>
      <c r="K104" s="211" t="s">
        <v>170</v>
      </c>
      <c r="L104" s="48"/>
      <c r="M104" s="216" t="s">
        <v>32</v>
      </c>
      <c r="N104" s="217" t="s">
        <v>49</v>
      </c>
      <c r="O104" s="88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0" t="s">
        <v>171</v>
      </c>
      <c r="AT104" s="220" t="s">
        <v>167</v>
      </c>
      <c r="AU104" s="220" t="s">
        <v>88</v>
      </c>
      <c r="AY104" s="20" t="s">
        <v>165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86</v>
      </c>
      <c r="BK104" s="221">
        <f>ROUND(I104*H104,2)</f>
        <v>0</v>
      </c>
      <c r="BL104" s="20" t="s">
        <v>171</v>
      </c>
      <c r="BM104" s="220" t="s">
        <v>329</v>
      </c>
    </row>
    <row r="105" s="2" customFormat="1">
      <c r="A105" s="42"/>
      <c r="B105" s="43"/>
      <c r="C105" s="44"/>
      <c r="D105" s="222" t="s">
        <v>173</v>
      </c>
      <c r="E105" s="44"/>
      <c r="F105" s="223" t="s">
        <v>330</v>
      </c>
      <c r="G105" s="44"/>
      <c r="H105" s="44"/>
      <c r="I105" s="224"/>
      <c r="J105" s="44"/>
      <c r="K105" s="44"/>
      <c r="L105" s="48"/>
      <c r="M105" s="225"/>
      <c r="N105" s="226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173</v>
      </c>
      <c r="AU105" s="20" t="s">
        <v>88</v>
      </c>
    </row>
    <row r="106" s="14" customFormat="1">
      <c r="A106" s="14"/>
      <c r="B106" s="238"/>
      <c r="C106" s="239"/>
      <c r="D106" s="229" t="s">
        <v>175</v>
      </c>
      <c r="E106" s="240" t="s">
        <v>32</v>
      </c>
      <c r="F106" s="241" t="s">
        <v>105</v>
      </c>
      <c r="G106" s="239"/>
      <c r="H106" s="242">
        <v>1798.2000000000001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175</v>
      </c>
      <c r="AU106" s="248" t="s">
        <v>88</v>
      </c>
      <c r="AV106" s="14" t="s">
        <v>88</v>
      </c>
      <c r="AW106" s="14" t="s">
        <v>39</v>
      </c>
      <c r="AX106" s="14" t="s">
        <v>78</v>
      </c>
      <c r="AY106" s="248" t="s">
        <v>165</v>
      </c>
    </row>
    <row r="107" s="15" customFormat="1">
      <c r="A107" s="15"/>
      <c r="B107" s="249"/>
      <c r="C107" s="250"/>
      <c r="D107" s="229" t="s">
        <v>175</v>
      </c>
      <c r="E107" s="251" t="s">
        <v>32</v>
      </c>
      <c r="F107" s="252" t="s">
        <v>178</v>
      </c>
      <c r="G107" s="250"/>
      <c r="H107" s="253">
        <v>1798.2000000000001</v>
      </c>
      <c r="I107" s="254"/>
      <c r="J107" s="250"/>
      <c r="K107" s="250"/>
      <c r="L107" s="255"/>
      <c r="M107" s="256"/>
      <c r="N107" s="257"/>
      <c r="O107" s="257"/>
      <c r="P107" s="257"/>
      <c r="Q107" s="257"/>
      <c r="R107" s="257"/>
      <c r="S107" s="257"/>
      <c r="T107" s="258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9" t="s">
        <v>175</v>
      </c>
      <c r="AU107" s="259" t="s">
        <v>88</v>
      </c>
      <c r="AV107" s="15" t="s">
        <v>171</v>
      </c>
      <c r="AW107" s="15" t="s">
        <v>39</v>
      </c>
      <c r="AX107" s="15" t="s">
        <v>86</v>
      </c>
      <c r="AY107" s="259" t="s">
        <v>165</v>
      </c>
    </row>
    <row r="108" s="2" customFormat="1" ht="49.05" customHeight="1">
      <c r="A108" s="42"/>
      <c r="B108" s="43"/>
      <c r="C108" s="209" t="s">
        <v>199</v>
      </c>
      <c r="D108" s="209" t="s">
        <v>167</v>
      </c>
      <c r="E108" s="210" t="s">
        <v>332</v>
      </c>
      <c r="F108" s="211" t="s">
        <v>333</v>
      </c>
      <c r="G108" s="212" t="s">
        <v>107</v>
      </c>
      <c r="H108" s="213">
        <v>1798.2000000000001</v>
      </c>
      <c r="I108" s="214"/>
      <c r="J108" s="215">
        <f>ROUND(I108*H108,2)</f>
        <v>0</v>
      </c>
      <c r="K108" s="211" t="s">
        <v>170</v>
      </c>
      <c r="L108" s="48"/>
      <c r="M108" s="216" t="s">
        <v>32</v>
      </c>
      <c r="N108" s="217" t="s">
        <v>49</v>
      </c>
      <c r="O108" s="88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0" t="s">
        <v>171</v>
      </c>
      <c r="AT108" s="220" t="s">
        <v>167</v>
      </c>
      <c r="AU108" s="220" t="s">
        <v>88</v>
      </c>
      <c r="AY108" s="20" t="s">
        <v>165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171</v>
      </c>
      <c r="BM108" s="220" t="s">
        <v>334</v>
      </c>
    </row>
    <row r="109" s="2" customFormat="1">
      <c r="A109" s="42"/>
      <c r="B109" s="43"/>
      <c r="C109" s="44"/>
      <c r="D109" s="222" t="s">
        <v>173</v>
      </c>
      <c r="E109" s="44"/>
      <c r="F109" s="223" t="s">
        <v>335</v>
      </c>
      <c r="G109" s="44"/>
      <c r="H109" s="44"/>
      <c r="I109" s="224"/>
      <c r="J109" s="44"/>
      <c r="K109" s="44"/>
      <c r="L109" s="48"/>
      <c r="M109" s="225"/>
      <c r="N109" s="226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173</v>
      </c>
      <c r="AU109" s="20" t="s">
        <v>88</v>
      </c>
    </row>
    <row r="110" s="14" customFormat="1">
      <c r="A110" s="14"/>
      <c r="B110" s="238"/>
      <c r="C110" s="239"/>
      <c r="D110" s="229" t="s">
        <v>175</v>
      </c>
      <c r="E110" s="240" t="s">
        <v>32</v>
      </c>
      <c r="F110" s="241" t="s">
        <v>105</v>
      </c>
      <c r="G110" s="239"/>
      <c r="H110" s="242">
        <v>1798.2000000000001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175</v>
      </c>
      <c r="AU110" s="248" t="s">
        <v>88</v>
      </c>
      <c r="AV110" s="14" t="s">
        <v>88</v>
      </c>
      <c r="AW110" s="14" t="s">
        <v>39</v>
      </c>
      <c r="AX110" s="14" t="s">
        <v>78</v>
      </c>
      <c r="AY110" s="248" t="s">
        <v>165</v>
      </c>
    </row>
    <row r="111" s="15" customFormat="1">
      <c r="A111" s="15"/>
      <c r="B111" s="249"/>
      <c r="C111" s="250"/>
      <c r="D111" s="229" t="s">
        <v>175</v>
      </c>
      <c r="E111" s="251" t="s">
        <v>32</v>
      </c>
      <c r="F111" s="252" t="s">
        <v>178</v>
      </c>
      <c r="G111" s="250"/>
      <c r="H111" s="253">
        <v>1798.2000000000001</v>
      </c>
      <c r="I111" s="254"/>
      <c r="J111" s="250"/>
      <c r="K111" s="250"/>
      <c r="L111" s="255"/>
      <c r="M111" s="256"/>
      <c r="N111" s="257"/>
      <c r="O111" s="257"/>
      <c r="P111" s="257"/>
      <c r="Q111" s="257"/>
      <c r="R111" s="257"/>
      <c r="S111" s="257"/>
      <c r="T111" s="258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9" t="s">
        <v>175</v>
      </c>
      <c r="AU111" s="259" t="s">
        <v>88</v>
      </c>
      <c r="AV111" s="15" t="s">
        <v>171</v>
      </c>
      <c r="AW111" s="15" t="s">
        <v>39</v>
      </c>
      <c r="AX111" s="15" t="s">
        <v>86</v>
      </c>
      <c r="AY111" s="259" t="s">
        <v>165</v>
      </c>
    </row>
    <row r="112" s="2" customFormat="1" ht="44.25" customHeight="1">
      <c r="A112" s="42"/>
      <c r="B112" s="43"/>
      <c r="C112" s="209" t="s">
        <v>209</v>
      </c>
      <c r="D112" s="209" t="s">
        <v>167</v>
      </c>
      <c r="E112" s="210" t="s">
        <v>960</v>
      </c>
      <c r="F112" s="211" t="s">
        <v>961</v>
      </c>
      <c r="G112" s="212" t="s">
        <v>107</v>
      </c>
      <c r="H112" s="213">
        <v>1798.2000000000001</v>
      </c>
      <c r="I112" s="214"/>
      <c r="J112" s="215">
        <f>ROUND(I112*H112,2)</f>
        <v>0</v>
      </c>
      <c r="K112" s="211" t="s">
        <v>170</v>
      </c>
      <c r="L112" s="48"/>
      <c r="M112" s="216" t="s">
        <v>32</v>
      </c>
      <c r="N112" s="217" t="s">
        <v>49</v>
      </c>
      <c r="O112" s="88"/>
      <c r="P112" s="218">
        <f>O112*H112</f>
        <v>0</v>
      </c>
      <c r="Q112" s="218">
        <v>0</v>
      </c>
      <c r="R112" s="218">
        <f>Q112*H112</f>
        <v>0</v>
      </c>
      <c r="S112" s="218">
        <v>0</v>
      </c>
      <c r="T112" s="219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0" t="s">
        <v>171</v>
      </c>
      <c r="AT112" s="220" t="s">
        <v>167</v>
      </c>
      <c r="AU112" s="220" t="s">
        <v>88</v>
      </c>
      <c r="AY112" s="20" t="s">
        <v>165</v>
      </c>
      <c r="BE112" s="221">
        <f>IF(N112="základní",J112,0)</f>
        <v>0</v>
      </c>
      <c r="BF112" s="221">
        <f>IF(N112="snížená",J112,0)</f>
        <v>0</v>
      </c>
      <c r="BG112" s="221">
        <f>IF(N112="zákl. přenesená",J112,0)</f>
        <v>0</v>
      </c>
      <c r="BH112" s="221">
        <f>IF(N112="sníž. přenesená",J112,0)</f>
        <v>0</v>
      </c>
      <c r="BI112" s="221">
        <f>IF(N112="nulová",J112,0)</f>
        <v>0</v>
      </c>
      <c r="BJ112" s="20" t="s">
        <v>86</v>
      </c>
      <c r="BK112" s="221">
        <f>ROUND(I112*H112,2)</f>
        <v>0</v>
      </c>
      <c r="BL112" s="20" t="s">
        <v>171</v>
      </c>
      <c r="BM112" s="220" t="s">
        <v>340</v>
      </c>
    </row>
    <row r="113" s="2" customFormat="1">
      <c r="A113" s="42"/>
      <c r="B113" s="43"/>
      <c r="C113" s="44"/>
      <c r="D113" s="222" t="s">
        <v>173</v>
      </c>
      <c r="E113" s="44"/>
      <c r="F113" s="223" t="s">
        <v>962</v>
      </c>
      <c r="G113" s="44"/>
      <c r="H113" s="44"/>
      <c r="I113" s="224"/>
      <c r="J113" s="44"/>
      <c r="K113" s="44"/>
      <c r="L113" s="48"/>
      <c r="M113" s="225"/>
      <c r="N113" s="226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173</v>
      </c>
      <c r="AU113" s="20" t="s">
        <v>88</v>
      </c>
    </row>
    <row r="114" s="14" customFormat="1">
      <c r="A114" s="14"/>
      <c r="B114" s="238"/>
      <c r="C114" s="239"/>
      <c r="D114" s="229" t="s">
        <v>175</v>
      </c>
      <c r="E114" s="240" t="s">
        <v>32</v>
      </c>
      <c r="F114" s="241" t="s">
        <v>105</v>
      </c>
      <c r="G114" s="239"/>
      <c r="H114" s="242">
        <v>1798.2000000000001</v>
      </c>
      <c r="I114" s="243"/>
      <c r="J114" s="239"/>
      <c r="K114" s="239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175</v>
      </c>
      <c r="AU114" s="248" t="s">
        <v>88</v>
      </c>
      <c r="AV114" s="14" t="s">
        <v>88</v>
      </c>
      <c r="AW114" s="14" t="s">
        <v>39</v>
      </c>
      <c r="AX114" s="14" t="s">
        <v>78</v>
      </c>
      <c r="AY114" s="248" t="s">
        <v>165</v>
      </c>
    </row>
    <row r="115" s="15" customFormat="1">
      <c r="A115" s="15"/>
      <c r="B115" s="249"/>
      <c r="C115" s="250"/>
      <c r="D115" s="229" t="s">
        <v>175</v>
      </c>
      <c r="E115" s="251" t="s">
        <v>32</v>
      </c>
      <c r="F115" s="252" t="s">
        <v>178</v>
      </c>
      <c r="G115" s="250"/>
      <c r="H115" s="253">
        <v>1798.2000000000001</v>
      </c>
      <c r="I115" s="254"/>
      <c r="J115" s="250"/>
      <c r="K115" s="250"/>
      <c r="L115" s="255"/>
      <c r="M115" s="256"/>
      <c r="N115" s="257"/>
      <c r="O115" s="257"/>
      <c r="P115" s="257"/>
      <c r="Q115" s="257"/>
      <c r="R115" s="257"/>
      <c r="S115" s="257"/>
      <c r="T115" s="25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9" t="s">
        <v>175</v>
      </c>
      <c r="AU115" s="259" t="s">
        <v>88</v>
      </c>
      <c r="AV115" s="15" t="s">
        <v>171</v>
      </c>
      <c r="AW115" s="15" t="s">
        <v>39</v>
      </c>
      <c r="AX115" s="15" t="s">
        <v>86</v>
      </c>
      <c r="AY115" s="259" t="s">
        <v>165</v>
      </c>
    </row>
    <row r="116" s="12" customFormat="1" ht="22.8" customHeight="1">
      <c r="A116" s="12"/>
      <c r="B116" s="193"/>
      <c r="C116" s="194"/>
      <c r="D116" s="195" t="s">
        <v>77</v>
      </c>
      <c r="E116" s="207" t="s">
        <v>230</v>
      </c>
      <c r="F116" s="207" t="s">
        <v>350</v>
      </c>
      <c r="G116" s="194"/>
      <c r="H116" s="194"/>
      <c r="I116" s="197"/>
      <c r="J116" s="208">
        <f>BK116</f>
        <v>0</v>
      </c>
      <c r="K116" s="194"/>
      <c r="L116" s="199"/>
      <c r="M116" s="200"/>
      <c r="N116" s="201"/>
      <c r="O116" s="201"/>
      <c r="P116" s="202">
        <f>SUM(P117:P124)</f>
        <v>0</v>
      </c>
      <c r="Q116" s="201"/>
      <c r="R116" s="202">
        <f>SUM(R117:R124)</f>
        <v>7.3247699999999991</v>
      </c>
      <c r="S116" s="201"/>
      <c r="T116" s="203">
        <f>SUM(T117:T124)</f>
        <v>6.1399999999999997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4" t="s">
        <v>86</v>
      </c>
      <c r="AT116" s="205" t="s">
        <v>77</v>
      </c>
      <c r="AU116" s="205" t="s">
        <v>86</v>
      </c>
      <c r="AY116" s="204" t="s">
        <v>165</v>
      </c>
      <c r="BK116" s="206">
        <f>SUM(BK117:BK124)</f>
        <v>0</v>
      </c>
    </row>
    <row r="117" s="2" customFormat="1" ht="37.8" customHeight="1">
      <c r="A117" s="42"/>
      <c r="B117" s="43"/>
      <c r="C117" s="209" t="s">
        <v>218</v>
      </c>
      <c r="D117" s="209" t="s">
        <v>167</v>
      </c>
      <c r="E117" s="210" t="s">
        <v>381</v>
      </c>
      <c r="F117" s="211" t="s">
        <v>382</v>
      </c>
      <c r="G117" s="212" t="s">
        <v>250</v>
      </c>
      <c r="H117" s="213">
        <v>7</v>
      </c>
      <c r="I117" s="214"/>
      <c r="J117" s="215">
        <f>ROUND(I117*H117,2)</f>
        <v>0</v>
      </c>
      <c r="K117" s="211" t="s">
        <v>170</v>
      </c>
      <c r="L117" s="48"/>
      <c r="M117" s="216" t="s">
        <v>32</v>
      </c>
      <c r="N117" s="217" t="s">
        <v>49</v>
      </c>
      <c r="O117" s="88"/>
      <c r="P117" s="218">
        <f>O117*H117</f>
        <v>0</v>
      </c>
      <c r="Q117" s="218">
        <v>0.62248000000000003</v>
      </c>
      <c r="R117" s="218">
        <f>Q117*H117</f>
        <v>4.3573599999999999</v>
      </c>
      <c r="S117" s="218">
        <v>0.62</v>
      </c>
      <c r="T117" s="219">
        <f>S117*H117</f>
        <v>4.3399999999999999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0" t="s">
        <v>171</v>
      </c>
      <c r="AT117" s="220" t="s">
        <v>167</v>
      </c>
      <c r="AU117" s="220" t="s">
        <v>88</v>
      </c>
      <c r="AY117" s="20" t="s">
        <v>165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86</v>
      </c>
      <c r="BK117" s="221">
        <f>ROUND(I117*H117,2)</f>
        <v>0</v>
      </c>
      <c r="BL117" s="20" t="s">
        <v>171</v>
      </c>
      <c r="BM117" s="220" t="s">
        <v>383</v>
      </c>
    </row>
    <row r="118" s="2" customFormat="1">
      <c r="A118" s="42"/>
      <c r="B118" s="43"/>
      <c r="C118" s="44"/>
      <c r="D118" s="222" t="s">
        <v>173</v>
      </c>
      <c r="E118" s="44"/>
      <c r="F118" s="223" t="s">
        <v>384</v>
      </c>
      <c r="G118" s="44"/>
      <c r="H118" s="44"/>
      <c r="I118" s="224"/>
      <c r="J118" s="44"/>
      <c r="K118" s="44"/>
      <c r="L118" s="48"/>
      <c r="M118" s="225"/>
      <c r="N118" s="226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173</v>
      </c>
      <c r="AU118" s="20" t="s">
        <v>88</v>
      </c>
    </row>
    <row r="119" s="13" customFormat="1">
      <c r="A119" s="13"/>
      <c r="B119" s="227"/>
      <c r="C119" s="228"/>
      <c r="D119" s="229" t="s">
        <v>175</v>
      </c>
      <c r="E119" s="230" t="s">
        <v>32</v>
      </c>
      <c r="F119" s="231" t="s">
        <v>963</v>
      </c>
      <c r="G119" s="228"/>
      <c r="H119" s="230" t="s">
        <v>32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175</v>
      </c>
      <c r="AU119" s="237" t="s">
        <v>88</v>
      </c>
      <c r="AV119" s="13" t="s">
        <v>86</v>
      </c>
      <c r="AW119" s="13" t="s">
        <v>39</v>
      </c>
      <c r="AX119" s="13" t="s">
        <v>78</v>
      </c>
      <c r="AY119" s="237" t="s">
        <v>165</v>
      </c>
    </row>
    <row r="120" s="14" customFormat="1">
      <c r="A120" s="14"/>
      <c r="B120" s="238"/>
      <c r="C120" s="239"/>
      <c r="D120" s="229" t="s">
        <v>175</v>
      </c>
      <c r="E120" s="240" t="s">
        <v>32</v>
      </c>
      <c r="F120" s="241" t="s">
        <v>218</v>
      </c>
      <c r="G120" s="239"/>
      <c r="H120" s="242">
        <v>7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175</v>
      </c>
      <c r="AU120" s="248" t="s">
        <v>88</v>
      </c>
      <c r="AV120" s="14" t="s">
        <v>88</v>
      </c>
      <c r="AW120" s="14" t="s">
        <v>39</v>
      </c>
      <c r="AX120" s="14" t="s">
        <v>86</v>
      </c>
      <c r="AY120" s="248" t="s">
        <v>165</v>
      </c>
    </row>
    <row r="121" s="2" customFormat="1" ht="24.15" customHeight="1">
      <c r="A121" s="42"/>
      <c r="B121" s="43"/>
      <c r="C121" s="209" t="s">
        <v>230</v>
      </c>
      <c r="D121" s="209" t="s">
        <v>167</v>
      </c>
      <c r="E121" s="210" t="s">
        <v>964</v>
      </c>
      <c r="F121" s="211" t="s">
        <v>965</v>
      </c>
      <c r="G121" s="212" t="s">
        <v>250</v>
      </c>
      <c r="H121" s="213">
        <v>3</v>
      </c>
      <c r="I121" s="214"/>
      <c r="J121" s="215">
        <f>ROUND(I121*H121,2)</f>
        <v>0</v>
      </c>
      <c r="K121" s="211" t="s">
        <v>170</v>
      </c>
      <c r="L121" s="48"/>
      <c r="M121" s="216" t="s">
        <v>32</v>
      </c>
      <c r="N121" s="217" t="s">
        <v>49</v>
      </c>
      <c r="O121" s="88"/>
      <c r="P121" s="218">
        <f>O121*H121</f>
        <v>0</v>
      </c>
      <c r="Q121" s="218">
        <v>0.10037</v>
      </c>
      <c r="R121" s="218">
        <f>Q121*H121</f>
        <v>0.30110999999999999</v>
      </c>
      <c r="S121" s="218">
        <v>0.10000000000000001</v>
      </c>
      <c r="T121" s="219">
        <f>S121*H121</f>
        <v>0.30000000000000004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0" t="s">
        <v>171</v>
      </c>
      <c r="AT121" s="220" t="s">
        <v>167</v>
      </c>
      <c r="AU121" s="220" t="s">
        <v>88</v>
      </c>
      <c r="AY121" s="20" t="s">
        <v>165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86</v>
      </c>
      <c r="BK121" s="221">
        <f>ROUND(I121*H121,2)</f>
        <v>0</v>
      </c>
      <c r="BL121" s="20" t="s">
        <v>171</v>
      </c>
      <c r="BM121" s="220" t="s">
        <v>966</v>
      </c>
    </row>
    <row r="122" s="2" customFormat="1">
      <c r="A122" s="42"/>
      <c r="B122" s="43"/>
      <c r="C122" s="44"/>
      <c r="D122" s="222" t="s">
        <v>173</v>
      </c>
      <c r="E122" s="44"/>
      <c r="F122" s="223" t="s">
        <v>967</v>
      </c>
      <c r="G122" s="44"/>
      <c r="H122" s="44"/>
      <c r="I122" s="224"/>
      <c r="J122" s="44"/>
      <c r="K122" s="44"/>
      <c r="L122" s="48"/>
      <c r="M122" s="225"/>
      <c r="N122" s="226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173</v>
      </c>
      <c r="AU122" s="20" t="s">
        <v>88</v>
      </c>
    </row>
    <row r="123" s="2" customFormat="1" ht="37.8" customHeight="1">
      <c r="A123" s="42"/>
      <c r="B123" s="43"/>
      <c r="C123" s="209" t="s">
        <v>129</v>
      </c>
      <c r="D123" s="209" t="s">
        <v>167</v>
      </c>
      <c r="E123" s="210" t="s">
        <v>968</v>
      </c>
      <c r="F123" s="211" t="s">
        <v>969</v>
      </c>
      <c r="G123" s="212" t="s">
        <v>250</v>
      </c>
      <c r="H123" s="213">
        <v>5</v>
      </c>
      <c r="I123" s="214"/>
      <c r="J123" s="215">
        <f>ROUND(I123*H123,2)</f>
        <v>0</v>
      </c>
      <c r="K123" s="211" t="s">
        <v>170</v>
      </c>
      <c r="L123" s="48"/>
      <c r="M123" s="216" t="s">
        <v>32</v>
      </c>
      <c r="N123" s="217" t="s">
        <v>49</v>
      </c>
      <c r="O123" s="88"/>
      <c r="P123" s="218">
        <f>O123*H123</f>
        <v>0</v>
      </c>
      <c r="Q123" s="218">
        <v>0.53325999999999996</v>
      </c>
      <c r="R123" s="218">
        <f>Q123*H123</f>
        <v>2.6662999999999997</v>
      </c>
      <c r="S123" s="218">
        <v>0.29999999999999999</v>
      </c>
      <c r="T123" s="219">
        <f>S123*H123</f>
        <v>1.5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0" t="s">
        <v>171</v>
      </c>
      <c r="AT123" s="220" t="s">
        <v>167</v>
      </c>
      <c r="AU123" s="220" t="s">
        <v>88</v>
      </c>
      <c r="AY123" s="20" t="s">
        <v>165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86</v>
      </c>
      <c r="BK123" s="221">
        <f>ROUND(I123*H123,2)</f>
        <v>0</v>
      </c>
      <c r="BL123" s="20" t="s">
        <v>171</v>
      </c>
      <c r="BM123" s="220" t="s">
        <v>970</v>
      </c>
    </row>
    <row r="124" s="2" customFormat="1">
      <c r="A124" s="42"/>
      <c r="B124" s="43"/>
      <c r="C124" s="44"/>
      <c r="D124" s="222" t="s">
        <v>173</v>
      </c>
      <c r="E124" s="44"/>
      <c r="F124" s="223" t="s">
        <v>971</v>
      </c>
      <c r="G124" s="44"/>
      <c r="H124" s="44"/>
      <c r="I124" s="224"/>
      <c r="J124" s="44"/>
      <c r="K124" s="44"/>
      <c r="L124" s="48"/>
      <c r="M124" s="225"/>
      <c r="N124" s="226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173</v>
      </c>
      <c r="AU124" s="20" t="s">
        <v>88</v>
      </c>
    </row>
    <row r="125" s="12" customFormat="1" ht="22.8" customHeight="1">
      <c r="A125" s="12"/>
      <c r="B125" s="193"/>
      <c r="C125" s="194"/>
      <c r="D125" s="195" t="s">
        <v>77</v>
      </c>
      <c r="E125" s="207" t="s">
        <v>129</v>
      </c>
      <c r="F125" s="207" t="s">
        <v>392</v>
      </c>
      <c r="G125" s="194"/>
      <c r="H125" s="194"/>
      <c r="I125" s="197"/>
      <c r="J125" s="208">
        <f>BK125</f>
        <v>0</v>
      </c>
      <c r="K125" s="194"/>
      <c r="L125" s="199"/>
      <c r="M125" s="200"/>
      <c r="N125" s="201"/>
      <c r="O125" s="201"/>
      <c r="P125" s="202">
        <f>SUM(P126:P143)</f>
        <v>0</v>
      </c>
      <c r="Q125" s="201"/>
      <c r="R125" s="202">
        <f>SUM(R126:R143)</f>
        <v>0.37090199999999995</v>
      </c>
      <c r="S125" s="201"/>
      <c r="T125" s="203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4" t="s">
        <v>86</v>
      </c>
      <c r="AT125" s="205" t="s">
        <v>77</v>
      </c>
      <c r="AU125" s="205" t="s">
        <v>86</v>
      </c>
      <c r="AY125" s="204" t="s">
        <v>165</v>
      </c>
      <c r="BK125" s="206">
        <f>SUM(BK126:BK143)</f>
        <v>0</v>
      </c>
    </row>
    <row r="126" s="2" customFormat="1" ht="24.15" customHeight="1">
      <c r="A126" s="42"/>
      <c r="B126" s="43"/>
      <c r="C126" s="209" t="s">
        <v>241</v>
      </c>
      <c r="D126" s="209" t="s">
        <v>167</v>
      </c>
      <c r="E126" s="210" t="s">
        <v>415</v>
      </c>
      <c r="F126" s="211" t="s">
        <v>416</v>
      </c>
      <c r="G126" s="212" t="s">
        <v>119</v>
      </c>
      <c r="H126" s="213">
        <v>486</v>
      </c>
      <c r="I126" s="214"/>
      <c r="J126" s="215">
        <f>ROUND(I126*H126,2)</f>
        <v>0</v>
      </c>
      <c r="K126" s="211" t="s">
        <v>170</v>
      </c>
      <c r="L126" s="48"/>
      <c r="M126" s="216" t="s">
        <v>32</v>
      </c>
      <c r="N126" s="217" t="s">
        <v>49</v>
      </c>
      <c r="O126" s="88"/>
      <c r="P126" s="218">
        <f>O126*H126</f>
        <v>0</v>
      </c>
      <c r="Q126" s="218">
        <v>0.00010000000000000001</v>
      </c>
      <c r="R126" s="218">
        <f>Q126*H126</f>
        <v>0.048600000000000004</v>
      </c>
      <c r="S126" s="218">
        <v>0</v>
      </c>
      <c r="T126" s="219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0" t="s">
        <v>171</v>
      </c>
      <c r="AT126" s="220" t="s">
        <v>167</v>
      </c>
      <c r="AU126" s="220" t="s">
        <v>88</v>
      </c>
      <c r="AY126" s="20" t="s">
        <v>165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86</v>
      </c>
      <c r="BK126" s="221">
        <f>ROUND(I126*H126,2)</f>
        <v>0</v>
      </c>
      <c r="BL126" s="20" t="s">
        <v>171</v>
      </c>
      <c r="BM126" s="220" t="s">
        <v>417</v>
      </c>
    </row>
    <row r="127" s="2" customFormat="1">
      <c r="A127" s="42"/>
      <c r="B127" s="43"/>
      <c r="C127" s="44"/>
      <c r="D127" s="222" t="s">
        <v>173</v>
      </c>
      <c r="E127" s="44"/>
      <c r="F127" s="223" t="s">
        <v>418</v>
      </c>
      <c r="G127" s="44"/>
      <c r="H127" s="44"/>
      <c r="I127" s="224"/>
      <c r="J127" s="44"/>
      <c r="K127" s="44"/>
      <c r="L127" s="48"/>
      <c r="M127" s="225"/>
      <c r="N127" s="226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173</v>
      </c>
      <c r="AU127" s="20" t="s">
        <v>88</v>
      </c>
    </row>
    <row r="128" s="14" customFormat="1">
      <c r="A128" s="14"/>
      <c r="B128" s="238"/>
      <c r="C128" s="239"/>
      <c r="D128" s="229" t="s">
        <v>175</v>
      </c>
      <c r="E128" s="240" t="s">
        <v>32</v>
      </c>
      <c r="F128" s="241" t="s">
        <v>972</v>
      </c>
      <c r="G128" s="239"/>
      <c r="H128" s="242">
        <v>486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175</v>
      </c>
      <c r="AU128" s="248" t="s">
        <v>88</v>
      </c>
      <c r="AV128" s="14" t="s">
        <v>88</v>
      </c>
      <c r="AW128" s="14" t="s">
        <v>39</v>
      </c>
      <c r="AX128" s="14" t="s">
        <v>86</v>
      </c>
      <c r="AY128" s="248" t="s">
        <v>165</v>
      </c>
    </row>
    <row r="129" s="2" customFormat="1" ht="33" customHeight="1">
      <c r="A129" s="42"/>
      <c r="B129" s="43"/>
      <c r="C129" s="209" t="s">
        <v>247</v>
      </c>
      <c r="D129" s="209" t="s">
        <v>167</v>
      </c>
      <c r="E129" s="210" t="s">
        <v>973</v>
      </c>
      <c r="F129" s="211" t="s">
        <v>974</v>
      </c>
      <c r="G129" s="212" t="s">
        <v>107</v>
      </c>
      <c r="H129" s="213">
        <v>24</v>
      </c>
      <c r="I129" s="214"/>
      <c r="J129" s="215">
        <f>ROUND(I129*H129,2)</f>
        <v>0</v>
      </c>
      <c r="K129" s="211" t="s">
        <v>170</v>
      </c>
      <c r="L129" s="48"/>
      <c r="M129" s="216" t="s">
        <v>32</v>
      </c>
      <c r="N129" s="217" t="s">
        <v>49</v>
      </c>
      <c r="O129" s="88"/>
      <c r="P129" s="218">
        <f>O129*H129</f>
        <v>0</v>
      </c>
      <c r="Q129" s="218">
        <v>0.0011999999999999999</v>
      </c>
      <c r="R129" s="218">
        <f>Q129*H129</f>
        <v>0.028799999999999999</v>
      </c>
      <c r="S129" s="218">
        <v>0</v>
      </c>
      <c r="T129" s="219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0" t="s">
        <v>171</v>
      </c>
      <c r="AT129" s="220" t="s">
        <v>167</v>
      </c>
      <c r="AU129" s="220" t="s">
        <v>88</v>
      </c>
      <c r="AY129" s="20" t="s">
        <v>165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86</v>
      </c>
      <c r="BK129" s="221">
        <f>ROUND(I129*H129,2)</f>
        <v>0</v>
      </c>
      <c r="BL129" s="20" t="s">
        <v>171</v>
      </c>
      <c r="BM129" s="220" t="s">
        <v>975</v>
      </c>
    </row>
    <row r="130" s="2" customFormat="1">
      <c r="A130" s="42"/>
      <c r="B130" s="43"/>
      <c r="C130" s="44"/>
      <c r="D130" s="222" t="s">
        <v>173</v>
      </c>
      <c r="E130" s="44"/>
      <c r="F130" s="223" t="s">
        <v>976</v>
      </c>
      <c r="G130" s="44"/>
      <c r="H130" s="44"/>
      <c r="I130" s="224"/>
      <c r="J130" s="44"/>
      <c r="K130" s="44"/>
      <c r="L130" s="48"/>
      <c r="M130" s="225"/>
      <c r="N130" s="226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173</v>
      </c>
      <c r="AU130" s="20" t="s">
        <v>88</v>
      </c>
    </row>
    <row r="131" s="13" customFormat="1">
      <c r="A131" s="13"/>
      <c r="B131" s="227"/>
      <c r="C131" s="228"/>
      <c r="D131" s="229" t="s">
        <v>175</v>
      </c>
      <c r="E131" s="230" t="s">
        <v>32</v>
      </c>
      <c r="F131" s="231" t="s">
        <v>977</v>
      </c>
      <c r="G131" s="228"/>
      <c r="H131" s="230" t="s">
        <v>32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175</v>
      </c>
      <c r="AU131" s="237" t="s">
        <v>88</v>
      </c>
      <c r="AV131" s="13" t="s">
        <v>86</v>
      </c>
      <c r="AW131" s="13" t="s">
        <v>39</v>
      </c>
      <c r="AX131" s="13" t="s">
        <v>78</v>
      </c>
      <c r="AY131" s="237" t="s">
        <v>165</v>
      </c>
    </row>
    <row r="132" s="14" customFormat="1">
      <c r="A132" s="14"/>
      <c r="B132" s="238"/>
      <c r="C132" s="239"/>
      <c r="D132" s="229" t="s">
        <v>175</v>
      </c>
      <c r="E132" s="240" t="s">
        <v>32</v>
      </c>
      <c r="F132" s="241" t="s">
        <v>978</v>
      </c>
      <c r="G132" s="239"/>
      <c r="H132" s="242">
        <v>24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175</v>
      </c>
      <c r="AU132" s="248" t="s">
        <v>88</v>
      </c>
      <c r="AV132" s="14" t="s">
        <v>88</v>
      </c>
      <c r="AW132" s="14" t="s">
        <v>39</v>
      </c>
      <c r="AX132" s="14" t="s">
        <v>86</v>
      </c>
      <c r="AY132" s="248" t="s">
        <v>165</v>
      </c>
    </row>
    <row r="133" s="2" customFormat="1" ht="24.15" customHeight="1">
      <c r="A133" s="42"/>
      <c r="B133" s="43"/>
      <c r="C133" s="209" t="s">
        <v>8</v>
      </c>
      <c r="D133" s="209" t="s">
        <v>167</v>
      </c>
      <c r="E133" s="210" t="s">
        <v>421</v>
      </c>
      <c r="F133" s="211" t="s">
        <v>422</v>
      </c>
      <c r="G133" s="212" t="s">
        <v>119</v>
      </c>
      <c r="H133" s="213">
        <v>486</v>
      </c>
      <c r="I133" s="214"/>
      <c r="J133" s="215">
        <f>ROUND(I133*H133,2)</f>
        <v>0</v>
      </c>
      <c r="K133" s="211" t="s">
        <v>170</v>
      </c>
      <c r="L133" s="48"/>
      <c r="M133" s="216" t="s">
        <v>32</v>
      </c>
      <c r="N133" s="217" t="s">
        <v>49</v>
      </c>
      <c r="O133" s="88"/>
      <c r="P133" s="218">
        <f>O133*H133</f>
        <v>0</v>
      </c>
      <c r="Q133" s="218">
        <v>0.00020000000000000001</v>
      </c>
      <c r="R133" s="218">
        <f>Q133*H133</f>
        <v>0.097200000000000009</v>
      </c>
      <c r="S133" s="218">
        <v>0</v>
      </c>
      <c r="T133" s="219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0" t="s">
        <v>171</v>
      </c>
      <c r="AT133" s="220" t="s">
        <v>167</v>
      </c>
      <c r="AU133" s="220" t="s">
        <v>88</v>
      </c>
      <c r="AY133" s="20" t="s">
        <v>165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86</v>
      </c>
      <c r="BK133" s="221">
        <f>ROUND(I133*H133,2)</f>
        <v>0</v>
      </c>
      <c r="BL133" s="20" t="s">
        <v>171</v>
      </c>
      <c r="BM133" s="220" t="s">
        <v>423</v>
      </c>
    </row>
    <row r="134" s="2" customFormat="1">
      <c r="A134" s="42"/>
      <c r="B134" s="43"/>
      <c r="C134" s="44"/>
      <c r="D134" s="222" t="s">
        <v>173</v>
      </c>
      <c r="E134" s="44"/>
      <c r="F134" s="223" t="s">
        <v>424</v>
      </c>
      <c r="G134" s="44"/>
      <c r="H134" s="44"/>
      <c r="I134" s="224"/>
      <c r="J134" s="44"/>
      <c r="K134" s="44"/>
      <c r="L134" s="48"/>
      <c r="M134" s="225"/>
      <c r="N134" s="226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173</v>
      </c>
      <c r="AU134" s="20" t="s">
        <v>88</v>
      </c>
    </row>
    <row r="135" s="2" customFormat="1" ht="37.8" customHeight="1">
      <c r="A135" s="42"/>
      <c r="B135" s="43"/>
      <c r="C135" s="209" t="s">
        <v>261</v>
      </c>
      <c r="D135" s="209" t="s">
        <v>167</v>
      </c>
      <c r="E135" s="210" t="s">
        <v>979</v>
      </c>
      <c r="F135" s="211" t="s">
        <v>980</v>
      </c>
      <c r="G135" s="212" t="s">
        <v>107</v>
      </c>
      <c r="H135" s="213">
        <v>24</v>
      </c>
      <c r="I135" s="214"/>
      <c r="J135" s="215">
        <f>ROUND(I135*H135,2)</f>
        <v>0</v>
      </c>
      <c r="K135" s="211" t="s">
        <v>170</v>
      </c>
      <c r="L135" s="48"/>
      <c r="M135" s="216" t="s">
        <v>32</v>
      </c>
      <c r="N135" s="217" t="s">
        <v>49</v>
      </c>
      <c r="O135" s="88"/>
      <c r="P135" s="218">
        <f>O135*H135</f>
        <v>0</v>
      </c>
      <c r="Q135" s="218">
        <v>0.0016000000000000001</v>
      </c>
      <c r="R135" s="218">
        <f>Q135*H135</f>
        <v>0.038400000000000004</v>
      </c>
      <c r="S135" s="218">
        <v>0</v>
      </c>
      <c r="T135" s="219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0" t="s">
        <v>171</v>
      </c>
      <c r="AT135" s="220" t="s">
        <v>167</v>
      </c>
      <c r="AU135" s="220" t="s">
        <v>88</v>
      </c>
      <c r="AY135" s="20" t="s">
        <v>165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20" t="s">
        <v>86</v>
      </c>
      <c r="BK135" s="221">
        <f>ROUND(I135*H135,2)</f>
        <v>0</v>
      </c>
      <c r="BL135" s="20" t="s">
        <v>171</v>
      </c>
      <c r="BM135" s="220" t="s">
        <v>981</v>
      </c>
    </row>
    <row r="136" s="2" customFormat="1">
      <c r="A136" s="42"/>
      <c r="B136" s="43"/>
      <c r="C136" s="44"/>
      <c r="D136" s="222" t="s">
        <v>173</v>
      </c>
      <c r="E136" s="44"/>
      <c r="F136" s="223" t="s">
        <v>982</v>
      </c>
      <c r="G136" s="44"/>
      <c r="H136" s="44"/>
      <c r="I136" s="224"/>
      <c r="J136" s="44"/>
      <c r="K136" s="44"/>
      <c r="L136" s="48"/>
      <c r="M136" s="225"/>
      <c r="N136" s="226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173</v>
      </c>
      <c r="AU136" s="20" t="s">
        <v>88</v>
      </c>
    </row>
    <row r="137" s="2" customFormat="1" ht="37.8" customHeight="1">
      <c r="A137" s="42"/>
      <c r="B137" s="43"/>
      <c r="C137" s="209" t="s">
        <v>269</v>
      </c>
      <c r="D137" s="209" t="s">
        <v>167</v>
      </c>
      <c r="E137" s="210" t="s">
        <v>426</v>
      </c>
      <c r="F137" s="211" t="s">
        <v>427</v>
      </c>
      <c r="G137" s="212" t="s">
        <v>119</v>
      </c>
      <c r="H137" s="213">
        <v>483</v>
      </c>
      <c r="I137" s="214"/>
      <c r="J137" s="215">
        <f>ROUND(I137*H137,2)</f>
        <v>0</v>
      </c>
      <c r="K137" s="211" t="s">
        <v>170</v>
      </c>
      <c r="L137" s="48"/>
      <c r="M137" s="216" t="s">
        <v>32</v>
      </c>
      <c r="N137" s="217" t="s">
        <v>49</v>
      </c>
      <c r="O137" s="88"/>
      <c r="P137" s="218">
        <f>O137*H137</f>
        <v>0</v>
      </c>
      <c r="Q137" s="218">
        <v>0</v>
      </c>
      <c r="R137" s="218">
        <f>Q137*H137</f>
        <v>0</v>
      </c>
      <c r="S137" s="218">
        <v>0</v>
      </c>
      <c r="T137" s="219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0" t="s">
        <v>171</v>
      </c>
      <c r="AT137" s="220" t="s">
        <v>167</v>
      </c>
      <c r="AU137" s="220" t="s">
        <v>88</v>
      </c>
      <c r="AY137" s="20" t="s">
        <v>165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20" t="s">
        <v>86</v>
      </c>
      <c r="BK137" s="221">
        <f>ROUND(I137*H137,2)</f>
        <v>0</v>
      </c>
      <c r="BL137" s="20" t="s">
        <v>171</v>
      </c>
      <c r="BM137" s="220" t="s">
        <v>428</v>
      </c>
    </row>
    <row r="138" s="2" customFormat="1">
      <c r="A138" s="42"/>
      <c r="B138" s="43"/>
      <c r="C138" s="44"/>
      <c r="D138" s="222" t="s">
        <v>173</v>
      </c>
      <c r="E138" s="44"/>
      <c r="F138" s="223" t="s">
        <v>429</v>
      </c>
      <c r="G138" s="44"/>
      <c r="H138" s="44"/>
      <c r="I138" s="224"/>
      <c r="J138" s="44"/>
      <c r="K138" s="44"/>
      <c r="L138" s="48"/>
      <c r="M138" s="225"/>
      <c r="N138" s="226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173</v>
      </c>
      <c r="AU138" s="20" t="s">
        <v>88</v>
      </c>
    </row>
    <row r="139" s="2" customFormat="1" ht="37.8" customHeight="1">
      <c r="A139" s="42"/>
      <c r="B139" s="43"/>
      <c r="C139" s="209" t="s">
        <v>274</v>
      </c>
      <c r="D139" s="209" t="s">
        <v>167</v>
      </c>
      <c r="E139" s="210" t="s">
        <v>879</v>
      </c>
      <c r="F139" s="211" t="s">
        <v>880</v>
      </c>
      <c r="G139" s="212" t="s">
        <v>107</v>
      </c>
      <c r="H139" s="213">
        <v>40</v>
      </c>
      <c r="I139" s="214"/>
      <c r="J139" s="215">
        <f>ROUND(I139*H139,2)</f>
        <v>0</v>
      </c>
      <c r="K139" s="211" t="s">
        <v>170</v>
      </c>
      <c r="L139" s="48"/>
      <c r="M139" s="216" t="s">
        <v>32</v>
      </c>
      <c r="N139" s="217" t="s">
        <v>49</v>
      </c>
      <c r="O139" s="88"/>
      <c r="P139" s="218">
        <f>O139*H139</f>
        <v>0</v>
      </c>
      <c r="Q139" s="218">
        <v>1.0000000000000001E-05</v>
      </c>
      <c r="R139" s="218">
        <f>Q139*H139</f>
        <v>0.00040000000000000002</v>
      </c>
      <c r="S139" s="218">
        <v>0</v>
      </c>
      <c r="T139" s="219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0" t="s">
        <v>171</v>
      </c>
      <c r="AT139" s="220" t="s">
        <v>167</v>
      </c>
      <c r="AU139" s="220" t="s">
        <v>88</v>
      </c>
      <c r="AY139" s="20" t="s">
        <v>165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20" t="s">
        <v>86</v>
      </c>
      <c r="BK139" s="221">
        <f>ROUND(I139*H139,2)</f>
        <v>0</v>
      </c>
      <c r="BL139" s="20" t="s">
        <v>171</v>
      </c>
      <c r="BM139" s="220" t="s">
        <v>983</v>
      </c>
    </row>
    <row r="140" s="2" customFormat="1">
      <c r="A140" s="42"/>
      <c r="B140" s="43"/>
      <c r="C140" s="44"/>
      <c r="D140" s="222" t="s">
        <v>173</v>
      </c>
      <c r="E140" s="44"/>
      <c r="F140" s="223" t="s">
        <v>882</v>
      </c>
      <c r="G140" s="44"/>
      <c r="H140" s="44"/>
      <c r="I140" s="224"/>
      <c r="J140" s="44"/>
      <c r="K140" s="44"/>
      <c r="L140" s="48"/>
      <c r="M140" s="225"/>
      <c r="N140" s="226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173</v>
      </c>
      <c r="AU140" s="20" t="s">
        <v>88</v>
      </c>
    </row>
    <row r="141" s="2" customFormat="1" ht="62.7" customHeight="1">
      <c r="A141" s="42"/>
      <c r="B141" s="43"/>
      <c r="C141" s="209" t="s">
        <v>282</v>
      </c>
      <c r="D141" s="209" t="s">
        <v>167</v>
      </c>
      <c r="E141" s="210" t="s">
        <v>468</v>
      </c>
      <c r="F141" s="211" t="s">
        <v>469</v>
      </c>
      <c r="G141" s="212" t="s">
        <v>119</v>
      </c>
      <c r="H141" s="213">
        <v>258.19999999999999</v>
      </c>
      <c r="I141" s="214"/>
      <c r="J141" s="215">
        <f>ROUND(I141*H141,2)</f>
        <v>0</v>
      </c>
      <c r="K141" s="211" t="s">
        <v>170</v>
      </c>
      <c r="L141" s="48"/>
      <c r="M141" s="216" t="s">
        <v>32</v>
      </c>
      <c r="N141" s="217" t="s">
        <v>49</v>
      </c>
      <c r="O141" s="88"/>
      <c r="P141" s="218">
        <f>O141*H141</f>
        <v>0</v>
      </c>
      <c r="Q141" s="218">
        <v>0.00060999999999999997</v>
      </c>
      <c r="R141" s="218">
        <f>Q141*H141</f>
        <v>0.15750199999999998</v>
      </c>
      <c r="S141" s="218">
        <v>0</v>
      </c>
      <c r="T141" s="219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0" t="s">
        <v>171</v>
      </c>
      <c r="AT141" s="220" t="s">
        <v>167</v>
      </c>
      <c r="AU141" s="220" t="s">
        <v>88</v>
      </c>
      <c r="AY141" s="20" t="s">
        <v>165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20" t="s">
        <v>86</v>
      </c>
      <c r="BK141" s="221">
        <f>ROUND(I141*H141,2)</f>
        <v>0</v>
      </c>
      <c r="BL141" s="20" t="s">
        <v>171</v>
      </c>
      <c r="BM141" s="220" t="s">
        <v>470</v>
      </c>
    </row>
    <row r="142" s="2" customFormat="1">
      <c r="A142" s="42"/>
      <c r="B142" s="43"/>
      <c r="C142" s="44"/>
      <c r="D142" s="222" t="s">
        <v>173</v>
      </c>
      <c r="E142" s="44"/>
      <c r="F142" s="223" t="s">
        <v>471</v>
      </c>
      <c r="G142" s="44"/>
      <c r="H142" s="44"/>
      <c r="I142" s="224"/>
      <c r="J142" s="44"/>
      <c r="K142" s="44"/>
      <c r="L142" s="48"/>
      <c r="M142" s="225"/>
      <c r="N142" s="226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173</v>
      </c>
      <c r="AU142" s="20" t="s">
        <v>88</v>
      </c>
    </row>
    <row r="143" s="14" customFormat="1">
      <c r="A143" s="14"/>
      <c r="B143" s="238"/>
      <c r="C143" s="239"/>
      <c r="D143" s="229" t="s">
        <v>175</v>
      </c>
      <c r="E143" s="240" t="s">
        <v>32</v>
      </c>
      <c r="F143" s="241" t="s">
        <v>984</v>
      </c>
      <c r="G143" s="239"/>
      <c r="H143" s="242">
        <v>258.19999999999999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175</v>
      </c>
      <c r="AU143" s="248" t="s">
        <v>88</v>
      </c>
      <c r="AV143" s="14" t="s">
        <v>88</v>
      </c>
      <c r="AW143" s="14" t="s">
        <v>39</v>
      </c>
      <c r="AX143" s="14" t="s">
        <v>86</v>
      </c>
      <c r="AY143" s="248" t="s">
        <v>165</v>
      </c>
    </row>
    <row r="144" s="12" customFormat="1" ht="22.8" customHeight="1">
      <c r="A144" s="12"/>
      <c r="B144" s="193"/>
      <c r="C144" s="194"/>
      <c r="D144" s="195" t="s">
        <v>77</v>
      </c>
      <c r="E144" s="207" t="s">
        <v>561</v>
      </c>
      <c r="F144" s="207" t="s">
        <v>562</v>
      </c>
      <c r="G144" s="194"/>
      <c r="H144" s="194"/>
      <c r="I144" s="197"/>
      <c r="J144" s="208">
        <f>BK144</f>
        <v>0</v>
      </c>
      <c r="K144" s="194"/>
      <c r="L144" s="199"/>
      <c r="M144" s="200"/>
      <c r="N144" s="201"/>
      <c r="O144" s="201"/>
      <c r="P144" s="202">
        <f>SUM(P145:P153)</f>
        <v>0</v>
      </c>
      <c r="Q144" s="201"/>
      <c r="R144" s="202">
        <f>SUM(R145:R153)</f>
        <v>0</v>
      </c>
      <c r="S144" s="201"/>
      <c r="T144" s="203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4" t="s">
        <v>86</v>
      </c>
      <c r="AT144" s="205" t="s">
        <v>77</v>
      </c>
      <c r="AU144" s="205" t="s">
        <v>86</v>
      </c>
      <c r="AY144" s="204" t="s">
        <v>165</v>
      </c>
      <c r="BK144" s="206">
        <f>SUM(BK145:BK153)</f>
        <v>0</v>
      </c>
    </row>
    <row r="145" s="2" customFormat="1" ht="21.75" customHeight="1">
      <c r="A145" s="42"/>
      <c r="B145" s="43"/>
      <c r="C145" s="209" t="s">
        <v>289</v>
      </c>
      <c r="D145" s="209" t="s">
        <v>167</v>
      </c>
      <c r="E145" s="210" t="s">
        <v>564</v>
      </c>
      <c r="F145" s="211" t="s">
        <v>565</v>
      </c>
      <c r="G145" s="212" t="s">
        <v>300</v>
      </c>
      <c r="H145" s="213">
        <v>34.085000000000001</v>
      </c>
      <c r="I145" s="214"/>
      <c r="J145" s="215">
        <f>ROUND(I145*H145,2)</f>
        <v>0</v>
      </c>
      <c r="K145" s="211" t="s">
        <v>32</v>
      </c>
      <c r="L145" s="48"/>
      <c r="M145" s="216" t="s">
        <v>32</v>
      </c>
      <c r="N145" s="217" t="s">
        <v>49</v>
      </c>
      <c r="O145" s="88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0" t="s">
        <v>171</v>
      </c>
      <c r="AT145" s="220" t="s">
        <v>167</v>
      </c>
      <c r="AU145" s="220" t="s">
        <v>88</v>
      </c>
      <c r="AY145" s="20" t="s">
        <v>165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20" t="s">
        <v>86</v>
      </c>
      <c r="BK145" s="221">
        <f>ROUND(I145*H145,2)</f>
        <v>0</v>
      </c>
      <c r="BL145" s="20" t="s">
        <v>171</v>
      </c>
      <c r="BM145" s="220" t="s">
        <v>566</v>
      </c>
    </row>
    <row r="146" s="2" customFormat="1">
      <c r="A146" s="42"/>
      <c r="B146" s="43"/>
      <c r="C146" s="44"/>
      <c r="D146" s="229" t="s">
        <v>195</v>
      </c>
      <c r="E146" s="44"/>
      <c r="F146" s="260" t="s">
        <v>567</v>
      </c>
      <c r="G146" s="44"/>
      <c r="H146" s="44"/>
      <c r="I146" s="224"/>
      <c r="J146" s="44"/>
      <c r="K146" s="44"/>
      <c r="L146" s="48"/>
      <c r="M146" s="225"/>
      <c r="N146" s="226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195</v>
      </c>
      <c r="AU146" s="20" t="s">
        <v>88</v>
      </c>
    </row>
    <row r="147" s="13" customFormat="1">
      <c r="A147" s="13"/>
      <c r="B147" s="227"/>
      <c r="C147" s="228"/>
      <c r="D147" s="229" t="s">
        <v>175</v>
      </c>
      <c r="E147" s="230" t="s">
        <v>32</v>
      </c>
      <c r="F147" s="231" t="s">
        <v>568</v>
      </c>
      <c r="G147" s="228"/>
      <c r="H147" s="230" t="s">
        <v>32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175</v>
      </c>
      <c r="AU147" s="237" t="s">
        <v>88</v>
      </c>
      <c r="AV147" s="13" t="s">
        <v>86</v>
      </c>
      <c r="AW147" s="13" t="s">
        <v>39</v>
      </c>
      <c r="AX147" s="13" t="s">
        <v>78</v>
      </c>
      <c r="AY147" s="237" t="s">
        <v>165</v>
      </c>
    </row>
    <row r="148" s="14" customFormat="1">
      <c r="A148" s="14"/>
      <c r="B148" s="238"/>
      <c r="C148" s="239"/>
      <c r="D148" s="229" t="s">
        <v>175</v>
      </c>
      <c r="E148" s="240" t="s">
        <v>32</v>
      </c>
      <c r="F148" s="241" t="s">
        <v>985</v>
      </c>
      <c r="G148" s="239"/>
      <c r="H148" s="242">
        <v>447.67099999999999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175</v>
      </c>
      <c r="AU148" s="248" t="s">
        <v>88</v>
      </c>
      <c r="AV148" s="14" t="s">
        <v>88</v>
      </c>
      <c r="AW148" s="14" t="s">
        <v>39</v>
      </c>
      <c r="AX148" s="14" t="s">
        <v>78</v>
      </c>
      <c r="AY148" s="248" t="s">
        <v>165</v>
      </c>
    </row>
    <row r="149" s="14" customFormat="1">
      <c r="A149" s="14"/>
      <c r="B149" s="238"/>
      <c r="C149" s="239"/>
      <c r="D149" s="229" t="s">
        <v>175</v>
      </c>
      <c r="E149" s="240" t="s">
        <v>32</v>
      </c>
      <c r="F149" s="241" t="s">
        <v>986</v>
      </c>
      <c r="G149" s="239"/>
      <c r="H149" s="242">
        <v>-413.58600000000001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175</v>
      </c>
      <c r="AU149" s="248" t="s">
        <v>88</v>
      </c>
      <c r="AV149" s="14" t="s">
        <v>88</v>
      </c>
      <c r="AW149" s="14" t="s">
        <v>39</v>
      </c>
      <c r="AX149" s="14" t="s">
        <v>78</v>
      </c>
      <c r="AY149" s="248" t="s">
        <v>165</v>
      </c>
    </row>
    <row r="150" s="15" customFormat="1">
      <c r="A150" s="15"/>
      <c r="B150" s="249"/>
      <c r="C150" s="250"/>
      <c r="D150" s="229" t="s">
        <v>175</v>
      </c>
      <c r="E150" s="251" t="s">
        <v>32</v>
      </c>
      <c r="F150" s="252" t="s">
        <v>178</v>
      </c>
      <c r="G150" s="250"/>
      <c r="H150" s="253">
        <v>34.085000000000001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175</v>
      </c>
      <c r="AU150" s="259" t="s">
        <v>88</v>
      </c>
      <c r="AV150" s="15" t="s">
        <v>171</v>
      </c>
      <c r="AW150" s="15" t="s">
        <v>39</v>
      </c>
      <c r="AX150" s="15" t="s">
        <v>86</v>
      </c>
      <c r="AY150" s="259" t="s">
        <v>165</v>
      </c>
    </row>
    <row r="151" s="2" customFormat="1" ht="24.15" customHeight="1">
      <c r="A151" s="42"/>
      <c r="B151" s="43"/>
      <c r="C151" s="209" t="s">
        <v>297</v>
      </c>
      <c r="D151" s="209" t="s">
        <v>167</v>
      </c>
      <c r="E151" s="210" t="s">
        <v>572</v>
      </c>
      <c r="F151" s="211" t="s">
        <v>573</v>
      </c>
      <c r="G151" s="212" t="s">
        <v>300</v>
      </c>
      <c r="H151" s="213">
        <v>34.085000000000001</v>
      </c>
      <c r="I151" s="214"/>
      <c r="J151" s="215">
        <f>ROUND(I151*H151,2)</f>
        <v>0</v>
      </c>
      <c r="K151" s="211" t="s">
        <v>170</v>
      </c>
      <c r="L151" s="48"/>
      <c r="M151" s="216" t="s">
        <v>32</v>
      </c>
      <c r="N151" s="217" t="s">
        <v>49</v>
      </c>
      <c r="O151" s="88"/>
      <c r="P151" s="218">
        <f>O151*H151</f>
        <v>0</v>
      </c>
      <c r="Q151" s="218">
        <v>0</v>
      </c>
      <c r="R151" s="218">
        <f>Q151*H151</f>
        <v>0</v>
      </c>
      <c r="S151" s="218">
        <v>0</v>
      </c>
      <c r="T151" s="219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0" t="s">
        <v>171</v>
      </c>
      <c r="AT151" s="220" t="s">
        <v>167</v>
      </c>
      <c r="AU151" s="220" t="s">
        <v>88</v>
      </c>
      <c r="AY151" s="20" t="s">
        <v>165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20" t="s">
        <v>86</v>
      </c>
      <c r="BK151" s="221">
        <f>ROUND(I151*H151,2)</f>
        <v>0</v>
      </c>
      <c r="BL151" s="20" t="s">
        <v>171</v>
      </c>
      <c r="BM151" s="220" t="s">
        <v>574</v>
      </c>
    </row>
    <row r="152" s="2" customFormat="1">
      <c r="A152" s="42"/>
      <c r="B152" s="43"/>
      <c r="C152" s="44"/>
      <c r="D152" s="222" t="s">
        <v>173</v>
      </c>
      <c r="E152" s="44"/>
      <c r="F152" s="223" t="s">
        <v>575</v>
      </c>
      <c r="G152" s="44"/>
      <c r="H152" s="44"/>
      <c r="I152" s="224"/>
      <c r="J152" s="44"/>
      <c r="K152" s="44"/>
      <c r="L152" s="48"/>
      <c r="M152" s="225"/>
      <c r="N152" s="226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173</v>
      </c>
      <c r="AU152" s="20" t="s">
        <v>88</v>
      </c>
    </row>
    <row r="153" s="14" customFormat="1">
      <c r="A153" s="14"/>
      <c r="B153" s="238"/>
      <c r="C153" s="239"/>
      <c r="D153" s="229" t="s">
        <v>175</v>
      </c>
      <c r="E153" s="240" t="s">
        <v>32</v>
      </c>
      <c r="F153" s="241" t="s">
        <v>987</v>
      </c>
      <c r="G153" s="239"/>
      <c r="H153" s="242">
        <v>34.085000000000001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175</v>
      </c>
      <c r="AU153" s="248" t="s">
        <v>88</v>
      </c>
      <c r="AV153" s="14" t="s">
        <v>88</v>
      </c>
      <c r="AW153" s="14" t="s">
        <v>39</v>
      </c>
      <c r="AX153" s="14" t="s">
        <v>86</v>
      </c>
      <c r="AY153" s="248" t="s">
        <v>165</v>
      </c>
    </row>
    <row r="154" s="12" customFormat="1" ht="22.8" customHeight="1">
      <c r="A154" s="12"/>
      <c r="B154" s="193"/>
      <c r="C154" s="194"/>
      <c r="D154" s="195" t="s">
        <v>77</v>
      </c>
      <c r="E154" s="207" t="s">
        <v>577</v>
      </c>
      <c r="F154" s="207" t="s">
        <v>578</v>
      </c>
      <c r="G154" s="194"/>
      <c r="H154" s="194"/>
      <c r="I154" s="197"/>
      <c r="J154" s="208">
        <f>BK154</f>
        <v>0</v>
      </c>
      <c r="K154" s="194"/>
      <c r="L154" s="199"/>
      <c r="M154" s="200"/>
      <c r="N154" s="201"/>
      <c r="O154" s="201"/>
      <c r="P154" s="202">
        <f>SUM(P155:P156)</f>
        <v>0</v>
      </c>
      <c r="Q154" s="201"/>
      <c r="R154" s="202">
        <f>SUM(R155:R156)</f>
        <v>0</v>
      </c>
      <c r="S154" s="201"/>
      <c r="T154" s="203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4" t="s">
        <v>86</v>
      </c>
      <c r="AT154" s="205" t="s">
        <v>77</v>
      </c>
      <c r="AU154" s="205" t="s">
        <v>86</v>
      </c>
      <c r="AY154" s="204" t="s">
        <v>165</v>
      </c>
      <c r="BK154" s="206">
        <f>SUM(BK155:BK156)</f>
        <v>0</v>
      </c>
    </row>
    <row r="155" s="2" customFormat="1" ht="44.25" customHeight="1">
      <c r="A155" s="42"/>
      <c r="B155" s="43"/>
      <c r="C155" s="209" t="s">
        <v>303</v>
      </c>
      <c r="D155" s="209" t="s">
        <v>167</v>
      </c>
      <c r="E155" s="210" t="s">
        <v>580</v>
      </c>
      <c r="F155" s="211" t="s">
        <v>581</v>
      </c>
      <c r="G155" s="212" t="s">
        <v>300</v>
      </c>
      <c r="H155" s="213">
        <v>7.75</v>
      </c>
      <c r="I155" s="214"/>
      <c r="J155" s="215">
        <f>ROUND(I155*H155,2)</f>
        <v>0</v>
      </c>
      <c r="K155" s="211" t="s">
        <v>170</v>
      </c>
      <c r="L155" s="48"/>
      <c r="M155" s="216" t="s">
        <v>32</v>
      </c>
      <c r="N155" s="217" t="s">
        <v>49</v>
      </c>
      <c r="O155" s="88"/>
      <c r="P155" s="218">
        <f>O155*H155</f>
        <v>0</v>
      </c>
      <c r="Q155" s="218">
        <v>0</v>
      </c>
      <c r="R155" s="218">
        <f>Q155*H155</f>
        <v>0</v>
      </c>
      <c r="S155" s="218">
        <v>0</v>
      </c>
      <c r="T155" s="219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0" t="s">
        <v>171</v>
      </c>
      <c r="AT155" s="220" t="s">
        <v>167</v>
      </c>
      <c r="AU155" s="220" t="s">
        <v>88</v>
      </c>
      <c r="AY155" s="20" t="s">
        <v>165</v>
      </c>
      <c r="BE155" s="221">
        <f>IF(N155="základní",J155,0)</f>
        <v>0</v>
      </c>
      <c r="BF155" s="221">
        <f>IF(N155="snížená",J155,0)</f>
        <v>0</v>
      </c>
      <c r="BG155" s="221">
        <f>IF(N155="zákl. přenesená",J155,0)</f>
        <v>0</v>
      </c>
      <c r="BH155" s="221">
        <f>IF(N155="sníž. přenesená",J155,0)</f>
        <v>0</v>
      </c>
      <c r="BI155" s="221">
        <f>IF(N155="nulová",J155,0)</f>
        <v>0</v>
      </c>
      <c r="BJ155" s="20" t="s">
        <v>86</v>
      </c>
      <c r="BK155" s="221">
        <f>ROUND(I155*H155,2)</f>
        <v>0</v>
      </c>
      <c r="BL155" s="20" t="s">
        <v>171</v>
      </c>
      <c r="BM155" s="220" t="s">
        <v>582</v>
      </c>
    </row>
    <row r="156" s="2" customFormat="1">
      <c r="A156" s="42"/>
      <c r="B156" s="43"/>
      <c r="C156" s="44"/>
      <c r="D156" s="222" t="s">
        <v>173</v>
      </c>
      <c r="E156" s="44"/>
      <c r="F156" s="223" t="s">
        <v>583</v>
      </c>
      <c r="G156" s="44"/>
      <c r="H156" s="44"/>
      <c r="I156" s="224"/>
      <c r="J156" s="44"/>
      <c r="K156" s="44"/>
      <c r="L156" s="48"/>
      <c r="M156" s="282"/>
      <c r="N156" s="283"/>
      <c r="O156" s="284"/>
      <c r="P156" s="284"/>
      <c r="Q156" s="284"/>
      <c r="R156" s="284"/>
      <c r="S156" s="284"/>
      <c r="T156" s="28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173</v>
      </c>
      <c r="AU156" s="20" t="s">
        <v>88</v>
      </c>
    </row>
    <row r="157" s="2" customFormat="1" ht="6.96" customHeight="1">
      <c r="A157" s="42"/>
      <c r="B157" s="63"/>
      <c r="C157" s="64"/>
      <c r="D157" s="64"/>
      <c r="E157" s="64"/>
      <c r="F157" s="64"/>
      <c r="G157" s="64"/>
      <c r="H157" s="64"/>
      <c r="I157" s="64"/>
      <c r="J157" s="64"/>
      <c r="K157" s="64"/>
      <c r="L157" s="48"/>
      <c r="M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</sheetData>
  <sheetProtection sheet="1" autoFilter="0" formatColumns="0" formatRows="0" objects="1" scenarios="1" spinCount="100000" saltValue="btXw3nGUwM4s3MmdyJexviuRN6+jQ6/e/xh2S7jzZvZ/kq8cf1ygeS+SpAfnS+rOO0Q8oKMXDls7A5ALdB5zRw==" hashValue="Y11giRHQXETloyV+mNkYwawublI961byv+dwu02fev3JoA/MwarQqU1dPj4IWBeTfvqx/rV9J/m+iRxWjcIvgQ==" algorithmName="SHA-512" password="CC35"/>
  <autoFilter ref="C85:K15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6_01/113154558"/>
    <hyperlink ref="F95" r:id="rId2" display="https://podminky.urs.cz/item/CS_URS_2026_01/113203111"/>
    <hyperlink ref="F101" r:id="rId3" display="https://podminky.urs.cz/item/CS_URS_2026_01/573231106"/>
    <hyperlink ref="F105" r:id="rId4" display="https://podminky.urs.cz/item/CS_URS_2026_01/573231107"/>
    <hyperlink ref="F109" r:id="rId5" display="https://podminky.urs.cz/item/CS_URS_2026_01/577144121"/>
    <hyperlink ref="F113" r:id="rId6" display="https://podminky.urs.cz/item/CS_URS_2026_01/577145112"/>
    <hyperlink ref="F118" r:id="rId7" display="https://podminky.urs.cz/item/CS_URS_2026_01/899132111"/>
    <hyperlink ref="F122" r:id="rId8" display="https://podminky.urs.cz/item/CS_URS_2026_01/899132212"/>
    <hyperlink ref="F124" r:id="rId9" display="https://podminky.urs.cz/item/CS_URS_2026_01/899133211"/>
    <hyperlink ref="F127" r:id="rId10" display="https://podminky.urs.cz/item/CS_URS_2026_01/915111111"/>
    <hyperlink ref="F130" r:id="rId11" display="https://podminky.urs.cz/item/CS_URS_2026_01/915131111"/>
    <hyperlink ref="F134" r:id="rId12" display="https://podminky.urs.cz/item/CS_URS_2026_01/915211111"/>
    <hyperlink ref="F136" r:id="rId13" display="https://podminky.urs.cz/item/CS_URS_2026_01/915231111"/>
    <hyperlink ref="F138" r:id="rId14" display="https://podminky.urs.cz/item/CS_URS_2026_01/915611111"/>
    <hyperlink ref="F140" r:id="rId15" display="https://podminky.urs.cz/item/CS_URS_2026_01/915621111"/>
    <hyperlink ref="F142" r:id="rId16" display="https://podminky.urs.cz/item/CS_URS_2026_01/919732211"/>
    <hyperlink ref="F152" r:id="rId17" display="https://podminky.urs.cz/item/CS_URS_2026_01/997221611"/>
    <hyperlink ref="F156" r:id="rId18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  <c r="AZ2" s="132" t="s">
        <v>105</v>
      </c>
      <c r="BA2" s="132" t="s">
        <v>947</v>
      </c>
      <c r="BB2" s="132" t="s">
        <v>107</v>
      </c>
      <c r="BC2" s="132" t="s">
        <v>988</v>
      </c>
      <c r="BD2" s="132" t="s">
        <v>109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30" customHeight="1">
      <c r="A9" s="42"/>
      <c r="B9" s="48"/>
      <c r="C9" s="42"/>
      <c r="D9" s="42"/>
      <c r="E9" s="140" t="s">
        <v>989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19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ROUND(J85,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ROUND((SUM(BE85:BE134)),  2)</f>
        <v>0</v>
      </c>
      <c r="G33" s="42"/>
      <c r="H33" s="42"/>
      <c r="I33" s="153">
        <v>0.20999999999999999</v>
      </c>
      <c r="J33" s="152">
        <f>ROUND(((SUM(BE85:BE134))*I33),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ROUND((SUM(BF85:BF134)),  2)</f>
        <v>0</v>
      </c>
      <c r="G34" s="42"/>
      <c r="H34" s="42"/>
      <c r="I34" s="153">
        <v>0.12</v>
      </c>
      <c r="J34" s="152">
        <f>ROUND(((SUM(BF85:BF134))*I34),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ROUND((SUM(BG85:BG134)),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ROUND((SUM(BH85:BH134)),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ROUND((SUM(BI85:BI134)),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30" customHeight="1">
      <c r="A50" s="42"/>
      <c r="B50" s="43"/>
      <c r="C50" s="44"/>
      <c r="D50" s="44"/>
      <c r="E50" s="73" t="str">
        <f>E9</f>
        <v>SO103 - Oprava komunikace III/19340, Hradec - od přejezdu ČD k mostu přes Radbuzu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Ragemia,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141</v>
      </c>
      <c r="E60" s="173"/>
      <c r="F60" s="173"/>
      <c r="G60" s="173"/>
      <c r="H60" s="173"/>
      <c r="I60" s="173"/>
      <c r="J60" s="174">
        <f>J86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142</v>
      </c>
      <c r="E61" s="179"/>
      <c r="F61" s="179"/>
      <c r="G61" s="179"/>
      <c r="H61" s="179"/>
      <c r="I61" s="179"/>
      <c r="J61" s="180">
        <f>J87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145</v>
      </c>
      <c r="E62" s="179"/>
      <c r="F62" s="179"/>
      <c r="G62" s="179"/>
      <c r="H62" s="179"/>
      <c r="I62" s="179"/>
      <c r="J62" s="180">
        <f>J93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146</v>
      </c>
      <c r="E63" s="179"/>
      <c r="F63" s="179"/>
      <c r="G63" s="179"/>
      <c r="H63" s="179"/>
      <c r="I63" s="179"/>
      <c r="J63" s="180">
        <f>J110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147</v>
      </c>
      <c r="E64" s="179"/>
      <c r="F64" s="179"/>
      <c r="G64" s="179"/>
      <c r="H64" s="179"/>
      <c r="I64" s="179"/>
      <c r="J64" s="180">
        <f>J121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149</v>
      </c>
      <c r="E65" s="179"/>
      <c r="F65" s="179"/>
      <c r="G65" s="179"/>
      <c r="H65" s="179"/>
      <c r="I65" s="179"/>
      <c r="J65" s="180">
        <f>J132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150</v>
      </c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5" t="str">
        <f>E7</f>
        <v>III/19340 Hradec-Stod - oprava komunikace</v>
      </c>
      <c r="F75" s="35"/>
      <c r="G75" s="35"/>
      <c r="H75" s="35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126</v>
      </c>
      <c r="D76" s="44"/>
      <c r="E76" s="44"/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30" customHeight="1">
      <c r="A77" s="42"/>
      <c r="B77" s="43"/>
      <c r="C77" s="44"/>
      <c r="D77" s="44"/>
      <c r="E77" s="73" t="str">
        <f>E9</f>
        <v>SO103 - Oprava komunikace III/19340, Hradec - od přejezdu ČD k mostu přes Radbuzu</v>
      </c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Hradec-Stod</v>
      </c>
      <c r="G79" s="44"/>
      <c r="H79" s="44"/>
      <c r="I79" s="35" t="s">
        <v>24</v>
      </c>
      <c r="J79" s="76" t="str">
        <f>IF(J12="","",J12)</f>
        <v>30. 3. 2026</v>
      </c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30</v>
      </c>
      <c r="D81" s="44"/>
      <c r="E81" s="44"/>
      <c r="F81" s="30" t="str">
        <f>E15</f>
        <v xml:space="preserve"> </v>
      </c>
      <c r="G81" s="44"/>
      <c r="H81" s="44"/>
      <c r="I81" s="35" t="s">
        <v>37</v>
      </c>
      <c r="J81" s="40" t="str">
        <f>E21</f>
        <v>Ragemia, s.r.o.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35</v>
      </c>
      <c r="D82" s="44"/>
      <c r="E82" s="44"/>
      <c r="F82" s="30" t="str">
        <f>IF(E18="","",E18)</f>
        <v>Vyplň údaj</v>
      </c>
      <c r="G82" s="44"/>
      <c r="H82" s="44"/>
      <c r="I82" s="35" t="s">
        <v>40</v>
      </c>
      <c r="J82" s="40" t="str">
        <f>E24</f>
        <v>Ing. Eva Horčičková</v>
      </c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9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2"/>
      <c r="B84" s="183"/>
      <c r="C84" s="184" t="s">
        <v>151</v>
      </c>
      <c r="D84" s="185" t="s">
        <v>63</v>
      </c>
      <c r="E84" s="185" t="s">
        <v>59</v>
      </c>
      <c r="F84" s="185" t="s">
        <v>60</v>
      </c>
      <c r="G84" s="185" t="s">
        <v>152</v>
      </c>
      <c r="H84" s="185" t="s">
        <v>153</v>
      </c>
      <c r="I84" s="185" t="s">
        <v>154</v>
      </c>
      <c r="J84" s="185" t="s">
        <v>139</v>
      </c>
      <c r="K84" s="186" t="s">
        <v>155</v>
      </c>
      <c r="L84" s="187"/>
      <c r="M84" s="96" t="s">
        <v>32</v>
      </c>
      <c r="N84" s="97" t="s">
        <v>48</v>
      </c>
      <c r="O84" s="97" t="s">
        <v>156</v>
      </c>
      <c r="P84" s="97" t="s">
        <v>157</v>
      </c>
      <c r="Q84" s="97" t="s">
        <v>158</v>
      </c>
      <c r="R84" s="97" t="s">
        <v>159</v>
      </c>
      <c r="S84" s="97" t="s">
        <v>160</v>
      </c>
      <c r="T84" s="98" t="s">
        <v>161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</row>
    <row r="85" s="2" customFormat="1" ht="22.8" customHeight="1">
      <c r="A85" s="42"/>
      <c r="B85" s="43"/>
      <c r="C85" s="103" t="s">
        <v>162</v>
      </c>
      <c r="D85" s="44"/>
      <c r="E85" s="44"/>
      <c r="F85" s="44"/>
      <c r="G85" s="44"/>
      <c r="H85" s="44"/>
      <c r="I85" s="44"/>
      <c r="J85" s="188">
        <f>BK85</f>
        <v>0</v>
      </c>
      <c r="K85" s="44"/>
      <c r="L85" s="48"/>
      <c r="M85" s="99"/>
      <c r="N85" s="189"/>
      <c r="O85" s="100"/>
      <c r="P85" s="190">
        <f>P86</f>
        <v>0</v>
      </c>
      <c r="Q85" s="100"/>
      <c r="R85" s="190">
        <f>R86</f>
        <v>8.5863170000000011</v>
      </c>
      <c r="S85" s="100"/>
      <c r="T85" s="191">
        <f>T86</f>
        <v>388.47299999999996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77</v>
      </c>
      <c r="AU85" s="20" t="s">
        <v>140</v>
      </c>
      <c r="BK85" s="192">
        <f>BK86</f>
        <v>0</v>
      </c>
    </row>
    <row r="86" s="12" customFormat="1" ht="25.92" customHeight="1">
      <c r="A86" s="12"/>
      <c r="B86" s="193"/>
      <c r="C86" s="194"/>
      <c r="D86" s="195" t="s">
        <v>77</v>
      </c>
      <c r="E86" s="196" t="s">
        <v>163</v>
      </c>
      <c r="F86" s="196" t="s">
        <v>164</v>
      </c>
      <c r="G86" s="194"/>
      <c r="H86" s="194"/>
      <c r="I86" s="197"/>
      <c r="J86" s="198">
        <f>BK86</f>
        <v>0</v>
      </c>
      <c r="K86" s="194"/>
      <c r="L86" s="199"/>
      <c r="M86" s="200"/>
      <c r="N86" s="201"/>
      <c r="O86" s="201"/>
      <c r="P86" s="202">
        <f>P87+P93+P110+P121+P132</f>
        <v>0</v>
      </c>
      <c r="Q86" s="201"/>
      <c r="R86" s="202">
        <f>R87+R93+R110+R121+R132</f>
        <v>8.5863170000000011</v>
      </c>
      <c r="S86" s="201"/>
      <c r="T86" s="203">
        <f>T87+T93+T110+T121+T132</f>
        <v>388.47299999999996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86</v>
      </c>
      <c r="AT86" s="205" t="s">
        <v>77</v>
      </c>
      <c r="AU86" s="205" t="s">
        <v>78</v>
      </c>
      <c r="AY86" s="204" t="s">
        <v>165</v>
      </c>
      <c r="BK86" s="206">
        <f>BK87+BK93+BK110+BK121+BK132</f>
        <v>0</v>
      </c>
    </row>
    <row r="87" s="12" customFormat="1" ht="22.8" customHeight="1">
      <c r="A87" s="12"/>
      <c r="B87" s="193"/>
      <c r="C87" s="194"/>
      <c r="D87" s="195" t="s">
        <v>77</v>
      </c>
      <c r="E87" s="207" t="s">
        <v>86</v>
      </c>
      <c r="F87" s="207" t="s">
        <v>166</v>
      </c>
      <c r="G87" s="194"/>
      <c r="H87" s="194"/>
      <c r="I87" s="197"/>
      <c r="J87" s="208">
        <f>BK87</f>
        <v>0</v>
      </c>
      <c r="K87" s="194"/>
      <c r="L87" s="199"/>
      <c r="M87" s="200"/>
      <c r="N87" s="201"/>
      <c r="O87" s="201"/>
      <c r="P87" s="202">
        <f>SUM(P88:P92)</f>
        <v>0</v>
      </c>
      <c r="Q87" s="201"/>
      <c r="R87" s="202">
        <f>SUM(R88:R92)</f>
        <v>0.049713</v>
      </c>
      <c r="S87" s="201"/>
      <c r="T87" s="203">
        <f>SUM(T88:T92)</f>
        <v>381.13299999999998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4" t="s">
        <v>86</v>
      </c>
      <c r="AT87" s="205" t="s">
        <v>77</v>
      </c>
      <c r="AU87" s="205" t="s">
        <v>86</v>
      </c>
      <c r="AY87" s="204" t="s">
        <v>165</v>
      </c>
      <c r="BK87" s="206">
        <f>SUM(BK88:BK92)</f>
        <v>0</v>
      </c>
    </row>
    <row r="88" s="2" customFormat="1" ht="44.25" customHeight="1">
      <c r="A88" s="42"/>
      <c r="B88" s="43"/>
      <c r="C88" s="209" t="s">
        <v>86</v>
      </c>
      <c r="D88" s="209" t="s">
        <v>167</v>
      </c>
      <c r="E88" s="210" t="s">
        <v>950</v>
      </c>
      <c r="F88" s="211" t="s">
        <v>951</v>
      </c>
      <c r="G88" s="212" t="s">
        <v>107</v>
      </c>
      <c r="H88" s="213">
        <v>1657.0999999999999</v>
      </c>
      <c r="I88" s="214"/>
      <c r="J88" s="215">
        <f>ROUND(I88*H88,2)</f>
        <v>0</v>
      </c>
      <c r="K88" s="211" t="s">
        <v>170</v>
      </c>
      <c r="L88" s="48"/>
      <c r="M88" s="216" t="s">
        <v>32</v>
      </c>
      <c r="N88" s="217" t="s">
        <v>49</v>
      </c>
      <c r="O88" s="88"/>
      <c r="P88" s="218">
        <f>O88*H88</f>
        <v>0</v>
      </c>
      <c r="Q88" s="218">
        <v>3.0000000000000001E-05</v>
      </c>
      <c r="R88" s="218">
        <f>Q88*H88</f>
        <v>0.049713</v>
      </c>
      <c r="S88" s="218">
        <v>0.23000000000000001</v>
      </c>
      <c r="T88" s="219">
        <f>S88*H88</f>
        <v>381.13299999999998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0" t="s">
        <v>171</v>
      </c>
      <c r="AT88" s="220" t="s">
        <v>167</v>
      </c>
      <c r="AU88" s="220" t="s">
        <v>88</v>
      </c>
      <c r="AY88" s="20" t="s">
        <v>165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86</v>
      </c>
      <c r="BK88" s="221">
        <f>ROUND(I88*H88,2)</f>
        <v>0</v>
      </c>
      <c r="BL88" s="20" t="s">
        <v>171</v>
      </c>
      <c r="BM88" s="220" t="s">
        <v>193</v>
      </c>
    </row>
    <row r="89" s="2" customFormat="1">
      <c r="A89" s="42"/>
      <c r="B89" s="43"/>
      <c r="C89" s="44"/>
      <c r="D89" s="222" t="s">
        <v>173</v>
      </c>
      <c r="E89" s="44"/>
      <c r="F89" s="223" t="s">
        <v>952</v>
      </c>
      <c r="G89" s="44"/>
      <c r="H89" s="44"/>
      <c r="I89" s="224"/>
      <c r="J89" s="44"/>
      <c r="K89" s="44"/>
      <c r="L89" s="48"/>
      <c r="M89" s="225"/>
      <c r="N89" s="226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173</v>
      </c>
      <c r="AU89" s="20" t="s">
        <v>88</v>
      </c>
    </row>
    <row r="90" s="2" customFormat="1">
      <c r="A90" s="42"/>
      <c r="B90" s="43"/>
      <c r="C90" s="44"/>
      <c r="D90" s="229" t="s">
        <v>195</v>
      </c>
      <c r="E90" s="44"/>
      <c r="F90" s="260" t="s">
        <v>196</v>
      </c>
      <c r="G90" s="44"/>
      <c r="H90" s="44"/>
      <c r="I90" s="224"/>
      <c r="J90" s="44"/>
      <c r="K90" s="44"/>
      <c r="L90" s="48"/>
      <c r="M90" s="225"/>
      <c r="N90" s="226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195</v>
      </c>
      <c r="AU90" s="20" t="s">
        <v>88</v>
      </c>
    </row>
    <row r="91" s="14" customFormat="1">
      <c r="A91" s="14"/>
      <c r="B91" s="238"/>
      <c r="C91" s="239"/>
      <c r="D91" s="229" t="s">
        <v>175</v>
      </c>
      <c r="E91" s="240" t="s">
        <v>32</v>
      </c>
      <c r="F91" s="241" t="s">
        <v>953</v>
      </c>
      <c r="G91" s="239"/>
      <c r="H91" s="242">
        <v>1657.0999999999999</v>
      </c>
      <c r="I91" s="243"/>
      <c r="J91" s="239"/>
      <c r="K91" s="239"/>
      <c r="L91" s="244"/>
      <c r="M91" s="245"/>
      <c r="N91" s="246"/>
      <c r="O91" s="246"/>
      <c r="P91" s="246"/>
      <c r="Q91" s="246"/>
      <c r="R91" s="246"/>
      <c r="S91" s="246"/>
      <c r="T91" s="24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8" t="s">
        <v>175</v>
      </c>
      <c r="AU91" s="248" t="s">
        <v>88</v>
      </c>
      <c r="AV91" s="14" t="s">
        <v>88</v>
      </c>
      <c r="AW91" s="14" t="s">
        <v>39</v>
      </c>
      <c r="AX91" s="14" t="s">
        <v>78</v>
      </c>
      <c r="AY91" s="248" t="s">
        <v>165</v>
      </c>
    </row>
    <row r="92" s="15" customFormat="1">
      <c r="A92" s="15"/>
      <c r="B92" s="249"/>
      <c r="C92" s="250"/>
      <c r="D92" s="229" t="s">
        <v>175</v>
      </c>
      <c r="E92" s="251" t="s">
        <v>32</v>
      </c>
      <c r="F92" s="252" t="s">
        <v>178</v>
      </c>
      <c r="G92" s="250"/>
      <c r="H92" s="253">
        <v>1657.0999999999999</v>
      </c>
      <c r="I92" s="254"/>
      <c r="J92" s="250"/>
      <c r="K92" s="250"/>
      <c r="L92" s="255"/>
      <c r="M92" s="256"/>
      <c r="N92" s="257"/>
      <c r="O92" s="257"/>
      <c r="P92" s="257"/>
      <c r="Q92" s="257"/>
      <c r="R92" s="257"/>
      <c r="S92" s="257"/>
      <c r="T92" s="258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9" t="s">
        <v>175</v>
      </c>
      <c r="AU92" s="259" t="s">
        <v>88</v>
      </c>
      <c r="AV92" s="15" t="s">
        <v>171</v>
      </c>
      <c r="AW92" s="15" t="s">
        <v>39</v>
      </c>
      <c r="AX92" s="15" t="s">
        <v>86</v>
      </c>
      <c r="AY92" s="259" t="s">
        <v>165</v>
      </c>
    </row>
    <row r="93" s="12" customFormat="1" ht="22.8" customHeight="1">
      <c r="A93" s="12"/>
      <c r="B93" s="193"/>
      <c r="C93" s="194"/>
      <c r="D93" s="195" t="s">
        <v>77</v>
      </c>
      <c r="E93" s="207" t="s">
        <v>199</v>
      </c>
      <c r="F93" s="207" t="s">
        <v>268</v>
      </c>
      <c r="G93" s="194"/>
      <c r="H93" s="194"/>
      <c r="I93" s="197"/>
      <c r="J93" s="208">
        <f>BK93</f>
        <v>0</v>
      </c>
      <c r="K93" s="194"/>
      <c r="L93" s="199"/>
      <c r="M93" s="200"/>
      <c r="N93" s="201"/>
      <c r="O93" s="201"/>
      <c r="P93" s="202">
        <f>SUM(P94:P109)</f>
        <v>0</v>
      </c>
      <c r="Q93" s="201"/>
      <c r="R93" s="202">
        <f>SUM(R94:R109)</f>
        <v>0</v>
      </c>
      <c r="S93" s="201"/>
      <c r="T93" s="203">
        <f>SUM(T94:T109)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4" t="s">
        <v>86</v>
      </c>
      <c r="AT93" s="205" t="s">
        <v>77</v>
      </c>
      <c r="AU93" s="205" t="s">
        <v>86</v>
      </c>
      <c r="AY93" s="204" t="s">
        <v>165</v>
      </c>
      <c r="BK93" s="206">
        <f>SUM(BK94:BK109)</f>
        <v>0</v>
      </c>
    </row>
    <row r="94" s="2" customFormat="1" ht="24.15" customHeight="1">
      <c r="A94" s="42"/>
      <c r="B94" s="43"/>
      <c r="C94" s="209" t="s">
        <v>88</v>
      </c>
      <c r="D94" s="209" t="s">
        <v>167</v>
      </c>
      <c r="E94" s="210" t="s">
        <v>322</v>
      </c>
      <c r="F94" s="211" t="s">
        <v>323</v>
      </c>
      <c r="G94" s="212" t="s">
        <v>107</v>
      </c>
      <c r="H94" s="213">
        <v>1657.0999999999999</v>
      </c>
      <c r="I94" s="214"/>
      <c r="J94" s="215">
        <f>ROUND(I94*H94,2)</f>
        <v>0</v>
      </c>
      <c r="K94" s="211" t="s">
        <v>170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</v>
      </c>
      <c r="T94" s="219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171</v>
      </c>
      <c r="AT94" s="220" t="s">
        <v>167</v>
      </c>
      <c r="AU94" s="220" t="s">
        <v>88</v>
      </c>
      <c r="AY94" s="20" t="s">
        <v>165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171</v>
      </c>
      <c r="BM94" s="220" t="s">
        <v>324</v>
      </c>
    </row>
    <row r="95" s="2" customFormat="1">
      <c r="A95" s="42"/>
      <c r="B95" s="43"/>
      <c r="C95" s="44"/>
      <c r="D95" s="222" t="s">
        <v>173</v>
      </c>
      <c r="E95" s="44"/>
      <c r="F95" s="223" t="s">
        <v>325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173</v>
      </c>
      <c r="AU95" s="20" t="s">
        <v>88</v>
      </c>
    </row>
    <row r="96" s="14" customFormat="1">
      <c r="A96" s="14"/>
      <c r="B96" s="238"/>
      <c r="C96" s="239"/>
      <c r="D96" s="229" t="s">
        <v>175</v>
      </c>
      <c r="E96" s="240" t="s">
        <v>32</v>
      </c>
      <c r="F96" s="241" t="s">
        <v>105</v>
      </c>
      <c r="G96" s="239"/>
      <c r="H96" s="242">
        <v>1657.0999999999999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175</v>
      </c>
      <c r="AU96" s="248" t="s">
        <v>88</v>
      </c>
      <c r="AV96" s="14" t="s">
        <v>88</v>
      </c>
      <c r="AW96" s="14" t="s">
        <v>39</v>
      </c>
      <c r="AX96" s="14" t="s">
        <v>78</v>
      </c>
      <c r="AY96" s="248" t="s">
        <v>165</v>
      </c>
    </row>
    <row r="97" s="15" customFormat="1">
      <c r="A97" s="15"/>
      <c r="B97" s="249"/>
      <c r="C97" s="250"/>
      <c r="D97" s="229" t="s">
        <v>175</v>
      </c>
      <c r="E97" s="251" t="s">
        <v>32</v>
      </c>
      <c r="F97" s="252" t="s">
        <v>178</v>
      </c>
      <c r="G97" s="250"/>
      <c r="H97" s="253">
        <v>1657.0999999999999</v>
      </c>
      <c r="I97" s="254"/>
      <c r="J97" s="250"/>
      <c r="K97" s="250"/>
      <c r="L97" s="255"/>
      <c r="M97" s="256"/>
      <c r="N97" s="257"/>
      <c r="O97" s="257"/>
      <c r="P97" s="257"/>
      <c r="Q97" s="257"/>
      <c r="R97" s="257"/>
      <c r="S97" s="257"/>
      <c r="T97" s="258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9" t="s">
        <v>175</v>
      </c>
      <c r="AU97" s="259" t="s">
        <v>88</v>
      </c>
      <c r="AV97" s="15" t="s">
        <v>171</v>
      </c>
      <c r="AW97" s="15" t="s">
        <v>39</v>
      </c>
      <c r="AX97" s="15" t="s">
        <v>86</v>
      </c>
      <c r="AY97" s="259" t="s">
        <v>165</v>
      </c>
    </row>
    <row r="98" s="2" customFormat="1" ht="24.15" customHeight="1">
      <c r="A98" s="42"/>
      <c r="B98" s="43"/>
      <c r="C98" s="209" t="s">
        <v>109</v>
      </c>
      <c r="D98" s="209" t="s">
        <v>167</v>
      </c>
      <c r="E98" s="210" t="s">
        <v>327</v>
      </c>
      <c r="F98" s="211" t="s">
        <v>328</v>
      </c>
      <c r="G98" s="212" t="s">
        <v>107</v>
      </c>
      <c r="H98" s="213">
        <v>1657.0999999999999</v>
      </c>
      <c r="I98" s="214"/>
      <c r="J98" s="215">
        <f>ROUND(I98*H98,2)</f>
        <v>0</v>
      </c>
      <c r="K98" s="211" t="s">
        <v>170</v>
      </c>
      <c r="L98" s="48"/>
      <c r="M98" s="216" t="s">
        <v>32</v>
      </c>
      <c r="N98" s="217" t="s">
        <v>49</v>
      </c>
      <c r="O98" s="88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0" t="s">
        <v>171</v>
      </c>
      <c r="AT98" s="220" t="s">
        <v>167</v>
      </c>
      <c r="AU98" s="220" t="s">
        <v>88</v>
      </c>
      <c r="AY98" s="20" t="s">
        <v>165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171</v>
      </c>
      <c r="BM98" s="220" t="s">
        <v>329</v>
      </c>
    </row>
    <row r="99" s="2" customFormat="1">
      <c r="A99" s="42"/>
      <c r="B99" s="43"/>
      <c r="C99" s="44"/>
      <c r="D99" s="222" t="s">
        <v>173</v>
      </c>
      <c r="E99" s="44"/>
      <c r="F99" s="223" t="s">
        <v>330</v>
      </c>
      <c r="G99" s="44"/>
      <c r="H99" s="44"/>
      <c r="I99" s="224"/>
      <c r="J99" s="44"/>
      <c r="K99" s="44"/>
      <c r="L99" s="48"/>
      <c r="M99" s="225"/>
      <c r="N99" s="226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173</v>
      </c>
      <c r="AU99" s="20" t="s">
        <v>88</v>
      </c>
    </row>
    <row r="100" s="14" customFormat="1">
      <c r="A100" s="14"/>
      <c r="B100" s="238"/>
      <c r="C100" s="239"/>
      <c r="D100" s="229" t="s">
        <v>175</v>
      </c>
      <c r="E100" s="240" t="s">
        <v>32</v>
      </c>
      <c r="F100" s="241" t="s">
        <v>105</v>
      </c>
      <c r="G100" s="239"/>
      <c r="H100" s="242">
        <v>1657.0999999999999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8" t="s">
        <v>175</v>
      </c>
      <c r="AU100" s="248" t="s">
        <v>88</v>
      </c>
      <c r="AV100" s="14" t="s">
        <v>88</v>
      </c>
      <c r="AW100" s="14" t="s">
        <v>39</v>
      </c>
      <c r="AX100" s="14" t="s">
        <v>78</v>
      </c>
      <c r="AY100" s="248" t="s">
        <v>165</v>
      </c>
    </row>
    <row r="101" s="15" customFormat="1">
      <c r="A101" s="15"/>
      <c r="B101" s="249"/>
      <c r="C101" s="250"/>
      <c r="D101" s="229" t="s">
        <v>175</v>
      </c>
      <c r="E101" s="251" t="s">
        <v>32</v>
      </c>
      <c r="F101" s="252" t="s">
        <v>178</v>
      </c>
      <c r="G101" s="250"/>
      <c r="H101" s="253">
        <v>1657.0999999999999</v>
      </c>
      <c r="I101" s="254"/>
      <c r="J101" s="250"/>
      <c r="K101" s="250"/>
      <c r="L101" s="255"/>
      <c r="M101" s="256"/>
      <c r="N101" s="257"/>
      <c r="O101" s="257"/>
      <c r="P101" s="257"/>
      <c r="Q101" s="257"/>
      <c r="R101" s="257"/>
      <c r="S101" s="257"/>
      <c r="T101" s="25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9" t="s">
        <v>175</v>
      </c>
      <c r="AU101" s="259" t="s">
        <v>88</v>
      </c>
      <c r="AV101" s="15" t="s">
        <v>171</v>
      </c>
      <c r="AW101" s="15" t="s">
        <v>39</v>
      </c>
      <c r="AX101" s="15" t="s">
        <v>86</v>
      </c>
      <c r="AY101" s="259" t="s">
        <v>165</v>
      </c>
    </row>
    <row r="102" s="2" customFormat="1" ht="49.05" customHeight="1">
      <c r="A102" s="42"/>
      <c r="B102" s="43"/>
      <c r="C102" s="209" t="s">
        <v>171</v>
      </c>
      <c r="D102" s="209" t="s">
        <v>167</v>
      </c>
      <c r="E102" s="210" t="s">
        <v>332</v>
      </c>
      <c r="F102" s="211" t="s">
        <v>333</v>
      </c>
      <c r="G102" s="212" t="s">
        <v>107</v>
      </c>
      <c r="H102" s="213">
        <v>1657.0999999999999</v>
      </c>
      <c r="I102" s="214"/>
      <c r="J102" s="215">
        <f>ROUND(I102*H102,2)</f>
        <v>0</v>
      </c>
      <c r="K102" s="211" t="s">
        <v>170</v>
      </c>
      <c r="L102" s="48"/>
      <c r="M102" s="216" t="s">
        <v>32</v>
      </c>
      <c r="N102" s="217" t="s">
        <v>49</v>
      </c>
      <c r="O102" s="88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0" t="s">
        <v>171</v>
      </c>
      <c r="AT102" s="220" t="s">
        <v>167</v>
      </c>
      <c r="AU102" s="220" t="s">
        <v>88</v>
      </c>
      <c r="AY102" s="20" t="s">
        <v>165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86</v>
      </c>
      <c r="BK102" s="221">
        <f>ROUND(I102*H102,2)</f>
        <v>0</v>
      </c>
      <c r="BL102" s="20" t="s">
        <v>171</v>
      </c>
      <c r="BM102" s="220" t="s">
        <v>334</v>
      </c>
    </row>
    <row r="103" s="2" customFormat="1">
      <c r="A103" s="42"/>
      <c r="B103" s="43"/>
      <c r="C103" s="44"/>
      <c r="D103" s="222" t="s">
        <v>173</v>
      </c>
      <c r="E103" s="44"/>
      <c r="F103" s="223" t="s">
        <v>335</v>
      </c>
      <c r="G103" s="44"/>
      <c r="H103" s="44"/>
      <c r="I103" s="224"/>
      <c r="J103" s="44"/>
      <c r="K103" s="44"/>
      <c r="L103" s="48"/>
      <c r="M103" s="225"/>
      <c r="N103" s="226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173</v>
      </c>
      <c r="AU103" s="20" t="s">
        <v>88</v>
      </c>
    </row>
    <row r="104" s="14" customFormat="1">
      <c r="A104" s="14"/>
      <c r="B104" s="238"/>
      <c r="C104" s="239"/>
      <c r="D104" s="229" t="s">
        <v>175</v>
      </c>
      <c r="E104" s="240" t="s">
        <v>32</v>
      </c>
      <c r="F104" s="241" t="s">
        <v>105</v>
      </c>
      <c r="G104" s="239"/>
      <c r="H104" s="242">
        <v>1657.0999999999999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175</v>
      </c>
      <c r="AU104" s="248" t="s">
        <v>88</v>
      </c>
      <c r="AV104" s="14" t="s">
        <v>88</v>
      </c>
      <c r="AW104" s="14" t="s">
        <v>39</v>
      </c>
      <c r="AX104" s="14" t="s">
        <v>78</v>
      </c>
      <c r="AY104" s="248" t="s">
        <v>165</v>
      </c>
    </row>
    <row r="105" s="15" customFormat="1">
      <c r="A105" s="15"/>
      <c r="B105" s="249"/>
      <c r="C105" s="250"/>
      <c r="D105" s="229" t="s">
        <v>175</v>
      </c>
      <c r="E105" s="251" t="s">
        <v>32</v>
      </c>
      <c r="F105" s="252" t="s">
        <v>178</v>
      </c>
      <c r="G105" s="250"/>
      <c r="H105" s="253">
        <v>1657.0999999999999</v>
      </c>
      <c r="I105" s="254"/>
      <c r="J105" s="250"/>
      <c r="K105" s="250"/>
      <c r="L105" s="255"/>
      <c r="M105" s="256"/>
      <c r="N105" s="257"/>
      <c r="O105" s="257"/>
      <c r="P105" s="257"/>
      <c r="Q105" s="257"/>
      <c r="R105" s="257"/>
      <c r="S105" s="257"/>
      <c r="T105" s="258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9" t="s">
        <v>175</v>
      </c>
      <c r="AU105" s="259" t="s">
        <v>88</v>
      </c>
      <c r="AV105" s="15" t="s">
        <v>171</v>
      </c>
      <c r="AW105" s="15" t="s">
        <v>39</v>
      </c>
      <c r="AX105" s="15" t="s">
        <v>86</v>
      </c>
      <c r="AY105" s="259" t="s">
        <v>165</v>
      </c>
    </row>
    <row r="106" s="2" customFormat="1" ht="44.25" customHeight="1">
      <c r="A106" s="42"/>
      <c r="B106" s="43"/>
      <c r="C106" s="209" t="s">
        <v>199</v>
      </c>
      <c r="D106" s="209" t="s">
        <v>167</v>
      </c>
      <c r="E106" s="210" t="s">
        <v>960</v>
      </c>
      <c r="F106" s="211" t="s">
        <v>961</v>
      </c>
      <c r="G106" s="212" t="s">
        <v>107</v>
      </c>
      <c r="H106" s="213">
        <v>1657.0999999999999</v>
      </c>
      <c r="I106" s="214"/>
      <c r="J106" s="215">
        <f>ROUND(I106*H106,2)</f>
        <v>0</v>
      </c>
      <c r="K106" s="211" t="s">
        <v>170</v>
      </c>
      <c r="L106" s="48"/>
      <c r="M106" s="216" t="s">
        <v>32</v>
      </c>
      <c r="N106" s="217" t="s">
        <v>49</v>
      </c>
      <c r="O106" s="88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0" t="s">
        <v>171</v>
      </c>
      <c r="AT106" s="220" t="s">
        <v>167</v>
      </c>
      <c r="AU106" s="220" t="s">
        <v>88</v>
      </c>
      <c r="AY106" s="20" t="s">
        <v>165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171</v>
      </c>
      <c r="BM106" s="220" t="s">
        <v>340</v>
      </c>
    </row>
    <row r="107" s="2" customFormat="1">
      <c r="A107" s="42"/>
      <c r="B107" s="43"/>
      <c r="C107" s="44"/>
      <c r="D107" s="222" t="s">
        <v>173</v>
      </c>
      <c r="E107" s="44"/>
      <c r="F107" s="223" t="s">
        <v>962</v>
      </c>
      <c r="G107" s="44"/>
      <c r="H107" s="44"/>
      <c r="I107" s="224"/>
      <c r="J107" s="44"/>
      <c r="K107" s="44"/>
      <c r="L107" s="48"/>
      <c r="M107" s="225"/>
      <c r="N107" s="226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173</v>
      </c>
      <c r="AU107" s="20" t="s">
        <v>88</v>
      </c>
    </row>
    <row r="108" s="14" customFormat="1">
      <c r="A108" s="14"/>
      <c r="B108" s="238"/>
      <c r="C108" s="239"/>
      <c r="D108" s="229" t="s">
        <v>175</v>
      </c>
      <c r="E108" s="240" t="s">
        <v>32</v>
      </c>
      <c r="F108" s="241" t="s">
        <v>105</v>
      </c>
      <c r="G108" s="239"/>
      <c r="H108" s="242">
        <v>1657.0999999999999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175</v>
      </c>
      <c r="AU108" s="248" t="s">
        <v>88</v>
      </c>
      <c r="AV108" s="14" t="s">
        <v>88</v>
      </c>
      <c r="AW108" s="14" t="s">
        <v>39</v>
      </c>
      <c r="AX108" s="14" t="s">
        <v>78</v>
      </c>
      <c r="AY108" s="248" t="s">
        <v>165</v>
      </c>
    </row>
    <row r="109" s="15" customFormat="1">
      <c r="A109" s="15"/>
      <c r="B109" s="249"/>
      <c r="C109" s="250"/>
      <c r="D109" s="229" t="s">
        <v>175</v>
      </c>
      <c r="E109" s="251" t="s">
        <v>32</v>
      </c>
      <c r="F109" s="252" t="s">
        <v>178</v>
      </c>
      <c r="G109" s="250"/>
      <c r="H109" s="253">
        <v>1657.0999999999999</v>
      </c>
      <c r="I109" s="254"/>
      <c r="J109" s="250"/>
      <c r="K109" s="250"/>
      <c r="L109" s="255"/>
      <c r="M109" s="256"/>
      <c r="N109" s="257"/>
      <c r="O109" s="257"/>
      <c r="P109" s="257"/>
      <c r="Q109" s="257"/>
      <c r="R109" s="257"/>
      <c r="S109" s="257"/>
      <c r="T109" s="258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9" t="s">
        <v>175</v>
      </c>
      <c r="AU109" s="259" t="s">
        <v>88</v>
      </c>
      <c r="AV109" s="15" t="s">
        <v>171</v>
      </c>
      <c r="AW109" s="15" t="s">
        <v>39</v>
      </c>
      <c r="AX109" s="15" t="s">
        <v>86</v>
      </c>
      <c r="AY109" s="259" t="s">
        <v>165</v>
      </c>
    </row>
    <row r="110" s="12" customFormat="1" ht="22.8" customHeight="1">
      <c r="A110" s="12"/>
      <c r="B110" s="193"/>
      <c r="C110" s="194"/>
      <c r="D110" s="195" t="s">
        <v>77</v>
      </c>
      <c r="E110" s="207" t="s">
        <v>230</v>
      </c>
      <c r="F110" s="207" t="s">
        <v>350</v>
      </c>
      <c r="G110" s="194"/>
      <c r="H110" s="194"/>
      <c r="I110" s="197"/>
      <c r="J110" s="208">
        <f>BK110</f>
        <v>0</v>
      </c>
      <c r="K110" s="194"/>
      <c r="L110" s="199"/>
      <c r="M110" s="200"/>
      <c r="N110" s="201"/>
      <c r="O110" s="201"/>
      <c r="P110" s="202">
        <f>SUM(P111:P120)</f>
        <v>0</v>
      </c>
      <c r="Q110" s="201"/>
      <c r="R110" s="202">
        <f>SUM(R111:R120)</f>
        <v>8.2970699999999997</v>
      </c>
      <c r="S110" s="201"/>
      <c r="T110" s="203">
        <f>SUM(T111:T120)</f>
        <v>7.3399999999999999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4" t="s">
        <v>86</v>
      </c>
      <c r="AT110" s="205" t="s">
        <v>77</v>
      </c>
      <c r="AU110" s="205" t="s">
        <v>86</v>
      </c>
      <c r="AY110" s="204" t="s">
        <v>165</v>
      </c>
      <c r="BK110" s="206">
        <f>SUM(BK111:BK120)</f>
        <v>0</v>
      </c>
    </row>
    <row r="111" s="2" customFormat="1" ht="37.8" customHeight="1">
      <c r="A111" s="42"/>
      <c r="B111" s="43"/>
      <c r="C111" s="209" t="s">
        <v>209</v>
      </c>
      <c r="D111" s="209" t="s">
        <v>167</v>
      </c>
      <c r="E111" s="210" t="s">
        <v>381</v>
      </c>
      <c r="F111" s="211" t="s">
        <v>382</v>
      </c>
      <c r="G111" s="212" t="s">
        <v>250</v>
      </c>
      <c r="H111" s="213">
        <v>7</v>
      </c>
      <c r="I111" s="214"/>
      <c r="J111" s="215">
        <f>ROUND(I111*H111,2)</f>
        <v>0</v>
      </c>
      <c r="K111" s="211" t="s">
        <v>170</v>
      </c>
      <c r="L111" s="48"/>
      <c r="M111" s="216" t="s">
        <v>32</v>
      </c>
      <c r="N111" s="217" t="s">
        <v>49</v>
      </c>
      <c r="O111" s="88"/>
      <c r="P111" s="218">
        <f>O111*H111</f>
        <v>0</v>
      </c>
      <c r="Q111" s="218">
        <v>0.62248000000000003</v>
      </c>
      <c r="R111" s="218">
        <f>Q111*H111</f>
        <v>4.3573599999999999</v>
      </c>
      <c r="S111" s="218">
        <v>0.62</v>
      </c>
      <c r="T111" s="219">
        <f>S111*H111</f>
        <v>4.3399999999999999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0" t="s">
        <v>171</v>
      </c>
      <c r="AT111" s="220" t="s">
        <v>167</v>
      </c>
      <c r="AU111" s="220" t="s">
        <v>88</v>
      </c>
      <c r="AY111" s="20" t="s">
        <v>165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171</v>
      </c>
      <c r="BM111" s="220" t="s">
        <v>383</v>
      </c>
    </row>
    <row r="112" s="2" customFormat="1">
      <c r="A112" s="42"/>
      <c r="B112" s="43"/>
      <c r="C112" s="44"/>
      <c r="D112" s="222" t="s">
        <v>173</v>
      </c>
      <c r="E112" s="44"/>
      <c r="F112" s="223" t="s">
        <v>384</v>
      </c>
      <c r="G112" s="44"/>
      <c r="H112" s="44"/>
      <c r="I112" s="224"/>
      <c r="J112" s="44"/>
      <c r="K112" s="44"/>
      <c r="L112" s="48"/>
      <c r="M112" s="225"/>
      <c r="N112" s="226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173</v>
      </c>
      <c r="AU112" s="20" t="s">
        <v>88</v>
      </c>
    </row>
    <row r="113" s="13" customFormat="1">
      <c r="A113" s="13"/>
      <c r="B113" s="227"/>
      <c r="C113" s="228"/>
      <c r="D113" s="229" t="s">
        <v>175</v>
      </c>
      <c r="E113" s="230" t="s">
        <v>32</v>
      </c>
      <c r="F113" s="231" t="s">
        <v>963</v>
      </c>
      <c r="G113" s="228"/>
      <c r="H113" s="230" t="s">
        <v>32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175</v>
      </c>
      <c r="AU113" s="237" t="s">
        <v>88</v>
      </c>
      <c r="AV113" s="13" t="s">
        <v>86</v>
      </c>
      <c r="AW113" s="13" t="s">
        <v>39</v>
      </c>
      <c r="AX113" s="13" t="s">
        <v>78</v>
      </c>
      <c r="AY113" s="237" t="s">
        <v>165</v>
      </c>
    </row>
    <row r="114" s="14" customFormat="1">
      <c r="A114" s="14"/>
      <c r="B114" s="238"/>
      <c r="C114" s="239"/>
      <c r="D114" s="229" t="s">
        <v>175</v>
      </c>
      <c r="E114" s="240" t="s">
        <v>32</v>
      </c>
      <c r="F114" s="241" t="s">
        <v>218</v>
      </c>
      <c r="G114" s="239"/>
      <c r="H114" s="242">
        <v>7</v>
      </c>
      <c r="I114" s="243"/>
      <c r="J114" s="239"/>
      <c r="K114" s="239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175</v>
      </c>
      <c r="AU114" s="248" t="s">
        <v>88</v>
      </c>
      <c r="AV114" s="14" t="s">
        <v>88</v>
      </c>
      <c r="AW114" s="14" t="s">
        <v>39</v>
      </c>
      <c r="AX114" s="14" t="s">
        <v>86</v>
      </c>
      <c r="AY114" s="248" t="s">
        <v>165</v>
      </c>
    </row>
    <row r="115" s="2" customFormat="1" ht="24.15" customHeight="1">
      <c r="A115" s="42"/>
      <c r="B115" s="43"/>
      <c r="C115" s="209" t="s">
        <v>218</v>
      </c>
      <c r="D115" s="209" t="s">
        <v>167</v>
      </c>
      <c r="E115" s="210" t="s">
        <v>964</v>
      </c>
      <c r="F115" s="211" t="s">
        <v>965</v>
      </c>
      <c r="G115" s="212" t="s">
        <v>250</v>
      </c>
      <c r="H115" s="213">
        <v>15</v>
      </c>
      <c r="I115" s="214"/>
      <c r="J115" s="215">
        <f>ROUND(I115*H115,2)</f>
        <v>0</v>
      </c>
      <c r="K115" s="211" t="s">
        <v>170</v>
      </c>
      <c r="L115" s="48"/>
      <c r="M115" s="216" t="s">
        <v>32</v>
      </c>
      <c r="N115" s="217" t="s">
        <v>49</v>
      </c>
      <c r="O115" s="88"/>
      <c r="P115" s="218">
        <f>O115*H115</f>
        <v>0</v>
      </c>
      <c r="Q115" s="218">
        <v>0.10037</v>
      </c>
      <c r="R115" s="218">
        <f>Q115*H115</f>
        <v>1.5055499999999999</v>
      </c>
      <c r="S115" s="218">
        <v>0.10000000000000001</v>
      </c>
      <c r="T115" s="219">
        <f>S115*H115</f>
        <v>1.5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0" t="s">
        <v>171</v>
      </c>
      <c r="AT115" s="220" t="s">
        <v>167</v>
      </c>
      <c r="AU115" s="220" t="s">
        <v>88</v>
      </c>
      <c r="AY115" s="20" t="s">
        <v>165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20" t="s">
        <v>86</v>
      </c>
      <c r="BK115" s="221">
        <f>ROUND(I115*H115,2)</f>
        <v>0</v>
      </c>
      <c r="BL115" s="20" t="s">
        <v>171</v>
      </c>
      <c r="BM115" s="220" t="s">
        <v>966</v>
      </c>
    </row>
    <row r="116" s="2" customFormat="1">
      <c r="A116" s="42"/>
      <c r="B116" s="43"/>
      <c r="C116" s="44"/>
      <c r="D116" s="222" t="s">
        <v>173</v>
      </c>
      <c r="E116" s="44"/>
      <c r="F116" s="223" t="s">
        <v>967</v>
      </c>
      <c r="G116" s="44"/>
      <c r="H116" s="44"/>
      <c r="I116" s="224"/>
      <c r="J116" s="44"/>
      <c r="K116" s="44"/>
      <c r="L116" s="48"/>
      <c r="M116" s="225"/>
      <c r="N116" s="226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173</v>
      </c>
      <c r="AU116" s="20" t="s">
        <v>88</v>
      </c>
    </row>
    <row r="117" s="2" customFormat="1" ht="24.15" customHeight="1">
      <c r="A117" s="42"/>
      <c r="B117" s="43"/>
      <c r="C117" s="209" t="s">
        <v>230</v>
      </c>
      <c r="D117" s="209" t="s">
        <v>167</v>
      </c>
      <c r="E117" s="210" t="s">
        <v>990</v>
      </c>
      <c r="F117" s="211" t="s">
        <v>991</v>
      </c>
      <c r="G117" s="212" t="s">
        <v>250</v>
      </c>
      <c r="H117" s="213">
        <v>2</v>
      </c>
      <c r="I117" s="214"/>
      <c r="J117" s="215">
        <f>ROUND(I117*H117,2)</f>
        <v>0</v>
      </c>
      <c r="K117" s="211" t="s">
        <v>170</v>
      </c>
      <c r="L117" s="48"/>
      <c r="M117" s="216" t="s">
        <v>32</v>
      </c>
      <c r="N117" s="217" t="s">
        <v>49</v>
      </c>
      <c r="O117" s="88"/>
      <c r="P117" s="218">
        <f>O117*H117</f>
        <v>0</v>
      </c>
      <c r="Q117" s="218">
        <v>0.15056</v>
      </c>
      <c r="R117" s="218">
        <f>Q117*H117</f>
        <v>0.30112</v>
      </c>
      <c r="S117" s="218">
        <v>0.14999999999999999</v>
      </c>
      <c r="T117" s="219">
        <f>S117*H117</f>
        <v>0.29999999999999999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0" t="s">
        <v>171</v>
      </c>
      <c r="AT117" s="220" t="s">
        <v>167</v>
      </c>
      <c r="AU117" s="220" t="s">
        <v>88</v>
      </c>
      <c r="AY117" s="20" t="s">
        <v>165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86</v>
      </c>
      <c r="BK117" s="221">
        <f>ROUND(I117*H117,2)</f>
        <v>0</v>
      </c>
      <c r="BL117" s="20" t="s">
        <v>171</v>
      </c>
      <c r="BM117" s="220" t="s">
        <v>992</v>
      </c>
    </row>
    <row r="118" s="2" customFormat="1">
      <c r="A118" s="42"/>
      <c r="B118" s="43"/>
      <c r="C118" s="44"/>
      <c r="D118" s="222" t="s">
        <v>173</v>
      </c>
      <c r="E118" s="44"/>
      <c r="F118" s="223" t="s">
        <v>993</v>
      </c>
      <c r="G118" s="44"/>
      <c r="H118" s="44"/>
      <c r="I118" s="224"/>
      <c r="J118" s="44"/>
      <c r="K118" s="44"/>
      <c r="L118" s="48"/>
      <c r="M118" s="225"/>
      <c r="N118" s="226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T118" s="20" t="s">
        <v>173</v>
      </c>
      <c r="AU118" s="20" t="s">
        <v>88</v>
      </c>
    </row>
    <row r="119" s="2" customFormat="1" ht="37.8" customHeight="1">
      <c r="A119" s="42"/>
      <c r="B119" s="43"/>
      <c r="C119" s="209" t="s">
        <v>129</v>
      </c>
      <c r="D119" s="209" t="s">
        <v>167</v>
      </c>
      <c r="E119" s="210" t="s">
        <v>968</v>
      </c>
      <c r="F119" s="211" t="s">
        <v>969</v>
      </c>
      <c r="G119" s="212" t="s">
        <v>250</v>
      </c>
      <c r="H119" s="213">
        <v>4</v>
      </c>
      <c r="I119" s="214"/>
      <c r="J119" s="215">
        <f>ROUND(I119*H119,2)</f>
        <v>0</v>
      </c>
      <c r="K119" s="211" t="s">
        <v>170</v>
      </c>
      <c r="L119" s="48"/>
      <c r="M119" s="216" t="s">
        <v>32</v>
      </c>
      <c r="N119" s="217" t="s">
        <v>49</v>
      </c>
      <c r="O119" s="88"/>
      <c r="P119" s="218">
        <f>O119*H119</f>
        <v>0</v>
      </c>
      <c r="Q119" s="218">
        <v>0.53325999999999996</v>
      </c>
      <c r="R119" s="218">
        <f>Q119*H119</f>
        <v>2.1330399999999998</v>
      </c>
      <c r="S119" s="218">
        <v>0.29999999999999999</v>
      </c>
      <c r="T119" s="219">
        <f>S119*H119</f>
        <v>1.2</v>
      </c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R119" s="220" t="s">
        <v>171</v>
      </c>
      <c r="AT119" s="220" t="s">
        <v>167</v>
      </c>
      <c r="AU119" s="220" t="s">
        <v>88</v>
      </c>
      <c r="AY119" s="20" t="s">
        <v>165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20" t="s">
        <v>86</v>
      </c>
      <c r="BK119" s="221">
        <f>ROUND(I119*H119,2)</f>
        <v>0</v>
      </c>
      <c r="BL119" s="20" t="s">
        <v>171</v>
      </c>
      <c r="BM119" s="220" t="s">
        <v>970</v>
      </c>
    </row>
    <row r="120" s="2" customFormat="1">
      <c r="A120" s="42"/>
      <c r="B120" s="43"/>
      <c r="C120" s="44"/>
      <c r="D120" s="222" t="s">
        <v>173</v>
      </c>
      <c r="E120" s="44"/>
      <c r="F120" s="223" t="s">
        <v>971</v>
      </c>
      <c r="G120" s="44"/>
      <c r="H120" s="44"/>
      <c r="I120" s="224"/>
      <c r="J120" s="44"/>
      <c r="K120" s="44"/>
      <c r="L120" s="48"/>
      <c r="M120" s="225"/>
      <c r="N120" s="226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T120" s="20" t="s">
        <v>173</v>
      </c>
      <c r="AU120" s="20" t="s">
        <v>88</v>
      </c>
    </row>
    <row r="121" s="12" customFormat="1" ht="22.8" customHeight="1">
      <c r="A121" s="12"/>
      <c r="B121" s="193"/>
      <c r="C121" s="194"/>
      <c r="D121" s="195" t="s">
        <v>77</v>
      </c>
      <c r="E121" s="207" t="s">
        <v>129</v>
      </c>
      <c r="F121" s="207" t="s">
        <v>392</v>
      </c>
      <c r="G121" s="194"/>
      <c r="H121" s="194"/>
      <c r="I121" s="197"/>
      <c r="J121" s="208">
        <f>BK121</f>
        <v>0</v>
      </c>
      <c r="K121" s="194"/>
      <c r="L121" s="199"/>
      <c r="M121" s="200"/>
      <c r="N121" s="201"/>
      <c r="O121" s="201"/>
      <c r="P121" s="202">
        <f>SUM(P122:P131)</f>
        <v>0</v>
      </c>
      <c r="Q121" s="201"/>
      <c r="R121" s="202">
        <f>SUM(R122:R131)</f>
        <v>0.23953400000000003</v>
      </c>
      <c r="S121" s="201"/>
      <c r="T121" s="203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86</v>
      </c>
      <c r="AT121" s="205" t="s">
        <v>77</v>
      </c>
      <c r="AU121" s="205" t="s">
        <v>86</v>
      </c>
      <c r="AY121" s="204" t="s">
        <v>165</v>
      </c>
      <c r="BK121" s="206">
        <f>SUM(BK122:BK131)</f>
        <v>0</v>
      </c>
    </row>
    <row r="122" s="2" customFormat="1" ht="24.15" customHeight="1">
      <c r="A122" s="42"/>
      <c r="B122" s="43"/>
      <c r="C122" s="209" t="s">
        <v>241</v>
      </c>
      <c r="D122" s="209" t="s">
        <v>167</v>
      </c>
      <c r="E122" s="210" t="s">
        <v>415</v>
      </c>
      <c r="F122" s="211" t="s">
        <v>416</v>
      </c>
      <c r="G122" s="212" t="s">
        <v>119</v>
      </c>
      <c r="H122" s="213">
        <v>454</v>
      </c>
      <c r="I122" s="214"/>
      <c r="J122" s="215">
        <f>ROUND(I122*H122,2)</f>
        <v>0</v>
      </c>
      <c r="K122" s="211" t="s">
        <v>170</v>
      </c>
      <c r="L122" s="48"/>
      <c r="M122" s="216" t="s">
        <v>32</v>
      </c>
      <c r="N122" s="217" t="s">
        <v>49</v>
      </c>
      <c r="O122" s="88"/>
      <c r="P122" s="218">
        <f>O122*H122</f>
        <v>0</v>
      </c>
      <c r="Q122" s="218">
        <v>0.00010000000000000001</v>
      </c>
      <c r="R122" s="218">
        <f>Q122*H122</f>
        <v>0.045400000000000003</v>
      </c>
      <c r="S122" s="218">
        <v>0</v>
      </c>
      <c r="T122" s="219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0" t="s">
        <v>171</v>
      </c>
      <c r="AT122" s="220" t="s">
        <v>167</v>
      </c>
      <c r="AU122" s="220" t="s">
        <v>88</v>
      </c>
      <c r="AY122" s="20" t="s">
        <v>165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20" t="s">
        <v>86</v>
      </c>
      <c r="BK122" s="221">
        <f>ROUND(I122*H122,2)</f>
        <v>0</v>
      </c>
      <c r="BL122" s="20" t="s">
        <v>171</v>
      </c>
      <c r="BM122" s="220" t="s">
        <v>417</v>
      </c>
    </row>
    <row r="123" s="2" customFormat="1">
      <c r="A123" s="42"/>
      <c r="B123" s="43"/>
      <c r="C123" s="44"/>
      <c r="D123" s="222" t="s">
        <v>173</v>
      </c>
      <c r="E123" s="44"/>
      <c r="F123" s="223" t="s">
        <v>418</v>
      </c>
      <c r="G123" s="44"/>
      <c r="H123" s="44"/>
      <c r="I123" s="224"/>
      <c r="J123" s="44"/>
      <c r="K123" s="44"/>
      <c r="L123" s="48"/>
      <c r="M123" s="225"/>
      <c r="N123" s="226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173</v>
      </c>
      <c r="AU123" s="20" t="s">
        <v>88</v>
      </c>
    </row>
    <row r="124" s="14" customFormat="1">
      <c r="A124" s="14"/>
      <c r="B124" s="238"/>
      <c r="C124" s="239"/>
      <c r="D124" s="229" t="s">
        <v>175</v>
      </c>
      <c r="E124" s="240" t="s">
        <v>32</v>
      </c>
      <c r="F124" s="241" t="s">
        <v>994</v>
      </c>
      <c r="G124" s="239"/>
      <c r="H124" s="242">
        <v>454</v>
      </c>
      <c r="I124" s="243"/>
      <c r="J124" s="239"/>
      <c r="K124" s="239"/>
      <c r="L124" s="244"/>
      <c r="M124" s="245"/>
      <c r="N124" s="246"/>
      <c r="O124" s="246"/>
      <c r="P124" s="246"/>
      <c r="Q124" s="246"/>
      <c r="R124" s="246"/>
      <c r="S124" s="246"/>
      <c r="T124" s="24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8" t="s">
        <v>175</v>
      </c>
      <c r="AU124" s="248" t="s">
        <v>88</v>
      </c>
      <c r="AV124" s="14" t="s">
        <v>88</v>
      </c>
      <c r="AW124" s="14" t="s">
        <v>39</v>
      </c>
      <c r="AX124" s="14" t="s">
        <v>86</v>
      </c>
      <c r="AY124" s="248" t="s">
        <v>165</v>
      </c>
    </row>
    <row r="125" s="2" customFormat="1" ht="24.15" customHeight="1">
      <c r="A125" s="42"/>
      <c r="B125" s="43"/>
      <c r="C125" s="209" t="s">
        <v>247</v>
      </c>
      <c r="D125" s="209" t="s">
        <v>167</v>
      </c>
      <c r="E125" s="210" t="s">
        <v>421</v>
      </c>
      <c r="F125" s="211" t="s">
        <v>422</v>
      </c>
      <c r="G125" s="212" t="s">
        <v>119</v>
      </c>
      <c r="H125" s="213">
        <v>454</v>
      </c>
      <c r="I125" s="214"/>
      <c r="J125" s="215">
        <f>ROUND(I125*H125,2)</f>
        <v>0</v>
      </c>
      <c r="K125" s="211" t="s">
        <v>170</v>
      </c>
      <c r="L125" s="48"/>
      <c r="M125" s="216" t="s">
        <v>32</v>
      </c>
      <c r="N125" s="217" t="s">
        <v>49</v>
      </c>
      <c r="O125" s="88"/>
      <c r="P125" s="218">
        <f>O125*H125</f>
        <v>0</v>
      </c>
      <c r="Q125" s="218">
        <v>0.00020000000000000001</v>
      </c>
      <c r="R125" s="218">
        <f>Q125*H125</f>
        <v>0.090800000000000006</v>
      </c>
      <c r="S125" s="218">
        <v>0</v>
      </c>
      <c r="T125" s="219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0" t="s">
        <v>171</v>
      </c>
      <c r="AT125" s="220" t="s">
        <v>167</v>
      </c>
      <c r="AU125" s="220" t="s">
        <v>88</v>
      </c>
      <c r="AY125" s="20" t="s">
        <v>165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20" t="s">
        <v>86</v>
      </c>
      <c r="BK125" s="221">
        <f>ROUND(I125*H125,2)</f>
        <v>0</v>
      </c>
      <c r="BL125" s="20" t="s">
        <v>171</v>
      </c>
      <c r="BM125" s="220" t="s">
        <v>423</v>
      </c>
    </row>
    <row r="126" s="2" customFormat="1">
      <c r="A126" s="42"/>
      <c r="B126" s="43"/>
      <c r="C126" s="44"/>
      <c r="D126" s="222" t="s">
        <v>173</v>
      </c>
      <c r="E126" s="44"/>
      <c r="F126" s="223" t="s">
        <v>424</v>
      </c>
      <c r="G126" s="44"/>
      <c r="H126" s="44"/>
      <c r="I126" s="224"/>
      <c r="J126" s="44"/>
      <c r="K126" s="44"/>
      <c r="L126" s="48"/>
      <c r="M126" s="225"/>
      <c r="N126" s="226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173</v>
      </c>
      <c r="AU126" s="20" t="s">
        <v>88</v>
      </c>
    </row>
    <row r="127" s="2" customFormat="1" ht="37.8" customHeight="1">
      <c r="A127" s="42"/>
      <c r="B127" s="43"/>
      <c r="C127" s="209" t="s">
        <v>8</v>
      </c>
      <c r="D127" s="209" t="s">
        <v>167</v>
      </c>
      <c r="E127" s="210" t="s">
        <v>426</v>
      </c>
      <c r="F127" s="211" t="s">
        <v>427</v>
      </c>
      <c r="G127" s="212" t="s">
        <v>119</v>
      </c>
      <c r="H127" s="213">
        <v>451.19799999999998</v>
      </c>
      <c r="I127" s="214"/>
      <c r="J127" s="215">
        <f>ROUND(I127*H127,2)</f>
        <v>0</v>
      </c>
      <c r="K127" s="211" t="s">
        <v>170</v>
      </c>
      <c r="L127" s="48"/>
      <c r="M127" s="216" t="s">
        <v>32</v>
      </c>
      <c r="N127" s="217" t="s">
        <v>49</v>
      </c>
      <c r="O127" s="88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0" t="s">
        <v>171</v>
      </c>
      <c r="AT127" s="220" t="s">
        <v>167</v>
      </c>
      <c r="AU127" s="220" t="s">
        <v>88</v>
      </c>
      <c r="AY127" s="20" t="s">
        <v>165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20" t="s">
        <v>86</v>
      </c>
      <c r="BK127" s="221">
        <f>ROUND(I127*H127,2)</f>
        <v>0</v>
      </c>
      <c r="BL127" s="20" t="s">
        <v>171</v>
      </c>
      <c r="BM127" s="220" t="s">
        <v>428</v>
      </c>
    </row>
    <row r="128" s="2" customFormat="1">
      <c r="A128" s="42"/>
      <c r="B128" s="43"/>
      <c r="C128" s="44"/>
      <c r="D128" s="222" t="s">
        <v>173</v>
      </c>
      <c r="E128" s="44"/>
      <c r="F128" s="223" t="s">
        <v>429</v>
      </c>
      <c r="G128" s="44"/>
      <c r="H128" s="44"/>
      <c r="I128" s="224"/>
      <c r="J128" s="44"/>
      <c r="K128" s="44"/>
      <c r="L128" s="48"/>
      <c r="M128" s="225"/>
      <c r="N128" s="226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173</v>
      </c>
      <c r="AU128" s="20" t="s">
        <v>88</v>
      </c>
    </row>
    <row r="129" s="2" customFormat="1" ht="62.7" customHeight="1">
      <c r="A129" s="42"/>
      <c r="B129" s="43"/>
      <c r="C129" s="209" t="s">
        <v>261</v>
      </c>
      <c r="D129" s="209" t="s">
        <v>167</v>
      </c>
      <c r="E129" s="210" t="s">
        <v>468</v>
      </c>
      <c r="F129" s="211" t="s">
        <v>469</v>
      </c>
      <c r="G129" s="212" t="s">
        <v>119</v>
      </c>
      <c r="H129" s="213">
        <v>169.40000000000001</v>
      </c>
      <c r="I129" s="214"/>
      <c r="J129" s="215">
        <f>ROUND(I129*H129,2)</f>
        <v>0</v>
      </c>
      <c r="K129" s="211" t="s">
        <v>170</v>
      </c>
      <c r="L129" s="48"/>
      <c r="M129" s="216" t="s">
        <v>32</v>
      </c>
      <c r="N129" s="217" t="s">
        <v>49</v>
      </c>
      <c r="O129" s="88"/>
      <c r="P129" s="218">
        <f>O129*H129</f>
        <v>0</v>
      </c>
      <c r="Q129" s="218">
        <v>0.00060999999999999997</v>
      </c>
      <c r="R129" s="218">
        <f>Q129*H129</f>
        <v>0.103334</v>
      </c>
      <c r="S129" s="218">
        <v>0</v>
      </c>
      <c r="T129" s="219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0" t="s">
        <v>171</v>
      </c>
      <c r="AT129" s="220" t="s">
        <v>167</v>
      </c>
      <c r="AU129" s="220" t="s">
        <v>88</v>
      </c>
      <c r="AY129" s="20" t="s">
        <v>165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86</v>
      </c>
      <c r="BK129" s="221">
        <f>ROUND(I129*H129,2)</f>
        <v>0</v>
      </c>
      <c r="BL129" s="20" t="s">
        <v>171</v>
      </c>
      <c r="BM129" s="220" t="s">
        <v>470</v>
      </c>
    </row>
    <row r="130" s="2" customFormat="1">
      <c r="A130" s="42"/>
      <c r="B130" s="43"/>
      <c r="C130" s="44"/>
      <c r="D130" s="222" t="s">
        <v>173</v>
      </c>
      <c r="E130" s="44"/>
      <c r="F130" s="223" t="s">
        <v>471</v>
      </c>
      <c r="G130" s="44"/>
      <c r="H130" s="44"/>
      <c r="I130" s="224"/>
      <c r="J130" s="44"/>
      <c r="K130" s="44"/>
      <c r="L130" s="48"/>
      <c r="M130" s="225"/>
      <c r="N130" s="226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173</v>
      </c>
      <c r="AU130" s="20" t="s">
        <v>88</v>
      </c>
    </row>
    <row r="131" s="14" customFormat="1">
      <c r="A131" s="14"/>
      <c r="B131" s="238"/>
      <c r="C131" s="239"/>
      <c r="D131" s="229" t="s">
        <v>175</v>
      </c>
      <c r="E131" s="240" t="s">
        <v>32</v>
      </c>
      <c r="F131" s="241" t="s">
        <v>995</v>
      </c>
      <c r="G131" s="239"/>
      <c r="H131" s="242">
        <v>169.40000000000001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175</v>
      </c>
      <c r="AU131" s="248" t="s">
        <v>88</v>
      </c>
      <c r="AV131" s="14" t="s">
        <v>88</v>
      </c>
      <c r="AW131" s="14" t="s">
        <v>39</v>
      </c>
      <c r="AX131" s="14" t="s">
        <v>86</v>
      </c>
      <c r="AY131" s="248" t="s">
        <v>165</v>
      </c>
    </row>
    <row r="132" s="12" customFormat="1" ht="22.8" customHeight="1">
      <c r="A132" s="12"/>
      <c r="B132" s="193"/>
      <c r="C132" s="194"/>
      <c r="D132" s="195" t="s">
        <v>77</v>
      </c>
      <c r="E132" s="207" t="s">
        <v>577</v>
      </c>
      <c r="F132" s="207" t="s">
        <v>578</v>
      </c>
      <c r="G132" s="194"/>
      <c r="H132" s="194"/>
      <c r="I132" s="197"/>
      <c r="J132" s="208">
        <f>BK132</f>
        <v>0</v>
      </c>
      <c r="K132" s="194"/>
      <c r="L132" s="199"/>
      <c r="M132" s="200"/>
      <c r="N132" s="201"/>
      <c r="O132" s="201"/>
      <c r="P132" s="202">
        <f>SUM(P133:P134)</f>
        <v>0</v>
      </c>
      <c r="Q132" s="201"/>
      <c r="R132" s="202">
        <f>SUM(R133:R134)</f>
        <v>0</v>
      </c>
      <c r="S132" s="201"/>
      <c r="T132" s="20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4" t="s">
        <v>86</v>
      </c>
      <c r="AT132" s="205" t="s">
        <v>77</v>
      </c>
      <c r="AU132" s="205" t="s">
        <v>86</v>
      </c>
      <c r="AY132" s="204" t="s">
        <v>165</v>
      </c>
      <c r="BK132" s="206">
        <f>SUM(BK133:BK134)</f>
        <v>0</v>
      </c>
    </row>
    <row r="133" s="2" customFormat="1" ht="44.25" customHeight="1">
      <c r="A133" s="42"/>
      <c r="B133" s="43"/>
      <c r="C133" s="209" t="s">
        <v>269</v>
      </c>
      <c r="D133" s="209" t="s">
        <v>167</v>
      </c>
      <c r="E133" s="210" t="s">
        <v>580</v>
      </c>
      <c r="F133" s="211" t="s">
        <v>581</v>
      </c>
      <c r="G133" s="212" t="s">
        <v>300</v>
      </c>
      <c r="H133" s="213">
        <v>8.5860000000000003</v>
      </c>
      <c r="I133" s="214"/>
      <c r="J133" s="215">
        <f>ROUND(I133*H133,2)</f>
        <v>0</v>
      </c>
      <c r="K133" s="211" t="s">
        <v>170</v>
      </c>
      <c r="L133" s="48"/>
      <c r="M133" s="216" t="s">
        <v>32</v>
      </c>
      <c r="N133" s="217" t="s">
        <v>49</v>
      </c>
      <c r="O133" s="88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0" t="s">
        <v>171</v>
      </c>
      <c r="AT133" s="220" t="s">
        <v>167</v>
      </c>
      <c r="AU133" s="220" t="s">
        <v>88</v>
      </c>
      <c r="AY133" s="20" t="s">
        <v>165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86</v>
      </c>
      <c r="BK133" s="221">
        <f>ROUND(I133*H133,2)</f>
        <v>0</v>
      </c>
      <c r="BL133" s="20" t="s">
        <v>171</v>
      </c>
      <c r="BM133" s="220" t="s">
        <v>582</v>
      </c>
    </row>
    <row r="134" s="2" customFormat="1">
      <c r="A134" s="42"/>
      <c r="B134" s="43"/>
      <c r="C134" s="44"/>
      <c r="D134" s="222" t="s">
        <v>173</v>
      </c>
      <c r="E134" s="44"/>
      <c r="F134" s="223" t="s">
        <v>583</v>
      </c>
      <c r="G134" s="44"/>
      <c r="H134" s="44"/>
      <c r="I134" s="224"/>
      <c r="J134" s="44"/>
      <c r="K134" s="44"/>
      <c r="L134" s="48"/>
      <c r="M134" s="282"/>
      <c r="N134" s="283"/>
      <c r="O134" s="284"/>
      <c r="P134" s="284"/>
      <c r="Q134" s="284"/>
      <c r="R134" s="284"/>
      <c r="S134" s="284"/>
      <c r="T134" s="28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173</v>
      </c>
      <c r="AU134" s="20" t="s">
        <v>88</v>
      </c>
    </row>
    <row r="135" s="2" customFormat="1" ht="6.96" customHeight="1">
      <c r="A135" s="42"/>
      <c r="B135" s="63"/>
      <c r="C135" s="64"/>
      <c r="D135" s="64"/>
      <c r="E135" s="64"/>
      <c r="F135" s="64"/>
      <c r="G135" s="64"/>
      <c r="H135" s="64"/>
      <c r="I135" s="64"/>
      <c r="J135" s="64"/>
      <c r="K135" s="64"/>
      <c r="L135" s="48"/>
      <c r="M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</sheetData>
  <sheetProtection sheet="1" autoFilter="0" formatColumns="0" formatRows="0" objects="1" scenarios="1" spinCount="100000" saltValue="SjuYwRSvj4+eD2VbgZflOyleVLWhyf6XjKEh7rYl06frzutaVfT/Dxk9dAzlHBBiHF+5MVDvRdNM2IJ6ow3vnA==" hashValue="bAYnriEvPtTfBXjW+k95b+vqeatjdH8BV3noS3aPyKv+LlSaM9QIuAFsWzFOxCVZF+cMKYqndSZ7zPtSRQfj7Q==" algorithmName="SHA-512" password="CC35"/>
  <autoFilter ref="C84:K1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113154558"/>
    <hyperlink ref="F95" r:id="rId2" display="https://podminky.urs.cz/item/CS_URS_2026_01/573231106"/>
    <hyperlink ref="F99" r:id="rId3" display="https://podminky.urs.cz/item/CS_URS_2026_01/573231107"/>
    <hyperlink ref="F103" r:id="rId4" display="https://podminky.urs.cz/item/CS_URS_2026_01/577144121"/>
    <hyperlink ref="F107" r:id="rId5" display="https://podminky.urs.cz/item/CS_URS_2026_01/577145112"/>
    <hyperlink ref="F112" r:id="rId6" display="https://podminky.urs.cz/item/CS_URS_2026_01/899132111"/>
    <hyperlink ref="F116" r:id="rId7" display="https://podminky.urs.cz/item/CS_URS_2026_01/899132212"/>
    <hyperlink ref="F118" r:id="rId8" display="https://podminky.urs.cz/item/CS_URS_2026_01/899132213"/>
    <hyperlink ref="F120" r:id="rId9" display="https://podminky.urs.cz/item/CS_URS_2026_01/899133211"/>
    <hyperlink ref="F123" r:id="rId10" display="https://podminky.urs.cz/item/CS_URS_2026_01/915111111"/>
    <hyperlink ref="F126" r:id="rId11" display="https://podminky.urs.cz/item/CS_URS_2026_01/915211111"/>
    <hyperlink ref="F128" r:id="rId12" display="https://podminky.urs.cz/item/CS_URS_2026_01/915611111"/>
    <hyperlink ref="F130" r:id="rId13" display="https://podminky.urs.cz/item/CS_URS_2026_01/919732211"/>
    <hyperlink ref="F134" r:id="rId14" display="https://podminky.urs.cz/item/CS_URS_2026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3"/>
      <c r="AT3" s="20" t="s">
        <v>88</v>
      </c>
    </row>
    <row r="4" s="1" customFormat="1" ht="24.96" customHeight="1">
      <c r="B4" s="23"/>
      <c r="D4" s="135" t="s">
        <v>113</v>
      </c>
      <c r="L4" s="23"/>
      <c r="M4" s="136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7" t="s">
        <v>16</v>
      </c>
      <c r="L6" s="23"/>
    </row>
    <row r="7" s="1" customFormat="1" ht="16.5" customHeight="1">
      <c r="B7" s="23"/>
      <c r="E7" s="138" t="str">
        <f>'Rekapitulace stavby'!K6</f>
        <v>III/19340 Hradec-Stod - oprava komunikace</v>
      </c>
      <c r="F7" s="137"/>
      <c r="G7" s="137"/>
      <c r="H7" s="137"/>
      <c r="L7" s="23"/>
    </row>
    <row r="8" s="2" customFormat="1" ht="12" customHeight="1">
      <c r="A8" s="42"/>
      <c r="B8" s="48"/>
      <c r="C8" s="42"/>
      <c r="D8" s="137" t="s">
        <v>126</v>
      </c>
      <c r="E8" s="42"/>
      <c r="F8" s="42"/>
      <c r="G8" s="42"/>
      <c r="H8" s="42"/>
      <c r="I8" s="42"/>
      <c r="J8" s="42"/>
      <c r="K8" s="42"/>
      <c r="L8" s="13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0" t="s">
        <v>996</v>
      </c>
      <c r="F9" s="42"/>
      <c r="G9" s="42"/>
      <c r="H9" s="42"/>
      <c r="I9" s="42"/>
      <c r="J9" s="42"/>
      <c r="K9" s="42"/>
      <c r="L9" s="139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9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7" t="s">
        <v>18</v>
      </c>
      <c r="E11" s="42"/>
      <c r="F11" s="141" t="s">
        <v>32</v>
      </c>
      <c r="G11" s="42"/>
      <c r="H11" s="42"/>
      <c r="I11" s="137" t="s">
        <v>20</v>
      </c>
      <c r="J11" s="141" t="s">
        <v>32</v>
      </c>
      <c r="K11" s="42"/>
      <c r="L11" s="13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7" t="s">
        <v>22</v>
      </c>
      <c r="E12" s="42"/>
      <c r="F12" s="141" t="s">
        <v>23</v>
      </c>
      <c r="G12" s="42"/>
      <c r="H12" s="42"/>
      <c r="I12" s="137" t="s">
        <v>24</v>
      </c>
      <c r="J12" s="142" t="str">
        <f>'Rekapitulace stavby'!AN8</f>
        <v>30. 3. 2026</v>
      </c>
      <c r="K12" s="42"/>
      <c r="L12" s="139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9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7" t="s">
        <v>30</v>
      </c>
      <c r="E14" s="42"/>
      <c r="F14" s="42"/>
      <c r="G14" s="42"/>
      <c r="H14" s="42"/>
      <c r="I14" s="137" t="s">
        <v>31</v>
      </c>
      <c r="J14" s="141" t="str">
        <f>IF('Rekapitulace stavby'!AN10="","",'Rekapitulace stavby'!AN10)</f>
        <v/>
      </c>
      <c r="K14" s="42"/>
      <c r="L14" s="139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1" t="str">
        <f>IF('Rekapitulace stavby'!E11="","",'Rekapitulace stavby'!E11)</f>
        <v xml:space="preserve"> </v>
      </c>
      <c r="F15" s="42"/>
      <c r="G15" s="42"/>
      <c r="H15" s="42"/>
      <c r="I15" s="137" t="s">
        <v>34</v>
      </c>
      <c r="J15" s="141" t="str">
        <f>IF('Rekapitulace stavby'!AN11="","",'Rekapitulace stavby'!AN11)</f>
        <v/>
      </c>
      <c r="K15" s="42"/>
      <c r="L15" s="139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9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7" t="s">
        <v>35</v>
      </c>
      <c r="E17" s="42"/>
      <c r="F17" s="42"/>
      <c r="G17" s="42"/>
      <c r="H17" s="42"/>
      <c r="I17" s="137" t="s">
        <v>31</v>
      </c>
      <c r="J17" s="36" t="str">
        <f>'Rekapitulace stavby'!AN13</f>
        <v>Vyplň údaj</v>
      </c>
      <c r="K17" s="42"/>
      <c r="L17" s="139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1"/>
      <c r="G18" s="141"/>
      <c r="H18" s="141"/>
      <c r="I18" s="137" t="s">
        <v>34</v>
      </c>
      <c r="J18" s="36" t="str">
        <f>'Rekapitulace stavby'!AN14</f>
        <v>Vyplň údaj</v>
      </c>
      <c r="K18" s="42"/>
      <c r="L18" s="139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9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7" t="s">
        <v>37</v>
      </c>
      <c r="E20" s="42"/>
      <c r="F20" s="42"/>
      <c r="G20" s="42"/>
      <c r="H20" s="42"/>
      <c r="I20" s="137" t="s">
        <v>31</v>
      </c>
      <c r="J20" s="141" t="s">
        <v>32</v>
      </c>
      <c r="K20" s="42"/>
      <c r="L20" s="1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1" t="s">
        <v>38</v>
      </c>
      <c r="F21" s="42"/>
      <c r="G21" s="42"/>
      <c r="H21" s="42"/>
      <c r="I21" s="137" t="s">
        <v>34</v>
      </c>
      <c r="J21" s="141" t="s">
        <v>32</v>
      </c>
      <c r="K21" s="42"/>
      <c r="L21" s="139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7" t="s">
        <v>40</v>
      </c>
      <c r="E23" s="42"/>
      <c r="F23" s="42"/>
      <c r="G23" s="42"/>
      <c r="H23" s="42"/>
      <c r="I23" s="137" t="s">
        <v>31</v>
      </c>
      <c r="J23" s="141" t="s">
        <v>32</v>
      </c>
      <c r="K23" s="42"/>
      <c r="L23" s="13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1" t="s">
        <v>41</v>
      </c>
      <c r="F24" s="42"/>
      <c r="G24" s="42"/>
      <c r="H24" s="42"/>
      <c r="I24" s="137" t="s">
        <v>34</v>
      </c>
      <c r="J24" s="141" t="s">
        <v>32</v>
      </c>
      <c r="K24" s="42"/>
      <c r="L24" s="139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7" t="s">
        <v>42</v>
      </c>
      <c r="E26" s="42"/>
      <c r="F26" s="42"/>
      <c r="G26" s="42"/>
      <c r="H26" s="42"/>
      <c r="I26" s="42"/>
      <c r="J26" s="42"/>
      <c r="K26" s="42"/>
      <c r="L26" s="139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9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7"/>
      <c r="E29" s="147"/>
      <c r="F29" s="147"/>
      <c r="G29" s="147"/>
      <c r="H29" s="147"/>
      <c r="I29" s="147"/>
      <c r="J29" s="147"/>
      <c r="K29" s="147"/>
      <c r="L29" s="139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8" t="s">
        <v>44</v>
      </c>
      <c r="E30" s="42"/>
      <c r="F30" s="42"/>
      <c r="G30" s="42"/>
      <c r="H30" s="42"/>
      <c r="I30" s="42"/>
      <c r="J30" s="149">
        <f>ROUND(J84, 2)</f>
        <v>0</v>
      </c>
      <c r="K30" s="42"/>
      <c r="L30" s="139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7"/>
      <c r="E31" s="147"/>
      <c r="F31" s="147"/>
      <c r="G31" s="147"/>
      <c r="H31" s="147"/>
      <c r="I31" s="147"/>
      <c r="J31" s="147"/>
      <c r="K31" s="147"/>
      <c r="L31" s="139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0" t="s">
        <v>46</v>
      </c>
      <c r="G32" s="42"/>
      <c r="H32" s="42"/>
      <c r="I32" s="150" t="s">
        <v>45</v>
      </c>
      <c r="J32" s="150" t="s">
        <v>47</v>
      </c>
      <c r="K32" s="42"/>
      <c r="L32" s="139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1" t="s">
        <v>48</v>
      </c>
      <c r="E33" s="137" t="s">
        <v>49</v>
      </c>
      <c r="F33" s="152">
        <f>ROUND((SUM(BE84:BE103)),  2)</f>
        <v>0</v>
      </c>
      <c r="G33" s="42"/>
      <c r="H33" s="42"/>
      <c r="I33" s="153">
        <v>0.20999999999999999</v>
      </c>
      <c r="J33" s="152">
        <f>ROUND(((SUM(BE84:BE103))*I33),  2)</f>
        <v>0</v>
      </c>
      <c r="K33" s="42"/>
      <c r="L33" s="139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7" t="s">
        <v>50</v>
      </c>
      <c r="F34" s="152">
        <f>ROUND((SUM(BF84:BF103)),  2)</f>
        <v>0</v>
      </c>
      <c r="G34" s="42"/>
      <c r="H34" s="42"/>
      <c r="I34" s="153">
        <v>0.12</v>
      </c>
      <c r="J34" s="152">
        <f>ROUND(((SUM(BF84:BF103))*I34),  2)</f>
        <v>0</v>
      </c>
      <c r="K34" s="42"/>
      <c r="L34" s="139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7" t="s">
        <v>51</v>
      </c>
      <c r="F35" s="152">
        <f>ROUND((SUM(BG84:BG103)),  2)</f>
        <v>0</v>
      </c>
      <c r="G35" s="42"/>
      <c r="H35" s="42"/>
      <c r="I35" s="153">
        <v>0.20999999999999999</v>
      </c>
      <c r="J35" s="152">
        <f>0</f>
        <v>0</v>
      </c>
      <c r="K35" s="42"/>
      <c r="L35" s="139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7" t="s">
        <v>52</v>
      </c>
      <c r="F36" s="152">
        <f>ROUND((SUM(BH84:BH103)),  2)</f>
        <v>0</v>
      </c>
      <c r="G36" s="42"/>
      <c r="H36" s="42"/>
      <c r="I36" s="153">
        <v>0.12</v>
      </c>
      <c r="J36" s="152">
        <f>0</f>
        <v>0</v>
      </c>
      <c r="K36" s="42"/>
      <c r="L36" s="139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7" t="s">
        <v>53</v>
      </c>
      <c r="F37" s="152">
        <f>ROUND((SUM(BI84:BI103)),  2)</f>
        <v>0</v>
      </c>
      <c r="G37" s="42"/>
      <c r="H37" s="42"/>
      <c r="I37" s="153">
        <v>0</v>
      </c>
      <c r="J37" s="152">
        <f>0</f>
        <v>0</v>
      </c>
      <c r="K37" s="42"/>
      <c r="L37" s="139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9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9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9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137</v>
      </c>
      <c r="D45" s="44"/>
      <c r="E45" s="44"/>
      <c r="F45" s="44"/>
      <c r="G45" s="44"/>
      <c r="H45" s="44"/>
      <c r="I45" s="44"/>
      <c r="J45" s="44"/>
      <c r="K45" s="44"/>
      <c r="L45" s="139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9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5" t="str">
        <f>E7</f>
        <v>III/19340 Hradec-Stod - oprava komunikace</v>
      </c>
      <c r="F48" s="35"/>
      <c r="G48" s="35"/>
      <c r="H48" s="35"/>
      <c r="I48" s="44"/>
      <c r="J48" s="44"/>
      <c r="K48" s="44"/>
      <c r="L48" s="139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126</v>
      </c>
      <c r="D49" s="44"/>
      <c r="E49" s="44"/>
      <c r="F49" s="44"/>
      <c r="G49" s="44"/>
      <c r="H49" s="44"/>
      <c r="I49" s="44"/>
      <c r="J49" s="44"/>
      <c r="K49" s="44"/>
      <c r="L49" s="1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VRN - Vedlejší rozpočtové náklady</v>
      </c>
      <c r="F50" s="44"/>
      <c r="G50" s="44"/>
      <c r="H50" s="44"/>
      <c r="I50" s="44"/>
      <c r="J50" s="44"/>
      <c r="K50" s="44"/>
      <c r="L50" s="139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Hradec-Stod</v>
      </c>
      <c r="G52" s="44"/>
      <c r="H52" s="44"/>
      <c r="I52" s="35" t="s">
        <v>24</v>
      </c>
      <c r="J52" s="76" t="str">
        <f>IF(J12="","",J12)</f>
        <v>30. 3. 2026</v>
      </c>
      <c r="K52" s="44"/>
      <c r="L52" s="139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 xml:space="preserve"> </v>
      </c>
      <c r="G54" s="44"/>
      <c r="H54" s="44"/>
      <c r="I54" s="35" t="s">
        <v>37</v>
      </c>
      <c r="J54" s="40" t="str">
        <f>E21</f>
        <v>Ragemia, s.r.o.</v>
      </c>
      <c r="K54" s="44"/>
      <c r="L54" s="1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Ing. Eva Horčičková</v>
      </c>
      <c r="K55" s="44"/>
      <c r="L55" s="139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9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6" t="s">
        <v>138</v>
      </c>
      <c r="D57" s="167"/>
      <c r="E57" s="167"/>
      <c r="F57" s="167"/>
      <c r="G57" s="167"/>
      <c r="H57" s="167"/>
      <c r="I57" s="167"/>
      <c r="J57" s="168" t="s">
        <v>139</v>
      </c>
      <c r="K57" s="167"/>
      <c r="L57" s="139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9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9" t="s">
        <v>76</v>
      </c>
      <c r="D59" s="44"/>
      <c r="E59" s="44"/>
      <c r="F59" s="44"/>
      <c r="G59" s="44"/>
      <c r="H59" s="44"/>
      <c r="I59" s="44"/>
      <c r="J59" s="106">
        <f>J84</f>
        <v>0</v>
      </c>
      <c r="K59" s="44"/>
      <c r="L59" s="139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140</v>
      </c>
    </row>
    <row r="60" s="9" customFormat="1" ht="24.96" customHeight="1">
      <c r="A60" s="9"/>
      <c r="B60" s="170"/>
      <c r="C60" s="171"/>
      <c r="D60" s="172" t="s">
        <v>996</v>
      </c>
      <c r="E60" s="173"/>
      <c r="F60" s="173"/>
      <c r="G60" s="173"/>
      <c r="H60" s="173"/>
      <c r="I60" s="173"/>
      <c r="J60" s="174">
        <f>J85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997</v>
      </c>
      <c r="E61" s="179"/>
      <c r="F61" s="179"/>
      <c r="G61" s="179"/>
      <c r="H61" s="179"/>
      <c r="I61" s="179"/>
      <c r="J61" s="180">
        <f>J86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998</v>
      </c>
      <c r="E62" s="179"/>
      <c r="F62" s="179"/>
      <c r="G62" s="179"/>
      <c r="H62" s="179"/>
      <c r="I62" s="179"/>
      <c r="J62" s="180">
        <f>J93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999</v>
      </c>
      <c r="E63" s="179"/>
      <c r="F63" s="179"/>
      <c r="G63" s="179"/>
      <c r="H63" s="179"/>
      <c r="I63" s="179"/>
      <c r="J63" s="180">
        <f>J98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1000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139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="2" customFormat="1" ht="6.96" customHeight="1">
      <c r="A66" s="4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70" s="2" customFormat="1" ht="6.96" customHeight="1">
      <c r="A70" s="4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4.96" customHeight="1">
      <c r="A71" s="42"/>
      <c r="B71" s="43"/>
      <c r="C71" s="26" t="s">
        <v>150</v>
      </c>
      <c r="D71" s="44"/>
      <c r="E71" s="44"/>
      <c r="F71" s="44"/>
      <c r="G71" s="44"/>
      <c r="H71" s="44"/>
      <c r="I71" s="44"/>
      <c r="J71" s="44"/>
      <c r="K71" s="44"/>
      <c r="L71" s="13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16</v>
      </c>
      <c r="D73" s="44"/>
      <c r="E73" s="44"/>
      <c r="F73" s="44"/>
      <c r="G73" s="44"/>
      <c r="H73" s="44"/>
      <c r="I73" s="44"/>
      <c r="J73" s="44"/>
      <c r="K73" s="44"/>
      <c r="L73" s="139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165" t="str">
        <f>E7</f>
        <v>III/19340 Hradec-Stod - oprava komunikace</v>
      </c>
      <c r="F74" s="35"/>
      <c r="G74" s="35"/>
      <c r="H74" s="35"/>
      <c r="I74" s="44"/>
      <c r="J74" s="44"/>
      <c r="K74" s="44"/>
      <c r="L74" s="139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126</v>
      </c>
      <c r="D75" s="44"/>
      <c r="E75" s="44"/>
      <c r="F75" s="44"/>
      <c r="G75" s="44"/>
      <c r="H75" s="44"/>
      <c r="I75" s="44"/>
      <c r="J75" s="44"/>
      <c r="K75" s="44"/>
      <c r="L75" s="139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73" t="str">
        <f>E9</f>
        <v>VRN - Vedlejší rozpočtové náklady</v>
      </c>
      <c r="F76" s="44"/>
      <c r="G76" s="44"/>
      <c r="H76" s="44"/>
      <c r="I76" s="44"/>
      <c r="J76" s="44"/>
      <c r="K76" s="44"/>
      <c r="L76" s="139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22</v>
      </c>
      <c r="D78" s="44"/>
      <c r="E78" s="44"/>
      <c r="F78" s="30" t="str">
        <f>F12</f>
        <v>Hradec-Stod</v>
      </c>
      <c r="G78" s="44"/>
      <c r="H78" s="44"/>
      <c r="I78" s="35" t="s">
        <v>24</v>
      </c>
      <c r="J78" s="76" t="str">
        <f>IF(J12="","",J12)</f>
        <v>30. 3. 2026</v>
      </c>
      <c r="K78" s="44"/>
      <c r="L78" s="139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9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30</v>
      </c>
      <c r="D80" s="44"/>
      <c r="E80" s="44"/>
      <c r="F80" s="30" t="str">
        <f>E15</f>
        <v xml:space="preserve"> </v>
      </c>
      <c r="G80" s="44"/>
      <c r="H80" s="44"/>
      <c r="I80" s="35" t="s">
        <v>37</v>
      </c>
      <c r="J80" s="40" t="str">
        <f>E21</f>
        <v>Ragemia, s.r.o.</v>
      </c>
      <c r="K80" s="44"/>
      <c r="L80" s="139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35</v>
      </c>
      <c r="D81" s="44"/>
      <c r="E81" s="44"/>
      <c r="F81" s="30" t="str">
        <f>IF(E18="","",E18)</f>
        <v>Vyplň údaj</v>
      </c>
      <c r="G81" s="44"/>
      <c r="H81" s="44"/>
      <c r="I81" s="35" t="s">
        <v>40</v>
      </c>
      <c r="J81" s="40" t="str">
        <f>E24</f>
        <v>Ing. Eva Horčičková</v>
      </c>
      <c r="K81" s="44"/>
      <c r="L81" s="139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0.32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9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1" customFormat="1" ht="29.28" customHeight="1">
      <c r="A83" s="182"/>
      <c r="B83" s="183"/>
      <c r="C83" s="184" t="s">
        <v>151</v>
      </c>
      <c r="D83" s="185" t="s">
        <v>63</v>
      </c>
      <c r="E83" s="185" t="s">
        <v>59</v>
      </c>
      <c r="F83" s="185" t="s">
        <v>60</v>
      </c>
      <c r="G83" s="185" t="s">
        <v>152</v>
      </c>
      <c r="H83" s="185" t="s">
        <v>153</v>
      </c>
      <c r="I83" s="185" t="s">
        <v>154</v>
      </c>
      <c r="J83" s="185" t="s">
        <v>139</v>
      </c>
      <c r="K83" s="186" t="s">
        <v>155</v>
      </c>
      <c r="L83" s="187"/>
      <c r="M83" s="96" t="s">
        <v>32</v>
      </c>
      <c r="N83" s="97" t="s">
        <v>48</v>
      </c>
      <c r="O83" s="97" t="s">
        <v>156</v>
      </c>
      <c r="P83" s="97" t="s">
        <v>157</v>
      </c>
      <c r="Q83" s="97" t="s">
        <v>158</v>
      </c>
      <c r="R83" s="97" t="s">
        <v>159</v>
      </c>
      <c r="S83" s="97" t="s">
        <v>160</v>
      </c>
      <c r="T83" s="98" t="s">
        <v>161</v>
      </c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</row>
    <row r="84" s="2" customFormat="1" ht="22.8" customHeight="1">
      <c r="A84" s="42"/>
      <c r="B84" s="43"/>
      <c r="C84" s="103" t="s">
        <v>162</v>
      </c>
      <c r="D84" s="44"/>
      <c r="E84" s="44"/>
      <c r="F84" s="44"/>
      <c r="G84" s="44"/>
      <c r="H84" s="44"/>
      <c r="I84" s="44"/>
      <c r="J84" s="188">
        <f>BK84</f>
        <v>0</v>
      </c>
      <c r="K84" s="44"/>
      <c r="L84" s="48"/>
      <c r="M84" s="99"/>
      <c r="N84" s="189"/>
      <c r="O84" s="100"/>
      <c r="P84" s="190">
        <f>P85</f>
        <v>0</v>
      </c>
      <c r="Q84" s="100"/>
      <c r="R84" s="190">
        <f>R85</f>
        <v>0</v>
      </c>
      <c r="S84" s="100"/>
      <c r="T84" s="191">
        <f>T85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T84" s="20" t="s">
        <v>77</v>
      </c>
      <c r="AU84" s="20" t="s">
        <v>140</v>
      </c>
      <c r="BK84" s="192">
        <f>BK85</f>
        <v>0</v>
      </c>
    </row>
    <row r="85" s="12" customFormat="1" ht="25.92" customHeight="1">
      <c r="A85" s="12"/>
      <c r="B85" s="193"/>
      <c r="C85" s="194"/>
      <c r="D85" s="195" t="s">
        <v>77</v>
      </c>
      <c r="E85" s="196" t="s">
        <v>102</v>
      </c>
      <c r="F85" s="196" t="s">
        <v>103</v>
      </c>
      <c r="G85" s="194"/>
      <c r="H85" s="194"/>
      <c r="I85" s="197"/>
      <c r="J85" s="198">
        <f>BK85</f>
        <v>0</v>
      </c>
      <c r="K85" s="194"/>
      <c r="L85" s="199"/>
      <c r="M85" s="200"/>
      <c r="N85" s="201"/>
      <c r="O85" s="201"/>
      <c r="P85" s="202">
        <f>P86+P93+P98+P101</f>
        <v>0</v>
      </c>
      <c r="Q85" s="201"/>
      <c r="R85" s="202">
        <f>R86+R93+R98+R101</f>
        <v>0</v>
      </c>
      <c r="S85" s="201"/>
      <c r="T85" s="203">
        <f>T86+T93+T98+T101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199</v>
      </c>
      <c r="AT85" s="205" t="s">
        <v>77</v>
      </c>
      <c r="AU85" s="205" t="s">
        <v>78</v>
      </c>
      <c r="AY85" s="204" t="s">
        <v>165</v>
      </c>
      <c r="BK85" s="206">
        <f>BK86+BK93+BK98+BK101</f>
        <v>0</v>
      </c>
    </row>
    <row r="86" s="12" customFormat="1" ht="22.8" customHeight="1">
      <c r="A86" s="12"/>
      <c r="B86" s="193"/>
      <c r="C86" s="194"/>
      <c r="D86" s="195" t="s">
        <v>77</v>
      </c>
      <c r="E86" s="207" t="s">
        <v>1001</v>
      </c>
      <c r="F86" s="207" t="s">
        <v>1002</v>
      </c>
      <c r="G86" s="194"/>
      <c r="H86" s="194"/>
      <c r="I86" s="197"/>
      <c r="J86" s="208">
        <f>BK86</f>
        <v>0</v>
      </c>
      <c r="K86" s="194"/>
      <c r="L86" s="199"/>
      <c r="M86" s="200"/>
      <c r="N86" s="201"/>
      <c r="O86" s="201"/>
      <c r="P86" s="202">
        <f>SUM(P87:P92)</f>
        <v>0</v>
      </c>
      <c r="Q86" s="201"/>
      <c r="R86" s="202">
        <f>SUM(R87:R92)</f>
        <v>0</v>
      </c>
      <c r="S86" s="201"/>
      <c r="T86" s="203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199</v>
      </c>
      <c r="AT86" s="205" t="s">
        <v>77</v>
      </c>
      <c r="AU86" s="205" t="s">
        <v>86</v>
      </c>
      <c r="AY86" s="204" t="s">
        <v>165</v>
      </c>
      <c r="BK86" s="206">
        <f>SUM(BK87:BK92)</f>
        <v>0</v>
      </c>
    </row>
    <row r="87" s="2" customFormat="1" ht="16.5" customHeight="1">
      <c r="A87" s="42"/>
      <c r="B87" s="43"/>
      <c r="C87" s="209" t="s">
        <v>86</v>
      </c>
      <c r="D87" s="209" t="s">
        <v>167</v>
      </c>
      <c r="E87" s="210" t="s">
        <v>1003</v>
      </c>
      <c r="F87" s="211" t="s">
        <v>1004</v>
      </c>
      <c r="G87" s="212" t="s">
        <v>1005</v>
      </c>
      <c r="H87" s="213">
        <v>1</v>
      </c>
      <c r="I87" s="214"/>
      <c r="J87" s="215">
        <f>ROUND(I87*H87,2)</f>
        <v>0</v>
      </c>
      <c r="K87" s="211" t="s">
        <v>1006</v>
      </c>
      <c r="L87" s="48"/>
      <c r="M87" s="216" t="s">
        <v>32</v>
      </c>
      <c r="N87" s="217" t="s">
        <v>49</v>
      </c>
      <c r="O87" s="88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20" t="s">
        <v>1007</v>
      </c>
      <c r="AT87" s="220" t="s">
        <v>167</v>
      </c>
      <c r="AU87" s="220" t="s">
        <v>88</v>
      </c>
      <c r="AY87" s="20" t="s">
        <v>165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20" t="s">
        <v>86</v>
      </c>
      <c r="BK87" s="221">
        <f>ROUND(I87*H87,2)</f>
        <v>0</v>
      </c>
      <c r="BL87" s="20" t="s">
        <v>1007</v>
      </c>
      <c r="BM87" s="220" t="s">
        <v>1008</v>
      </c>
    </row>
    <row r="88" s="2" customFormat="1">
      <c r="A88" s="42"/>
      <c r="B88" s="43"/>
      <c r="C88" s="44"/>
      <c r="D88" s="222" t="s">
        <v>173</v>
      </c>
      <c r="E88" s="44"/>
      <c r="F88" s="223" t="s">
        <v>1009</v>
      </c>
      <c r="G88" s="44"/>
      <c r="H88" s="44"/>
      <c r="I88" s="224"/>
      <c r="J88" s="44"/>
      <c r="K88" s="44"/>
      <c r="L88" s="48"/>
      <c r="M88" s="225"/>
      <c r="N88" s="226"/>
      <c r="O88" s="88"/>
      <c r="P88" s="88"/>
      <c r="Q88" s="88"/>
      <c r="R88" s="88"/>
      <c r="S88" s="88"/>
      <c r="T88" s="8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173</v>
      </c>
      <c r="AU88" s="20" t="s">
        <v>88</v>
      </c>
    </row>
    <row r="89" s="2" customFormat="1" ht="16.5" customHeight="1">
      <c r="A89" s="42"/>
      <c r="B89" s="43"/>
      <c r="C89" s="209" t="s">
        <v>88</v>
      </c>
      <c r="D89" s="209" t="s">
        <v>167</v>
      </c>
      <c r="E89" s="210" t="s">
        <v>1010</v>
      </c>
      <c r="F89" s="211" t="s">
        <v>1011</v>
      </c>
      <c r="G89" s="212" t="s">
        <v>1005</v>
      </c>
      <c r="H89" s="213">
        <v>1</v>
      </c>
      <c r="I89" s="214"/>
      <c r="J89" s="215">
        <f>ROUND(I89*H89,2)</f>
        <v>0</v>
      </c>
      <c r="K89" s="211" t="s">
        <v>1006</v>
      </c>
      <c r="L89" s="48"/>
      <c r="M89" s="216" t="s">
        <v>32</v>
      </c>
      <c r="N89" s="217" t="s">
        <v>49</v>
      </c>
      <c r="O89" s="88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0" t="s">
        <v>1007</v>
      </c>
      <c r="AT89" s="220" t="s">
        <v>167</v>
      </c>
      <c r="AU89" s="220" t="s">
        <v>88</v>
      </c>
      <c r="AY89" s="20" t="s">
        <v>165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20" t="s">
        <v>86</v>
      </c>
      <c r="BK89" s="221">
        <f>ROUND(I89*H89,2)</f>
        <v>0</v>
      </c>
      <c r="BL89" s="20" t="s">
        <v>1007</v>
      </c>
      <c r="BM89" s="220" t="s">
        <v>1012</v>
      </c>
    </row>
    <row r="90" s="2" customFormat="1">
      <c r="A90" s="42"/>
      <c r="B90" s="43"/>
      <c r="C90" s="44"/>
      <c r="D90" s="222" t="s">
        <v>173</v>
      </c>
      <c r="E90" s="44"/>
      <c r="F90" s="223" t="s">
        <v>1013</v>
      </c>
      <c r="G90" s="44"/>
      <c r="H90" s="44"/>
      <c r="I90" s="224"/>
      <c r="J90" s="44"/>
      <c r="K90" s="44"/>
      <c r="L90" s="48"/>
      <c r="M90" s="225"/>
      <c r="N90" s="226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173</v>
      </c>
      <c r="AU90" s="20" t="s">
        <v>88</v>
      </c>
    </row>
    <row r="91" s="2" customFormat="1" ht="16.5" customHeight="1">
      <c r="A91" s="42"/>
      <c r="B91" s="43"/>
      <c r="C91" s="209" t="s">
        <v>109</v>
      </c>
      <c r="D91" s="209" t="s">
        <v>167</v>
      </c>
      <c r="E91" s="210" t="s">
        <v>1014</v>
      </c>
      <c r="F91" s="211" t="s">
        <v>1015</v>
      </c>
      <c r="G91" s="212" t="s">
        <v>1005</v>
      </c>
      <c r="H91" s="213">
        <v>1</v>
      </c>
      <c r="I91" s="214"/>
      <c r="J91" s="215">
        <f>ROUND(I91*H91,2)</f>
        <v>0</v>
      </c>
      <c r="K91" s="211" t="s">
        <v>1006</v>
      </c>
      <c r="L91" s="48"/>
      <c r="M91" s="216" t="s">
        <v>32</v>
      </c>
      <c r="N91" s="217" t="s">
        <v>49</v>
      </c>
      <c r="O91" s="88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0" t="s">
        <v>1007</v>
      </c>
      <c r="AT91" s="220" t="s">
        <v>167</v>
      </c>
      <c r="AU91" s="220" t="s">
        <v>88</v>
      </c>
      <c r="AY91" s="20" t="s">
        <v>165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20" t="s">
        <v>86</v>
      </c>
      <c r="BK91" s="221">
        <f>ROUND(I91*H91,2)</f>
        <v>0</v>
      </c>
      <c r="BL91" s="20" t="s">
        <v>1007</v>
      </c>
      <c r="BM91" s="220" t="s">
        <v>1016</v>
      </c>
    </row>
    <row r="92" s="2" customFormat="1">
      <c r="A92" s="42"/>
      <c r="B92" s="43"/>
      <c r="C92" s="44"/>
      <c r="D92" s="222" t="s">
        <v>173</v>
      </c>
      <c r="E92" s="44"/>
      <c r="F92" s="223" t="s">
        <v>1017</v>
      </c>
      <c r="G92" s="44"/>
      <c r="H92" s="44"/>
      <c r="I92" s="224"/>
      <c r="J92" s="44"/>
      <c r="K92" s="44"/>
      <c r="L92" s="48"/>
      <c r="M92" s="225"/>
      <c r="N92" s="226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173</v>
      </c>
      <c r="AU92" s="20" t="s">
        <v>88</v>
      </c>
    </row>
    <row r="93" s="12" customFormat="1" ht="22.8" customHeight="1">
      <c r="A93" s="12"/>
      <c r="B93" s="193"/>
      <c r="C93" s="194"/>
      <c r="D93" s="195" t="s">
        <v>77</v>
      </c>
      <c r="E93" s="207" t="s">
        <v>1018</v>
      </c>
      <c r="F93" s="207" t="s">
        <v>1019</v>
      </c>
      <c r="G93" s="194"/>
      <c r="H93" s="194"/>
      <c r="I93" s="197"/>
      <c r="J93" s="208">
        <f>BK93</f>
        <v>0</v>
      </c>
      <c r="K93" s="194"/>
      <c r="L93" s="199"/>
      <c r="M93" s="200"/>
      <c r="N93" s="201"/>
      <c r="O93" s="201"/>
      <c r="P93" s="202">
        <f>SUM(P94:P97)</f>
        <v>0</v>
      </c>
      <c r="Q93" s="201"/>
      <c r="R93" s="202">
        <f>SUM(R94:R97)</f>
        <v>0</v>
      </c>
      <c r="S93" s="201"/>
      <c r="T93" s="203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4" t="s">
        <v>199</v>
      </c>
      <c r="AT93" s="205" t="s">
        <v>77</v>
      </c>
      <c r="AU93" s="205" t="s">
        <v>86</v>
      </c>
      <c r="AY93" s="204" t="s">
        <v>165</v>
      </c>
      <c r="BK93" s="206">
        <f>SUM(BK94:BK97)</f>
        <v>0</v>
      </c>
    </row>
    <row r="94" s="2" customFormat="1" ht="16.5" customHeight="1">
      <c r="A94" s="42"/>
      <c r="B94" s="43"/>
      <c r="C94" s="209" t="s">
        <v>171</v>
      </c>
      <c r="D94" s="209" t="s">
        <v>167</v>
      </c>
      <c r="E94" s="210" t="s">
        <v>1020</v>
      </c>
      <c r="F94" s="211" t="s">
        <v>1019</v>
      </c>
      <c r="G94" s="212" t="s">
        <v>1005</v>
      </c>
      <c r="H94" s="213">
        <v>1</v>
      </c>
      <c r="I94" s="214"/>
      <c r="J94" s="215">
        <f>ROUND(I94*H94,2)</f>
        <v>0</v>
      </c>
      <c r="K94" s="211" t="s">
        <v>1006</v>
      </c>
      <c r="L94" s="48"/>
      <c r="M94" s="216" t="s">
        <v>32</v>
      </c>
      <c r="N94" s="217" t="s">
        <v>49</v>
      </c>
      <c r="O94" s="88"/>
      <c r="P94" s="218">
        <f>O94*H94</f>
        <v>0</v>
      </c>
      <c r="Q94" s="218">
        <v>0</v>
      </c>
      <c r="R94" s="218">
        <f>Q94*H94</f>
        <v>0</v>
      </c>
      <c r="S94" s="218">
        <v>0</v>
      </c>
      <c r="T94" s="219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0" t="s">
        <v>1007</v>
      </c>
      <c r="AT94" s="220" t="s">
        <v>167</v>
      </c>
      <c r="AU94" s="220" t="s">
        <v>88</v>
      </c>
      <c r="AY94" s="20" t="s">
        <v>165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86</v>
      </c>
      <c r="BK94" s="221">
        <f>ROUND(I94*H94,2)</f>
        <v>0</v>
      </c>
      <c r="BL94" s="20" t="s">
        <v>1007</v>
      </c>
      <c r="BM94" s="220" t="s">
        <v>1021</v>
      </c>
    </row>
    <row r="95" s="2" customFormat="1">
      <c r="A95" s="42"/>
      <c r="B95" s="43"/>
      <c r="C95" s="44"/>
      <c r="D95" s="222" t="s">
        <v>173</v>
      </c>
      <c r="E95" s="44"/>
      <c r="F95" s="223" t="s">
        <v>1022</v>
      </c>
      <c r="G95" s="44"/>
      <c r="H95" s="44"/>
      <c r="I95" s="224"/>
      <c r="J95" s="44"/>
      <c r="K95" s="44"/>
      <c r="L95" s="48"/>
      <c r="M95" s="225"/>
      <c r="N95" s="226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173</v>
      </c>
      <c r="AU95" s="20" t="s">
        <v>88</v>
      </c>
    </row>
    <row r="96" s="2" customFormat="1" ht="16.5" customHeight="1">
      <c r="A96" s="42"/>
      <c r="B96" s="43"/>
      <c r="C96" s="209" t="s">
        <v>199</v>
      </c>
      <c r="D96" s="209" t="s">
        <v>167</v>
      </c>
      <c r="E96" s="210" t="s">
        <v>1023</v>
      </c>
      <c r="F96" s="211" t="s">
        <v>1024</v>
      </c>
      <c r="G96" s="212" t="s">
        <v>1005</v>
      </c>
      <c r="H96" s="213">
        <v>1</v>
      </c>
      <c r="I96" s="214"/>
      <c r="J96" s="215">
        <f>ROUND(I96*H96,2)</f>
        <v>0</v>
      </c>
      <c r="K96" s="211" t="s">
        <v>1006</v>
      </c>
      <c r="L96" s="48"/>
      <c r="M96" s="216" t="s">
        <v>32</v>
      </c>
      <c r="N96" s="217" t="s">
        <v>49</v>
      </c>
      <c r="O96" s="88"/>
      <c r="P96" s="218">
        <f>O96*H96</f>
        <v>0</v>
      </c>
      <c r="Q96" s="218">
        <v>0</v>
      </c>
      <c r="R96" s="218">
        <f>Q96*H96</f>
        <v>0</v>
      </c>
      <c r="S96" s="218">
        <v>0</v>
      </c>
      <c r="T96" s="219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0" t="s">
        <v>1007</v>
      </c>
      <c r="AT96" s="220" t="s">
        <v>167</v>
      </c>
      <c r="AU96" s="220" t="s">
        <v>88</v>
      </c>
      <c r="AY96" s="20" t="s">
        <v>165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20" t="s">
        <v>86</v>
      </c>
      <c r="BK96" s="221">
        <f>ROUND(I96*H96,2)</f>
        <v>0</v>
      </c>
      <c r="BL96" s="20" t="s">
        <v>1007</v>
      </c>
      <c r="BM96" s="220" t="s">
        <v>1025</v>
      </c>
    </row>
    <row r="97" s="2" customFormat="1">
      <c r="A97" s="42"/>
      <c r="B97" s="43"/>
      <c r="C97" s="44"/>
      <c r="D97" s="222" t="s">
        <v>173</v>
      </c>
      <c r="E97" s="44"/>
      <c r="F97" s="223" t="s">
        <v>1026</v>
      </c>
      <c r="G97" s="44"/>
      <c r="H97" s="44"/>
      <c r="I97" s="224"/>
      <c r="J97" s="44"/>
      <c r="K97" s="44"/>
      <c r="L97" s="48"/>
      <c r="M97" s="225"/>
      <c r="N97" s="226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173</v>
      </c>
      <c r="AU97" s="20" t="s">
        <v>88</v>
      </c>
    </row>
    <row r="98" s="12" customFormat="1" ht="22.8" customHeight="1">
      <c r="A98" s="12"/>
      <c r="B98" s="193"/>
      <c r="C98" s="194"/>
      <c r="D98" s="195" t="s">
        <v>77</v>
      </c>
      <c r="E98" s="207" t="s">
        <v>1027</v>
      </c>
      <c r="F98" s="207" t="s">
        <v>1028</v>
      </c>
      <c r="G98" s="194"/>
      <c r="H98" s="194"/>
      <c r="I98" s="197"/>
      <c r="J98" s="208">
        <f>BK98</f>
        <v>0</v>
      </c>
      <c r="K98" s="194"/>
      <c r="L98" s="199"/>
      <c r="M98" s="200"/>
      <c r="N98" s="201"/>
      <c r="O98" s="201"/>
      <c r="P98" s="202">
        <f>SUM(P99:P100)</f>
        <v>0</v>
      </c>
      <c r="Q98" s="201"/>
      <c r="R98" s="202">
        <f>SUM(R99:R100)</f>
        <v>0</v>
      </c>
      <c r="S98" s="201"/>
      <c r="T98" s="203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4" t="s">
        <v>199</v>
      </c>
      <c r="AT98" s="205" t="s">
        <v>77</v>
      </c>
      <c r="AU98" s="205" t="s">
        <v>86</v>
      </c>
      <c r="AY98" s="204" t="s">
        <v>165</v>
      </c>
      <c r="BK98" s="206">
        <f>SUM(BK99:BK100)</f>
        <v>0</v>
      </c>
    </row>
    <row r="99" s="2" customFormat="1" ht="16.5" customHeight="1">
      <c r="A99" s="42"/>
      <c r="B99" s="43"/>
      <c r="C99" s="209" t="s">
        <v>209</v>
      </c>
      <c r="D99" s="209" t="s">
        <v>167</v>
      </c>
      <c r="E99" s="210" t="s">
        <v>1029</v>
      </c>
      <c r="F99" s="211" t="s">
        <v>1030</v>
      </c>
      <c r="G99" s="212" t="s">
        <v>1005</v>
      </c>
      <c r="H99" s="213">
        <v>1</v>
      </c>
      <c r="I99" s="214"/>
      <c r="J99" s="215">
        <f>ROUND(I99*H99,2)</f>
        <v>0</v>
      </c>
      <c r="K99" s="211" t="s">
        <v>1006</v>
      </c>
      <c r="L99" s="48"/>
      <c r="M99" s="216" t="s">
        <v>32</v>
      </c>
      <c r="N99" s="217" t="s">
        <v>49</v>
      </c>
      <c r="O99" s="88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0" t="s">
        <v>1007</v>
      </c>
      <c r="AT99" s="220" t="s">
        <v>167</v>
      </c>
      <c r="AU99" s="220" t="s">
        <v>88</v>
      </c>
      <c r="AY99" s="20" t="s">
        <v>165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86</v>
      </c>
      <c r="BK99" s="221">
        <f>ROUND(I99*H99,2)</f>
        <v>0</v>
      </c>
      <c r="BL99" s="20" t="s">
        <v>1007</v>
      </c>
      <c r="BM99" s="220" t="s">
        <v>1031</v>
      </c>
    </row>
    <row r="100" s="2" customFormat="1">
      <c r="A100" s="42"/>
      <c r="B100" s="43"/>
      <c r="C100" s="44"/>
      <c r="D100" s="222" t="s">
        <v>173</v>
      </c>
      <c r="E100" s="44"/>
      <c r="F100" s="223" t="s">
        <v>1032</v>
      </c>
      <c r="G100" s="44"/>
      <c r="H100" s="44"/>
      <c r="I100" s="224"/>
      <c r="J100" s="44"/>
      <c r="K100" s="44"/>
      <c r="L100" s="48"/>
      <c r="M100" s="225"/>
      <c r="N100" s="226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173</v>
      </c>
      <c r="AU100" s="20" t="s">
        <v>88</v>
      </c>
    </row>
    <row r="101" s="12" customFormat="1" ht="22.8" customHeight="1">
      <c r="A101" s="12"/>
      <c r="B101" s="193"/>
      <c r="C101" s="194"/>
      <c r="D101" s="195" t="s">
        <v>77</v>
      </c>
      <c r="E101" s="207" t="s">
        <v>1033</v>
      </c>
      <c r="F101" s="207" t="s">
        <v>1034</v>
      </c>
      <c r="G101" s="194"/>
      <c r="H101" s="194"/>
      <c r="I101" s="197"/>
      <c r="J101" s="208">
        <f>BK101</f>
        <v>0</v>
      </c>
      <c r="K101" s="194"/>
      <c r="L101" s="199"/>
      <c r="M101" s="200"/>
      <c r="N101" s="201"/>
      <c r="O101" s="201"/>
      <c r="P101" s="202">
        <f>SUM(P102:P103)</f>
        <v>0</v>
      </c>
      <c r="Q101" s="201"/>
      <c r="R101" s="202">
        <f>SUM(R102:R103)</f>
        <v>0</v>
      </c>
      <c r="S101" s="201"/>
      <c r="T101" s="203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4" t="s">
        <v>199</v>
      </c>
      <c r="AT101" s="205" t="s">
        <v>77</v>
      </c>
      <c r="AU101" s="205" t="s">
        <v>86</v>
      </c>
      <c r="AY101" s="204" t="s">
        <v>165</v>
      </c>
      <c r="BK101" s="206">
        <f>SUM(BK102:BK103)</f>
        <v>0</v>
      </c>
    </row>
    <row r="102" s="2" customFormat="1" ht="16.5" customHeight="1">
      <c r="A102" s="42"/>
      <c r="B102" s="43"/>
      <c r="C102" s="209" t="s">
        <v>218</v>
      </c>
      <c r="D102" s="209" t="s">
        <v>167</v>
      </c>
      <c r="E102" s="210" t="s">
        <v>1035</v>
      </c>
      <c r="F102" s="211" t="s">
        <v>1036</v>
      </c>
      <c r="G102" s="212" t="s">
        <v>1005</v>
      </c>
      <c r="H102" s="213">
        <v>1</v>
      </c>
      <c r="I102" s="214"/>
      <c r="J102" s="215">
        <f>ROUND(I102*H102,2)</f>
        <v>0</v>
      </c>
      <c r="K102" s="211" t="s">
        <v>1006</v>
      </c>
      <c r="L102" s="48"/>
      <c r="M102" s="216" t="s">
        <v>32</v>
      </c>
      <c r="N102" s="217" t="s">
        <v>49</v>
      </c>
      <c r="O102" s="88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0" t="s">
        <v>1007</v>
      </c>
      <c r="AT102" s="220" t="s">
        <v>167</v>
      </c>
      <c r="AU102" s="220" t="s">
        <v>88</v>
      </c>
      <c r="AY102" s="20" t="s">
        <v>165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86</v>
      </c>
      <c r="BK102" s="221">
        <f>ROUND(I102*H102,2)</f>
        <v>0</v>
      </c>
      <c r="BL102" s="20" t="s">
        <v>1007</v>
      </c>
      <c r="BM102" s="220" t="s">
        <v>1037</v>
      </c>
    </row>
    <row r="103" s="2" customFormat="1">
      <c r="A103" s="42"/>
      <c r="B103" s="43"/>
      <c r="C103" s="44"/>
      <c r="D103" s="222" t="s">
        <v>173</v>
      </c>
      <c r="E103" s="44"/>
      <c r="F103" s="223" t="s">
        <v>1038</v>
      </c>
      <c r="G103" s="44"/>
      <c r="H103" s="44"/>
      <c r="I103" s="224"/>
      <c r="J103" s="44"/>
      <c r="K103" s="44"/>
      <c r="L103" s="48"/>
      <c r="M103" s="282"/>
      <c r="N103" s="283"/>
      <c r="O103" s="284"/>
      <c r="P103" s="284"/>
      <c r="Q103" s="284"/>
      <c r="R103" s="284"/>
      <c r="S103" s="284"/>
      <c r="T103" s="28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173</v>
      </c>
      <c r="AU103" s="20" t="s">
        <v>88</v>
      </c>
    </row>
    <row r="104" s="2" customFormat="1" ht="6.96" customHeight="1">
      <c r="A104" s="42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48"/>
      <c r="M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</sheetData>
  <sheetProtection sheet="1" autoFilter="0" formatColumns="0" formatRows="0" objects="1" scenarios="1" spinCount="100000" saltValue="fUxYMB30zEp6SbwvAbF4b7OpvFysdVw9bpZQQPKqID2L/w+L7TsWu5X0FZLeUi+mBkmRPX9COW+o85aC1ffPUA==" hashValue="PEbIc75YQxizMNj0/ssTlzvXOIK+V1psENb53FMRat8vUCf+CyHoYFxRX/vmY2vZwXBGKJRCr8ZJ/0t+BvMGHQ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2/012002000"/>
    <hyperlink ref="F90" r:id="rId2" display="https://podminky.urs.cz/item/CS_URS_2023_02/012203000"/>
    <hyperlink ref="F92" r:id="rId3" display="https://podminky.urs.cz/item/CS_URS_2023_02/013254000"/>
    <hyperlink ref="F95" r:id="rId4" display="https://podminky.urs.cz/item/CS_URS_2023_02/030001000"/>
    <hyperlink ref="F97" r:id="rId5" display="https://podminky.urs.cz/item/CS_URS_2023_02/034503000"/>
    <hyperlink ref="F100" r:id="rId6" display="https://podminky.urs.cz/item/CS_URS_2023_02/043002000"/>
    <hyperlink ref="F103" r:id="rId7" display="https://podminky.urs.cz/item/CS_URS_2023_02/0720000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3"/>
      <c r="C3" s="134"/>
      <c r="D3" s="134"/>
      <c r="E3" s="134"/>
      <c r="F3" s="134"/>
      <c r="G3" s="134"/>
      <c r="H3" s="23"/>
    </row>
    <row r="4" s="1" customFormat="1" ht="24.96" customHeight="1">
      <c r="B4" s="23"/>
      <c r="C4" s="135" t="s">
        <v>1039</v>
      </c>
      <c r="H4" s="23"/>
    </row>
    <row r="5" s="1" customFormat="1" ht="12" customHeight="1">
      <c r="B5" s="23"/>
      <c r="C5" s="289" t="s">
        <v>13</v>
      </c>
      <c r="D5" s="145" t="s">
        <v>14</v>
      </c>
      <c r="E5" s="1"/>
      <c r="F5" s="1"/>
      <c r="H5" s="23"/>
    </row>
    <row r="6" s="1" customFormat="1" ht="36.96" customHeight="1">
      <c r="B6" s="23"/>
      <c r="C6" s="290" t="s">
        <v>16</v>
      </c>
      <c r="D6" s="291" t="s">
        <v>17</v>
      </c>
      <c r="E6" s="1"/>
      <c r="F6" s="1"/>
      <c r="H6" s="23"/>
    </row>
    <row r="7" s="1" customFormat="1" ht="16.5" customHeight="1">
      <c r="B7" s="23"/>
      <c r="C7" s="137" t="s">
        <v>24</v>
      </c>
      <c r="D7" s="142" t="str">
        <f>'Rekapitulace stavby'!AN8</f>
        <v>30. 3. 2026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82"/>
      <c r="B9" s="292"/>
      <c r="C9" s="293" t="s">
        <v>59</v>
      </c>
      <c r="D9" s="294" t="s">
        <v>60</v>
      </c>
      <c r="E9" s="294" t="s">
        <v>152</v>
      </c>
      <c r="F9" s="295" t="s">
        <v>1040</v>
      </c>
      <c r="G9" s="182"/>
      <c r="H9" s="292"/>
    </row>
    <row r="10" s="2" customFormat="1" ht="26.4" customHeight="1">
      <c r="A10" s="42"/>
      <c r="B10" s="48"/>
      <c r="C10" s="296" t="s">
        <v>83</v>
      </c>
      <c r="D10" s="296" t="s">
        <v>84</v>
      </c>
      <c r="E10" s="42"/>
      <c r="F10" s="42"/>
      <c r="G10" s="42"/>
      <c r="H10" s="48"/>
    </row>
    <row r="11" s="2" customFormat="1" ht="16.8" customHeight="1">
      <c r="A11" s="42"/>
      <c r="B11" s="48"/>
      <c r="C11" s="297" t="s">
        <v>105</v>
      </c>
      <c r="D11" s="298" t="s">
        <v>106</v>
      </c>
      <c r="E11" s="299" t="s">
        <v>107</v>
      </c>
      <c r="F11" s="300">
        <v>10052</v>
      </c>
      <c r="G11" s="42"/>
      <c r="H11" s="48"/>
    </row>
    <row r="12" s="2" customFormat="1" ht="16.8" customHeight="1">
      <c r="A12" s="42"/>
      <c r="B12" s="48"/>
      <c r="C12" s="301" t="s">
        <v>32</v>
      </c>
      <c r="D12" s="301" t="s">
        <v>1041</v>
      </c>
      <c r="E12" s="20" t="s">
        <v>32</v>
      </c>
      <c r="F12" s="302">
        <v>10052</v>
      </c>
      <c r="G12" s="42"/>
      <c r="H12" s="48"/>
    </row>
    <row r="13" s="2" customFormat="1" ht="16.8" customHeight="1">
      <c r="A13" s="42"/>
      <c r="B13" s="48"/>
      <c r="C13" s="303" t="s">
        <v>1042</v>
      </c>
      <c r="D13" s="42"/>
      <c r="E13" s="42"/>
      <c r="F13" s="42"/>
      <c r="G13" s="42"/>
      <c r="H13" s="48"/>
    </row>
    <row r="14" s="2" customFormat="1" ht="16.8" customHeight="1">
      <c r="A14" s="42"/>
      <c r="B14" s="48"/>
      <c r="C14" s="301" t="s">
        <v>191</v>
      </c>
      <c r="D14" s="301" t="s">
        <v>1043</v>
      </c>
      <c r="E14" s="20" t="s">
        <v>107</v>
      </c>
      <c r="F14" s="302">
        <v>11002.6</v>
      </c>
      <c r="G14" s="42"/>
      <c r="H14" s="48"/>
    </row>
    <row r="15" s="2" customFormat="1" ht="16.8" customHeight="1">
      <c r="A15" s="42"/>
      <c r="B15" s="48"/>
      <c r="C15" s="301" t="s">
        <v>338</v>
      </c>
      <c r="D15" s="301" t="s">
        <v>1044</v>
      </c>
      <c r="E15" s="20" t="s">
        <v>107</v>
      </c>
      <c r="F15" s="302">
        <v>10052</v>
      </c>
      <c r="G15" s="42"/>
      <c r="H15" s="48"/>
    </row>
    <row r="16" s="2" customFormat="1" ht="16.8" customHeight="1">
      <c r="A16" s="42"/>
      <c r="B16" s="48"/>
      <c r="C16" s="301" t="s">
        <v>317</v>
      </c>
      <c r="D16" s="301" t="s">
        <v>1045</v>
      </c>
      <c r="E16" s="20" t="s">
        <v>107</v>
      </c>
      <c r="F16" s="302">
        <v>10208.4</v>
      </c>
      <c r="G16" s="42"/>
      <c r="H16" s="48"/>
    </row>
    <row r="17" s="2" customFormat="1" ht="16.8" customHeight="1">
      <c r="A17" s="42"/>
      <c r="B17" s="48"/>
      <c r="C17" s="301" t="s">
        <v>322</v>
      </c>
      <c r="D17" s="301" t="s">
        <v>1046</v>
      </c>
      <c r="E17" s="20" t="s">
        <v>107</v>
      </c>
      <c r="F17" s="302">
        <v>11159</v>
      </c>
      <c r="G17" s="42"/>
      <c r="H17" s="48"/>
    </row>
    <row r="18" s="2" customFormat="1" ht="16.8" customHeight="1">
      <c r="A18" s="42"/>
      <c r="B18" s="48"/>
      <c r="C18" s="301" t="s">
        <v>332</v>
      </c>
      <c r="D18" s="301" t="s">
        <v>1047</v>
      </c>
      <c r="E18" s="20" t="s">
        <v>107</v>
      </c>
      <c r="F18" s="302">
        <v>11315.4</v>
      </c>
      <c r="G18" s="42"/>
      <c r="H18" s="48"/>
    </row>
    <row r="19" s="2" customFormat="1" ht="16.8" customHeight="1">
      <c r="A19" s="42"/>
      <c r="B19" s="48"/>
      <c r="C19" s="297" t="s">
        <v>110</v>
      </c>
      <c r="D19" s="298" t="s">
        <v>111</v>
      </c>
      <c r="E19" s="299" t="s">
        <v>107</v>
      </c>
      <c r="F19" s="300">
        <v>950.60000000000002</v>
      </c>
      <c r="G19" s="42"/>
      <c r="H19" s="48"/>
    </row>
    <row r="20" s="2" customFormat="1" ht="16.8" customHeight="1">
      <c r="A20" s="42"/>
      <c r="B20" s="48"/>
      <c r="C20" s="301" t="s">
        <v>32</v>
      </c>
      <c r="D20" s="301" t="s">
        <v>1048</v>
      </c>
      <c r="E20" s="20" t="s">
        <v>32</v>
      </c>
      <c r="F20" s="302">
        <v>950.60000000000002</v>
      </c>
      <c r="G20" s="42"/>
      <c r="H20" s="48"/>
    </row>
    <row r="21" s="2" customFormat="1" ht="16.8" customHeight="1">
      <c r="A21" s="42"/>
      <c r="B21" s="48"/>
      <c r="C21" s="303" t="s">
        <v>1042</v>
      </c>
      <c r="D21" s="42"/>
      <c r="E21" s="42"/>
      <c r="F21" s="42"/>
      <c r="G21" s="42"/>
      <c r="H21" s="48"/>
    </row>
    <row r="22" s="2" customFormat="1" ht="16.8" customHeight="1">
      <c r="A22" s="42"/>
      <c r="B22" s="48"/>
      <c r="C22" s="301" t="s">
        <v>191</v>
      </c>
      <c r="D22" s="301" t="s">
        <v>1043</v>
      </c>
      <c r="E22" s="20" t="s">
        <v>107</v>
      </c>
      <c r="F22" s="302">
        <v>11002.6</v>
      </c>
      <c r="G22" s="42"/>
      <c r="H22" s="48"/>
    </row>
    <row r="23" s="2" customFormat="1" ht="16.8" customHeight="1">
      <c r="A23" s="42"/>
      <c r="B23" s="48"/>
      <c r="C23" s="301" t="s">
        <v>312</v>
      </c>
      <c r="D23" s="301" t="s">
        <v>1049</v>
      </c>
      <c r="E23" s="20" t="s">
        <v>107</v>
      </c>
      <c r="F23" s="302">
        <v>950.60000000000002</v>
      </c>
      <c r="G23" s="42"/>
      <c r="H23" s="48"/>
    </row>
    <row r="24" s="2" customFormat="1" ht="16.8" customHeight="1">
      <c r="A24" s="42"/>
      <c r="B24" s="48"/>
      <c r="C24" s="301" t="s">
        <v>322</v>
      </c>
      <c r="D24" s="301" t="s">
        <v>1046</v>
      </c>
      <c r="E24" s="20" t="s">
        <v>107</v>
      </c>
      <c r="F24" s="302">
        <v>11159</v>
      </c>
      <c r="G24" s="42"/>
      <c r="H24" s="48"/>
    </row>
    <row r="25" s="2" customFormat="1" ht="16.8" customHeight="1">
      <c r="A25" s="42"/>
      <c r="B25" s="48"/>
      <c r="C25" s="301" t="s">
        <v>327</v>
      </c>
      <c r="D25" s="301" t="s">
        <v>1050</v>
      </c>
      <c r="E25" s="20" t="s">
        <v>107</v>
      </c>
      <c r="F25" s="302">
        <v>950.60000000000002</v>
      </c>
      <c r="G25" s="42"/>
      <c r="H25" s="48"/>
    </row>
    <row r="26" s="2" customFormat="1" ht="16.8" customHeight="1">
      <c r="A26" s="42"/>
      <c r="B26" s="48"/>
      <c r="C26" s="301" t="s">
        <v>332</v>
      </c>
      <c r="D26" s="301" t="s">
        <v>1047</v>
      </c>
      <c r="E26" s="20" t="s">
        <v>107</v>
      </c>
      <c r="F26" s="302">
        <v>11315.4</v>
      </c>
      <c r="G26" s="42"/>
      <c r="H26" s="48"/>
    </row>
    <row r="27" s="2" customFormat="1" ht="16.8" customHeight="1">
      <c r="A27" s="42"/>
      <c r="B27" s="48"/>
      <c r="C27" s="297" t="s">
        <v>114</v>
      </c>
      <c r="D27" s="298" t="s">
        <v>115</v>
      </c>
      <c r="E27" s="299" t="s">
        <v>107</v>
      </c>
      <c r="F27" s="300">
        <v>1960</v>
      </c>
      <c r="G27" s="42"/>
      <c r="H27" s="48"/>
    </row>
    <row r="28" s="2" customFormat="1" ht="16.8" customHeight="1">
      <c r="A28" s="42"/>
      <c r="B28" s="48"/>
      <c r="C28" s="301" t="s">
        <v>32</v>
      </c>
      <c r="D28" s="301" t="s">
        <v>1051</v>
      </c>
      <c r="E28" s="20" t="s">
        <v>32</v>
      </c>
      <c r="F28" s="302">
        <v>1960</v>
      </c>
      <c r="G28" s="42"/>
      <c r="H28" s="48"/>
    </row>
    <row r="29" s="2" customFormat="1" ht="16.8" customHeight="1">
      <c r="A29" s="42"/>
      <c r="B29" s="48"/>
      <c r="C29" s="303" t="s">
        <v>1042</v>
      </c>
      <c r="D29" s="42"/>
      <c r="E29" s="42"/>
      <c r="F29" s="42"/>
      <c r="G29" s="42"/>
      <c r="H29" s="48"/>
    </row>
    <row r="30" s="2" customFormat="1" ht="16.8" customHeight="1">
      <c r="A30" s="42"/>
      <c r="B30" s="48"/>
      <c r="C30" s="301" t="s">
        <v>179</v>
      </c>
      <c r="D30" s="301" t="s">
        <v>1052</v>
      </c>
      <c r="E30" s="20" t="s">
        <v>107</v>
      </c>
      <c r="F30" s="302">
        <v>1960</v>
      </c>
      <c r="G30" s="42"/>
      <c r="H30" s="48"/>
    </row>
    <row r="31" s="2" customFormat="1" ht="16.8" customHeight="1">
      <c r="A31" s="42"/>
      <c r="B31" s="48"/>
      <c r="C31" s="301" t="s">
        <v>308</v>
      </c>
      <c r="D31" s="301" t="s">
        <v>1053</v>
      </c>
      <c r="E31" s="20" t="s">
        <v>107</v>
      </c>
      <c r="F31" s="302">
        <v>1960</v>
      </c>
      <c r="G31" s="42"/>
      <c r="H31" s="48"/>
    </row>
    <row r="32" s="2" customFormat="1" ht="16.8" customHeight="1">
      <c r="A32" s="42"/>
      <c r="B32" s="48"/>
      <c r="C32" s="297" t="s">
        <v>117</v>
      </c>
      <c r="D32" s="298" t="s">
        <v>118</v>
      </c>
      <c r="E32" s="299" t="s">
        <v>119</v>
      </c>
      <c r="F32" s="300">
        <v>1830</v>
      </c>
      <c r="G32" s="42"/>
      <c r="H32" s="48"/>
    </row>
    <row r="33" s="2" customFormat="1" ht="16.8" customHeight="1">
      <c r="A33" s="42"/>
      <c r="B33" s="48"/>
      <c r="C33" s="301" t="s">
        <v>32</v>
      </c>
      <c r="D33" s="301" t="s">
        <v>1054</v>
      </c>
      <c r="E33" s="20" t="s">
        <v>32</v>
      </c>
      <c r="F33" s="302">
        <v>0</v>
      </c>
      <c r="G33" s="42"/>
      <c r="H33" s="48"/>
    </row>
    <row r="34" s="2" customFormat="1" ht="16.8" customHeight="1">
      <c r="A34" s="42"/>
      <c r="B34" s="48"/>
      <c r="C34" s="301" t="s">
        <v>32</v>
      </c>
      <c r="D34" s="301" t="s">
        <v>1055</v>
      </c>
      <c r="E34" s="20" t="s">
        <v>32</v>
      </c>
      <c r="F34" s="302">
        <v>1830</v>
      </c>
      <c r="G34" s="42"/>
      <c r="H34" s="48"/>
    </row>
    <row r="35" s="2" customFormat="1" ht="16.8" customHeight="1">
      <c r="A35" s="42"/>
      <c r="B35" s="48"/>
      <c r="C35" s="303" t="s">
        <v>1042</v>
      </c>
      <c r="D35" s="42"/>
      <c r="E35" s="42"/>
      <c r="F35" s="42"/>
      <c r="G35" s="42"/>
      <c r="H35" s="48"/>
    </row>
    <row r="36" s="2" customFormat="1">
      <c r="A36" s="42"/>
      <c r="B36" s="48"/>
      <c r="C36" s="301" t="s">
        <v>275</v>
      </c>
      <c r="D36" s="301" t="s">
        <v>1056</v>
      </c>
      <c r="E36" s="20" t="s">
        <v>107</v>
      </c>
      <c r="F36" s="302">
        <v>11895</v>
      </c>
      <c r="G36" s="42"/>
      <c r="H36" s="48"/>
    </row>
    <row r="37" s="2" customFormat="1">
      <c r="A37" s="42"/>
      <c r="B37" s="48"/>
      <c r="C37" s="301" t="s">
        <v>283</v>
      </c>
      <c r="D37" s="301" t="s">
        <v>1057</v>
      </c>
      <c r="E37" s="20" t="s">
        <v>107</v>
      </c>
      <c r="F37" s="302">
        <v>11895</v>
      </c>
      <c r="G37" s="42"/>
      <c r="H37" s="48"/>
    </row>
    <row r="38" s="2" customFormat="1">
      <c r="A38" s="42"/>
      <c r="B38" s="48"/>
      <c r="C38" s="301" t="s">
        <v>290</v>
      </c>
      <c r="D38" s="301" t="s">
        <v>1058</v>
      </c>
      <c r="E38" s="20" t="s">
        <v>107</v>
      </c>
      <c r="F38" s="302">
        <v>11895</v>
      </c>
      <c r="G38" s="42"/>
      <c r="H38" s="48"/>
    </row>
    <row r="39" s="2" customFormat="1" ht="16.8" customHeight="1">
      <c r="A39" s="42"/>
      <c r="B39" s="48"/>
      <c r="C39" s="297" t="s">
        <v>295</v>
      </c>
      <c r="D39" s="298" t="s">
        <v>1059</v>
      </c>
      <c r="E39" s="299" t="s">
        <v>107</v>
      </c>
      <c r="F39" s="300">
        <v>11895</v>
      </c>
      <c r="G39" s="42"/>
      <c r="H39" s="48"/>
    </row>
    <row r="40" s="2" customFormat="1" ht="16.8" customHeight="1">
      <c r="A40" s="42"/>
      <c r="B40" s="48"/>
      <c r="C40" s="301" t="s">
        <v>32</v>
      </c>
      <c r="D40" s="301" t="s">
        <v>294</v>
      </c>
      <c r="E40" s="20" t="s">
        <v>32</v>
      </c>
      <c r="F40" s="302">
        <v>0</v>
      </c>
      <c r="G40" s="42"/>
      <c r="H40" s="48"/>
    </row>
    <row r="41" s="2" customFormat="1" ht="16.8" customHeight="1">
      <c r="A41" s="42"/>
      <c r="B41" s="48"/>
      <c r="C41" s="301" t="s">
        <v>295</v>
      </c>
      <c r="D41" s="301" t="s">
        <v>296</v>
      </c>
      <c r="E41" s="20" t="s">
        <v>32</v>
      </c>
      <c r="F41" s="302">
        <v>11895</v>
      </c>
      <c r="G41" s="42"/>
      <c r="H41" s="48"/>
    </row>
    <row r="42" s="2" customFormat="1" ht="16.8" customHeight="1">
      <c r="A42" s="42"/>
      <c r="B42" s="48"/>
      <c r="C42" s="303" t="s">
        <v>1042</v>
      </c>
      <c r="D42" s="42"/>
      <c r="E42" s="42"/>
      <c r="F42" s="42"/>
      <c r="G42" s="42"/>
      <c r="H42" s="48"/>
    </row>
    <row r="43" s="2" customFormat="1">
      <c r="A43" s="42"/>
      <c r="B43" s="48"/>
      <c r="C43" s="301" t="s">
        <v>290</v>
      </c>
      <c r="D43" s="301" t="s">
        <v>1058</v>
      </c>
      <c r="E43" s="20" t="s">
        <v>107</v>
      </c>
      <c r="F43" s="302">
        <v>11895</v>
      </c>
      <c r="G43" s="42"/>
      <c r="H43" s="48"/>
    </row>
    <row r="44" s="2" customFormat="1" ht="16.8" customHeight="1">
      <c r="A44" s="42"/>
      <c r="B44" s="48"/>
      <c r="C44" s="301" t="s">
        <v>304</v>
      </c>
      <c r="D44" s="301" t="s">
        <v>305</v>
      </c>
      <c r="E44" s="20" t="s">
        <v>300</v>
      </c>
      <c r="F44" s="302">
        <v>191.50999999999999</v>
      </c>
      <c r="G44" s="42"/>
      <c r="H44" s="48"/>
    </row>
    <row r="45" s="2" customFormat="1" ht="16.8" customHeight="1">
      <c r="A45" s="42"/>
      <c r="B45" s="48"/>
      <c r="C45" s="301" t="s">
        <v>298</v>
      </c>
      <c r="D45" s="301" t="s">
        <v>299</v>
      </c>
      <c r="E45" s="20" t="s">
        <v>300</v>
      </c>
      <c r="F45" s="302">
        <v>273.58499999999998</v>
      </c>
      <c r="G45" s="42"/>
      <c r="H45" s="48"/>
    </row>
    <row r="46" s="2" customFormat="1" ht="16.8" customHeight="1">
      <c r="A46" s="42"/>
      <c r="B46" s="48"/>
      <c r="C46" s="297" t="s">
        <v>121</v>
      </c>
      <c r="D46" s="298" t="s">
        <v>122</v>
      </c>
      <c r="E46" s="299" t="s">
        <v>119</v>
      </c>
      <c r="F46" s="300">
        <v>20</v>
      </c>
      <c r="G46" s="42"/>
      <c r="H46" s="48"/>
    </row>
    <row r="47" s="2" customFormat="1" ht="16.8" customHeight="1">
      <c r="A47" s="42"/>
      <c r="B47" s="48"/>
      <c r="C47" s="301" t="s">
        <v>32</v>
      </c>
      <c r="D47" s="301" t="s">
        <v>1060</v>
      </c>
      <c r="E47" s="20" t="s">
        <v>32</v>
      </c>
      <c r="F47" s="302">
        <v>20</v>
      </c>
      <c r="G47" s="42"/>
      <c r="H47" s="48"/>
    </row>
    <row r="48" s="2" customFormat="1" ht="16.8" customHeight="1">
      <c r="A48" s="42"/>
      <c r="B48" s="48"/>
      <c r="C48" s="301" t="s">
        <v>32</v>
      </c>
      <c r="D48" s="301" t="s">
        <v>178</v>
      </c>
      <c r="E48" s="20" t="s">
        <v>32</v>
      </c>
      <c r="F48" s="302">
        <v>20</v>
      </c>
      <c r="G48" s="42"/>
      <c r="H48" s="48"/>
    </row>
    <row r="49" s="2" customFormat="1" ht="16.8" customHeight="1">
      <c r="A49" s="42"/>
      <c r="B49" s="48"/>
      <c r="C49" s="303" t="s">
        <v>1042</v>
      </c>
      <c r="D49" s="42"/>
      <c r="E49" s="42"/>
      <c r="F49" s="42"/>
      <c r="G49" s="42"/>
      <c r="H49" s="48"/>
    </row>
    <row r="50" s="2" customFormat="1" ht="16.8" customHeight="1">
      <c r="A50" s="42"/>
      <c r="B50" s="48"/>
      <c r="C50" s="301" t="s">
        <v>431</v>
      </c>
      <c r="D50" s="301" t="s">
        <v>1061</v>
      </c>
      <c r="E50" s="20" t="s">
        <v>119</v>
      </c>
      <c r="F50" s="302">
        <v>20</v>
      </c>
      <c r="G50" s="42"/>
      <c r="H50" s="48"/>
    </row>
    <row r="51" s="2" customFormat="1" ht="16.8" customHeight="1">
      <c r="A51" s="42"/>
      <c r="B51" s="48"/>
      <c r="C51" s="301" t="s">
        <v>445</v>
      </c>
      <c r="D51" s="301" t="s">
        <v>1062</v>
      </c>
      <c r="E51" s="20" t="s">
        <v>119</v>
      </c>
      <c r="F51" s="302">
        <v>20</v>
      </c>
      <c r="G51" s="42"/>
      <c r="H51" s="48"/>
    </row>
    <row r="52" s="2" customFormat="1" ht="16.8" customHeight="1">
      <c r="A52" s="42"/>
      <c r="B52" s="48"/>
      <c r="C52" s="297" t="s">
        <v>124</v>
      </c>
      <c r="D52" s="298" t="s">
        <v>125</v>
      </c>
      <c r="E52" s="299" t="s">
        <v>119</v>
      </c>
      <c r="F52" s="300">
        <v>20</v>
      </c>
      <c r="G52" s="42"/>
      <c r="H52" s="48"/>
    </row>
    <row r="53" s="2" customFormat="1" ht="16.8" customHeight="1">
      <c r="A53" s="42"/>
      <c r="B53" s="48"/>
      <c r="C53" s="301" t="s">
        <v>32</v>
      </c>
      <c r="D53" s="301" t="s">
        <v>1060</v>
      </c>
      <c r="E53" s="20" t="s">
        <v>32</v>
      </c>
      <c r="F53" s="302">
        <v>20</v>
      </c>
      <c r="G53" s="42"/>
      <c r="H53" s="48"/>
    </row>
    <row r="54" s="2" customFormat="1" ht="16.8" customHeight="1">
      <c r="A54" s="42"/>
      <c r="B54" s="48"/>
      <c r="C54" s="301" t="s">
        <v>32</v>
      </c>
      <c r="D54" s="301" t="s">
        <v>178</v>
      </c>
      <c r="E54" s="20" t="s">
        <v>32</v>
      </c>
      <c r="F54" s="302">
        <v>20</v>
      </c>
      <c r="G54" s="42"/>
      <c r="H54" s="48"/>
    </row>
    <row r="55" s="2" customFormat="1" ht="16.8" customHeight="1">
      <c r="A55" s="42"/>
      <c r="B55" s="48"/>
      <c r="C55" s="303" t="s">
        <v>1042</v>
      </c>
      <c r="D55" s="42"/>
      <c r="E55" s="42"/>
      <c r="F55" s="42"/>
      <c r="G55" s="42"/>
      <c r="H55" s="48"/>
    </row>
    <row r="56" s="2" customFormat="1">
      <c r="A56" s="42"/>
      <c r="B56" s="48"/>
      <c r="C56" s="301" t="s">
        <v>436</v>
      </c>
      <c r="D56" s="301" t="s">
        <v>437</v>
      </c>
      <c r="E56" s="20" t="s">
        <v>119</v>
      </c>
      <c r="F56" s="302">
        <v>20</v>
      </c>
      <c r="G56" s="42"/>
      <c r="H56" s="48"/>
    </row>
    <row r="57" s="2" customFormat="1" ht="16.8" customHeight="1">
      <c r="A57" s="42"/>
      <c r="B57" s="48"/>
      <c r="C57" s="301" t="s">
        <v>440</v>
      </c>
      <c r="D57" s="301" t="s">
        <v>441</v>
      </c>
      <c r="E57" s="20" t="s">
        <v>119</v>
      </c>
      <c r="F57" s="302">
        <v>20</v>
      </c>
      <c r="G57" s="42"/>
      <c r="H57" s="48"/>
    </row>
    <row r="58" s="2" customFormat="1" ht="16.8" customHeight="1">
      <c r="A58" s="42"/>
      <c r="B58" s="48"/>
      <c r="C58" s="297" t="s">
        <v>127</v>
      </c>
      <c r="D58" s="298" t="s">
        <v>128</v>
      </c>
      <c r="E58" s="299" t="s">
        <v>107</v>
      </c>
      <c r="F58" s="300">
        <v>9</v>
      </c>
      <c r="G58" s="42"/>
      <c r="H58" s="48"/>
    </row>
    <row r="59" s="2" customFormat="1" ht="16.8" customHeight="1">
      <c r="A59" s="42"/>
      <c r="B59" s="48"/>
      <c r="C59" s="301" t="s">
        <v>32</v>
      </c>
      <c r="D59" s="301" t="s">
        <v>524</v>
      </c>
      <c r="E59" s="20" t="s">
        <v>32</v>
      </c>
      <c r="F59" s="302">
        <v>0</v>
      </c>
      <c r="G59" s="42"/>
      <c r="H59" s="48"/>
    </row>
    <row r="60" s="2" customFormat="1" ht="16.8" customHeight="1">
      <c r="A60" s="42"/>
      <c r="B60" s="48"/>
      <c r="C60" s="301" t="s">
        <v>32</v>
      </c>
      <c r="D60" s="301" t="s">
        <v>525</v>
      </c>
      <c r="E60" s="20" t="s">
        <v>32</v>
      </c>
      <c r="F60" s="302">
        <v>9</v>
      </c>
      <c r="G60" s="42"/>
      <c r="H60" s="48"/>
    </row>
    <row r="61" s="2" customFormat="1" ht="16.8" customHeight="1">
      <c r="A61" s="42"/>
      <c r="B61" s="48"/>
      <c r="C61" s="301" t="s">
        <v>127</v>
      </c>
      <c r="D61" s="301" t="s">
        <v>178</v>
      </c>
      <c r="E61" s="20" t="s">
        <v>32</v>
      </c>
      <c r="F61" s="302">
        <v>9</v>
      </c>
      <c r="G61" s="42"/>
      <c r="H61" s="48"/>
    </row>
    <row r="62" s="2" customFormat="1" ht="16.8" customHeight="1">
      <c r="A62" s="42"/>
      <c r="B62" s="48"/>
      <c r="C62" s="303" t="s">
        <v>1042</v>
      </c>
      <c r="D62" s="42"/>
      <c r="E62" s="42"/>
      <c r="F62" s="42"/>
      <c r="G62" s="42"/>
      <c r="H62" s="48"/>
    </row>
    <row r="63" s="2" customFormat="1" ht="16.8" customHeight="1">
      <c r="A63" s="42"/>
      <c r="B63" s="48"/>
      <c r="C63" s="301" t="s">
        <v>520</v>
      </c>
      <c r="D63" s="301" t="s">
        <v>1063</v>
      </c>
      <c r="E63" s="20" t="s">
        <v>107</v>
      </c>
      <c r="F63" s="302">
        <v>9</v>
      </c>
      <c r="G63" s="42"/>
      <c r="H63" s="48"/>
    </row>
    <row r="64" s="2" customFormat="1" ht="16.8" customHeight="1">
      <c r="A64" s="42"/>
      <c r="B64" s="48"/>
      <c r="C64" s="301" t="s">
        <v>515</v>
      </c>
      <c r="D64" s="301" t="s">
        <v>1064</v>
      </c>
      <c r="E64" s="20" t="s">
        <v>107</v>
      </c>
      <c r="F64" s="302">
        <v>9</v>
      </c>
      <c r="G64" s="42"/>
      <c r="H64" s="48"/>
    </row>
    <row r="65" s="2" customFormat="1" ht="16.8" customHeight="1">
      <c r="A65" s="42"/>
      <c r="B65" s="48"/>
      <c r="C65" s="301" t="s">
        <v>527</v>
      </c>
      <c r="D65" s="301" t="s">
        <v>1065</v>
      </c>
      <c r="E65" s="20" t="s">
        <v>107</v>
      </c>
      <c r="F65" s="302">
        <v>9</v>
      </c>
      <c r="G65" s="42"/>
      <c r="H65" s="48"/>
    </row>
    <row r="66" s="2" customFormat="1" ht="16.8" customHeight="1">
      <c r="A66" s="42"/>
      <c r="B66" s="48"/>
      <c r="C66" s="301" t="s">
        <v>532</v>
      </c>
      <c r="D66" s="301" t="s">
        <v>1066</v>
      </c>
      <c r="E66" s="20" t="s">
        <v>107</v>
      </c>
      <c r="F66" s="302">
        <v>9</v>
      </c>
      <c r="G66" s="42"/>
      <c r="H66" s="48"/>
    </row>
    <row r="67" s="2" customFormat="1" ht="16.8" customHeight="1">
      <c r="A67" s="42"/>
      <c r="B67" s="48"/>
      <c r="C67" s="301" t="s">
        <v>537</v>
      </c>
      <c r="D67" s="301" t="s">
        <v>1067</v>
      </c>
      <c r="E67" s="20" t="s">
        <v>107</v>
      </c>
      <c r="F67" s="302">
        <v>9</v>
      </c>
      <c r="G67" s="42"/>
      <c r="H67" s="48"/>
    </row>
    <row r="68" s="2" customFormat="1" ht="16.8" customHeight="1">
      <c r="A68" s="42"/>
      <c r="B68" s="48"/>
      <c r="C68" s="301" t="s">
        <v>542</v>
      </c>
      <c r="D68" s="301" t="s">
        <v>1068</v>
      </c>
      <c r="E68" s="20" t="s">
        <v>107</v>
      </c>
      <c r="F68" s="302">
        <v>9</v>
      </c>
      <c r="G68" s="42"/>
      <c r="H68" s="48"/>
    </row>
    <row r="69" s="2" customFormat="1" ht="16.8" customHeight="1">
      <c r="A69" s="42"/>
      <c r="B69" s="48"/>
      <c r="C69" s="301" t="s">
        <v>547</v>
      </c>
      <c r="D69" s="301" t="s">
        <v>1069</v>
      </c>
      <c r="E69" s="20" t="s">
        <v>107</v>
      </c>
      <c r="F69" s="302">
        <v>9</v>
      </c>
      <c r="G69" s="42"/>
      <c r="H69" s="48"/>
    </row>
    <row r="70" s="2" customFormat="1" ht="16.8" customHeight="1">
      <c r="A70" s="42"/>
      <c r="B70" s="48"/>
      <c r="C70" s="301" t="s">
        <v>552</v>
      </c>
      <c r="D70" s="301" t="s">
        <v>1070</v>
      </c>
      <c r="E70" s="20" t="s">
        <v>107</v>
      </c>
      <c r="F70" s="302">
        <v>9</v>
      </c>
      <c r="G70" s="42"/>
      <c r="H70" s="48"/>
    </row>
    <row r="71" s="2" customFormat="1" ht="16.8" customHeight="1">
      <c r="A71" s="42"/>
      <c r="B71" s="48"/>
      <c r="C71" s="301" t="s">
        <v>557</v>
      </c>
      <c r="D71" s="301" t="s">
        <v>1071</v>
      </c>
      <c r="E71" s="20" t="s">
        <v>107</v>
      </c>
      <c r="F71" s="302">
        <v>9</v>
      </c>
      <c r="G71" s="42"/>
      <c r="H71" s="48"/>
    </row>
    <row r="72" s="2" customFormat="1" ht="16.8" customHeight="1">
      <c r="A72" s="42"/>
      <c r="B72" s="48"/>
      <c r="C72" s="297" t="s">
        <v>131</v>
      </c>
      <c r="D72" s="298" t="s">
        <v>132</v>
      </c>
      <c r="E72" s="299" t="s">
        <v>107</v>
      </c>
      <c r="F72" s="300">
        <v>156.40000000000001</v>
      </c>
      <c r="G72" s="42"/>
      <c r="H72" s="48"/>
    </row>
    <row r="73" s="2" customFormat="1" ht="16.8" customHeight="1">
      <c r="A73" s="42"/>
      <c r="B73" s="48"/>
      <c r="C73" s="301" t="s">
        <v>32</v>
      </c>
      <c r="D73" s="301" t="s">
        <v>1072</v>
      </c>
      <c r="E73" s="20" t="s">
        <v>32</v>
      </c>
      <c r="F73" s="302">
        <v>0</v>
      </c>
      <c r="G73" s="42"/>
      <c r="H73" s="48"/>
    </row>
    <row r="74" s="2" customFormat="1" ht="16.8" customHeight="1">
      <c r="A74" s="42"/>
      <c r="B74" s="48"/>
      <c r="C74" s="301" t="s">
        <v>32</v>
      </c>
      <c r="D74" s="301" t="s">
        <v>1073</v>
      </c>
      <c r="E74" s="20" t="s">
        <v>32</v>
      </c>
      <c r="F74" s="302">
        <v>9.5999999999999996</v>
      </c>
      <c r="G74" s="42"/>
      <c r="H74" s="48"/>
    </row>
    <row r="75" s="2" customFormat="1" ht="16.8" customHeight="1">
      <c r="A75" s="42"/>
      <c r="B75" s="48"/>
      <c r="C75" s="301" t="s">
        <v>32</v>
      </c>
      <c r="D75" s="301" t="s">
        <v>1074</v>
      </c>
      <c r="E75" s="20" t="s">
        <v>32</v>
      </c>
      <c r="F75" s="302">
        <v>0</v>
      </c>
      <c r="G75" s="42"/>
      <c r="H75" s="48"/>
    </row>
    <row r="76" s="2" customFormat="1" ht="16.8" customHeight="1">
      <c r="A76" s="42"/>
      <c r="B76" s="48"/>
      <c r="C76" s="301" t="s">
        <v>32</v>
      </c>
      <c r="D76" s="301" t="s">
        <v>1075</v>
      </c>
      <c r="E76" s="20" t="s">
        <v>32</v>
      </c>
      <c r="F76" s="302">
        <v>146.80000000000001</v>
      </c>
      <c r="G76" s="42"/>
      <c r="H76" s="48"/>
    </row>
    <row r="77" s="2" customFormat="1" ht="16.8" customHeight="1">
      <c r="A77" s="42"/>
      <c r="B77" s="48"/>
      <c r="C77" s="301" t="s">
        <v>32</v>
      </c>
      <c r="D77" s="301" t="s">
        <v>178</v>
      </c>
      <c r="E77" s="20" t="s">
        <v>32</v>
      </c>
      <c r="F77" s="302">
        <v>156.40000000000001</v>
      </c>
      <c r="G77" s="42"/>
      <c r="H77" s="48"/>
    </row>
    <row r="78" s="2" customFormat="1" ht="16.8" customHeight="1">
      <c r="A78" s="42"/>
      <c r="B78" s="48"/>
      <c r="C78" s="303" t="s">
        <v>1042</v>
      </c>
      <c r="D78" s="42"/>
      <c r="E78" s="42"/>
      <c r="F78" s="42"/>
      <c r="G78" s="42"/>
      <c r="H78" s="48"/>
    </row>
    <row r="79" s="2" customFormat="1" ht="16.8" customHeight="1">
      <c r="A79" s="42"/>
      <c r="B79" s="48"/>
      <c r="C79" s="301" t="s">
        <v>242</v>
      </c>
      <c r="D79" s="301" t="s">
        <v>1076</v>
      </c>
      <c r="E79" s="20" t="s">
        <v>107</v>
      </c>
      <c r="F79" s="302">
        <v>218.69999999999999</v>
      </c>
      <c r="G79" s="42"/>
      <c r="H79" s="48"/>
    </row>
    <row r="80" s="2" customFormat="1" ht="16.8" customHeight="1">
      <c r="A80" s="42"/>
      <c r="B80" s="48"/>
      <c r="C80" s="301" t="s">
        <v>317</v>
      </c>
      <c r="D80" s="301" t="s">
        <v>1045</v>
      </c>
      <c r="E80" s="20" t="s">
        <v>107</v>
      </c>
      <c r="F80" s="302">
        <v>10208.4</v>
      </c>
      <c r="G80" s="42"/>
      <c r="H80" s="48"/>
    </row>
    <row r="81" s="2" customFormat="1" ht="16.8" customHeight="1">
      <c r="A81" s="42"/>
      <c r="B81" s="48"/>
      <c r="C81" s="301" t="s">
        <v>322</v>
      </c>
      <c r="D81" s="301" t="s">
        <v>1046</v>
      </c>
      <c r="E81" s="20" t="s">
        <v>107</v>
      </c>
      <c r="F81" s="302">
        <v>11159</v>
      </c>
      <c r="G81" s="42"/>
      <c r="H81" s="48"/>
    </row>
    <row r="82" s="2" customFormat="1" ht="16.8" customHeight="1">
      <c r="A82" s="42"/>
      <c r="B82" s="48"/>
      <c r="C82" s="301" t="s">
        <v>332</v>
      </c>
      <c r="D82" s="301" t="s">
        <v>1047</v>
      </c>
      <c r="E82" s="20" t="s">
        <v>107</v>
      </c>
      <c r="F82" s="302">
        <v>11315.4</v>
      </c>
      <c r="G82" s="42"/>
      <c r="H82" s="48"/>
    </row>
    <row r="83" s="2" customFormat="1" ht="16.8" customHeight="1">
      <c r="A83" s="42"/>
      <c r="B83" s="48"/>
      <c r="C83" s="297" t="s">
        <v>134</v>
      </c>
      <c r="D83" s="298" t="s">
        <v>135</v>
      </c>
      <c r="E83" s="299" t="s">
        <v>107</v>
      </c>
      <c r="F83" s="300">
        <v>62.299999999999997</v>
      </c>
      <c r="G83" s="42"/>
      <c r="H83" s="48"/>
    </row>
    <row r="84" s="2" customFormat="1" ht="16.8" customHeight="1">
      <c r="A84" s="42"/>
      <c r="B84" s="48"/>
      <c r="C84" s="301" t="s">
        <v>32</v>
      </c>
      <c r="D84" s="301" t="s">
        <v>1077</v>
      </c>
      <c r="E84" s="20" t="s">
        <v>32</v>
      </c>
      <c r="F84" s="302">
        <v>62.299999999999997</v>
      </c>
      <c r="G84" s="42"/>
      <c r="H84" s="48"/>
    </row>
    <row r="85" s="2" customFormat="1" ht="16.8" customHeight="1">
      <c r="A85" s="42"/>
      <c r="B85" s="48"/>
      <c r="C85" s="303" t="s">
        <v>1042</v>
      </c>
      <c r="D85" s="42"/>
      <c r="E85" s="42"/>
      <c r="F85" s="42"/>
      <c r="G85" s="42"/>
      <c r="H85" s="48"/>
    </row>
    <row r="86" s="2" customFormat="1" ht="16.8" customHeight="1">
      <c r="A86" s="42"/>
      <c r="B86" s="48"/>
      <c r="C86" s="301" t="s">
        <v>242</v>
      </c>
      <c r="D86" s="301" t="s">
        <v>1076</v>
      </c>
      <c r="E86" s="20" t="s">
        <v>107</v>
      </c>
      <c r="F86" s="302">
        <v>218.69999999999999</v>
      </c>
      <c r="G86" s="42"/>
      <c r="H86" s="48"/>
    </row>
    <row r="87" s="2" customFormat="1" ht="16.8" customHeight="1">
      <c r="A87" s="42"/>
      <c r="B87" s="48"/>
      <c r="C87" s="301" t="s">
        <v>270</v>
      </c>
      <c r="D87" s="301" t="s">
        <v>1078</v>
      </c>
      <c r="E87" s="20" t="s">
        <v>107</v>
      </c>
      <c r="F87" s="302">
        <v>62.299999999999997</v>
      </c>
      <c r="G87" s="42"/>
      <c r="H87" s="48"/>
    </row>
    <row r="88" s="2" customFormat="1" ht="26.4" customHeight="1">
      <c r="A88" s="42"/>
      <c r="B88" s="48"/>
      <c r="C88" s="296" t="s">
        <v>96</v>
      </c>
      <c r="D88" s="296" t="s">
        <v>97</v>
      </c>
      <c r="E88" s="42"/>
      <c r="F88" s="42"/>
      <c r="G88" s="42"/>
      <c r="H88" s="48"/>
    </row>
    <row r="89" s="2" customFormat="1" ht="16.8" customHeight="1">
      <c r="A89" s="42"/>
      <c r="B89" s="48"/>
      <c r="C89" s="297" t="s">
        <v>105</v>
      </c>
      <c r="D89" s="298" t="s">
        <v>947</v>
      </c>
      <c r="E89" s="299" t="s">
        <v>107</v>
      </c>
      <c r="F89" s="300">
        <v>1798.2000000000001</v>
      </c>
      <c r="G89" s="42"/>
      <c r="H89" s="48"/>
    </row>
    <row r="90" s="2" customFormat="1" ht="16.8" customHeight="1">
      <c r="A90" s="42"/>
      <c r="B90" s="48"/>
      <c r="C90" s="301" t="s">
        <v>32</v>
      </c>
      <c r="D90" s="301" t="s">
        <v>1079</v>
      </c>
      <c r="E90" s="20" t="s">
        <v>32</v>
      </c>
      <c r="F90" s="302">
        <v>1798.2000000000001</v>
      </c>
      <c r="G90" s="42"/>
      <c r="H90" s="48"/>
    </row>
    <row r="91" s="2" customFormat="1" ht="16.8" customHeight="1">
      <c r="A91" s="42"/>
      <c r="B91" s="48"/>
      <c r="C91" s="303" t="s">
        <v>1042</v>
      </c>
      <c r="D91" s="42"/>
      <c r="E91" s="42"/>
      <c r="F91" s="42"/>
      <c r="G91" s="42"/>
      <c r="H91" s="48"/>
    </row>
    <row r="92" s="2" customFormat="1" ht="16.8" customHeight="1">
      <c r="A92" s="42"/>
      <c r="B92" s="48"/>
      <c r="C92" s="301" t="s">
        <v>950</v>
      </c>
      <c r="D92" s="301" t="s">
        <v>1080</v>
      </c>
      <c r="E92" s="20" t="s">
        <v>107</v>
      </c>
      <c r="F92" s="302">
        <v>1798.2000000000001</v>
      </c>
      <c r="G92" s="42"/>
      <c r="H92" s="48"/>
    </row>
    <row r="93" s="2" customFormat="1" ht="16.8" customHeight="1">
      <c r="A93" s="42"/>
      <c r="B93" s="48"/>
      <c r="C93" s="301" t="s">
        <v>322</v>
      </c>
      <c r="D93" s="301" t="s">
        <v>1046</v>
      </c>
      <c r="E93" s="20" t="s">
        <v>107</v>
      </c>
      <c r="F93" s="302">
        <v>1798.2000000000001</v>
      </c>
      <c r="G93" s="42"/>
      <c r="H93" s="48"/>
    </row>
    <row r="94" s="2" customFormat="1" ht="16.8" customHeight="1">
      <c r="A94" s="42"/>
      <c r="B94" s="48"/>
      <c r="C94" s="301" t="s">
        <v>327</v>
      </c>
      <c r="D94" s="301" t="s">
        <v>1050</v>
      </c>
      <c r="E94" s="20" t="s">
        <v>107</v>
      </c>
      <c r="F94" s="302">
        <v>1798.2000000000001</v>
      </c>
      <c r="G94" s="42"/>
      <c r="H94" s="48"/>
    </row>
    <row r="95" s="2" customFormat="1" ht="16.8" customHeight="1">
      <c r="A95" s="42"/>
      <c r="B95" s="48"/>
      <c r="C95" s="301" t="s">
        <v>332</v>
      </c>
      <c r="D95" s="301" t="s">
        <v>1047</v>
      </c>
      <c r="E95" s="20" t="s">
        <v>107</v>
      </c>
      <c r="F95" s="302">
        <v>1798.2000000000001</v>
      </c>
      <c r="G95" s="42"/>
      <c r="H95" s="48"/>
    </row>
    <row r="96" s="2" customFormat="1" ht="16.8" customHeight="1">
      <c r="A96" s="42"/>
      <c r="B96" s="48"/>
      <c r="C96" s="301" t="s">
        <v>960</v>
      </c>
      <c r="D96" s="301" t="s">
        <v>1081</v>
      </c>
      <c r="E96" s="20" t="s">
        <v>107</v>
      </c>
      <c r="F96" s="302">
        <v>1798.2000000000001</v>
      </c>
      <c r="G96" s="42"/>
      <c r="H96" s="48"/>
    </row>
    <row r="97" s="2" customFormat="1" ht="26.4" customHeight="1">
      <c r="A97" s="42"/>
      <c r="B97" s="48"/>
      <c r="C97" s="296" t="s">
        <v>99</v>
      </c>
      <c r="D97" s="296" t="s">
        <v>100</v>
      </c>
      <c r="E97" s="42"/>
      <c r="F97" s="42"/>
      <c r="G97" s="42"/>
      <c r="H97" s="48"/>
    </row>
    <row r="98" s="2" customFormat="1" ht="16.8" customHeight="1">
      <c r="A98" s="42"/>
      <c r="B98" s="48"/>
      <c r="C98" s="297" t="s">
        <v>105</v>
      </c>
      <c r="D98" s="298" t="s">
        <v>947</v>
      </c>
      <c r="E98" s="299" t="s">
        <v>107</v>
      </c>
      <c r="F98" s="300">
        <v>1657.0999999999999</v>
      </c>
      <c r="G98" s="42"/>
      <c r="H98" s="48"/>
    </row>
    <row r="99" s="2" customFormat="1" ht="16.8" customHeight="1">
      <c r="A99" s="42"/>
      <c r="B99" s="48"/>
      <c r="C99" s="301" t="s">
        <v>32</v>
      </c>
      <c r="D99" s="301" t="s">
        <v>1082</v>
      </c>
      <c r="E99" s="20" t="s">
        <v>32</v>
      </c>
      <c r="F99" s="302">
        <v>1657.0999999999999</v>
      </c>
      <c r="G99" s="42"/>
      <c r="H99" s="48"/>
    </row>
    <row r="100" s="2" customFormat="1" ht="16.8" customHeight="1">
      <c r="A100" s="42"/>
      <c r="B100" s="48"/>
      <c r="C100" s="303" t="s">
        <v>1042</v>
      </c>
      <c r="D100" s="42"/>
      <c r="E100" s="42"/>
      <c r="F100" s="42"/>
      <c r="G100" s="42"/>
      <c r="H100" s="48"/>
    </row>
    <row r="101" s="2" customFormat="1" ht="16.8" customHeight="1">
      <c r="A101" s="42"/>
      <c r="B101" s="48"/>
      <c r="C101" s="301" t="s">
        <v>950</v>
      </c>
      <c r="D101" s="301" t="s">
        <v>1080</v>
      </c>
      <c r="E101" s="20" t="s">
        <v>107</v>
      </c>
      <c r="F101" s="302">
        <v>1657.0999999999999</v>
      </c>
      <c r="G101" s="42"/>
      <c r="H101" s="48"/>
    </row>
    <row r="102" s="2" customFormat="1" ht="16.8" customHeight="1">
      <c r="A102" s="42"/>
      <c r="B102" s="48"/>
      <c r="C102" s="301" t="s">
        <v>322</v>
      </c>
      <c r="D102" s="301" t="s">
        <v>1046</v>
      </c>
      <c r="E102" s="20" t="s">
        <v>107</v>
      </c>
      <c r="F102" s="302">
        <v>1657.0999999999999</v>
      </c>
      <c r="G102" s="42"/>
      <c r="H102" s="48"/>
    </row>
    <row r="103" s="2" customFormat="1" ht="16.8" customHeight="1">
      <c r="A103" s="42"/>
      <c r="B103" s="48"/>
      <c r="C103" s="301" t="s">
        <v>327</v>
      </c>
      <c r="D103" s="301" t="s">
        <v>1050</v>
      </c>
      <c r="E103" s="20" t="s">
        <v>107</v>
      </c>
      <c r="F103" s="302">
        <v>1657.0999999999999</v>
      </c>
      <c r="G103" s="42"/>
      <c r="H103" s="48"/>
    </row>
    <row r="104" s="2" customFormat="1" ht="16.8" customHeight="1">
      <c r="A104" s="42"/>
      <c r="B104" s="48"/>
      <c r="C104" s="301" t="s">
        <v>332</v>
      </c>
      <c r="D104" s="301" t="s">
        <v>1047</v>
      </c>
      <c r="E104" s="20" t="s">
        <v>107</v>
      </c>
      <c r="F104" s="302">
        <v>1657.0999999999999</v>
      </c>
      <c r="G104" s="42"/>
      <c r="H104" s="48"/>
    </row>
    <row r="105" s="2" customFormat="1" ht="16.8" customHeight="1">
      <c r="A105" s="42"/>
      <c r="B105" s="48"/>
      <c r="C105" s="301" t="s">
        <v>960</v>
      </c>
      <c r="D105" s="301" t="s">
        <v>1081</v>
      </c>
      <c r="E105" s="20" t="s">
        <v>107</v>
      </c>
      <c r="F105" s="302">
        <v>1657.0999999999999</v>
      </c>
      <c r="G105" s="42"/>
      <c r="H105" s="48"/>
    </row>
    <row r="106" s="2" customFormat="1" ht="7.44" customHeight="1">
      <c r="A106" s="42"/>
      <c r="B106" s="161"/>
      <c r="C106" s="162"/>
      <c r="D106" s="162"/>
      <c r="E106" s="162"/>
      <c r="F106" s="162"/>
      <c r="G106" s="162"/>
      <c r="H106" s="48"/>
    </row>
    <row r="107" s="2" customFormat="1">
      <c r="A107" s="42"/>
      <c r="B107" s="42"/>
      <c r="C107" s="42"/>
      <c r="D107" s="42"/>
      <c r="E107" s="42"/>
      <c r="F107" s="42"/>
      <c r="G107" s="42"/>
      <c r="H107" s="42"/>
    </row>
  </sheetData>
  <sheetProtection sheet="1" formatColumns="0" formatRows="0" objects="1" scenarios="1" spinCount="100000" saltValue="9TR/yAKaeseZBFKsnE8bZQ2iZyH90aw5Lg9eGEQd9QpGaL/I6ODvK7zVJbSgIKLCqa8ZRYo3vJyKmBCwXZwu8w==" hashValue="zyINU2EOmTH0gnzw/l/UPENGpGLWRQPBpnvS0rwdQaZlbSGqIzqZWAonTHJmyS7owkgHWKA0YJRyR+QIwVPTz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4" customWidth="1"/>
    <col min="2" max="2" width="1.667969" style="304" customWidth="1"/>
    <col min="3" max="4" width="5" style="304" customWidth="1"/>
    <col min="5" max="5" width="11.66016" style="304" customWidth="1"/>
    <col min="6" max="6" width="9.160156" style="304" customWidth="1"/>
    <col min="7" max="7" width="5" style="304" customWidth="1"/>
    <col min="8" max="8" width="77.83203" style="304" customWidth="1"/>
    <col min="9" max="10" width="20" style="304" customWidth="1"/>
    <col min="11" max="11" width="1.667969" style="304" customWidth="1"/>
  </cols>
  <sheetData>
    <row r="1" s="1" customFormat="1" ht="37.5" customHeight="1"/>
    <row r="2" s="1" customFormat="1" ht="7.5" customHeight="1">
      <c r="B2" s="305"/>
      <c r="C2" s="306"/>
      <c r="D2" s="306"/>
      <c r="E2" s="306"/>
      <c r="F2" s="306"/>
      <c r="G2" s="306"/>
      <c r="H2" s="306"/>
      <c r="I2" s="306"/>
      <c r="J2" s="306"/>
      <c r="K2" s="307"/>
    </row>
    <row r="3" s="17" customFormat="1" ht="45" customHeight="1">
      <c r="B3" s="308"/>
      <c r="C3" s="309" t="s">
        <v>1083</v>
      </c>
      <c r="D3" s="309"/>
      <c r="E3" s="309"/>
      <c r="F3" s="309"/>
      <c r="G3" s="309"/>
      <c r="H3" s="309"/>
      <c r="I3" s="309"/>
      <c r="J3" s="309"/>
      <c r="K3" s="310"/>
    </row>
    <row r="4" s="1" customFormat="1" ht="25.5" customHeight="1">
      <c r="B4" s="311"/>
      <c r="C4" s="312" t="s">
        <v>1084</v>
      </c>
      <c r="D4" s="312"/>
      <c r="E4" s="312"/>
      <c r="F4" s="312"/>
      <c r="G4" s="312"/>
      <c r="H4" s="312"/>
      <c r="I4" s="312"/>
      <c r="J4" s="312"/>
      <c r="K4" s="313"/>
    </row>
    <row r="5" s="1" customFormat="1" ht="5.25" customHeight="1">
      <c r="B5" s="311"/>
      <c r="C5" s="314"/>
      <c r="D5" s="314"/>
      <c r="E5" s="314"/>
      <c r="F5" s="314"/>
      <c r="G5" s="314"/>
      <c r="H5" s="314"/>
      <c r="I5" s="314"/>
      <c r="J5" s="314"/>
      <c r="K5" s="313"/>
    </row>
    <row r="6" s="1" customFormat="1" ht="15" customHeight="1">
      <c r="B6" s="311"/>
      <c r="C6" s="315" t="s">
        <v>1085</v>
      </c>
      <c r="D6" s="315"/>
      <c r="E6" s="315"/>
      <c r="F6" s="315"/>
      <c r="G6" s="315"/>
      <c r="H6" s="315"/>
      <c r="I6" s="315"/>
      <c r="J6" s="315"/>
      <c r="K6" s="313"/>
    </row>
    <row r="7" s="1" customFormat="1" ht="15" customHeight="1">
      <c r="B7" s="316"/>
      <c r="C7" s="315" t="s">
        <v>1086</v>
      </c>
      <c r="D7" s="315"/>
      <c r="E7" s="315"/>
      <c r="F7" s="315"/>
      <c r="G7" s="315"/>
      <c r="H7" s="315"/>
      <c r="I7" s="315"/>
      <c r="J7" s="315"/>
      <c r="K7" s="313"/>
    </row>
    <row r="8" s="1" customFormat="1" ht="12.75" customHeight="1">
      <c r="B8" s="316"/>
      <c r="C8" s="315"/>
      <c r="D8" s="315"/>
      <c r="E8" s="315"/>
      <c r="F8" s="315"/>
      <c r="G8" s="315"/>
      <c r="H8" s="315"/>
      <c r="I8" s="315"/>
      <c r="J8" s="315"/>
      <c r="K8" s="313"/>
    </row>
    <row r="9" s="1" customFormat="1" ht="15" customHeight="1">
      <c r="B9" s="316"/>
      <c r="C9" s="315" t="s">
        <v>1087</v>
      </c>
      <c r="D9" s="315"/>
      <c r="E9" s="315"/>
      <c r="F9" s="315"/>
      <c r="G9" s="315"/>
      <c r="H9" s="315"/>
      <c r="I9" s="315"/>
      <c r="J9" s="315"/>
      <c r="K9" s="313"/>
    </row>
    <row r="10" s="1" customFormat="1" ht="15" customHeight="1">
      <c r="B10" s="316"/>
      <c r="C10" s="315"/>
      <c r="D10" s="315" t="s">
        <v>1088</v>
      </c>
      <c r="E10" s="315"/>
      <c r="F10" s="315"/>
      <c r="G10" s="315"/>
      <c r="H10" s="315"/>
      <c r="I10" s="315"/>
      <c r="J10" s="315"/>
      <c r="K10" s="313"/>
    </row>
    <row r="11" s="1" customFormat="1" ht="15" customHeight="1">
      <c r="B11" s="316"/>
      <c r="C11" s="317"/>
      <c r="D11" s="315" t="s">
        <v>1089</v>
      </c>
      <c r="E11" s="315"/>
      <c r="F11" s="315"/>
      <c r="G11" s="315"/>
      <c r="H11" s="315"/>
      <c r="I11" s="315"/>
      <c r="J11" s="315"/>
      <c r="K11" s="313"/>
    </row>
    <row r="12" s="1" customFormat="1" ht="15" customHeight="1">
      <c r="B12" s="316"/>
      <c r="C12" s="317"/>
      <c r="D12" s="315"/>
      <c r="E12" s="315"/>
      <c r="F12" s="315"/>
      <c r="G12" s="315"/>
      <c r="H12" s="315"/>
      <c r="I12" s="315"/>
      <c r="J12" s="315"/>
      <c r="K12" s="313"/>
    </row>
    <row r="13" s="1" customFormat="1" ht="15" customHeight="1">
      <c r="B13" s="316"/>
      <c r="C13" s="317"/>
      <c r="D13" s="318" t="s">
        <v>1090</v>
      </c>
      <c r="E13" s="315"/>
      <c r="F13" s="315"/>
      <c r="G13" s="315"/>
      <c r="H13" s="315"/>
      <c r="I13" s="315"/>
      <c r="J13" s="315"/>
      <c r="K13" s="313"/>
    </row>
    <row r="14" s="1" customFormat="1" ht="12.75" customHeight="1">
      <c r="B14" s="316"/>
      <c r="C14" s="317"/>
      <c r="D14" s="317"/>
      <c r="E14" s="317"/>
      <c r="F14" s="317"/>
      <c r="G14" s="317"/>
      <c r="H14" s="317"/>
      <c r="I14" s="317"/>
      <c r="J14" s="317"/>
      <c r="K14" s="313"/>
    </row>
    <row r="15" s="1" customFormat="1" ht="15" customHeight="1">
      <c r="B15" s="316"/>
      <c r="C15" s="317"/>
      <c r="D15" s="315" t="s">
        <v>1091</v>
      </c>
      <c r="E15" s="315"/>
      <c r="F15" s="315"/>
      <c r="G15" s="315"/>
      <c r="H15" s="315"/>
      <c r="I15" s="315"/>
      <c r="J15" s="315"/>
      <c r="K15" s="313"/>
    </row>
    <row r="16" s="1" customFormat="1" ht="15" customHeight="1">
      <c r="B16" s="316"/>
      <c r="C16" s="317"/>
      <c r="D16" s="315" t="s">
        <v>1092</v>
      </c>
      <c r="E16" s="315"/>
      <c r="F16" s="315"/>
      <c r="G16" s="315"/>
      <c r="H16" s="315"/>
      <c r="I16" s="315"/>
      <c r="J16" s="315"/>
      <c r="K16" s="313"/>
    </row>
    <row r="17" s="1" customFormat="1" ht="15" customHeight="1">
      <c r="B17" s="316"/>
      <c r="C17" s="317"/>
      <c r="D17" s="315" t="s">
        <v>1093</v>
      </c>
      <c r="E17" s="315"/>
      <c r="F17" s="315"/>
      <c r="G17" s="315"/>
      <c r="H17" s="315"/>
      <c r="I17" s="315"/>
      <c r="J17" s="315"/>
      <c r="K17" s="313"/>
    </row>
    <row r="18" s="1" customFormat="1" ht="15" customHeight="1">
      <c r="B18" s="316"/>
      <c r="C18" s="317"/>
      <c r="D18" s="317"/>
      <c r="E18" s="319" t="s">
        <v>85</v>
      </c>
      <c r="F18" s="315" t="s">
        <v>1094</v>
      </c>
      <c r="G18" s="315"/>
      <c r="H18" s="315"/>
      <c r="I18" s="315"/>
      <c r="J18" s="315"/>
      <c r="K18" s="313"/>
    </row>
    <row r="19" s="1" customFormat="1" ht="15" customHeight="1">
      <c r="B19" s="316"/>
      <c r="C19" s="317"/>
      <c r="D19" s="317"/>
      <c r="E19" s="319" t="s">
        <v>1095</v>
      </c>
      <c r="F19" s="315" t="s">
        <v>1096</v>
      </c>
      <c r="G19" s="315"/>
      <c r="H19" s="315"/>
      <c r="I19" s="315"/>
      <c r="J19" s="315"/>
      <c r="K19" s="313"/>
    </row>
    <row r="20" s="1" customFormat="1" ht="15" customHeight="1">
      <c r="B20" s="316"/>
      <c r="C20" s="317"/>
      <c r="D20" s="317"/>
      <c r="E20" s="319" t="s">
        <v>1097</v>
      </c>
      <c r="F20" s="315" t="s">
        <v>1098</v>
      </c>
      <c r="G20" s="315"/>
      <c r="H20" s="315"/>
      <c r="I20" s="315"/>
      <c r="J20" s="315"/>
      <c r="K20" s="313"/>
    </row>
    <row r="21" s="1" customFormat="1" ht="15" customHeight="1">
      <c r="B21" s="316"/>
      <c r="C21" s="317"/>
      <c r="D21" s="317"/>
      <c r="E21" s="319" t="s">
        <v>1099</v>
      </c>
      <c r="F21" s="315" t="s">
        <v>1100</v>
      </c>
      <c r="G21" s="315"/>
      <c r="H21" s="315"/>
      <c r="I21" s="315"/>
      <c r="J21" s="315"/>
      <c r="K21" s="313"/>
    </row>
    <row r="22" s="1" customFormat="1" ht="15" customHeight="1">
      <c r="B22" s="316"/>
      <c r="C22" s="317"/>
      <c r="D22" s="317"/>
      <c r="E22" s="319" t="s">
        <v>1101</v>
      </c>
      <c r="F22" s="315" t="s">
        <v>1102</v>
      </c>
      <c r="G22" s="315"/>
      <c r="H22" s="315"/>
      <c r="I22" s="315"/>
      <c r="J22" s="315"/>
      <c r="K22" s="313"/>
    </row>
    <row r="23" s="1" customFormat="1" ht="15" customHeight="1">
      <c r="B23" s="316"/>
      <c r="C23" s="317"/>
      <c r="D23" s="317"/>
      <c r="E23" s="319" t="s">
        <v>1103</v>
      </c>
      <c r="F23" s="315" t="s">
        <v>1104</v>
      </c>
      <c r="G23" s="315"/>
      <c r="H23" s="315"/>
      <c r="I23" s="315"/>
      <c r="J23" s="315"/>
      <c r="K23" s="313"/>
    </row>
    <row r="24" s="1" customFormat="1" ht="12.75" customHeight="1">
      <c r="B24" s="316"/>
      <c r="C24" s="317"/>
      <c r="D24" s="317"/>
      <c r="E24" s="317"/>
      <c r="F24" s="317"/>
      <c r="G24" s="317"/>
      <c r="H24" s="317"/>
      <c r="I24" s="317"/>
      <c r="J24" s="317"/>
      <c r="K24" s="313"/>
    </row>
    <row r="25" s="1" customFormat="1" ht="15" customHeight="1">
      <c r="B25" s="316"/>
      <c r="C25" s="315" t="s">
        <v>1105</v>
      </c>
      <c r="D25" s="315"/>
      <c r="E25" s="315"/>
      <c r="F25" s="315"/>
      <c r="G25" s="315"/>
      <c r="H25" s="315"/>
      <c r="I25" s="315"/>
      <c r="J25" s="315"/>
      <c r="K25" s="313"/>
    </row>
    <row r="26" s="1" customFormat="1" ht="15" customHeight="1">
      <c r="B26" s="316"/>
      <c r="C26" s="315" t="s">
        <v>1106</v>
      </c>
      <c r="D26" s="315"/>
      <c r="E26" s="315"/>
      <c r="F26" s="315"/>
      <c r="G26" s="315"/>
      <c r="H26" s="315"/>
      <c r="I26" s="315"/>
      <c r="J26" s="315"/>
      <c r="K26" s="313"/>
    </row>
    <row r="27" s="1" customFormat="1" ht="15" customHeight="1">
      <c r="B27" s="316"/>
      <c r="C27" s="315"/>
      <c r="D27" s="315" t="s">
        <v>1107</v>
      </c>
      <c r="E27" s="315"/>
      <c r="F27" s="315"/>
      <c r="G27" s="315"/>
      <c r="H27" s="315"/>
      <c r="I27" s="315"/>
      <c r="J27" s="315"/>
      <c r="K27" s="313"/>
    </row>
    <row r="28" s="1" customFormat="1" ht="15" customHeight="1">
      <c r="B28" s="316"/>
      <c r="C28" s="317"/>
      <c r="D28" s="315" t="s">
        <v>1108</v>
      </c>
      <c r="E28" s="315"/>
      <c r="F28" s="315"/>
      <c r="G28" s="315"/>
      <c r="H28" s="315"/>
      <c r="I28" s="315"/>
      <c r="J28" s="315"/>
      <c r="K28" s="313"/>
    </row>
    <row r="29" s="1" customFormat="1" ht="12.75" customHeight="1">
      <c r="B29" s="316"/>
      <c r="C29" s="317"/>
      <c r="D29" s="317"/>
      <c r="E29" s="317"/>
      <c r="F29" s="317"/>
      <c r="G29" s="317"/>
      <c r="H29" s="317"/>
      <c r="I29" s="317"/>
      <c r="J29" s="317"/>
      <c r="K29" s="313"/>
    </row>
    <row r="30" s="1" customFormat="1" ht="15" customHeight="1">
      <c r="B30" s="316"/>
      <c r="C30" s="317"/>
      <c r="D30" s="315" t="s">
        <v>1109</v>
      </c>
      <c r="E30" s="315"/>
      <c r="F30" s="315"/>
      <c r="G30" s="315"/>
      <c r="H30" s="315"/>
      <c r="I30" s="315"/>
      <c r="J30" s="315"/>
      <c r="K30" s="313"/>
    </row>
    <row r="31" s="1" customFormat="1" ht="15" customHeight="1">
      <c r="B31" s="316"/>
      <c r="C31" s="317"/>
      <c r="D31" s="315" t="s">
        <v>1110</v>
      </c>
      <c r="E31" s="315"/>
      <c r="F31" s="315"/>
      <c r="G31" s="315"/>
      <c r="H31" s="315"/>
      <c r="I31" s="315"/>
      <c r="J31" s="315"/>
      <c r="K31" s="313"/>
    </row>
    <row r="32" s="1" customFormat="1" ht="12.75" customHeight="1">
      <c r="B32" s="316"/>
      <c r="C32" s="317"/>
      <c r="D32" s="317"/>
      <c r="E32" s="317"/>
      <c r="F32" s="317"/>
      <c r="G32" s="317"/>
      <c r="H32" s="317"/>
      <c r="I32" s="317"/>
      <c r="J32" s="317"/>
      <c r="K32" s="313"/>
    </row>
    <row r="33" s="1" customFormat="1" ht="15" customHeight="1">
      <c r="B33" s="316"/>
      <c r="C33" s="317"/>
      <c r="D33" s="315" t="s">
        <v>1111</v>
      </c>
      <c r="E33" s="315"/>
      <c r="F33" s="315"/>
      <c r="G33" s="315"/>
      <c r="H33" s="315"/>
      <c r="I33" s="315"/>
      <c r="J33" s="315"/>
      <c r="K33" s="313"/>
    </row>
    <row r="34" s="1" customFormat="1" ht="15" customHeight="1">
      <c r="B34" s="316"/>
      <c r="C34" s="317"/>
      <c r="D34" s="315" t="s">
        <v>1112</v>
      </c>
      <c r="E34" s="315"/>
      <c r="F34" s="315"/>
      <c r="G34" s="315"/>
      <c r="H34" s="315"/>
      <c r="I34" s="315"/>
      <c r="J34" s="315"/>
      <c r="K34" s="313"/>
    </row>
    <row r="35" s="1" customFormat="1" ht="15" customHeight="1">
      <c r="B35" s="316"/>
      <c r="C35" s="317"/>
      <c r="D35" s="315" t="s">
        <v>1113</v>
      </c>
      <c r="E35" s="315"/>
      <c r="F35" s="315"/>
      <c r="G35" s="315"/>
      <c r="H35" s="315"/>
      <c r="I35" s="315"/>
      <c r="J35" s="315"/>
      <c r="K35" s="313"/>
    </row>
    <row r="36" s="1" customFormat="1" ht="15" customHeight="1">
      <c r="B36" s="316"/>
      <c r="C36" s="317"/>
      <c r="D36" s="315"/>
      <c r="E36" s="318" t="s">
        <v>151</v>
      </c>
      <c r="F36" s="315"/>
      <c r="G36" s="315" t="s">
        <v>1114</v>
      </c>
      <c r="H36" s="315"/>
      <c r="I36" s="315"/>
      <c r="J36" s="315"/>
      <c r="K36" s="313"/>
    </row>
    <row r="37" s="1" customFormat="1" ht="30.75" customHeight="1">
      <c r="B37" s="316"/>
      <c r="C37" s="317"/>
      <c r="D37" s="315"/>
      <c r="E37" s="318" t="s">
        <v>1115</v>
      </c>
      <c r="F37" s="315"/>
      <c r="G37" s="315" t="s">
        <v>1116</v>
      </c>
      <c r="H37" s="315"/>
      <c r="I37" s="315"/>
      <c r="J37" s="315"/>
      <c r="K37" s="313"/>
    </row>
    <row r="38" s="1" customFormat="1" ht="15" customHeight="1">
      <c r="B38" s="316"/>
      <c r="C38" s="317"/>
      <c r="D38" s="315"/>
      <c r="E38" s="318" t="s">
        <v>59</v>
      </c>
      <c r="F38" s="315"/>
      <c r="G38" s="315" t="s">
        <v>1117</v>
      </c>
      <c r="H38" s="315"/>
      <c r="I38" s="315"/>
      <c r="J38" s="315"/>
      <c r="K38" s="313"/>
    </row>
    <row r="39" s="1" customFormat="1" ht="15" customHeight="1">
      <c r="B39" s="316"/>
      <c r="C39" s="317"/>
      <c r="D39" s="315"/>
      <c r="E39" s="318" t="s">
        <v>60</v>
      </c>
      <c r="F39" s="315"/>
      <c r="G39" s="315" t="s">
        <v>1118</v>
      </c>
      <c r="H39" s="315"/>
      <c r="I39" s="315"/>
      <c r="J39" s="315"/>
      <c r="K39" s="313"/>
    </row>
    <row r="40" s="1" customFormat="1" ht="15" customHeight="1">
      <c r="B40" s="316"/>
      <c r="C40" s="317"/>
      <c r="D40" s="315"/>
      <c r="E40" s="318" t="s">
        <v>152</v>
      </c>
      <c r="F40" s="315"/>
      <c r="G40" s="315" t="s">
        <v>1119</v>
      </c>
      <c r="H40" s="315"/>
      <c r="I40" s="315"/>
      <c r="J40" s="315"/>
      <c r="K40" s="313"/>
    </row>
    <row r="41" s="1" customFormat="1" ht="15" customHeight="1">
      <c r="B41" s="316"/>
      <c r="C41" s="317"/>
      <c r="D41" s="315"/>
      <c r="E41" s="318" t="s">
        <v>153</v>
      </c>
      <c r="F41" s="315"/>
      <c r="G41" s="315" t="s">
        <v>1120</v>
      </c>
      <c r="H41" s="315"/>
      <c r="I41" s="315"/>
      <c r="J41" s="315"/>
      <c r="K41" s="313"/>
    </row>
    <row r="42" s="1" customFormat="1" ht="15" customHeight="1">
      <c r="B42" s="316"/>
      <c r="C42" s="317"/>
      <c r="D42" s="315"/>
      <c r="E42" s="318" t="s">
        <v>1121</v>
      </c>
      <c r="F42" s="315"/>
      <c r="G42" s="315" t="s">
        <v>1122</v>
      </c>
      <c r="H42" s="315"/>
      <c r="I42" s="315"/>
      <c r="J42" s="315"/>
      <c r="K42" s="313"/>
    </row>
    <row r="43" s="1" customFormat="1" ht="15" customHeight="1">
      <c r="B43" s="316"/>
      <c r="C43" s="317"/>
      <c r="D43" s="315"/>
      <c r="E43" s="318"/>
      <c r="F43" s="315"/>
      <c r="G43" s="315" t="s">
        <v>1123</v>
      </c>
      <c r="H43" s="315"/>
      <c r="I43" s="315"/>
      <c r="J43" s="315"/>
      <c r="K43" s="313"/>
    </row>
    <row r="44" s="1" customFormat="1" ht="15" customHeight="1">
      <c r="B44" s="316"/>
      <c r="C44" s="317"/>
      <c r="D44" s="315"/>
      <c r="E44" s="318" t="s">
        <v>1124</v>
      </c>
      <c r="F44" s="315"/>
      <c r="G44" s="315" t="s">
        <v>1125</v>
      </c>
      <c r="H44" s="315"/>
      <c r="I44" s="315"/>
      <c r="J44" s="315"/>
      <c r="K44" s="313"/>
    </row>
    <row r="45" s="1" customFormat="1" ht="15" customHeight="1">
      <c r="B45" s="316"/>
      <c r="C45" s="317"/>
      <c r="D45" s="315"/>
      <c r="E45" s="318" t="s">
        <v>155</v>
      </c>
      <c r="F45" s="315"/>
      <c r="G45" s="315" t="s">
        <v>1126</v>
      </c>
      <c r="H45" s="315"/>
      <c r="I45" s="315"/>
      <c r="J45" s="315"/>
      <c r="K45" s="313"/>
    </row>
    <row r="46" s="1" customFormat="1" ht="12.75" customHeight="1">
      <c r="B46" s="316"/>
      <c r="C46" s="317"/>
      <c r="D46" s="315"/>
      <c r="E46" s="315"/>
      <c r="F46" s="315"/>
      <c r="G46" s="315"/>
      <c r="H46" s="315"/>
      <c r="I46" s="315"/>
      <c r="J46" s="315"/>
      <c r="K46" s="313"/>
    </row>
    <row r="47" s="1" customFormat="1" ht="15" customHeight="1">
      <c r="B47" s="316"/>
      <c r="C47" s="317"/>
      <c r="D47" s="315" t="s">
        <v>1127</v>
      </c>
      <c r="E47" s="315"/>
      <c r="F47" s="315"/>
      <c r="G47" s="315"/>
      <c r="H47" s="315"/>
      <c r="I47" s="315"/>
      <c r="J47" s="315"/>
      <c r="K47" s="313"/>
    </row>
    <row r="48" s="1" customFormat="1" ht="15" customHeight="1">
      <c r="B48" s="316"/>
      <c r="C48" s="317"/>
      <c r="D48" s="317"/>
      <c r="E48" s="315" t="s">
        <v>1128</v>
      </c>
      <c r="F48" s="315"/>
      <c r="G48" s="315"/>
      <c r="H48" s="315"/>
      <c r="I48" s="315"/>
      <c r="J48" s="315"/>
      <c r="K48" s="313"/>
    </row>
    <row r="49" s="1" customFormat="1" ht="15" customHeight="1">
      <c r="B49" s="316"/>
      <c r="C49" s="317"/>
      <c r="D49" s="317"/>
      <c r="E49" s="315" t="s">
        <v>1129</v>
      </c>
      <c r="F49" s="315"/>
      <c r="G49" s="315"/>
      <c r="H49" s="315"/>
      <c r="I49" s="315"/>
      <c r="J49" s="315"/>
      <c r="K49" s="313"/>
    </row>
    <row r="50" s="1" customFormat="1" ht="15" customHeight="1">
      <c r="B50" s="316"/>
      <c r="C50" s="317"/>
      <c r="D50" s="317"/>
      <c r="E50" s="315" t="s">
        <v>1130</v>
      </c>
      <c r="F50" s="315"/>
      <c r="G50" s="315"/>
      <c r="H50" s="315"/>
      <c r="I50" s="315"/>
      <c r="J50" s="315"/>
      <c r="K50" s="313"/>
    </row>
    <row r="51" s="1" customFormat="1" ht="15" customHeight="1">
      <c r="B51" s="316"/>
      <c r="C51" s="317"/>
      <c r="D51" s="315" t="s">
        <v>1131</v>
      </c>
      <c r="E51" s="315"/>
      <c r="F51" s="315"/>
      <c r="G51" s="315"/>
      <c r="H51" s="315"/>
      <c r="I51" s="315"/>
      <c r="J51" s="315"/>
      <c r="K51" s="313"/>
    </row>
    <row r="52" s="1" customFormat="1" ht="25.5" customHeight="1">
      <c r="B52" s="311"/>
      <c r="C52" s="312" t="s">
        <v>1132</v>
      </c>
      <c r="D52" s="312"/>
      <c r="E52" s="312"/>
      <c r="F52" s="312"/>
      <c r="G52" s="312"/>
      <c r="H52" s="312"/>
      <c r="I52" s="312"/>
      <c r="J52" s="312"/>
      <c r="K52" s="313"/>
    </row>
    <row r="53" s="1" customFormat="1" ht="5.25" customHeight="1">
      <c r="B53" s="311"/>
      <c r="C53" s="314"/>
      <c r="D53" s="314"/>
      <c r="E53" s="314"/>
      <c r="F53" s="314"/>
      <c r="G53" s="314"/>
      <c r="H53" s="314"/>
      <c r="I53" s="314"/>
      <c r="J53" s="314"/>
      <c r="K53" s="313"/>
    </row>
    <row r="54" s="1" customFormat="1" ht="15" customHeight="1">
      <c r="B54" s="311"/>
      <c r="C54" s="315" t="s">
        <v>1133</v>
      </c>
      <c r="D54" s="315"/>
      <c r="E54" s="315"/>
      <c r="F54" s="315"/>
      <c r="G54" s="315"/>
      <c r="H54" s="315"/>
      <c r="I54" s="315"/>
      <c r="J54" s="315"/>
      <c r="K54" s="313"/>
    </row>
    <row r="55" s="1" customFormat="1" ht="15" customHeight="1">
      <c r="B55" s="311"/>
      <c r="C55" s="315" t="s">
        <v>1134</v>
      </c>
      <c r="D55" s="315"/>
      <c r="E55" s="315"/>
      <c r="F55" s="315"/>
      <c r="G55" s="315"/>
      <c r="H55" s="315"/>
      <c r="I55" s="315"/>
      <c r="J55" s="315"/>
      <c r="K55" s="313"/>
    </row>
    <row r="56" s="1" customFormat="1" ht="12.75" customHeight="1">
      <c r="B56" s="311"/>
      <c r="C56" s="315"/>
      <c r="D56" s="315"/>
      <c r="E56" s="315"/>
      <c r="F56" s="315"/>
      <c r="G56" s="315"/>
      <c r="H56" s="315"/>
      <c r="I56" s="315"/>
      <c r="J56" s="315"/>
      <c r="K56" s="313"/>
    </row>
    <row r="57" s="1" customFormat="1" ht="15" customHeight="1">
      <c r="B57" s="311"/>
      <c r="C57" s="315" t="s">
        <v>1135</v>
      </c>
      <c r="D57" s="315"/>
      <c r="E57" s="315"/>
      <c r="F57" s="315"/>
      <c r="G57" s="315"/>
      <c r="H57" s="315"/>
      <c r="I57" s="315"/>
      <c r="J57" s="315"/>
      <c r="K57" s="313"/>
    </row>
    <row r="58" s="1" customFormat="1" ht="15" customHeight="1">
      <c r="B58" s="311"/>
      <c r="C58" s="317"/>
      <c r="D58" s="315" t="s">
        <v>1136</v>
      </c>
      <c r="E58" s="315"/>
      <c r="F58" s="315"/>
      <c r="G58" s="315"/>
      <c r="H58" s="315"/>
      <c r="I58" s="315"/>
      <c r="J58" s="315"/>
      <c r="K58" s="313"/>
    </row>
    <row r="59" s="1" customFormat="1" ht="15" customHeight="1">
      <c r="B59" s="311"/>
      <c r="C59" s="317"/>
      <c r="D59" s="315" t="s">
        <v>1137</v>
      </c>
      <c r="E59" s="315"/>
      <c r="F59" s="315"/>
      <c r="G59" s="315"/>
      <c r="H59" s="315"/>
      <c r="I59" s="315"/>
      <c r="J59" s="315"/>
      <c r="K59" s="313"/>
    </row>
    <row r="60" s="1" customFormat="1" ht="15" customHeight="1">
      <c r="B60" s="311"/>
      <c r="C60" s="317"/>
      <c r="D60" s="315" t="s">
        <v>1138</v>
      </c>
      <c r="E60" s="315"/>
      <c r="F60" s="315"/>
      <c r="G60" s="315"/>
      <c r="H60" s="315"/>
      <c r="I60" s="315"/>
      <c r="J60" s="315"/>
      <c r="K60" s="313"/>
    </row>
    <row r="61" s="1" customFormat="1" ht="15" customHeight="1">
      <c r="B61" s="311"/>
      <c r="C61" s="317"/>
      <c r="D61" s="315" t="s">
        <v>1139</v>
      </c>
      <c r="E61" s="315"/>
      <c r="F61" s="315"/>
      <c r="G61" s="315"/>
      <c r="H61" s="315"/>
      <c r="I61" s="315"/>
      <c r="J61" s="315"/>
      <c r="K61" s="313"/>
    </row>
    <row r="62" s="1" customFormat="1" ht="15" customHeight="1">
      <c r="B62" s="311"/>
      <c r="C62" s="317"/>
      <c r="D62" s="320" t="s">
        <v>1140</v>
      </c>
      <c r="E62" s="320"/>
      <c r="F62" s="320"/>
      <c r="G62" s="320"/>
      <c r="H62" s="320"/>
      <c r="I62" s="320"/>
      <c r="J62" s="320"/>
      <c r="K62" s="313"/>
    </row>
    <row r="63" s="1" customFormat="1" ht="15" customHeight="1">
      <c r="B63" s="311"/>
      <c r="C63" s="317"/>
      <c r="D63" s="315" t="s">
        <v>1141</v>
      </c>
      <c r="E63" s="315"/>
      <c r="F63" s="315"/>
      <c r="G63" s="315"/>
      <c r="H63" s="315"/>
      <c r="I63" s="315"/>
      <c r="J63" s="315"/>
      <c r="K63" s="313"/>
    </row>
    <row r="64" s="1" customFormat="1" ht="12.75" customHeight="1">
      <c r="B64" s="311"/>
      <c r="C64" s="317"/>
      <c r="D64" s="317"/>
      <c r="E64" s="321"/>
      <c r="F64" s="317"/>
      <c r="G64" s="317"/>
      <c r="H64" s="317"/>
      <c r="I64" s="317"/>
      <c r="J64" s="317"/>
      <c r="K64" s="313"/>
    </row>
    <row r="65" s="1" customFormat="1" ht="15" customHeight="1">
      <c r="B65" s="311"/>
      <c r="C65" s="317"/>
      <c r="D65" s="315" t="s">
        <v>1142</v>
      </c>
      <c r="E65" s="315"/>
      <c r="F65" s="315"/>
      <c r="G65" s="315"/>
      <c r="H65" s="315"/>
      <c r="I65" s="315"/>
      <c r="J65" s="315"/>
      <c r="K65" s="313"/>
    </row>
    <row r="66" s="1" customFormat="1" ht="15" customHeight="1">
      <c r="B66" s="311"/>
      <c r="C66" s="317"/>
      <c r="D66" s="320" t="s">
        <v>1143</v>
      </c>
      <c r="E66" s="320"/>
      <c r="F66" s="320"/>
      <c r="G66" s="320"/>
      <c r="H66" s="320"/>
      <c r="I66" s="320"/>
      <c r="J66" s="320"/>
      <c r="K66" s="313"/>
    </row>
    <row r="67" s="1" customFormat="1" ht="15" customHeight="1">
      <c r="B67" s="311"/>
      <c r="C67" s="317"/>
      <c r="D67" s="315" t="s">
        <v>1144</v>
      </c>
      <c r="E67" s="315"/>
      <c r="F67" s="315"/>
      <c r="G67" s="315"/>
      <c r="H67" s="315"/>
      <c r="I67" s="315"/>
      <c r="J67" s="315"/>
      <c r="K67" s="313"/>
    </row>
    <row r="68" s="1" customFormat="1" ht="15" customHeight="1">
      <c r="B68" s="311"/>
      <c r="C68" s="317"/>
      <c r="D68" s="315" t="s">
        <v>1145</v>
      </c>
      <c r="E68" s="315"/>
      <c r="F68" s="315"/>
      <c r="G68" s="315"/>
      <c r="H68" s="315"/>
      <c r="I68" s="315"/>
      <c r="J68" s="315"/>
      <c r="K68" s="313"/>
    </row>
    <row r="69" s="1" customFormat="1" ht="15" customHeight="1">
      <c r="B69" s="311"/>
      <c r="C69" s="317"/>
      <c r="D69" s="315" t="s">
        <v>1146</v>
      </c>
      <c r="E69" s="315"/>
      <c r="F69" s="315"/>
      <c r="G69" s="315"/>
      <c r="H69" s="315"/>
      <c r="I69" s="315"/>
      <c r="J69" s="315"/>
      <c r="K69" s="313"/>
    </row>
    <row r="70" s="1" customFormat="1" ht="15" customHeight="1">
      <c r="B70" s="311"/>
      <c r="C70" s="317"/>
      <c r="D70" s="315" t="s">
        <v>1147</v>
      </c>
      <c r="E70" s="315"/>
      <c r="F70" s="315"/>
      <c r="G70" s="315"/>
      <c r="H70" s="315"/>
      <c r="I70" s="315"/>
      <c r="J70" s="315"/>
      <c r="K70" s="313"/>
    </row>
    <row r="71" s="1" customFormat="1" ht="12.75" customHeight="1">
      <c r="B71" s="322"/>
      <c r="C71" s="323"/>
      <c r="D71" s="323"/>
      <c r="E71" s="323"/>
      <c r="F71" s="323"/>
      <c r="G71" s="323"/>
      <c r="H71" s="323"/>
      <c r="I71" s="323"/>
      <c r="J71" s="323"/>
      <c r="K71" s="324"/>
    </row>
    <row r="72" s="1" customFormat="1" ht="18.75" customHeight="1">
      <c r="B72" s="325"/>
      <c r="C72" s="325"/>
      <c r="D72" s="325"/>
      <c r="E72" s="325"/>
      <c r="F72" s="325"/>
      <c r="G72" s="325"/>
      <c r="H72" s="325"/>
      <c r="I72" s="325"/>
      <c r="J72" s="325"/>
      <c r="K72" s="326"/>
    </row>
    <row r="73" s="1" customFormat="1" ht="18.75" customHeight="1">
      <c r="B73" s="326"/>
      <c r="C73" s="326"/>
      <c r="D73" s="326"/>
      <c r="E73" s="326"/>
      <c r="F73" s="326"/>
      <c r="G73" s="326"/>
      <c r="H73" s="326"/>
      <c r="I73" s="326"/>
      <c r="J73" s="326"/>
      <c r="K73" s="326"/>
    </row>
    <row r="74" s="1" customFormat="1" ht="7.5" customHeight="1">
      <c r="B74" s="327"/>
      <c r="C74" s="328"/>
      <c r="D74" s="328"/>
      <c r="E74" s="328"/>
      <c r="F74" s="328"/>
      <c r="G74" s="328"/>
      <c r="H74" s="328"/>
      <c r="I74" s="328"/>
      <c r="J74" s="328"/>
      <c r="K74" s="329"/>
    </row>
    <row r="75" s="1" customFormat="1" ht="45" customHeight="1">
      <c r="B75" s="330"/>
      <c r="C75" s="331" t="s">
        <v>1148</v>
      </c>
      <c r="D75" s="331"/>
      <c r="E75" s="331"/>
      <c r="F75" s="331"/>
      <c r="G75" s="331"/>
      <c r="H75" s="331"/>
      <c r="I75" s="331"/>
      <c r="J75" s="331"/>
      <c r="K75" s="332"/>
    </row>
    <row r="76" s="1" customFormat="1" ht="17.25" customHeight="1">
      <c r="B76" s="330"/>
      <c r="C76" s="333" t="s">
        <v>1149</v>
      </c>
      <c r="D76" s="333"/>
      <c r="E76" s="333"/>
      <c r="F76" s="333" t="s">
        <v>1150</v>
      </c>
      <c r="G76" s="334"/>
      <c r="H76" s="333" t="s">
        <v>60</v>
      </c>
      <c r="I76" s="333" t="s">
        <v>63</v>
      </c>
      <c r="J76" s="333" t="s">
        <v>1151</v>
      </c>
      <c r="K76" s="332"/>
    </row>
    <row r="77" s="1" customFormat="1" ht="17.25" customHeight="1">
      <c r="B77" s="330"/>
      <c r="C77" s="335" t="s">
        <v>1152</v>
      </c>
      <c r="D77" s="335"/>
      <c r="E77" s="335"/>
      <c r="F77" s="336" t="s">
        <v>1153</v>
      </c>
      <c r="G77" s="337"/>
      <c r="H77" s="335"/>
      <c r="I77" s="335"/>
      <c r="J77" s="335" t="s">
        <v>1154</v>
      </c>
      <c r="K77" s="332"/>
    </row>
    <row r="78" s="1" customFormat="1" ht="5.25" customHeight="1">
      <c r="B78" s="330"/>
      <c r="C78" s="338"/>
      <c r="D78" s="338"/>
      <c r="E78" s="338"/>
      <c r="F78" s="338"/>
      <c r="G78" s="339"/>
      <c r="H78" s="338"/>
      <c r="I78" s="338"/>
      <c r="J78" s="338"/>
      <c r="K78" s="332"/>
    </row>
    <row r="79" s="1" customFormat="1" ht="15" customHeight="1">
      <c r="B79" s="330"/>
      <c r="C79" s="318" t="s">
        <v>59</v>
      </c>
      <c r="D79" s="340"/>
      <c r="E79" s="340"/>
      <c r="F79" s="341" t="s">
        <v>1155</v>
      </c>
      <c r="G79" s="342"/>
      <c r="H79" s="318" t="s">
        <v>1156</v>
      </c>
      <c r="I79" s="318" t="s">
        <v>1157</v>
      </c>
      <c r="J79" s="318">
        <v>20</v>
      </c>
      <c r="K79" s="332"/>
    </row>
    <row r="80" s="1" customFormat="1" ht="15" customHeight="1">
      <c r="B80" s="330"/>
      <c r="C80" s="318" t="s">
        <v>1158</v>
      </c>
      <c r="D80" s="318"/>
      <c r="E80" s="318"/>
      <c r="F80" s="341" t="s">
        <v>1155</v>
      </c>
      <c r="G80" s="342"/>
      <c r="H80" s="318" t="s">
        <v>1159</v>
      </c>
      <c r="I80" s="318" t="s">
        <v>1157</v>
      </c>
      <c r="J80" s="318">
        <v>120</v>
      </c>
      <c r="K80" s="332"/>
    </row>
    <row r="81" s="1" customFormat="1" ht="15" customHeight="1">
      <c r="B81" s="343"/>
      <c r="C81" s="318" t="s">
        <v>1160</v>
      </c>
      <c r="D81" s="318"/>
      <c r="E81" s="318"/>
      <c r="F81" s="341" t="s">
        <v>1161</v>
      </c>
      <c r="G81" s="342"/>
      <c r="H81" s="318" t="s">
        <v>1162</v>
      </c>
      <c r="I81" s="318" t="s">
        <v>1157</v>
      </c>
      <c r="J81" s="318">
        <v>50</v>
      </c>
      <c r="K81" s="332"/>
    </row>
    <row r="82" s="1" customFormat="1" ht="15" customHeight="1">
      <c r="B82" s="343"/>
      <c r="C82" s="318" t="s">
        <v>1163</v>
      </c>
      <c r="D82" s="318"/>
      <c r="E82" s="318"/>
      <c r="F82" s="341" t="s">
        <v>1155</v>
      </c>
      <c r="G82" s="342"/>
      <c r="H82" s="318" t="s">
        <v>1164</v>
      </c>
      <c r="I82" s="318" t="s">
        <v>1165</v>
      </c>
      <c r="J82" s="318"/>
      <c r="K82" s="332"/>
    </row>
    <row r="83" s="1" customFormat="1" ht="15" customHeight="1">
      <c r="B83" s="343"/>
      <c r="C83" s="344" t="s">
        <v>1166</v>
      </c>
      <c r="D83" s="344"/>
      <c r="E83" s="344"/>
      <c r="F83" s="345" t="s">
        <v>1161</v>
      </c>
      <c r="G83" s="344"/>
      <c r="H83" s="344" t="s">
        <v>1167</v>
      </c>
      <c r="I83" s="344" t="s">
        <v>1157</v>
      </c>
      <c r="J83" s="344">
        <v>15</v>
      </c>
      <c r="K83" s="332"/>
    </row>
    <row r="84" s="1" customFormat="1" ht="15" customHeight="1">
      <c r="B84" s="343"/>
      <c r="C84" s="344" t="s">
        <v>1168</v>
      </c>
      <c r="D84" s="344"/>
      <c r="E84" s="344"/>
      <c r="F84" s="345" t="s">
        <v>1161</v>
      </c>
      <c r="G84" s="344"/>
      <c r="H84" s="344" t="s">
        <v>1169</v>
      </c>
      <c r="I84" s="344" t="s">
        <v>1157</v>
      </c>
      <c r="J84" s="344">
        <v>15</v>
      </c>
      <c r="K84" s="332"/>
    </row>
    <row r="85" s="1" customFormat="1" ht="15" customHeight="1">
      <c r="B85" s="343"/>
      <c r="C85" s="344" t="s">
        <v>1170</v>
      </c>
      <c r="D85" s="344"/>
      <c r="E85" s="344"/>
      <c r="F85" s="345" t="s">
        <v>1161</v>
      </c>
      <c r="G85" s="344"/>
      <c r="H85" s="344" t="s">
        <v>1171</v>
      </c>
      <c r="I85" s="344" t="s">
        <v>1157</v>
      </c>
      <c r="J85" s="344">
        <v>20</v>
      </c>
      <c r="K85" s="332"/>
    </row>
    <row r="86" s="1" customFormat="1" ht="15" customHeight="1">
      <c r="B86" s="343"/>
      <c r="C86" s="344" t="s">
        <v>1172</v>
      </c>
      <c r="D86" s="344"/>
      <c r="E86" s="344"/>
      <c r="F86" s="345" t="s">
        <v>1161</v>
      </c>
      <c r="G86" s="344"/>
      <c r="H86" s="344" t="s">
        <v>1173</v>
      </c>
      <c r="I86" s="344" t="s">
        <v>1157</v>
      </c>
      <c r="J86" s="344">
        <v>20</v>
      </c>
      <c r="K86" s="332"/>
    </row>
    <row r="87" s="1" customFormat="1" ht="15" customHeight="1">
      <c r="B87" s="343"/>
      <c r="C87" s="318" t="s">
        <v>1174</v>
      </c>
      <c r="D87" s="318"/>
      <c r="E87" s="318"/>
      <c r="F87" s="341" t="s">
        <v>1161</v>
      </c>
      <c r="G87" s="342"/>
      <c r="H87" s="318" t="s">
        <v>1175</v>
      </c>
      <c r="I87" s="318" t="s">
        <v>1157</v>
      </c>
      <c r="J87" s="318">
        <v>50</v>
      </c>
      <c r="K87" s="332"/>
    </row>
    <row r="88" s="1" customFormat="1" ht="15" customHeight="1">
      <c r="B88" s="343"/>
      <c r="C88" s="318" t="s">
        <v>1176</v>
      </c>
      <c r="D88" s="318"/>
      <c r="E88" s="318"/>
      <c r="F88" s="341" t="s">
        <v>1161</v>
      </c>
      <c r="G88" s="342"/>
      <c r="H88" s="318" t="s">
        <v>1177</v>
      </c>
      <c r="I88" s="318" t="s">
        <v>1157</v>
      </c>
      <c r="J88" s="318">
        <v>20</v>
      </c>
      <c r="K88" s="332"/>
    </row>
    <row r="89" s="1" customFormat="1" ht="15" customHeight="1">
      <c r="B89" s="343"/>
      <c r="C89" s="318" t="s">
        <v>1178</v>
      </c>
      <c r="D89" s="318"/>
      <c r="E89" s="318"/>
      <c r="F89" s="341" t="s">
        <v>1161</v>
      </c>
      <c r="G89" s="342"/>
      <c r="H89" s="318" t="s">
        <v>1179</v>
      </c>
      <c r="I89" s="318" t="s">
        <v>1157</v>
      </c>
      <c r="J89" s="318">
        <v>20</v>
      </c>
      <c r="K89" s="332"/>
    </row>
    <row r="90" s="1" customFormat="1" ht="15" customHeight="1">
      <c r="B90" s="343"/>
      <c r="C90" s="318" t="s">
        <v>1180</v>
      </c>
      <c r="D90" s="318"/>
      <c r="E90" s="318"/>
      <c r="F90" s="341" t="s">
        <v>1161</v>
      </c>
      <c r="G90" s="342"/>
      <c r="H90" s="318" t="s">
        <v>1181</v>
      </c>
      <c r="I90" s="318" t="s">
        <v>1157</v>
      </c>
      <c r="J90" s="318">
        <v>50</v>
      </c>
      <c r="K90" s="332"/>
    </row>
    <row r="91" s="1" customFormat="1" ht="15" customHeight="1">
      <c r="B91" s="343"/>
      <c r="C91" s="318" t="s">
        <v>1182</v>
      </c>
      <c r="D91" s="318"/>
      <c r="E91" s="318"/>
      <c r="F91" s="341" t="s">
        <v>1161</v>
      </c>
      <c r="G91" s="342"/>
      <c r="H91" s="318" t="s">
        <v>1182</v>
      </c>
      <c r="I91" s="318" t="s">
        <v>1157</v>
      </c>
      <c r="J91" s="318">
        <v>50</v>
      </c>
      <c r="K91" s="332"/>
    </row>
    <row r="92" s="1" customFormat="1" ht="15" customHeight="1">
      <c r="B92" s="343"/>
      <c r="C92" s="318" t="s">
        <v>1183</v>
      </c>
      <c r="D92" s="318"/>
      <c r="E92" s="318"/>
      <c r="F92" s="341" t="s">
        <v>1161</v>
      </c>
      <c r="G92" s="342"/>
      <c r="H92" s="318" t="s">
        <v>1184</v>
      </c>
      <c r="I92" s="318" t="s">
        <v>1157</v>
      </c>
      <c r="J92" s="318">
        <v>255</v>
      </c>
      <c r="K92" s="332"/>
    </row>
    <row r="93" s="1" customFormat="1" ht="15" customHeight="1">
      <c r="B93" s="343"/>
      <c r="C93" s="318" t="s">
        <v>1185</v>
      </c>
      <c r="D93" s="318"/>
      <c r="E93" s="318"/>
      <c r="F93" s="341" t="s">
        <v>1155</v>
      </c>
      <c r="G93" s="342"/>
      <c r="H93" s="318" t="s">
        <v>1186</v>
      </c>
      <c r="I93" s="318" t="s">
        <v>1187</v>
      </c>
      <c r="J93" s="318"/>
      <c r="K93" s="332"/>
    </row>
    <row r="94" s="1" customFormat="1" ht="15" customHeight="1">
      <c r="B94" s="343"/>
      <c r="C94" s="318" t="s">
        <v>1188</v>
      </c>
      <c r="D94" s="318"/>
      <c r="E94" s="318"/>
      <c r="F94" s="341" t="s">
        <v>1155</v>
      </c>
      <c r="G94" s="342"/>
      <c r="H94" s="318" t="s">
        <v>1189</v>
      </c>
      <c r="I94" s="318" t="s">
        <v>1190</v>
      </c>
      <c r="J94" s="318"/>
      <c r="K94" s="332"/>
    </row>
    <row r="95" s="1" customFormat="1" ht="15" customHeight="1">
      <c r="B95" s="343"/>
      <c r="C95" s="318" t="s">
        <v>1191</v>
      </c>
      <c r="D95" s="318"/>
      <c r="E95" s="318"/>
      <c r="F95" s="341" t="s">
        <v>1155</v>
      </c>
      <c r="G95" s="342"/>
      <c r="H95" s="318" t="s">
        <v>1191</v>
      </c>
      <c r="I95" s="318" t="s">
        <v>1190</v>
      </c>
      <c r="J95" s="318"/>
      <c r="K95" s="332"/>
    </row>
    <row r="96" s="1" customFormat="1" ht="15" customHeight="1">
      <c r="B96" s="343"/>
      <c r="C96" s="318" t="s">
        <v>44</v>
      </c>
      <c r="D96" s="318"/>
      <c r="E96" s="318"/>
      <c r="F96" s="341" t="s">
        <v>1155</v>
      </c>
      <c r="G96" s="342"/>
      <c r="H96" s="318" t="s">
        <v>1192</v>
      </c>
      <c r="I96" s="318" t="s">
        <v>1190</v>
      </c>
      <c r="J96" s="318"/>
      <c r="K96" s="332"/>
    </row>
    <row r="97" s="1" customFormat="1" ht="15" customHeight="1">
      <c r="B97" s="343"/>
      <c r="C97" s="318" t="s">
        <v>54</v>
      </c>
      <c r="D97" s="318"/>
      <c r="E97" s="318"/>
      <c r="F97" s="341" t="s">
        <v>1155</v>
      </c>
      <c r="G97" s="342"/>
      <c r="H97" s="318" t="s">
        <v>1193</v>
      </c>
      <c r="I97" s="318" t="s">
        <v>1190</v>
      </c>
      <c r="J97" s="318"/>
      <c r="K97" s="332"/>
    </row>
    <row r="98" s="1" customFormat="1" ht="15" customHeight="1">
      <c r="B98" s="346"/>
      <c r="C98" s="347"/>
      <c r="D98" s="347"/>
      <c r="E98" s="347"/>
      <c r="F98" s="347"/>
      <c r="G98" s="347"/>
      <c r="H98" s="347"/>
      <c r="I98" s="347"/>
      <c r="J98" s="347"/>
      <c r="K98" s="348"/>
    </row>
    <row r="99" s="1" customFormat="1" ht="18.75" customHeight="1">
      <c r="B99" s="349"/>
      <c r="C99" s="350"/>
      <c r="D99" s="350"/>
      <c r="E99" s="350"/>
      <c r="F99" s="350"/>
      <c r="G99" s="350"/>
      <c r="H99" s="350"/>
      <c r="I99" s="350"/>
      <c r="J99" s="350"/>
      <c r="K99" s="349"/>
    </row>
    <row r="100" s="1" customFormat="1" ht="18.75" customHeight="1"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</row>
    <row r="101" s="1" customFormat="1" ht="7.5" customHeight="1">
      <c r="B101" s="327"/>
      <c r="C101" s="328"/>
      <c r="D101" s="328"/>
      <c r="E101" s="328"/>
      <c r="F101" s="328"/>
      <c r="G101" s="328"/>
      <c r="H101" s="328"/>
      <c r="I101" s="328"/>
      <c r="J101" s="328"/>
      <c r="K101" s="329"/>
    </row>
    <row r="102" s="1" customFormat="1" ht="45" customHeight="1">
      <c r="B102" s="330"/>
      <c r="C102" s="331" t="s">
        <v>1194</v>
      </c>
      <c r="D102" s="331"/>
      <c r="E102" s="331"/>
      <c r="F102" s="331"/>
      <c r="G102" s="331"/>
      <c r="H102" s="331"/>
      <c r="I102" s="331"/>
      <c r="J102" s="331"/>
      <c r="K102" s="332"/>
    </row>
    <row r="103" s="1" customFormat="1" ht="17.25" customHeight="1">
      <c r="B103" s="330"/>
      <c r="C103" s="333" t="s">
        <v>1149</v>
      </c>
      <c r="D103" s="333"/>
      <c r="E103" s="333"/>
      <c r="F103" s="333" t="s">
        <v>1150</v>
      </c>
      <c r="G103" s="334"/>
      <c r="H103" s="333" t="s">
        <v>60</v>
      </c>
      <c r="I103" s="333" t="s">
        <v>63</v>
      </c>
      <c r="J103" s="333" t="s">
        <v>1151</v>
      </c>
      <c r="K103" s="332"/>
    </row>
    <row r="104" s="1" customFormat="1" ht="17.25" customHeight="1">
      <c r="B104" s="330"/>
      <c r="C104" s="335" t="s">
        <v>1152</v>
      </c>
      <c r="D104" s="335"/>
      <c r="E104" s="335"/>
      <c r="F104" s="336" t="s">
        <v>1153</v>
      </c>
      <c r="G104" s="337"/>
      <c r="H104" s="335"/>
      <c r="I104" s="335"/>
      <c r="J104" s="335" t="s">
        <v>1154</v>
      </c>
      <c r="K104" s="332"/>
    </row>
    <row r="105" s="1" customFormat="1" ht="5.25" customHeight="1">
      <c r="B105" s="330"/>
      <c r="C105" s="333"/>
      <c r="D105" s="333"/>
      <c r="E105" s="333"/>
      <c r="F105" s="333"/>
      <c r="G105" s="351"/>
      <c r="H105" s="333"/>
      <c r="I105" s="333"/>
      <c r="J105" s="333"/>
      <c r="K105" s="332"/>
    </row>
    <row r="106" s="1" customFormat="1" ht="15" customHeight="1">
      <c r="B106" s="330"/>
      <c r="C106" s="318" t="s">
        <v>59</v>
      </c>
      <c r="D106" s="340"/>
      <c r="E106" s="340"/>
      <c r="F106" s="341" t="s">
        <v>1155</v>
      </c>
      <c r="G106" s="318"/>
      <c r="H106" s="318" t="s">
        <v>1195</v>
      </c>
      <c r="I106" s="318" t="s">
        <v>1157</v>
      </c>
      <c r="J106" s="318">
        <v>20</v>
      </c>
      <c r="K106" s="332"/>
    </row>
    <row r="107" s="1" customFormat="1" ht="15" customHeight="1">
      <c r="B107" s="330"/>
      <c r="C107" s="318" t="s">
        <v>1158</v>
      </c>
      <c r="D107" s="318"/>
      <c r="E107" s="318"/>
      <c r="F107" s="341" t="s">
        <v>1155</v>
      </c>
      <c r="G107" s="318"/>
      <c r="H107" s="318" t="s">
        <v>1195</v>
      </c>
      <c r="I107" s="318" t="s">
        <v>1157</v>
      </c>
      <c r="J107" s="318">
        <v>120</v>
      </c>
      <c r="K107" s="332"/>
    </row>
    <row r="108" s="1" customFormat="1" ht="15" customHeight="1">
      <c r="B108" s="343"/>
      <c r="C108" s="318" t="s">
        <v>1160</v>
      </c>
      <c r="D108" s="318"/>
      <c r="E108" s="318"/>
      <c r="F108" s="341" t="s">
        <v>1161</v>
      </c>
      <c r="G108" s="318"/>
      <c r="H108" s="318" t="s">
        <v>1195</v>
      </c>
      <c r="I108" s="318" t="s">
        <v>1157</v>
      </c>
      <c r="J108" s="318">
        <v>50</v>
      </c>
      <c r="K108" s="332"/>
    </row>
    <row r="109" s="1" customFormat="1" ht="15" customHeight="1">
      <c r="B109" s="343"/>
      <c r="C109" s="318" t="s">
        <v>1163</v>
      </c>
      <c r="D109" s="318"/>
      <c r="E109" s="318"/>
      <c r="F109" s="341" t="s">
        <v>1155</v>
      </c>
      <c r="G109" s="318"/>
      <c r="H109" s="318" t="s">
        <v>1195</v>
      </c>
      <c r="I109" s="318" t="s">
        <v>1165</v>
      </c>
      <c r="J109" s="318"/>
      <c r="K109" s="332"/>
    </row>
    <row r="110" s="1" customFormat="1" ht="15" customHeight="1">
      <c r="B110" s="343"/>
      <c r="C110" s="318" t="s">
        <v>1174</v>
      </c>
      <c r="D110" s="318"/>
      <c r="E110" s="318"/>
      <c r="F110" s="341" t="s">
        <v>1161</v>
      </c>
      <c r="G110" s="318"/>
      <c r="H110" s="318" t="s">
        <v>1195</v>
      </c>
      <c r="I110" s="318" t="s">
        <v>1157</v>
      </c>
      <c r="J110" s="318">
        <v>50</v>
      </c>
      <c r="K110" s="332"/>
    </row>
    <row r="111" s="1" customFormat="1" ht="15" customHeight="1">
      <c r="B111" s="343"/>
      <c r="C111" s="318" t="s">
        <v>1182</v>
      </c>
      <c r="D111" s="318"/>
      <c r="E111" s="318"/>
      <c r="F111" s="341" t="s">
        <v>1161</v>
      </c>
      <c r="G111" s="318"/>
      <c r="H111" s="318" t="s">
        <v>1195</v>
      </c>
      <c r="I111" s="318" t="s">
        <v>1157</v>
      </c>
      <c r="J111" s="318">
        <v>50</v>
      </c>
      <c r="K111" s="332"/>
    </row>
    <row r="112" s="1" customFormat="1" ht="15" customHeight="1">
      <c r="B112" s="343"/>
      <c r="C112" s="318" t="s">
        <v>1180</v>
      </c>
      <c r="D112" s="318"/>
      <c r="E112" s="318"/>
      <c r="F112" s="341" t="s">
        <v>1161</v>
      </c>
      <c r="G112" s="318"/>
      <c r="H112" s="318" t="s">
        <v>1195</v>
      </c>
      <c r="I112" s="318" t="s">
        <v>1157</v>
      </c>
      <c r="J112" s="318">
        <v>50</v>
      </c>
      <c r="K112" s="332"/>
    </row>
    <row r="113" s="1" customFormat="1" ht="15" customHeight="1">
      <c r="B113" s="343"/>
      <c r="C113" s="318" t="s">
        <v>59</v>
      </c>
      <c r="D113" s="318"/>
      <c r="E113" s="318"/>
      <c r="F113" s="341" t="s">
        <v>1155</v>
      </c>
      <c r="G113" s="318"/>
      <c r="H113" s="318" t="s">
        <v>1196</v>
      </c>
      <c r="I113" s="318" t="s">
        <v>1157</v>
      </c>
      <c r="J113" s="318">
        <v>20</v>
      </c>
      <c r="K113" s="332"/>
    </row>
    <row r="114" s="1" customFormat="1" ht="15" customHeight="1">
      <c r="B114" s="343"/>
      <c r="C114" s="318" t="s">
        <v>1197</v>
      </c>
      <c r="D114" s="318"/>
      <c r="E114" s="318"/>
      <c r="F114" s="341" t="s">
        <v>1155</v>
      </c>
      <c r="G114" s="318"/>
      <c r="H114" s="318" t="s">
        <v>1198</v>
      </c>
      <c r="I114" s="318" t="s">
        <v>1157</v>
      </c>
      <c r="J114" s="318">
        <v>120</v>
      </c>
      <c r="K114" s="332"/>
    </row>
    <row r="115" s="1" customFormat="1" ht="15" customHeight="1">
      <c r="B115" s="343"/>
      <c r="C115" s="318" t="s">
        <v>44</v>
      </c>
      <c r="D115" s="318"/>
      <c r="E115" s="318"/>
      <c r="F115" s="341" t="s">
        <v>1155</v>
      </c>
      <c r="G115" s="318"/>
      <c r="H115" s="318" t="s">
        <v>1199</v>
      </c>
      <c r="I115" s="318" t="s">
        <v>1190</v>
      </c>
      <c r="J115" s="318"/>
      <c r="K115" s="332"/>
    </row>
    <row r="116" s="1" customFormat="1" ht="15" customHeight="1">
      <c r="B116" s="343"/>
      <c r="C116" s="318" t="s">
        <v>54</v>
      </c>
      <c r="D116" s="318"/>
      <c r="E116" s="318"/>
      <c r="F116" s="341" t="s">
        <v>1155</v>
      </c>
      <c r="G116" s="318"/>
      <c r="H116" s="318" t="s">
        <v>1200</v>
      </c>
      <c r="I116" s="318" t="s">
        <v>1190</v>
      </c>
      <c r="J116" s="318"/>
      <c r="K116" s="332"/>
    </row>
    <row r="117" s="1" customFormat="1" ht="15" customHeight="1">
      <c r="B117" s="343"/>
      <c r="C117" s="318" t="s">
        <v>63</v>
      </c>
      <c r="D117" s="318"/>
      <c r="E117" s="318"/>
      <c r="F117" s="341" t="s">
        <v>1155</v>
      </c>
      <c r="G117" s="318"/>
      <c r="H117" s="318" t="s">
        <v>1201</v>
      </c>
      <c r="I117" s="318" t="s">
        <v>1202</v>
      </c>
      <c r="J117" s="318"/>
      <c r="K117" s="332"/>
    </row>
    <row r="118" s="1" customFormat="1" ht="15" customHeight="1">
      <c r="B118" s="346"/>
      <c r="C118" s="352"/>
      <c r="D118" s="352"/>
      <c r="E118" s="352"/>
      <c r="F118" s="352"/>
      <c r="G118" s="352"/>
      <c r="H118" s="352"/>
      <c r="I118" s="352"/>
      <c r="J118" s="352"/>
      <c r="K118" s="348"/>
    </row>
    <row r="119" s="1" customFormat="1" ht="18.75" customHeight="1">
      <c r="B119" s="353"/>
      <c r="C119" s="354"/>
      <c r="D119" s="354"/>
      <c r="E119" s="354"/>
      <c r="F119" s="355"/>
      <c r="G119" s="354"/>
      <c r="H119" s="354"/>
      <c r="I119" s="354"/>
      <c r="J119" s="354"/>
      <c r="K119" s="353"/>
    </row>
    <row r="120" s="1" customFormat="1" ht="18.75" customHeight="1"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</row>
    <row r="121" s="1" customFormat="1" ht="7.5" customHeight="1">
      <c r="B121" s="356"/>
      <c r="C121" s="357"/>
      <c r="D121" s="357"/>
      <c r="E121" s="357"/>
      <c r="F121" s="357"/>
      <c r="G121" s="357"/>
      <c r="H121" s="357"/>
      <c r="I121" s="357"/>
      <c r="J121" s="357"/>
      <c r="K121" s="358"/>
    </row>
    <row r="122" s="1" customFormat="1" ht="45" customHeight="1">
      <c r="B122" s="359"/>
      <c r="C122" s="309" t="s">
        <v>1203</v>
      </c>
      <c r="D122" s="309"/>
      <c r="E122" s="309"/>
      <c r="F122" s="309"/>
      <c r="G122" s="309"/>
      <c r="H122" s="309"/>
      <c r="I122" s="309"/>
      <c r="J122" s="309"/>
      <c r="K122" s="360"/>
    </row>
    <row r="123" s="1" customFormat="1" ht="17.25" customHeight="1">
      <c r="B123" s="361"/>
      <c r="C123" s="333" t="s">
        <v>1149</v>
      </c>
      <c r="D123" s="333"/>
      <c r="E123" s="333"/>
      <c r="F123" s="333" t="s">
        <v>1150</v>
      </c>
      <c r="G123" s="334"/>
      <c r="H123" s="333" t="s">
        <v>60</v>
      </c>
      <c r="I123" s="333" t="s">
        <v>63</v>
      </c>
      <c r="J123" s="333" t="s">
        <v>1151</v>
      </c>
      <c r="K123" s="362"/>
    </row>
    <row r="124" s="1" customFormat="1" ht="17.25" customHeight="1">
      <c r="B124" s="361"/>
      <c r="C124" s="335" t="s">
        <v>1152</v>
      </c>
      <c r="D124" s="335"/>
      <c r="E124" s="335"/>
      <c r="F124" s="336" t="s">
        <v>1153</v>
      </c>
      <c r="G124" s="337"/>
      <c r="H124" s="335"/>
      <c r="I124" s="335"/>
      <c r="J124" s="335" t="s">
        <v>1154</v>
      </c>
      <c r="K124" s="362"/>
    </row>
    <row r="125" s="1" customFormat="1" ht="5.25" customHeight="1">
      <c r="B125" s="363"/>
      <c r="C125" s="338"/>
      <c r="D125" s="338"/>
      <c r="E125" s="338"/>
      <c r="F125" s="338"/>
      <c r="G125" s="364"/>
      <c r="H125" s="338"/>
      <c r="I125" s="338"/>
      <c r="J125" s="338"/>
      <c r="K125" s="365"/>
    </row>
    <row r="126" s="1" customFormat="1" ht="15" customHeight="1">
      <c r="B126" s="363"/>
      <c r="C126" s="318" t="s">
        <v>1158</v>
      </c>
      <c r="D126" s="340"/>
      <c r="E126" s="340"/>
      <c r="F126" s="341" t="s">
        <v>1155</v>
      </c>
      <c r="G126" s="318"/>
      <c r="H126" s="318" t="s">
        <v>1195</v>
      </c>
      <c r="I126" s="318" t="s">
        <v>1157</v>
      </c>
      <c r="J126" s="318">
        <v>120</v>
      </c>
      <c r="K126" s="366"/>
    </row>
    <row r="127" s="1" customFormat="1" ht="15" customHeight="1">
      <c r="B127" s="363"/>
      <c r="C127" s="318" t="s">
        <v>1204</v>
      </c>
      <c r="D127" s="318"/>
      <c r="E127" s="318"/>
      <c r="F127" s="341" t="s">
        <v>1155</v>
      </c>
      <c r="G127" s="318"/>
      <c r="H127" s="318" t="s">
        <v>1205</v>
      </c>
      <c r="I127" s="318" t="s">
        <v>1157</v>
      </c>
      <c r="J127" s="318" t="s">
        <v>1206</v>
      </c>
      <c r="K127" s="366"/>
    </row>
    <row r="128" s="1" customFormat="1" ht="15" customHeight="1">
      <c r="B128" s="363"/>
      <c r="C128" s="318" t="s">
        <v>1103</v>
      </c>
      <c r="D128" s="318"/>
      <c r="E128" s="318"/>
      <c r="F128" s="341" t="s">
        <v>1155</v>
      </c>
      <c r="G128" s="318"/>
      <c r="H128" s="318" t="s">
        <v>1207</v>
      </c>
      <c r="I128" s="318" t="s">
        <v>1157</v>
      </c>
      <c r="J128" s="318" t="s">
        <v>1206</v>
      </c>
      <c r="K128" s="366"/>
    </row>
    <row r="129" s="1" customFormat="1" ht="15" customHeight="1">
      <c r="B129" s="363"/>
      <c r="C129" s="318" t="s">
        <v>1166</v>
      </c>
      <c r="D129" s="318"/>
      <c r="E129" s="318"/>
      <c r="F129" s="341" t="s">
        <v>1161</v>
      </c>
      <c r="G129" s="318"/>
      <c r="H129" s="318" t="s">
        <v>1167</v>
      </c>
      <c r="I129" s="318" t="s">
        <v>1157</v>
      </c>
      <c r="J129" s="318">
        <v>15</v>
      </c>
      <c r="K129" s="366"/>
    </row>
    <row r="130" s="1" customFormat="1" ht="15" customHeight="1">
      <c r="B130" s="363"/>
      <c r="C130" s="344" t="s">
        <v>1168</v>
      </c>
      <c r="D130" s="344"/>
      <c r="E130" s="344"/>
      <c r="F130" s="345" t="s">
        <v>1161</v>
      </c>
      <c r="G130" s="344"/>
      <c r="H130" s="344" t="s">
        <v>1169</v>
      </c>
      <c r="I130" s="344" t="s">
        <v>1157</v>
      </c>
      <c r="J130" s="344">
        <v>15</v>
      </c>
      <c r="K130" s="366"/>
    </row>
    <row r="131" s="1" customFormat="1" ht="15" customHeight="1">
      <c r="B131" s="363"/>
      <c r="C131" s="344" t="s">
        <v>1170</v>
      </c>
      <c r="D131" s="344"/>
      <c r="E131" s="344"/>
      <c r="F131" s="345" t="s">
        <v>1161</v>
      </c>
      <c r="G131" s="344"/>
      <c r="H131" s="344" t="s">
        <v>1171</v>
      </c>
      <c r="I131" s="344" t="s">
        <v>1157</v>
      </c>
      <c r="J131" s="344">
        <v>20</v>
      </c>
      <c r="K131" s="366"/>
    </row>
    <row r="132" s="1" customFormat="1" ht="15" customHeight="1">
      <c r="B132" s="363"/>
      <c r="C132" s="344" t="s">
        <v>1172</v>
      </c>
      <c r="D132" s="344"/>
      <c r="E132" s="344"/>
      <c r="F132" s="345" t="s">
        <v>1161</v>
      </c>
      <c r="G132" s="344"/>
      <c r="H132" s="344" t="s">
        <v>1173</v>
      </c>
      <c r="I132" s="344" t="s">
        <v>1157</v>
      </c>
      <c r="J132" s="344">
        <v>20</v>
      </c>
      <c r="K132" s="366"/>
    </row>
    <row r="133" s="1" customFormat="1" ht="15" customHeight="1">
      <c r="B133" s="363"/>
      <c r="C133" s="318" t="s">
        <v>1160</v>
      </c>
      <c r="D133" s="318"/>
      <c r="E133" s="318"/>
      <c r="F133" s="341" t="s">
        <v>1161</v>
      </c>
      <c r="G133" s="318"/>
      <c r="H133" s="318" t="s">
        <v>1195</v>
      </c>
      <c r="I133" s="318" t="s">
        <v>1157</v>
      </c>
      <c r="J133" s="318">
        <v>50</v>
      </c>
      <c r="K133" s="366"/>
    </row>
    <row r="134" s="1" customFormat="1" ht="15" customHeight="1">
      <c r="B134" s="363"/>
      <c r="C134" s="318" t="s">
        <v>1174</v>
      </c>
      <c r="D134" s="318"/>
      <c r="E134" s="318"/>
      <c r="F134" s="341" t="s">
        <v>1161</v>
      </c>
      <c r="G134" s="318"/>
      <c r="H134" s="318" t="s">
        <v>1195</v>
      </c>
      <c r="I134" s="318" t="s">
        <v>1157</v>
      </c>
      <c r="J134" s="318">
        <v>50</v>
      </c>
      <c r="K134" s="366"/>
    </row>
    <row r="135" s="1" customFormat="1" ht="15" customHeight="1">
      <c r="B135" s="363"/>
      <c r="C135" s="318" t="s">
        <v>1180</v>
      </c>
      <c r="D135" s="318"/>
      <c r="E135" s="318"/>
      <c r="F135" s="341" t="s">
        <v>1161</v>
      </c>
      <c r="G135" s="318"/>
      <c r="H135" s="318" t="s">
        <v>1195</v>
      </c>
      <c r="I135" s="318" t="s">
        <v>1157</v>
      </c>
      <c r="J135" s="318">
        <v>50</v>
      </c>
      <c r="K135" s="366"/>
    </row>
    <row r="136" s="1" customFormat="1" ht="15" customHeight="1">
      <c r="B136" s="363"/>
      <c r="C136" s="318" t="s">
        <v>1182</v>
      </c>
      <c r="D136" s="318"/>
      <c r="E136" s="318"/>
      <c r="F136" s="341" t="s">
        <v>1161</v>
      </c>
      <c r="G136" s="318"/>
      <c r="H136" s="318" t="s">
        <v>1195</v>
      </c>
      <c r="I136" s="318" t="s">
        <v>1157</v>
      </c>
      <c r="J136" s="318">
        <v>50</v>
      </c>
      <c r="K136" s="366"/>
    </row>
    <row r="137" s="1" customFormat="1" ht="15" customHeight="1">
      <c r="B137" s="363"/>
      <c r="C137" s="318" t="s">
        <v>1183</v>
      </c>
      <c r="D137" s="318"/>
      <c r="E137" s="318"/>
      <c r="F137" s="341" t="s">
        <v>1161</v>
      </c>
      <c r="G137" s="318"/>
      <c r="H137" s="318" t="s">
        <v>1208</v>
      </c>
      <c r="I137" s="318" t="s">
        <v>1157</v>
      </c>
      <c r="J137" s="318">
        <v>255</v>
      </c>
      <c r="K137" s="366"/>
    </row>
    <row r="138" s="1" customFormat="1" ht="15" customHeight="1">
      <c r="B138" s="363"/>
      <c r="C138" s="318" t="s">
        <v>1185</v>
      </c>
      <c r="D138" s="318"/>
      <c r="E138" s="318"/>
      <c r="F138" s="341" t="s">
        <v>1155</v>
      </c>
      <c r="G138" s="318"/>
      <c r="H138" s="318" t="s">
        <v>1209</v>
      </c>
      <c r="I138" s="318" t="s">
        <v>1187</v>
      </c>
      <c r="J138" s="318"/>
      <c r="K138" s="366"/>
    </row>
    <row r="139" s="1" customFormat="1" ht="15" customHeight="1">
      <c r="B139" s="363"/>
      <c r="C139" s="318" t="s">
        <v>1188</v>
      </c>
      <c r="D139" s="318"/>
      <c r="E139" s="318"/>
      <c r="F139" s="341" t="s">
        <v>1155</v>
      </c>
      <c r="G139" s="318"/>
      <c r="H139" s="318" t="s">
        <v>1210</v>
      </c>
      <c r="I139" s="318" t="s">
        <v>1190</v>
      </c>
      <c r="J139" s="318"/>
      <c r="K139" s="366"/>
    </row>
    <row r="140" s="1" customFormat="1" ht="15" customHeight="1">
      <c r="B140" s="363"/>
      <c r="C140" s="318" t="s">
        <v>1191</v>
      </c>
      <c r="D140" s="318"/>
      <c r="E140" s="318"/>
      <c r="F140" s="341" t="s">
        <v>1155</v>
      </c>
      <c r="G140" s="318"/>
      <c r="H140" s="318" t="s">
        <v>1191</v>
      </c>
      <c r="I140" s="318" t="s">
        <v>1190</v>
      </c>
      <c r="J140" s="318"/>
      <c r="K140" s="366"/>
    </row>
    <row r="141" s="1" customFormat="1" ht="15" customHeight="1">
      <c r="B141" s="363"/>
      <c r="C141" s="318" t="s">
        <v>44</v>
      </c>
      <c r="D141" s="318"/>
      <c r="E141" s="318"/>
      <c r="F141" s="341" t="s">
        <v>1155</v>
      </c>
      <c r="G141" s="318"/>
      <c r="H141" s="318" t="s">
        <v>1211</v>
      </c>
      <c r="I141" s="318" t="s">
        <v>1190</v>
      </c>
      <c r="J141" s="318"/>
      <c r="K141" s="366"/>
    </row>
    <row r="142" s="1" customFormat="1" ht="15" customHeight="1">
      <c r="B142" s="363"/>
      <c r="C142" s="318" t="s">
        <v>1212</v>
      </c>
      <c r="D142" s="318"/>
      <c r="E142" s="318"/>
      <c r="F142" s="341" t="s">
        <v>1155</v>
      </c>
      <c r="G142" s="318"/>
      <c r="H142" s="318" t="s">
        <v>1213</v>
      </c>
      <c r="I142" s="318" t="s">
        <v>1190</v>
      </c>
      <c r="J142" s="318"/>
      <c r="K142" s="366"/>
    </row>
    <row r="143" s="1" customFormat="1" ht="15" customHeight="1">
      <c r="B143" s="367"/>
      <c r="C143" s="368"/>
      <c r="D143" s="368"/>
      <c r="E143" s="368"/>
      <c r="F143" s="368"/>
      <c r="G143" s="368"/>
      <c r="H143" s="368"/>
      <c r="I143" s="368"/>
      <c r="J143" s="368"/>
      <c r="K143" s="369"/>
    </row>
    <row r="144" s="1" customFormat="1" ht="18.75" customHeight="1">
      <c r="B144" s="354"/>
      <c r="C144" s="354"/>
      <c r="D144" s="354"/>
      <c r="E144" s="354"/>
      <c r="F144" s="355"/>
      <c r="G144" s="354"/>
      <c r="H144" s="354"/>
      <c r="I144" s="354"/>
      <c r="J144" s="354"/>
      <c r="K144" s="354"/>
    </row>
    <row r="145" s="1" customFormat="1" ht="18.75" customHeight="1"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</row>
    <row r="146" s="1" customFormat="1" ht="7.5" customHeight="1">
      <c r="B146" s="327"/>
      <c r="C146" s="328"/>
      <c r="D146" s="328"/>
      <c r="E146" s="328"/>
      <c r="F146" s="328"/>
      <c r="G146" s="328"/>
      <c r="H146" s="328"/>
      <c r="I146" s="328"/>
      <c r="J146" s="328"/>
      <c r="K146" s="329"/>
    </row>
    <row r="147" s="1" customFormat="1" ht="45" customHeight="1">
      <c r="B147" s="330"/>
      <c r="C147" s="331" t="s">
        <v>1214</v>
      </c>
      <c r="D147" s="331"/>
      <c r="E147" s="331"/>
      <c r="F147" s="331"/>
      <c r="G147" s="331"/>
      <c r="H147" s="331"/>
      <c r="I147" s="331"/>
      <c r="J147" s="331"/>
      <c r="K147" s="332"/>
    </row>
    <row r="148" s="1" customFormat="1" ht="17.25" customHeight="1">
      <c r="B148" s="330"/>
      <c r="C148" s="333" t="s">
        <v>1149</v>
      </c>
      <c r="D148" s="333"/>
      <c r="E148" s="333"/>
      <c r="F148" s="333" t="s">
        <v>1150</v>
      </c>
      <c r="G148" s="334"/>
      <c r="H148" s="333" t="s">
        <v>60</v>
      </c>
      <c r="I148" s="333" t="s">
        <v>63</v>
      </c>
      <c r="J148" s="333" t="s">
        <v>1151</v>
      </c>
      <c r="K148" s="332"/>
    </row>
    <row r="149" s="1" customFormat="1" ht="17.25" customHeight="1">
      <c r="B149" s="330"/>
      <c r="C149" s="335" t="s">
        <v>1152</v>
      </c>
      <c r="D149" s="335"/>
      <c r="E149" s="335"/>
      <c r="F149" s="336" t="s">
        <v>1153</v>
      </c>
      <c r="G149" s="337"/>
      <c r="H149" s="335"/>
      <c r="I149" s="335"/>
      <c r="J149" s="335" t="s">
        <v>1154</v>
      </c>
      <c r="K149" s="332"/>
    </row>
    <row r="150" s="1" customFormat="1" ht="5.25" customHeight="1">
      <c r="B150" s="343"/>
      <c r="C150" s="338"/>
      <c r="D150" s="338"/>
      <c r="E150" s="338"/>
      <c r="F150" s="338"/>
      <c r="G150" s="339"/>
      <c r="H150" s="338"/>
      <c r="I150" s="338"/>
      <c r="J150" s="338"/>
      <c r="K150" s="366"/>
    </row>
    <row r="151" s="1" customFormat="1" ht="15" customHeight="1">
      <c r="B151" s="343"/>
      <c r="C151" s="370" t="s">
        <v>1158</v>
      </c>
      <c r="D151" s="318"/>
      <c r="E151" s="318"/>
      <c r="F151" s="371" t="s">
        <v>1155</v>
      </c>
      <c r="G151" s="318"/>
      <c r="H151" s="370" t="s">
        <v>1195</v>
      </c>
      <c r="I151" s="370" t="s">
        <v>1157</v>
      </c>
      <c r="J151" s="370">
        <v>120</v>
      </c>
      <c r="K151" s="366"/>
    </row>
    <row r="152" s="1" customFormat="1" ht="15" customHeight="1">
      <c r="B152" s="343"/>
      <c r="C152" s="370" t="s">
        <v>1204</v>
      </c>
      <c r="D152" s="318"/>
      <c r="E152" s="318"/>
      <c r="F152" s="371" t="s">
        <v>1155</v>
      </c>
      <c r="G152" s="318"/>
      <c r="H152" s="370" t="s">
        <v>1215</v>
      </c>
      <c r="I152" s="370" t="s">
        <v>1157</v>
      </c>
      <c r="J152" s="370" t="s">
        <v>1206</v>
      </c>
      <c r="K152" s="366"/>
    </row>
    <row r="153" s="1" customFormat="1" ht="15" customHeight="1">
      <c r="B153" s="343"/>
      <c r="C153" s="370" t="s">
        <v>1103</v>
      </c>
      <c r="D153" s="318"/>
      <c r="E153" s="318"/>
      <c r="F153" s="371" t="s">
        <v>1155</v>
      </c>
      <c r="G153" s="318"/>
      <c r="H153" s="370" t="s">
        <v>1216</v>
      </c>
      <c r="I153" s="370" t="s">
        <v>1157</v>
      </c>
      <c r="J153" s="370" t="s">
        <v>1206</v>
      </c>
      <c r="K153" s="366"/>
    </row>
    <row r="154" s="1" customFormat="1" ht="15" customHeight="1">
      <c r="B154" s="343"/>
      <c r="C154" s="370" t="s">
        <v>1160</v>
      </c>
      <c r="D154" s="318"/>
      <c r="E154" s="318"/>
      <c r="F154" s="371" t="s">
        <v>1161</v>
      </c>
      <c r="G154" s="318"/>
      <c r="H154" s="370" t="s">
        <v>1195</v>
      </c>
      <c r="I154" s="370" t="s">
        <v>1157</v>
      </c>
      <c r="J154" s="370">
        <v>50</v>
      </c>
      <c r="K154" s="366"/>
    </row>
    <row r="155" s="1" customFormat="1" ht="15" customHeight="1">
      <c r="B155" s="343"/>
      <c r="C155" s="370" t="s">
        <v>1163</v>
      </c>
      <c r="D155" s="318"/>
      <c r="E155" s="318"/>
      <c r="F155" s="371" t="s">
        <v>1155</v>
      </c>
      <c r="G155" s="318"/>
      <c r="H155" s="370" t="s">
        <v>1195</v>
      </c>
      <c r="I155" s="370" t="s">
        <v>1165</v>
      </c>
      <c r="J155" s="370"/>
      <c r="K155" s="366"/>
    </row>
    <row r="156" s="1" customFormat="1" ht="15" customHeight="1">
      <c r="B156" s="343"/>
      <c r="C156" s="370" t="s">
        <v>1174</v>
      </c>
      <c r="D156" s="318"/>
      <c r="E156" s="318"/>
      <c r="F156" s="371" t="s">
        <v>1161</v>
      </c>
      <c r="G156" s="318"/>
      <c r="H156" s="370" t="s">
        <v>1195</v>
      </c>
      <c r="I156" s="370" t="s">
        <v>1157</v>
      </c>
      <c r="J156" s="370">
        <v>50</v>
      </c>
      <c r="K156" s="366"/>
    </row>
    <row r="157" s="1" customFormat="1" ht="15" customHeight="1">
      <c r="B157" s="343"/>
      <c r="C157" s="370" t="s">
        <v>1182</v>
      </c>
      <c r="D157" s="318"/>
      <c r="E157" s="318"/>
      <c r="F157" s="371" t="s">
        <v>1161</v>
      </c>
      <c r="G157" s="318"/>
      <c r="H157" s="370" t="s">
        <v>1195</v>
      </c>
      <c r="I157" s="370" t="s">
        <v>1157</v>
      </c>
      <c r="J157" s="370">
        <v>50</v>
      </c>
      <c r="K157" s="366"/>
    </row>
    <row r="158" s="1" customFormat="1" ht="15" customHeight="1">
      <c r="B158" s="343"/>
      <c r="C158" s="370" t="s">
        <v>1180</v>
      </c>
      <c r="D158" s="318"/>
      <c r="E158" s="318"/>
      <c r="F158" s="371" t="s">
        <v>1161</v>
      </c>
      <c r="G158" s="318"/>
      <c r="H158" s="370" t="s">
        <v>1195</v>
      </c>
      <c r="I158" s="370" t="s">
        <v>1157</v>
      </c>
      <c r="J158" s="370">
        <v>50</v>
      </c>
      <c r="K158" s="366"/>
    </row>
    <row r="159" s="1" customFormat="1" ht="15" customHeight="1">
      <c r="B159" s="343"/>
      <c r="C159" s="370" t="s">
        <v>138</v>
      </c>
      <c r="D159" s="318"/>
      <c r="E159" s="318"/>
      <c r="F159" s="371" t="s">
        <v>1155</v>
      </c>
      <c r="G159" s="318"/>
      <c r="H159" s="370" t="s">
        <v>1217</v>
      </c>
      <c r="I159" s="370" t="s">
        <v>1157</v>
      </c>
      <c r="J159" s="370" t="s">
        <v>1218</v>
      </c>
      <c r="K159" s="366"/>
    </row>
    <row r="160" s="1" customFormat="1" ht="15" customHeight="1">
      <c r="B160" s="343"/>
      <c r="C160" s="370" t="s">
        <v>1219</v>
      </c>
      <c r="D160" s="318"/>
      <c r="E160" s="318"/>
      <c r="F160" s="371" t="s">
        <v>1155</v>
      </c>
      <c r="G160" s="318"/>
      <c r="H160" s="370" t="s">
        <v>1220</v>
      </c>
      <c r="I160" s="370" t="s">
        <v>1190</v>
      </c>
      <c r="J160" s="370"/>
      <c r="K160" s="366"/>
    </row>
    <row r="161" s="1" customFormat="1" ht="15" customHeight="1">
      <c r="B161" s="372"/>
      <c r="C161" s="352"/>
      <c r="D161" s="352"/>
      <c r="E161" s="352"/>
      <c r="F161" s="352"/>
      <c r="G161" s="352"/>
      <c r="H161" s="352"/>
      <c r="I161" s="352"/>
      <c r="J161" s="352"/>
      <c r="K161" s="373"/>
    </row>
    <row r="162" s="1" customFormat="1" ht="18.75" customHeight="1">
      <c r="B162" s="354"/>
      <c r="C162" s="364"/>
      <c r="D162" s="364"/>
      <c r="E162" s="364"/>
      <c r="F162" s="374"/>
      <c r="G162" s="364"/>
      <c r="H162" s="364"/>
      <c r="I162" s="364"/>
      <c r="J162" s="364"/>
      <c r="K162" s="354"/>
    </row>
    <row r="163" s="1" customFormat="1" ht="18.75" customHeight="1"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</row>
    <row r="164" s="1" customFormat="1" ht="7.5" customHeight="1">
      <c r="B164" s="305"/>
      <c r="C164" s="306"/>
      <c r="D164" s="306"/>
      <c r="E164" s="306"/>
      <c r="F164" s="306"/>
      <c r="G164" s="306"/>
      <c r="H164" s="306"/>
      <c r="I164" s="306"/>
      <c r="J164" s="306"/>
      <c r="K164" s="307"/>
    </row>
    <row r="165" s="1" customFormat="1" ht="45" customHeight="1">
      <c r="B165" s="308"/>
      <c r="C165" s="309" t="s">
        <v>1221</v>
      </c>
      <c r="D165" s="309"/>
      <c r="E165" s="309"/>
      <c r="F165" s="309"/>
      <c r="G165" s="309"/>
      <c r="H165" s="309"/>
      <c r="I165" s="309"/>
      <c r="J165" s="309"/>
      <c r="K165" s="310"/>
    </row>
    <row r="166" s="1" customFormat="1" ht="17.25" customHeight="1">
      <c r="B166" s="308"/>
      <c r="C166" s="333" t="s">
        <v>1149</v>
      </c>
      <c r="D166" s="333"/>
      <c r="E166" s="333"/>
      <c r="F166" s="333" t="s">
        <v>1150</v>
      </c>
      <c r="G166" s="375"/>
      <c r="H166" s="376" t="s">
        <v>60</v>
      </c>
      <c r="I166" s="376" t="s">
        <v>63</v>
      </c>
      <c r="J166" s="333" t="s">
        <v>1151</v>
      </c>
      <c r="K166" s="310"/>
    </row>
    <row r="167" s="1" customFormat="1" ht="17.25" customHeight="1">
      <c r="B167" s="311"/>
      <c r="C167" s="335" t="s">
        <v>1152</v>
      </c>
      <c r="D167" s="335"/>
      <c r="E167" s="335"/>
      <c r="F167" s="336" t="s">
        <v>1153</v>
      </c>
      <c r="G167" s="377"/>
      <c r="H167" s="378"/>
      <c r="I167" s="378"/>
      <c r="J167" s="335" t="s">
        <v>1154</v>
      </c>
      <c r="K167" s="313"/>
    </row>
    <row r="168" s="1" customFormat="1" ht="5.25" customHeight="1">
      <c r="B168" s="343"/>
      <c r="C168" s="338"/>
      <c r="D168" s="338"/>
      <c r="E168" s="338"/>
      <c r="F168" s="338"/>
      <c r="G168" s="339"/>
      <c r="H168" s="338"/>
      <c r="I168" s="338"/>
      <c r="J168" s="338"/>
      <c r="K168" s="366"/>
    </row>
    <row r="169" s="1" customFormat="1" ht="15" customHeight="1">
      <c r="B169" s="343"/>
      <c r="C169" s="318" t="s">
        <v>1158</v>
      </c>
      <c r="D169" s="318"/>
      <c r="E169" s="318"/>
      <c r="F169" s="341" t="s">
        <v>1155</v>
      </c>
      <c r="G169" s="318"/>
      <c r="H169" s="318" t="s">
        <v>1195</v>
      </c>
      <c r="I169" s="318" t="s">
        <v>1157</v>
      </c>
      <c r="J169" s="318">
        <v>120</v>
      </c>
      <c r="K169" s="366"/>
    </row>
    <row r="170" s="1" customFormat="1" ht="15" customHeight="1">
      <c r="B170" s="343"/>
      <c r="C170" s="318" t="s">
        <v>1204</v>
      </c>
      <c r="D170" s="318"/>
      <c r="E170" s="318"/>
      <c r="F170" s="341" t="s">
        <v>1155</v>
      </c>
      <c r="G170" s="318"/>
      <c r="H170" s="318" t="s">
        <v>1205</v>
      </c>
      <c r="I170" s="318" t="s">
        <v>1157</v>
      </c>
      <c r="J170" s="318" t="s">
        <v>1206</v>
      </c>
      <c r="K170" s="366"/>
    </row>
    <row r="171" s="1" customFormat="1" ht="15" customHeight="1">
      <c r="B171" s="343"/>
      <c r="C171" s="318" t="s">
        <v>1103</v>
      </c>
      <c r="D171" s="318"/>
      <c r="E171" s="318"/>
      <c r="F171" s="341" t="s">
        <v>1155</v>
      </c>
      <c r="G171" s="318"/>
      <c r="H171" s="318" t="s">
        <v>1222</v>
      </c>
      <c r="I171" s="318" t="s">
        <v>1157</v>
      </c>
      <c r="J171" s="318" t="s">
        <v>1206</v>
      </c>
      <c r="K171" s="366"/>
    </row>
    <row r="172" s="1" customFormat="1" ht="15" customHeight="1">
      <c r="B172" s="343"/>
      <c r="C172" s="318" t="s">
        <v>1160</v>
      </c>
      <c r="D172" s="318"/>
      <c r="E172" s="318"/>
      <c r="F172" s="341" t="s">
        <v>1161</v>
      </c>
      <c r="G172" s="318"/>
      <c r="H172" s="318" t="s">
        <v>1222</v>
      </c>
      <c r="I172" s="318" t="s">
        <v>1157</v>
      </c>
      <c r="J172" s="318">
        <v>50</v>
      </c>
      <c r="K172" s="366"/>
    </row>
    <row r="173" s="1" customFormat="1" ht="15" customHeight="1">
      <c r="B173" s="343"/>
      <c r="C173" s="318" t="s">
        <v>1163</v>
      </c>
      <c r="D173" s="318"/>
      <c r="E173" s="318"/>
      <c r="F173" s="341" t="s">
        <v>1155</v>
      </c>
      <c r="G173" s="318"/>
      <c r="H173" s="318" t="s">
        <v>1222</v>
      </c>
      <c r="I173" s="318" t="s">
        <v>1165</v>
      </c>
      <c r="J173" s="318"/>
      <c r="K173" s="366"/>
    </row>
    <row r="174" s="1" customFormat="1" ht="15" customHeight="1">
      <c r="B174" s="343"/>
      <c r="C174" s="318" t="s">
        <v>1174</v>
      </c>
      <c r="D174" s="318"/>
      <c r="E174" s="318"/>
      <c r="F174" s="341" t="s">
        <v>1161</v>
      </c>
      <c r="G174" s="318"/>
      <c r="H174" s="318" t="s">
        <v>1222</v>
      </c>
      <c r="I174" s="318" t="s">
        <v>1157</v>
      </c>
      <c r="J174" s="318">
        <v>50</v>
      </c>
      <c r="K174" s="366"/>
    </row>
    <row r="175" s="1" customFormat="1" ht="15" customHeight="1">
      <c r="B175" s="343"/>
      <c r="C175" s="318" t="s">
        <v>1182</v>
      </c>
      <c r="D175" s="318"/>
      <c r="E175" s="318"/>
      <c r="F175" s="341" t="s">
        <v>1161</v>
      </c>
      <c r="G175" s="318"/>
      <c r="H175" s="318" t="s">
        <v>1222</v>
      </c>
      <c r="I175" s="318" t="s">
        <v>1157</v>
      </c>
      <c r="J175" s="318">
        <v>50</v>
      </c>
      <c r="K175" s="366"/>
    </row>
    <row r="176" s="1" customFormat="1" ht="15" customHeight="1">
      <c r="B176" s="343"/>
      <c r="C176" s="318" t="s">
        <v>1180</v>
      </c>
      <c r="D176" s="318"/>
      <c r="E176" s="318"/>
      <c r="F176" s="341" t="s">
        <v>1161</v>
      </c>
      <c r="G176" s="318"/>
      <c r="H176" s="318" t="s">
        <v>1222</v>
      </c>
      <c r="I176" s="318" t="s">
        <v>1157</v>
      </c>
      <c r="J176" s="318">
        <v>50</v>
      </c>
      <c r="K176" s="366"/>
    </row>
    <row r="177" s="1" customFormat="1" ht="15" customHeight="1">
      <c r="B177" s="343"/>
      <c r="C177" s="318" t="s">
        <v>151</v>
      </c>
      <c r="D177" s="318"/>
      <c r="E177" s="318"/>
      <c r="F177" s="341" t="s">
        <v>1155</v>
      </c>
      <c r="G177" s="318"/>
      <c r="H177" s="318" t="s">
        <v>1223</v>
      </c>
      <c r="I177" s="318" t="s">
        <v>1224</v>
      </c>
      <c r="J177" s="318"/>
      <c r="K177" s="366"/>
    </row>
    <row r="178" s="1" customFormat="1" ht="15" customHeight="1">
      <c r="B178" s="343"/>
      <c r="C178" s="318" t="s">
        <v>63</v>
      </c>
      <c r="D178" s="318"/>
      <c r="E178" s="318"/>
      <c r="F178" s="341" t="s">
        <v>1155</v>
      </c>
      <c r="G178" s="318"/>
      <c r="H178" s="318" t="s">
        <v>1225</v>
      </c>
      <c r="I178" s="318" t="s">
        <v>1226</v>
      </c>
      <c r="J178" s="318">
        <v>1</v>
      </c>
      <c r="K178" s="366"/>
    </row>
    <row r="179" s="1" customFormat="1" ht="15" customHeight="1">
      <c r="B179" s="343"/>
      <c r="C179" s="318" t="s">
        <v>59</v>
      </c>
      <c r="D179" s="318"/>
      <c r="E179" s="318"/>
      <c r="F179" s="341" t="s">
        <v>1155</v>
      </c>
      <c r="G179" s="318"/>
      <c r="H179" s="318" t="s">
        <v>1227</v>
      </c>
      <c r="I179" s="318" t="s">
        <v>1157</v>
      </c>
      <c r="J179" s="318">
        <v>20</v>
      </c>
      <c r="K179" s="366"/>
    </row>
    <row r="180" s="1" customFormat="1" ht="15" customHeight="1">
      <c r="B180" s="343"/>
      <c r="C180" s="318" t="s">
        <v>60</v>
      </c>
      <c r="D180" s="318"/>
      <c r="E180" s="318"/>
      <c r="F180" s="341" t="s">
        <v>1155</v>
      </c>
      <c r="G180" s="318"/>
      <c r="H180" s="318" t="s">
        <v>1228</v>
      </c>
      <c r="I180" s="318" t="s">
        <v>1157</v>
      </c>
      <c r="J180" s="318">
        <v>255</v>
      </c>
      <c r="K180" s="366"/>
    </row>
    <row r="181" s="1" customFormat="1" ht="15" customHeight="1">
      <c r="B181" s="343"/>
      <c r="C181" s="318" t="s">
        <v>152</v>
      </c>
      <c r="D181" s="318"/>
      <c r="E181" s="318"/>
      <c r="F181" s="341" t="s">
        <v>1155</v>
      </c>
      <c r="G181" s="318"/>
      <c r="H181" s="318" t="s">
        <v>1119</v>
      </c>
      <c r="I181" s="318" t="s">
        <v>1157</v>
      </c>
      <c r="J181" s="318">
        <v>10</v>
      </c>
      <c r="K181" s="366"/>
    </row>
    <row r="182" s="1" customFormat="1" ht="15" customHeight="1">
      <c r="B182" s="343"/>
      <c r="C182" s="318" t="s">
        <v>153</v>
      </c>
      <c r="D182" s="318"/>
      <c r="E182" s="318"/>
      <c r="F182" s="341" t="s">
        <v>1155</v>
      </c>
      <c r="G182" s="318"/>
      <c r="H182" s="318" t="s">
        <v>1229</v>
      </c>
      <c r="I182" s="318" t="s">
        <v>1190</v>
      </c>
      <c r="J182" s="318"/>
      <c r="K182" s="366"/>
    </row>
    <row r="183" s="1" customFormat="1" ht="15" customHeight="1">
      <c r="B183" s="343"/>
      <c r="C183" s="318" t="s">
        <v>1230</v>
      </c>
      <c r="D183" s="318"/>
      <c r="E183" s="318"/>
      <c r="F183" s="341" t="s">
        <v>1155</v>
      </c>
      <c r="G183" s="318"/>
      <c r="H183" s="318" t="s">
        <v>1231</v>
      </c>
      <c r="I183" s="318" t="s">
        <v>1190</v>
      </c>
      <c r="J183" s="318"/>
      <c r="K183" s="366"/>
    </row>
    <row r="184" s="1" customFormat="1" ht="15" customHeight="1">
      <c r="B184" s="343"/>
      <c r="C184" s="318" t="s">
        <v>1219</v>
      </c>
      <c r="D184" s="318"/>
      <c r="E184" s="318"/>
      <c r="F184" s="341" t="s">
        <v>1155</v>
      </c>
      <c r="G184" s="318"/>
      <c r="H184" s="318" t="s">
        <v>1232</v>
      </c>
      <c r="I184" s="318" t="s">
        <v>1190</v>
      </c>
      <c r="J184" s="318"/>
      <c r="K184" s="366"/>
    </row>
    <row r="185" s="1" customFormat="1" ht="15" customHeight="1">
      <c r="B185" s="343"/>
      <c r="C185" s="318" t="s">
        <v>155</v>
      </c>
      <c r="D185" s="318"/>
      <c r="E185" s="318"/>
      <c r="F185" s="341" t="s">
        <v>1161</v>
      </c>
      <c r="G185" s="318"/>
      <c r="H185" s="318" t="s">
        <v>1233</v>
      </c>
      <c r="I185" s="318" t="s">
        <v>1157</v>
      </c>
      <c r="J185" s="318">
        <v>50</v>
      </c>
      <c r="K185" s="366"/>
    </row>
    <row r="186" s="1" customFormat="1" ht="15" customHeight="1">
      <c r="B186" s="343"/>
      <c r="C186" s="318" t="s">
        <v>1234</v>
      </c>
      <c r="D186" s="318"/>
      <c r="E186" s="318"/>
      <c r="F186" s="341" t="s">
        <v>1161</v>
      </c>
      <c r="G186" s="318"/>
      <c r="H186" s="318" t="s">
        <v>1235</v>
      </c>
      <c r="I186" s="318" t="s">
        <v>1236</v>
      </c>
      <c r="J186" s="318"/>
      <c r="K186" s="366"/>
    </row>
    <row r="187" s="1" customFormat="1" ht="15" customHeight="1">
      <c r="B187" s="343"/>
      <c r="C187" s="318" t="s">
        <v>1237</v>
      </c>
      <c r="D187" s="318"/>
      <c r="E187" s="318"/>
      <c r="F187" s="341" t="s">
        <v>1161</v>
      </c>
      <c r="G187" s="318"/>
      <c r="H187" s="318" t="s">
        <v>1238</v>
      </c>
      <c r="I187" s="318" t="s">
        <v>1236</v>
      </c>
      <c r="J187" s="318"/>
      <c r="K187" s="366"/>
    </row>
    <row r="188" s="1" customFormat="1" ht="15" customHeight="1">
      <c r="B188" s="343"/>
      <c r="C188" s="318" t="s">
        <v>1239</v>
      </c>
      <c r="D188" s="318"/>
      <c r="E188" s="318"/>
      <c r="F188" s="341" t="s">
        <v>1161</v>
      </c>
      <c r="G188" s="318"/>
      <c r="H188" s="318" t="s">
        <v>1240</v>
      </c>
      <c r="I188" s="318" t="s">
        <v>1236</v>
      </c>
      <c r="J188" s="318"/>
      <c r="K188" s="366"/>
    </row>
    <row r="189" s="1" customFormat="1" ht="15" customHeight="1">
      <c r="B189" s="343"/>
      <c r="C189" s="379" t="s">
        <v>1241</v>
      </c>
      <c r="D189" s="318"/>
      <c r="E189" s="318"/>
      <c r="F189" s="341" t="s">
        <v>1161</v>
      </c>
      <c r="G189" s="318"/>
      <c r="H189" s="318" t="s">
        <v>1242</v>
      </c>
      <c r="I189" s="318" t="s">
        <v>1243</v>
      </c>
      <c r="J189" s="380" t="s">
        <v>1244</v>
      </c>
      <c r="K189" s="366"/>
    </row>
    <row r="190" s="18" customFormat="1" ht="15" customHeight="1">
      <c r="B190" s="381"/>
      <c r="C190" s="382" t="s">
        <v>1245</v>
      </c>
      <c r="D190" s="383"/>
      <c r="E190" s="383"/>
      <c r="F190" s="384" t="s">
        <v>1161</v>
      </c>
      <c r="G190" s="383"/>
      <c r="H190" s="383" t="s">
        <v>1246</v>
      </c>
      <c r="I190" s="383" t="s">
        <v>1243</v>
      </c>
      <c r="J190" s="385" t="s">
        <v>1244</v>
      </c>
      <c r="K190" s="386"/>
    </row>
    <row r="191" s="1" customFormat="1" ht="15" customHeight="1">
      <c r="B191" s="343"/>
      <c r="C191" s="379" t="s">
        <v>48</v>
      </c>
      <c r="D191" s="318"/>
      <c r="E191" s="318"/>
      <c r="F191" s="341" t="s">
        <v>1155</v>
      </c>
      <c r="G191" s="318"/>
      <c r="H191" s="315" t="s">
        <v>1247</v>
      </c>
      <c r="I191" s="318" t="s">
        <v>1248</v>
      </c>
      <c r="J191" s="318"/>
      <c r="K191" s="366"/>
    </row>
    <row r="192" s="1" customFormat="1" ht="15" customHeight="1">
      <c r="B192" s="343"/>
      <c r="C192" s="379" t="s">
        <v>1249</v>
      </c>
      <c r="D192" s="318"/>
      <c r="E192" s="318"/>
      <c r="F192" s="341" t="s">
        <v>1155</v>
      </c>
      <c r="G192" s="318"/>
      <c r="H192" s="318" t="s">
        <v>1250</v>
      </c>
      <c r="I192" s="318" t="s">
        <v>1190</v>
      </c>
      <c r="J192" s="318"/>
      <c r="K192" s="366"/>
    </row>
    <row r="193" s="1" customFormat="1" ht="15" customHeight="1">
      <c r="B193" s="343"/>
      <c r="C193" s="379" t="s">
        <v>1251</v>
      </c>
      <c r="D193" s="318"/>
      <c r="E193" s="318"/>
      <c r="F193" s="341" t="s">
        <v>1155</v>
      </c>
      <c r="G193" s="318"/>
      <c r="H193" s="318" t="s">
        <v>1252</v>
      </c>
      <c r="I193" s="318" t="s">
        <v>1190</v>
      </c>
      <c r="J193" s="318"/>
      <c r="K193" s="366"/>
    </row>
    <row r="194" s="1" customFormat="1" ht="15" customHeight="1">
      <c r="B194" s="343"/>
      <c r="C194" s="379" t="s">
        <v>1253</v>
      </c>
      <c r="D194" s="318"/>
      <c r="E194" s="318"/>
      <c r="F194" s="341" t="s">
        <v>1161</v>
      </c>
      <c r="G194" s="318"/>
      <c r="H194" s="318" t="s">
        <v>1254</v>
      </c>
      <c r="I194" s="318" t="s">
        <v>1190</v>
      </c>
      <c r="J194" s="318"/>
      <c r="K194" s="366"/>
    </row>
    <row r="195" s="1" customFormat="1" ht="15" customHeight="1">
      <c r="B195" s="372"/>
      <c r="C195" s="387"/>
      <c r="D195" s="352"/>
      <c r="E195" s="352"/>
      <c r="F195" s="352"/>
      <c r="G195" s="352"/>
      <c r="H195" s="352"/>
      <c r="I195" s="352"/>
      <c r="J195" s="352"/>
      <c r="K195" s="373"/>
    </row>
    <row r="196" s="1" customFormat="1" ht="18.75" customHeight="1">
      <c r="B196" s="354"/>
      <c r="C196" s="364"/>
      <c r="D196" s="364"/>
      <c r="E196" s="364"/>
      <c r="F196" s="374"/>
      <c r="G196" s="364"/>
      <c r="H196" s="364"/>
      <c r="I196" s="364"/>
      <c r="J196" s="364"/>
      <c r="K196" s="354"/>
    </row>
    <row r="197" s="1" customFormat="1" ht="18.75" customHeight="1">
      <c r="B197" s="354"/>
      <c r="C197" s="364"/>
      <c r="D197" s="364"/>
      <c r="E197" s="364"/>
      <c r="F197" s="374"/>
      <c r="G197" s="364"/>
      <c r="H197" s="364"/>
      <c r="I197" s="364"/>
      <c r="J197" s="364"/>
      <c r="K197" s="354"/>
    </row>
    <row r="198" s="1" customFormat="1" ht="18.75" customHeight="1"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</row>
    <row r="199" s="1" customFormat="1" ht="13.5">
      <c r="B199" s="305"/>
      <c r="C199" s="306"/>
      <c r="D199" s="306"/>
      <c r="E199" s="306"/>
      <c r="F199" s="306"/>
      <c r="G199" s="306"/>
      <c r="H199" s="306"/>
      <c r="I199" s="306"/>
      <c r="J199" s="306"/>
      <c r="K199" s="307"/>
    </row>
    <row r="200" s="1" customFormat="1" ht="21">
      <c r="B200" s="308"/>
      <c r="C200" s="309" t="s">
        <v>1255</v>
      </c>
      <c r="D200" s="309"/>
      <c r="E200" s="309"/>
      <c r="F200" s="309"/>
      <c r="G200" s="309"/>
      <c r="H200" s="309"/>
      <c r="I200" s="309"/>
      <c r="J200" s="309"/>
      <c r="K200" s="310"/>
    </row>
    <row r="201" s="1" customFormat="1" ht="25.5" customHeight="1">
      <c r="B201" s="308"/>
      <c r="C201" s="388" t="s">
        <v>1256</v>
      </c>
      <c r="D201" s="388"/>
      <c r="E201" s="388"/>
      <c r="F201" s="388" t="s">
        <v>1257</v>
      </c>
      <c r="G201" s="389"/>
      <c r="H201" s="388" t="s">
        <v>1258</v>
      </c>
      <c r="I201" s="388"/>
      <c r="J201" s="388"/>
      <c r="K201" s="310"/>
    </row>
    <row r="202" s="1" customFormat="1" ht="5.25" customHeight="1">
      <c r="B202" s="343"/>
      <c r="C202" s="338"/>
      <c r="D202" s="338"/>
      <c r="E202" s="338"/>
      <c r="F202" s="338"/>
      <c r="G202" s="364"/>
      <c r="H202" s="338"/>
      <c r="I202" s="338"/>
      <c r="J202" s="338"/>
      <c r="K202" s="366"/>
    </row>
    <row r="203" s="1" customFormat="1" ht="15" customHeight="1">
      <c r="B203" s="343"/>
      <c r="C203" s="318" t="s">
        <v>1248</v>
      </c>
      <c r="D203" s="318"/>
      <c r="E203" s="318"/>
      <c r="F203" s="341" t="s">
        <v>49</v>
      </c>
      <c r="G203" s="318"/>
      <c r="H203" s="318" t="s">
        <v>1259</v>
      </c>
      <c r="I203" s="318"/>
      <c r="J203" s="318"/>
      <c r="K203" s="366"/>
    </row>
    <row r="204" s="1" customFormat="1" ht="15" customHeight="1">
      <c r="B204" s="343"/>
      <c r="C204" s="318"/>
      <c r="D204" s="318"/>
      <c r="E204" s="318"/>
      <c r="F204" s="341" t="s">
        <v>50</v>
      </c>
      <c r="G204" s="318"/>
      <c r="H204" s="318" t="s">
        <v>1260</v>
      </c>
      <c r="I204" s="318"/>
      <c r="J204" s="318"/>
      <c r="K204" s="366"/>
    </row>
    <row r="205" s="1" customFormat="1" ht="15" customHeight="1">
      <c r="B205" s="343"/>
      <c r="C205" s="318"/>
      <c r="D205" s="318"/>
      <c r="E205" s="318"/>
      <c r="F205" s="341" t="s">
        <v>53</v>
      </c>
      <c r="G205" s="318"/>
      <c r="H205" s="318" t="s">
        <v>1261</v>
      </c>
      <c r="I205" s="318"/>
      <c r="J205" s="318"/>
      <c r="K205" s="366"/>
    </row>
    <row r="206" s="1" customFormat="1" ht="15" customHeight="1">
      <c r="B206" s="343"/>
      <c r="C206" s="318"/>
      <c r="D206" s="318"/>
      <c r="E206" s="318"/>
      <c r="F206" s="341" t="s">
        <v>51</v>
      </c>
      <c r="G206" s="318"/>
      <c r="H206" s="318" t="s">
        <v>1262</v>
      </c>
      <c r="I206" s="318"/>
      <c r="J206" s="318"/>
      <c r="K206" s="366"/>
    </row>
    <row r="207" s="1" customFormat="1" ht="15" customHeight="1">
      <c r="B207" s="343"/>
      <c r="C207" s="318"/>
      <c r="D207" s="318"/>
      <c r="E207" s="318"/>
      <c r="F207" s="341" t="s">
        <v>52</v>
      </c>
      <c r="G207" s="318"/>
      <c r="H207" s="318" t="s">
        <v>1263</v>
      </c>
      <c r="I207" s="318"/>
      <c r="J207" s="318"/>
      <c r="K207" s="366"/>
    </row>
    <row r="208" s="1" customFormat="1" ht="15" customHeight="1">
      <c r="B208" s="343"/>
      <c r="C208" s="318"/>
      <c r="D208" s="318"/>
      <c r="E208" s="318"/>
      <c r="F208" s="341"/>
      <c r="G208" s="318"/>
      <c r="H208" s="318"/>
      <c r="I208" s="318"/>
      <c r="J208" s="318"/>
      <c r="K208" s="366"/>
    </row>
    <row r="209" s="1" customFormat="1" ht="15" customHeight="1">
      <c r="B209" s="343"/>
      <c r="C209" s="318" t="s">
        <v>1202</v>
      </c>
      <c r="D209" s="318"/>
      <c r="E209" s="318"/>
      <c r="F209" s="341" t="s">
        <v>85</v>
      </c>
      <c r="G209" s="318"/>
      <c r="H209" s="318" t="s">
        <v>1264</v>
      </c>
      <c r="I209" s="318"/>
      <c r="J209" s="318"/>
      <c r="K209" s="366"/>
    </row>
    <row r="210" s="1" customFormat="1" ht="15" customHeight="1">
      <c r="B210" s="343"/>
      <c r="C210" s="318"/>
      <c r="D210" s="318"/>
      <c r="E210" s="318"/>
      <c r="F210" s="341" t="s">
        <v>1097</v>
      </c>
      <c r="G210" s="318"/>
      <c r="H210" s="318" t="s">
        <v>1098</v>
      </c>
      <c r="I210" s="318"/>
      <c r="J210" s="318"/>
      <c r="K210" s="366"/>
    </row>
    <row r="211" s="1" customFormat="1" ht="15" customHeight="1">
      <c r="B211" s="343"/>
      <c r="C211" s="318"/>
      <c r="D211" s="318"/>
      <c r="E211" s="318"/>
      <c r="F211" s="341" t="s">
        <v>1095</v>
      </c>
      <c r="G211" s="318"/>
      <c r="H211" s="318" t="s">
        <v>1265</v>
      </c>
      <c r="I211" s="318"/>
      <c r="J211" s="318"/>
      <c r="K211" s="366"/>
    </row>
    <row r="212" s="1" customFormat="1" ht="15" customHeight="1">
      <c r="B212" s="390"/>
      <c r="C212" s="318"/>
      <c r="D212" s="318"/>
      <c r="E212" s="318"/>
      <c r="F212" s="341" t="s">
        <v>1099</v>
      </c>
      <c r="G212" s="379"/>
      <c r="H212" s="370" t="s">
        <v>1100</v>
      </c>
      <c r="I212" s="370"/>
      <c r="J212" s="370"/>
      <c r="K212" s="391"/>
    </row>
    <row r="213" s="1" customFormat="1" ht="15" customHeight="1">
      <c r="B213" s="390"/>
      <c r="C213" s="318"/>
      <c r="D213" s="318"/>
      <c r="E213" s="318"/>
      <c r="F213" s="341" t="s">
        <v>1101</v>
      </c>
      <c r="G213" s="379"/>
      <c r="H213" s="370" t="s">
        <v>1266</v>
      </c>
      <c r="I213" s="370"/>
      <c r="J213" s="370"/>
      <c r="K213" s="391"/>
    </row>
    <row r="214" s="1" customFormat="1" ht="15" customHeight="1">
      <c r="B214" s="390"/>
      <c r="C214" s="318"/>
      <c r="D214" s="318"/>
      <c r="E214" s="318"/>
      <c r="F214" s="341"/>
      <c r="G214" s="379"/>
      <c r="H214" s="370"/>
      <c r="I214" s="370"/>
      <c r="J214" s="370"/>
      <c r="K214" s="391"/>
    </row>
    <row r="215" s="1" customFormat="1" ht="15" customHeight="1">
      <c r="B215" s="390"/>
      <c r="C215" s="318" t="s">
        <v>1226</v>
      </c>
      <c r="D215" s="318"/>
      <c r="E215" s="318"/>
      <c r="F215" s="341">
        <v>1</v>
      </c>
      <c r="G215" s="379"/>
      <c r="H215" s="370" t="s">
        <v>1267</v>
      </c>
      <c r="I215" s="370"/>
      <c r="J215" s="370"/>
      <c r="K215" s="391"/>
    </row>
    <row r="216" s="1" customFormat="1" ht="15" customHeight="1">
      <c r="B216" s="390"/>
      <c r="C216" s="318"/>
      <c r="D216" s="318"/>
      <c r="E216" s="318"/>
      <c r="F216" s="341">
        <v>2</v>
      </c>
      <c r="G216" s="379"/>
      <c r="H216" s="370" t="s">
        <v>1268</v>
      </c>
      <c r="I216" s="370"/>
      <c r="J216" s="370"/>
      <c r="K216" s="391"/>
    </row>
    <row r="217" s="1" customFormat="1" ht="15" customHeight="1">
      <c r="B217" s="390"/>
      <c r="C217" s="318"/>
      <c r="D217" s="318"/>
      <c r="E217" s="318"/>
      <c r="F217" s="341">
        <v>3</v>
      </c>
      <c r="G217" s="379"/>
      <c r="H217" s="370" t="s">
        <v>1269</v>
      </c>
      <c r="I217" s="370"/>
      <c r="J217" s="370"/>
      <c r="K217" s="391"/>
    </row>
    <row r="218" s="1" customFormat="1" ht="15" customHeight="1">
      <c r="B218" s="390"/>
      <c r="C218" s="318"/>
      <c r="D218" s="318"/>
      <c r="E218" s="318"/>
      <c r="F218" s="341">
        <v>4</v>
      </c>
      <c r="G218" s="379"/>
      <c r="H218" s="370" t="s">
        <v>1270</v>
      </c>
      <c r="I218" s="370"/>
      <c r="J218" s="370"/>
      <c r="K218" s="391"/>
    </row>
    <row r="219" s="1" customFormat="1" ht="12.75" customHeight="1">
      <c r="B219" s="392"/>
      <c r="C219" s="393"/>
      <c r="D219" s="393"/>
      <c r="E219" s="393"/>
      <c r="F219" s="393"/>
      <c r="G219" s="393"/>
      <c r="H219" s="393"/>
      <c r="I219" s="393"/>
      <c r="J219" s="393"/>
      <c r="K219" s="39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Eva Horčičková</dc:creator>
  <cp:lastModifiedBy>Eva Horčičková</cp:lastModifiedBy>
  <dcterms:created xsi:type="dcterms:W3CDTF">2026-04-07T12:51:07Z</dcterms:created>
  <dcterms:modified xsi:type="dcterms:W3CDTF">2026-04-07T12:51:13Z</dcterms:modified>
</cp:coreProperties>
</file>