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T:\AP Agenda CZ\Cervenkova\KROS\ROZPOČET - ROKYCANY - PŘÍJEZDOVKA\EXPORT\"/>
    </mc:Choice>
  </mc:AlternateContent>
  <bookViews>
    <workbookView xWindow="0" yWindow="0" windowWidth="0" windowHeight="0"/>
  </bookViews>
  <sheets>
    <sheet name="Rekapitulace stavby" sheetId="1" r:id="rId1"/>
    <sheet name="SO 101 - Demolice zpevněn..." sheetId="2" r:id="rId2"/>
    <sheet name="SO 199 - Zařízení staveniště" sheetId="3" r:id="rId3"/>
    <sheet name="SO 201 - Přístřešek" sheetId="4" r:id="rId4"/>
    <sheet name="SO 202 - Opěrná stěna" sheetId="5" r:id="rId5"/>
    <sheet name="SO 601 - Zpevněné plochy" sheetId="6" r:id="rId6"/>
    <sheet name="VRN - Vedlejší rozpočtové..." sheetId="7" r:id="rId7"/>
  </sheets>
  <definedNames>
    <definedName name="_xlnm.Print_Area" localSheetId="0">'Rekapitulace stavby'!$D$4:$AO$76,'Rekapitulace stavby'!$C$82:$AQ$101</definedName>
    <definedName name="_xlnm.Print_Titles" localSheetId="0">'Rekapitulace stavby'!$92:$92</definedName>
    <definedName name="_xlnm._FilterDatabase" localSheetId="1" hidden="1">'SO 101 - Demolice zpevněn...'!$C$119:$K$203</definedName>
    <definedName name="_xlnm.Print_Area" localSheetId="1">'SO 101 - Demolice zpevněn...'!$C$4:$J$76,'SO 101 - Demolice zpevněn...'!$C$82:$J$101,'SO 101 - Demolice zpevněn...'!$C$107:$K$203</definedName>
    <definedName name="_xlnm.Print_Titles" localSheetId="1">'SO 101 - Demolice zpevněn...'!$119:$119</definedName>
    <definedName name="_xlnm._FilterDatabase" localSheetId="2" hidden="1">'SO 199 - Zařízení staveniště'!$C$116:$K$139</definedName>
    <definedName name="_xlnm.Print_Area" localSheetId="2">'SO 199 - Zařízení staveniště'!$C$4:$J$76,'SO 199 - Zařízení staveniště'!$C$82:$J$98,'SO 199 - Zařízení staveniště'!$C$104:$K$139</definedName>
    <definedName name="_xlnm.Print_Titles" localSheetId="2">'SO 199 - Zařízení staveniště'!$116:$116</definedName>
    <definedName name="_xlnm._FilterDatabase" localSheetId="3" hidden="1">'SO 201 - Přístřešek'!$C$122:$K$258</definedName>
    <definedName name="_xlnm.Print_Area" localSheetId="3">'SO 201 - Přístřešek'!$C$4:$J$76,'SO 201 - Přístřešek'!$C$82:$J$104,'SO 201 - Přístřešek'!$C$110:$K$258</definedName>
    <definedName name="_xlnm.Print_Titles" localSheetId="3">'SO 201 - Přístřešek'!$122:$122</definedName>
    <definedName name="_xlnm._FilterDatabase" localSheetId="4" hidden="1">'SO 202 - Opěrná stěna'!$C$120:$K$184</definedName>
    <definedName name="_xlnm.Print_Area" localSheetId="4">'SO 202 - Opěrná stěna'!$C$4:$J$76,'SO 202 - Opěrná stěna'!$C$82:$J$102,'SO 202 - Opěrná stěna'!$C$108:$K$184</definedName>
    <definedName name="_xlnm.Print_Titles" localSheetId="4">'SO 202 - Opěrná stěna'!$120:$120</definedName>
    <definedName name="_xlnm._FilterDatabase" localSheetId="5" hidden="1">'SO 601 - Zpevněné plochy'!$C$120:$K$299</definedName>
    <definedName name="_xlnm.Print_Area" localSheetId="5">'SO 601 - Zpevněné plochy'!$C$4:$J$76,'SO 601 - Zpevněné plochy'!$C$82:$J$102,'SO 601 - Zpevněné plochy'!$C$108:$K$299</definedName>
    <definedName name="_xlnm.Print_Titles" localSheetId="5">'SO 601 - Zpevněné plochy'!$120:$120</definedName>
    <definedName name="_xlnm._FilterDatabase" localSheetId="6" hidden="1">'VRN - Vedlejší rozpočtové...'!$C$119:$K$146</definedName>
    <definedName name="_xlnm.Print_Area" localSheetId="6">'VRN - Vedlejší rozpočtové...'!$C$4:$J$76,'VRN - Vedlejší rozpočtové...'!$C$82:$J$101,'VRN - Vedlejší rozpočtové...'!$C$107:$K$146</definedName>
    <definedName name="_xlnm.Print_Titles" localSheetId="6">'VRN - Vedlejší rozpočtové...'!$119:$119</definedName>
  </definedNames>
  <calcPr/>
</workbook>
</file>

<file path=xl/calcChain.xml><?xml version="1.0" encoding="utf-8"?>
<calcChain xmlns="http://schemas.openxmlformats.org/spreadsheetml/2006/main">
  <c i="7" l="1" r="J37"/>
  <c r="J36"/>
  <c i="1" r="AY100"/>
  <c i="7" r="J35"/>
  <c i="1" r="AX100"/>
  <c i="7" r="BI146"/>
  <c r="BH146"/>
  <c r="BG146"/>
  <c r="BF146"/>
  <c r="T146"/>
  <c r="R146"/>
  <c r="P146"/>
  <c r="BI145"/>
  <c r="BH145"/>
  <c r="BG145"/>
  <c r="BF145"/>
  <c r="T145"/>
  <c r="R145"/>
  <c r="P145"/>
  <c r="BI144"/>
  <c r="BH144"/>
  <c r="BG144"/>
  <c r="BF144"/>
  <c r="T144"/>
  <c r="R144"/>
  <c r="P144"/>
  <c r="BI142"/>
  <c r="BH142"/>
  <c r="BG142"/>
  <c r="BF142"/>
  <c r="T142"/>
  <c r="R142"/>
  <c r="P142"/>
  <c r="BI141"/>
  <c r="BH141"/>
  <c r="BG141"/>
  <c r="BF141"/>
  <c r="T141"/>
  <c r="R141"/>
  <c r="P141"/>
  <c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3"/>
  <c r="BH133"/>
  <c r="BG133"/>
  <c r="BF133"/>
  <c r="T133"/>
  <c r="R133"/>
  <c r="P133"/>
  <c r="BI132"/>
  <c r="BH132"/>
  <c r="BG132"/>
  <c r="BF132"/>
  <c r="T132"/>
  <c r="R132"/>
  <c r="P132"/>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5"/>
  <c r="BH125"/>
  <c r="BG125"/>
  <c r="BF125"/>
  <c r="T125"/>
  <c r="R125"/>
  <c r="P125"/>
  <c r="BI124"/>
  <c r="BH124"/>
  <c r="BG124"/>
  <c r="BF124"/>
  <c r="T124"/>
  <c r="R124"/>
  <c r="P124"/>
  <c r="BI123"/>
  <c r="BH123"/>
  <c r="BG123"/>
  <c r="BF123"/>
  <c r="T123"/>
  <c r="R123"/>
  <c r="P123"/>
  <c r="BI122"/>
  <c r="BH122"/>
  <c r="BG122"/>
  <c r="BF122"/>
  <c r="T122"/>
  <c r="R122"/>
  <c r="P122"/>
  <c r="J117"/>
  <c r="J116"/>
  <c r="F114"/>
  <c r="E112"/>
  <c r="J92"/>
  <c r="J91"/>
  <c r="F89"/>
  <c r="E87"/>
  <c r="J18"/>
  <c r="E18"/>
  <c r="F117"/>
  <c r="J17"/>
  <c r="J15"/>
  <c r="E15"/>
  <c r="F116"/>
  <c r="J14"/>
  <c r="J12"/>
  <c r="J114"/>
  <c r="E7"/>
  <c r="E110"/>
  <c i="6" r="J37"/>
  <c r="J36"/>
  <c i="1" r="AY99"/>
  <c i="6" r="J35"/>
  <c i="1" r="AX99"/>
  <c i="6" r="BI298"/>
  <c r="BH298"/>
  <c r="BG298"/>
  <c r="BF298"/>
  <c r="T298"/>
  <c r="T297"/>
  <c r="R298"/>
  <c r="R297"/>
  <c r="P298"/>
  <c r="P297"/>
  <c r="BI294"/>
  <c r="BH294"/>
  <c r="BG294"/>
  <c r="BF294"/>
  <c r="T294"/>
  <c r="T287"/>
  <c r="R294"/>
  <c r="R287"/>
  <c r="P294"/>
  <c r="P287"/>
  <c r="BI288"/>
  <c r="BH288"/>
  <c r="BG288"/>
  <c r="BF288"/>
  <c r="T288"/>
  <c r="R288"/>
  <c r="P288"/>
  <c r="BI283"/>
  <c r="BH283"/>
  <c r="BG283"/>
  <c r="BF283"/>
  <c r="T283"/>
  <c r="R283"/>
  <c r="P283"/>
  <c r="BI279"/>
  <c r="BH279"/>
  <c r="BG279"/>
  <c r="BF279"/>
  <c r="T279"/>
  <c r="R279"/>
  <c r="P279"/>
  <c r="BI275"/>
  <c r="BH275"/>
  <c r="BG275"/>
  <c r="BF275"/>
  <c r="T275"/>
  <c r="R275"/>
  <c r="P275"/>
  <c r="BI272"/>
  <c r="BH272"/>
  <c r="BG272"/>
  <c r="BF272"/>
  <c r="T272"/>
  <c r="R272"/>
  <c r="P272"/>
  <c r="BI268"/>
  <c r="BH268"/>
  <c r="BG268"/>
  <c r="BF268"/>
  <c r="T268"/>
  <c r="R268"/>
  <c r="P268"/>
  <c r="BI264"/>
  <c r="BH264"/>
  <c r="BG264"/>
  <c r="BF264"/>
  <c r="T264"/>
  <c r="R264"/>
  <c r="P264"/>
  <c r="BI261"/>
  <c r="BH261"/>
  <c r="BG261"/>
  <c r="BF261"/>
  <c r="T261"/>
  <c r="R261"/>
  <c r="P261"/>
  <c r="BI256"/>
  <c r="BH256"/>
  <c r="BG256"/>
  <c r="BF256"/>
  <c r="T256"/>
  <c r="R256"/>
  <c r="P256"/>
  <c r="BI251"/>
  <c r="BH251"/>
  <c r="BG251"/>
  <c r="BF251"/>
  <c r="T251"/>
  <c r="R251"/>
  <c r="P251"/>
  <c r="BI245"/>
  <c r="BH245"/>
  <c r="BG245"/>
  <c r="BF245"/>
  <c r="T245"/>
  <c r="R245"/>
  <c r="P245"/>
  <c r="BI239"/>
  <c r="BH239"/>
  <c r="BG239"/>
  <c r="BF239"/>
  <c r="T239"/>
  <c r="R239"/>
  <c r="P239"/>
  <c r="BI234"/>
  <c r="BH234"/>
  <c r="BG234"/>
  <c r="BF234"/>
  <c r="T234"/>
  <c r="R234"/>
  <c r="P234"/>
  <c r="BI232"/>
  <c r="BH232"/>
  <c r="BG232"/>
  <c r="BF232"/>
  <c r="T232"/>
  <c r="R232"/>
  <c r="P232"/>
  <c r="BI227"/>
  <c r="BH227"/>
  <c r="BG227"/>
  <c r="BF227"/>
  <c r="T227"/>
  <c r="R227"/>
  <c r="P227"/>
  <c r="BI222"/>
  <c r="BH222"/>
  <c r="BG222"/>
  <c r="BF222"/>
  <c r="T222"/>
  <c r="R222"/>
  <c r="P222"/>
  <c r="BI221"/>
  <c r="BH221"/>
  <c r="BG221"/>
  <c r="BF221"/>
  <c r="T221"/>
  <c r="R221"/>
  <c r="P221"/>
  <c r="BI217"/>
  <c r="BH217"/>
  <c r="BG217"/>
  <c r="BF217"/>
  <c r="T217"/>
  <c r="R217"/>
  <c r="P217"/>
  <c r="BI216"/>
  <c r="BH216"/>
  <c r="BG216"/>
  <c r="BF216"/>
  <c r="T216"/>
  <c r="R216"/>
  <c r="P216"/>
  <c r="BI212"/>
  <c r="BH212"/>
  <c r="BG212"/>
  <c r="BF212"/>
  <c r="T212"/>
  <c r="R212"/>
  <c r="P212"/>
  <c r="BI210"/>
  <c r="BH210"/>
  <c r="BG210"/>
  <c r="BF210"/>
  <c r="T210"/>
  <c r="R210"/>
  <c r="P210"/>
  <c r="BI204"/>
  <c r="BH204"/>
  <c r="BG204"/>
  <c r="BF204"/>
  <c r="T204"/>
  <c r="R204"/>
  <c r="P204"/>
  <c r="BI202"/>
  <c r="BH202"/>
  <c r="BG202"/>
  <c r="BF202"/>
  <c r="T202"/>
  <c r="R202"/>
  <c r="P202"/>
  <c r="BI196"/>
  <c r="BH196"/>
  <c r="BG196"/>
  <c r="BF196"/>
  <c r="T196"/>
  <c r="R196"/>
  <c r="P196"/>
  <c r="BI194"/>
  <c r="BH194"/>
  <c r="BG194"/>
  <c r="BF194"/>
  <c r="T194"/>
  <c r="R194"/>
  <c r="P194"/>
  <c r="BI188"/>
  <c r="BH188"/>
  <c r="BG188"/>
  <c r="BF188"/>
  <c r="T188"/>
  <c r="R188"/>
  <c r="P188"/>
  <c r="BI182"/>
  <c r="BH182"/>
  <c r="BG182"/>
  <c r="BF182"/>
  <c r="T182"/>
  <c r="R182"/>
  <c r="P182"/>
  <c r="BI176"/>
  <c r="BH176"/>
  <c r="BG176"/>
  <c r="BF176"/>
  <c r="T176"/>
  <c r="R176"/>
  <c r="P176"/>
  <c r="BI170"/>
  <c r="BH170"/>
  <c r="BG170"/>
  <c r="BF170"/>
  <c r="T170"/>
  <c r="R170"/>
  <c r="P170"/>
  <c r="BI164"/>
  <c r="BH164"/>
  <c r="BG164"/>
  <c r="BF164"/>
  <c r="T164"/>
  <c r="R164"/>
  <c r="P164"/>
  <c r="BI156"/>
  <c r="BH156"/>
  <c r="BG156"/>
  <c r="BF156"/>
  <c r="T156"/>
  <c r="R156"/>
  <c r="P156"/>
  <c r="BI148"/>
  <c r="BH148"/>
  <c r="BG148"/>
  <c r="BF148"/>
  <c r="T148"/>
  <c r="R148"/>
  <c r="P148"/>
  <c r="BI141"/>
  <c r="BH141"/>
  <c r="BG141"/>
  <c r="BF141"/>
  <c r="T141"/>
  <c r="R141"/>
  <c r="P141"/>
  <c r="BI138"/>
  <c r="BH138"/>
  <c r="BG138"/>
  <c r="BF138"/>
  <c r="T138"/>
  <c r="R138"/>
  <c r="P138"/>
  <c r="BI137"/>
  <c r="BH137"/>
  <c r="BG137"/>
  <c r="BF137"/>
  <c r="T137"/>
  <c r="R137"/>
  <c r="P137"/>
  <c r="BI135"/>
  <c r="BH135"/>
  <c r="BG135"/>
  <c r="BF135"/>
  <c r="T135"/>
  <c r="R135"/>
  <c r="P135"/>
  <c r="BI133"/>
  <c r="BH133"/>
  <c r="BG133"/>
  <c r="BF133"/>
  <c r="T133"/>
  <c r="R133"/>
  <c r="P133"/>
  <c r="BI131"/>
  <c r="BH131"/>
  <c r="BG131"/>
  <c r="BF131"/>
  <c r="T131"/>
  <c r="R131"/>
  <c r="P131"/>
  <c r="BI127"/>
  <c r="BH127"/>
  <c r="BG127"/>
  <c r="BF127"/>
  <c r="T127"/>
  <c r="R127"/>
  <c r="P127"/>
  <c r="BI123"/>
  <c r="BH123"/>
  <c r="BG123"/>
  <c r="BF123"/>
  <c r="T123"/>
  <c r="R123"/>
  <c r="P123"/>
  <c r="J118"/>
  <c r="J117"/>
  <c r="F115"/>
  <c r="E113"/>
  <c r="J92"/>
  <c r="J91"/>
  <c r="F89"/>
  <c r="E87"/>
  <c r="J18"/>
  <c r="E18"/>
  <c r="F118"/>
  <c r="J17"/>
  <c r="J15"/>
  <c r="E15"/>
  <c r="F117"/>
  <c r="J14"/>
  <c r="J12"/>
  <c r="J89"/>
  <c r="E7"/>
  <c r="E111"/>
  <c i="5" r="J37"/>
  <c r="J36"/>
  <c i="1" r="AY98"/>
  <c i="5" r="J35"/>
  <c i="1" r="AX98"/>
  <c i="5" r="BI183"/>
  <c r="BH183"/>
  <c r="BG183"/>
  <c r="BF183"/>
  <c r="T183"/>
  <c r="T182"/>
  <c r="R183"/>
  <c r="R182"/>
  <c r="P183"/>
  <c r="P182"/>
  <c r="BI180"/>
  <c r="BH180"/>
  <c r="BG180"/>
  <c r="BF180"/>
  <c r="T180"/>
  <c r="R180"/>
  <c r="P180"/>
  <c r="BI178"/>
  <c r="BH178"/>
  <c r="BG178"/>
  <c r="BF178"/>
  <c r="T178"/>
  <c r="R178"/>
  <c r="P178"/>
  <c r="BI175"/>
  <c r="BH175"/>
  <c r="BG175"/>
  <c r="BF175"/>
  <c r="T175"/>
  <c r="R175"/>
  <c r="P175"/>
  <c r="BI170"/>
  <c r="BH170"/>
  <c r="BG170"/>
  <c r="BF170"/>
  <c r="T170"/>
  <c r="R170"/>
  <c r="P170"/>
  <c r="BI165"/>
  <c r="BH165"/>
  <c r="BG165"/>
  <c r="BF165"/>
  <c r="T165"/>
  <c r="R165"/>
  <c r="P165"/>
  <c r="BI160"/>
  <c r="BH160"/>
  <c r="BG160"/>
  <c r="BF160"/>
  <c r="T160"/>
  <c r="R160"/>
  <c r="P160"/>
  <c r="BI155"/>
  <c r="BH155"/>
  <c r="BG155"/>
  <c r="BF155"/>
  <c r="T155"/>
  <c r="R155"/>
  <c r="P155"/>
  <c r="BI150"/>
  <c r="BH150"/>
  <c r="BG150"/>
  <c r="BF150"/>
  <c r="T150"/>
  <c r="R150"/>
  <c r="P150"/>
  <c r="BI145"/>
  <c r="BH145"/>
  <c r="BG145"/>
  <c r="BF145"/>
  <c r="T145"/>
  <c r="R145"/>
  <c r="P145"/>
  <c r="BI142"/>
  <c r="BH142"/>
  <c r="BG142"/>
  <c r="BF142"/>
  <c r="T142"/>
  <c r="R142"/>
  <c r="P142"/>
  <c r="BI140"/>
  <c r="BH140"/>
  <c r="BG140"/>
  <c r="BF140"/>
  <c r="T140"/>
  <c r="R140"/>
  <c r="P140"/>
  <c r="BI138"/>
  <c r="BH138"/>
  <c r="BG138"/>
  <c r="BF138"/>
  <c r="T138"/>
  <c r="R138"/>
  <c r="P138"/>
  <c r="BI136"/>
  <c r="BH136"/>
  <c r="BG136"/>
  <c r="BF136"/>
  <c r="T136"/>
  <c r="R136"/>
  <c r="P136"/>
  <c r="BI133"/>
  <c r="BH133"/>
  <c r="BG133"/>
  <c r="BF133"/>
  <c r="T133"/>
  <c r="R133"/>
  <c r="P133"/>
  <c r="BI132"/>
  <c r="BH132"/>
  <c r="BG132"/>
  <c r="BF132"/>
  <c r="T132"/>
  <c r="R132"/>
  <c r="P132"/>
  <c r="BI131"/>
  <c r="BH131"/>
  <c r="BG131"/>
  <c r="BF131"/>
  <c r="T131"/>
  <c r="R131"/>
  <c r="P131"/>
  <c r="BI127"/>
  <c r="BH127"/>
  <c r="BG127"/>
  <c r="BF127"/>
  <c r="T127"/>
  <c r="R127"/>
  <c r="P127"/>
  <c r="BI125"/>
  <c r="BH125"/>
  <c r="BG125"/>
  <c r="BF125"/>
  <c r="T125"/>
  <c r="R125"/>
  <c r="P125"/>
  <c r="BI123"/>
  <c r="BH123"/>
  <c r="BG123"/>
  <c r="BF123"/>
  <c r="T123"/>
  <c r="R123"/>
  <c r="P123"/>
  <c r="J118"/>
  <c r="J117"/>
  <c r="F115"/>
  <c r="E113"/>
  <c r="J92"/>
  <c r="J91"/>
  <c r="F89"/>
  <c r="E87"/>
  <c r="J18"/>
  <c r="E18"/>
  <c r="F92"/>
  <c r="J17"/>
  <c r="J15"/>
  <c r="E15"/>
  <c r="F117"/>
  <c r="J14"/>
  <c r="J12"/>
  <c r="J115"/>
  <c r="E7"/>
  <c r="E111"/>
  <c i="4" r="J37"/>
  <c r="J36"/>
  <c i="1" r="AY97"/>
  <c i="4" r="J35"/>
  <c i="1" r="AX97"/>
  <c i="4" r="BI257"/>
  <c r="BH257"/>
  <c r="BG257"/>
  <c r="BF257"/>
  <c r="T257"/>
  <c r="T256"/>
  <c r="R257"/>
  <c r="R256"/>
  <c r="P257"/>
  <c r="P256"/>
  <c r="BI254"/>
  <c r="BH254"/>
  <c r="BG254"/>
  <c r="BF254"/>
  <c r="T254"/>
  <c r="T253"/>
  <c r="R254"/>
  <c r="R253"/>
  <c r="P254"/>
  <c r="P253"/>
  <c r="BI251"/>
  <c r="BH251"/>
  <c r="BG251"/>
  <c r="BF251"/>
  <c r="T251"/>
  <c r="R251"/>
  <c r="P251"/>
  <c r="BI249"/>
  <c r="BH249"/>
  <c r="BG249"/>
  <c r="BF249"/>
  <c r="T249"/>
  <c r="R249"/>
  <c r="P249"/>
  <c r="BI244"/>
  <c r="BH244"/>
  <c r="BG244"/>
  <c r="BF244"/>
  <c r="T244"/>
  <c r="R244"/>
  <c r="P244"/>
  <c r="BI239"/>
  <c r="BH239"/>
  <c r="BG239"/>
  <c r="BF239"/>
  <c r="T239"/>
  <c r="R239"/>
  <c r="P239"/>
  <c r="BI233"/>
  <c r="BH233"/>
  <c r="BG233"/>
  <c r="BF233"/>
  <c r="T233"/>
  <c r="R233"/>
  <c r="P233"/>
  <c r="BI228"/>
  <c r="BH228"/>
  <c r="BG228"/>
  <c r="BF228"/>
  <c r="T228"/>
  <c r="R228"/>
  <c r="P228"/>
  <c r="BI221"/>
  <c r="BH221"/>
  <c r="BG221"/>
  <c r="BF221"/>
  <c r="T221"/>
  <c r="R221"/>
  <c r="P221"/>
  <c r="BI216"/>
  <c r="BH216"/>
  <c r="BG216"/>
  <c r="BF216"/>
  <c r="T216"/>
  <c r="R216"/>
  <c r="P216"/>
  <c r="BI209"/>
  <c r="BH209"/>
  <c r="BG209"/>
  <c r="BF209"/>
  <c r="T209"/>
  <c r="R209"/>
  <c r="P209"/>
  <c r="BI201"/>
  <c r="BH201"/>
  <c r="BG201"/>
  <c r="BF201"/>
  <c r="T201"/>
  <c r="R201"/>
  <c r="P201"/>
  <c r="BI195"/>
  <c r="BH195"/>
  <c r="BG195"/>
  <c r="BF195"/>
  <c r="T195"/>
  <c r="R195"/>
  <c r="P195"/>
  <c r="BI188"/>
  <c r="BH188"/>
  <c r="BG188"/>
  <c r="BF188"/>
  <c r="T188"/>
  <c r="R188"/>
  <c r="P188"/>
  <c r="BI182"/>
  <c r="BH182"/>
  <c r="BG182"/>
  <c r="BF182"/>
  <c r="T182"/>
  <c r="R182"/>
  <c r="P182"/>
  <c r="BI177"/>
  <c r="BH177"/>
  <c r="BG177"/>
  <c r="BF177"/>
  <c r="T177"/>
  <c r="R177"/>
  <c r="P177"/>
  <c r="BI173"/>
  <c r="BH173"/>
  <c r="BG173"/>
  <c r="BF173"/>
  <c r="T173"/>
  <c r="R173"/>
  <c r="P173"/>
  <c r="BI168"/>
  <c r="BH168"/>
  <c r="BG168"/>
  <c r="BF168"/>
  <c r="T168"/>
  <c r="R168"/>
  <c r="P168"/>
  <c r="BI166"/>
  <c r="BH166"/>
  <c r="BG166"/>
  <c r="BF166"/>
  <c r="T166"/>
  <c r="R166"/>
  <c r="P166"/>
  <c r="BI161"/>
  <c r="BH161"/>
  <c r="BG161"/>
  <c r="BF161"/>
  <c r="T161"/>
  <c r="R161"/>
  <c r="P161"/>
  <c r="BI154"/>
  <c r="BH154"/>
  <c r="BG154"/>
  <c r="BF154"/>
  <c r="T154"/>
  <c r="R154"/>
  <c r="P154"/>
  <c r="BI147"/>
  <c r="BH147"/>
  <c r="BG147"/>
  <c r="BF147"/>
  <c r="T147"/>
  <c r="R147"/>
  <c r="P147"/>
  <c r="BI139"/>
  <c r="BH139"/>
  <c r="BG139"/>
  <c r="BF139"/>
  <c r="T139"/>
  <c r="R139"/>
  <c r="P139"/>
  <c r="BI132"/>
  <c r="BH132"/>
  <c r="BG132"/>
  <c r="BF132"/>
  <c r="T132"/>
  <c r="R132"/>
  <c r="P132"/>
  <c r="BI125"/>
  <c r="BH125"/>
  <c r="BG125"/>
  <c r="BF125"/>
  <c r="T125"/>
  <c r="R125"/>
  <c r="P125"/>
  <c r="J120"/>
  <c r="J119"/>
  <c r="F117"/>
  <c r="E115"/>
  <c r="J92"/>
  <c r="J91"/>
  <c r="F89"/>
  <c r="E87"/>
  <c r="J18"/>
  <c r="E18"/>
  <c r="F120"/>
  <c r="J17"/>
  <c r="J15"/>
  <c r="E15"/>
  <c r="F91"/>
  <c r="J14"/>
  <c r="J12"/>
  <c r="J117"/>
  <c r="E7"/>
  <c r="E113"/>
  <c i="3" r="J37"/>
  <c r="J36"/>
  <c i="1" r="AY96"/>
  <c i="3" r="J35"/>
  <c i="1" r="AX96"/>
  <c i="3"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8"/>
  <c r="BH128"/>
  <c r="BG128"/>
  <c r="BF128"/>
  <c r="T128"/>
  <c r="R128"/>
  <c r="P128"/>
  <c r="BI127"/>
  <c r="BH127"/>
  <c r="BG127"/>
  <c r="BF127"/>
  <c r="T127"/>
  <c r="R127"/>
  <c r="P127"/>
  <c r="BI126"/>
  <c r="BH126"/>
  <c r="BG126"/>
  <c r="BF126"/>
  <c r="T126"/>
  <c r="R126"/>
  <c r="P126"/>
  <c r="BI125"/>
  <c r="BH125"/>
  <c r="BG125"/>
  <c r="BF125"/>
  <c r="T125"/>
  <c r="R125"/>
  <c r="P125"/>
  <c r="BI123"/>
  <c r="BH123"/>
  <c r="BG123"/>
  <c r="BF123"/>
  <c r="T123"/>
  <c r="R123"/>
  <c r="P123"/>
  <c r="BI122"/>
  <c r="BH122"/>
  <c r="BG122"/>
  <c r="BF122"/>
  <c r="T122"/>
  <c r="R122"/>
  <c r="P122"/>
  <c r="BI121"/>
  <c r="BH121"/>
  <c r="BG121"/>
  <c r="BF121"/>
  <c r="T121"/>
  <c r="R121"/>
  <c r="P121"/>
  <c r="BI120"/>
  <c r="BH120"/>
  <c r="BG120"/>
  <c r="BF120"/>
  <c r="T120"/>
  <c r="R120"/>
  <c r="P120"/>
  <c r="BI119"/>
  <c r="BH119"/>
  <c r="BG119"/>
  <c r="BF119"/>
  <c r="T119"/>
  <c r="R119"/>
  <c r="P119"/>
  <c r="J114"/>
  <c r="J113"/>
  <c r="F111"/>
  <c r="E109"/>
  <c r="J92"/>
  <c r="J91"/>
  <c r="F89"/>
  <c r="E87"/>
  <c r="J18"/>
  <c r="E18"/>
  <c r="F92"/>
  <c r="J17"/>
  <c r="J15"/>
  <c r="E15"/>
  <c r="F113"/>
  <c r="J14"/>
  <c r="J12"/>
  <c r="J111"/>
  <c r="E7"/>
  <c r="E85"/>
  <c i="2" r="J37"/>
  <c r="J36"/>
  <c i="1" r="AY95"/>
  <c i="2" r="J35"/>
  <c i="1" r="AX95"/>
  <c i="2" r="BI202"/>
  <c r="BH202"/>
  <c r="BG202"/>
  <c r="BF202"/>
  <c r="T202"/>
  <c r="R202"/>
  <c r="P202"/>
  <c r="BI200"/>
  <c r="BH200"/>
  <c r="BG200"/>
  <c r="BF200"/>
  <c r="T200"/>
  <c r="R200"/>
  <c r="P200"/>
  <c r="BI198"/>
  <c r="BH198"/>
  <c r="BG198"/>
  <c r="BF198"/>
  <c r="T198"/>
  <c r="R198"/>
  <c r="P198"/>
  <c r="BI194"/>
  <c r="BH194"/>
  <c r="BG194"/>
  <c r="BF194"/>
  <c r="T194"/>
  <c r="R194"/>
  <c r="P194"/>
  <c r="BI191"/>
  <c r="BH191"/>
  <c r="BG191"/>
  <c r="BF191"/>
  <c r="T191"/>
  <c r="R191"/>
  <c r="P191"/>
  <c r="BI189"/>
  <c r="BH189"/>
  <c r="BG189"/>
  <c r="BF189"/>
  <c r="T189"/>
  <c r="R189"/>
  <c r="P189"/>
  <c r="BI186"/>
  <c r="BH186"/>
  <c r="BG186"/>
  <c r="BF186"/>
  <c r="T186"/>
  <c r="R186"/>
  <c r="P186"/>
  <c r="BI182"/>
  <c r="BH182"/>
  <c r="BG182"/>
  <c r="BF182"/>
  <c r="T182"/>
  <c r="R182"/>
  <c r="P182"/>
  <c r="BI179"/>
  <c r="BH179"/>
  <c r="BG179"/>
  <c r="BF179"/>
  <c r="T179"/>
  <c r="R179"/>
  <c r="P179"/>
  <c r="BI177"/>
  <c r="BH177"/>
  <c r="BG177"/>
  <c r="BF177"/>
  <c r="T177"/>
  <c r="R177"/>
  <c r="P177"/>
  <c r="BI175"/>
  <c r="BH175"/>
  <c r="BG175"/>
  <c r="BF175"/>
  <c r="T175"/>
  <c r="R175"/>
  <c r="P175"/>
  <c r="BI174"/>
  <c r="BH174"/>
  <c r="BG174"/>
  <c r="BF174"/>
  <c r="T174"/>
  <c r="R174"/>
  <c r="P174"/>
  <c r="BI169"/>
  <c r="BH169"/>
  <c r="BG169"/>
  <c r="BF169"/>
  <c r="T169"/>
  <c r="R169"/>
  <c r="P169"/>
  <c r="BI165"/>
  <c r="BH165"/>
  <c r="BG165"/>
  <c r="BF165"/>
  <c r="T165"/>
  <c r="R165"/>
  <c r="P165"/>
  <c r="BI161"/>
  <c r="BH161"/>
  <c r="BG161"/>
  <c r="BF161"/>
  <c r="T161"/>
  <c r="R161"/>
  <c r="P161"/>
  <c r="BI157"/>
  <c r="BH157"/>
  <c r="BG157"/>
  <c r="BF157"/>
  <c r="T157"/>
  <c r="R157"/>
  <c r="P157"/>
  <c r="BI153"/>
  <c r="BH153"/>
  <c r="BG153"/>
  <c r="BF153"/>
  <c r="T153"/>
  <c r="R153"/>
  <c r="P153"/>
  <c r="BI149"/>
  <c r="BH149"/>
  <c r="BG149"/>
  <c r="BF149"/>
  <c r="T149"/>
  <c r="R149"/>
  <c r="P149"/>
  <c r="BI145"/>
  <c r="BH145"/>
  <c r="BG145"/>
  <c r="BF145"/>
  <c r="T145"/>
  <c r="R145"/>
  <c r="P145"/>
  <c r="BI140"/>
  <c r="BH140"/>
  <c r="BG140"/>
  <c r="BF140"/>
  <c r="T140"/>
  <c r="R140"/>
  <c r="P140"/>
  <c r="BI136"/>
  <c r="BH136"/>
  <c r="BG136"/>
  <c r="BF136"/>
  <c r="T136"/>
  <c r="R136"/>
  <c r="P136"/>
  <c r="BI132"/>
  <c r="BH132"/>
  <c r="BG132"/>
  <c r="BF132"/>
  <c r="T132"/>
  <c r="R132"/>
  <c r="P132"/>
  <c r="BI126"/>
  <c r="BH126"/>
  <c r="BG126"/>
  <c r="BF126"/>
  <c r="T126"/>
  <c r="R126"/>
  <c r="P126"/>
  <c r="BI125"/>
  <c r="BH125"/>
  <c r="BG125"/>
  <c r="BF125"/>
  <c r="T125"/>
  <c r="R125"/>
  <c r="P125"/>
  <c r="BI124"/>
  <c r="BH124"/>
  <c r="BG124"/>
  <c r="BF124"/>
  <c r="T124"/>
  <c r="R124"/>
  <c r="P124"/>
  <c r="BI123"/>
  <c r="BH123"/>
  <c r="BG123"/>
  <c r="BF123"/>
  <c r="T123"/>
  <c r="R123"/>
  <c r="P123"/>
  <c r="BI122"/>
  <c r="BH122"/>
  <c r="BG122"/>
  <c r="BF122"/>
  <c r="T122"/>
  <c r="R122"/>
  <c r="P122"/>
  <c r="J117"/>
  <c r="J116"/>
  <c r="F114"/>
  <c r="E112"/>
  <c r="J92"/>
  <c r="J91"/>
  <c r="F89"/>
  <c r="E87"/>
  <c r="J18"/>
  <c r="E18"/>
  <c r="F117"/>
  <c r="J17"/>
  <c r="J15"/>
  <c r="E15"/>
  <c r="F91"/>
  <c r="J14"/>
  <c r="J12"/>
  <c r="J89"/>
  <c r="E7"/>
  <c r="E85"/>
  <c i="1" r="L90"/>
  <c r="AM90"/>
  <c r="AM89"/>
  <c r="L89"/>
  <c r="AM87"/>
  <c r="L87"/>
  <c r="L85"/>
  <c r="L84"/>
  <c i="7" r="BK145"/>
  <c r="J144"/>
  <c r="BK142"/>
  <c r="J142"/>
  <c r="BK141"/>
  <c r="J141"/>
  <c r="BK139"/>
  <c r="J139"/>
  <c r="BK138"/>
  <c r="J138"/>
  <c r="BK137"/>
  <c r="J137"/>
  <c r="BK136"/>
  <c r="J136"/>
  <c r="BK135"/>
  <c r="J135"/>
  <c r="BK133"/>
  <c r="J133"/>
  <c r="BK132"/>
  <c r="J132"/>
  <c r="BK130"/>
  <c r="J130"/>
  <c r="BK129"/>
  <c r="J129"/>
  <c r="BK128"/>
  <c r="J128"/>
  <c r="BK127"/>
  <c r="J127"/>
  <c r="BK126"/>
  <c r="J126"/>
  <c r="BK125"/>
  <c r="J125"/>
  <c r="BK124"/>
  <c r="J124"/>
  <c r="BK123"/>
  <c r="J123"/>
  <c r="BK122"/>
  <c r="J122"/>
  <c i="6" r="BK298"/>
  <c r="J298"/>
  <c r="J294"/>
  <c r="BK288"/>
  <c r="BK196"/>
  <c r="J182"/>
  <c r="BK170"/>
  <c r="BK164"/>
  <c r="BK148"/>
  <c r="J141"/>
  <c r="J137"/>
  <c r="BK135"/>
  <c r="J133"/>
  <c i="5" r="BK180"/>
  <c r="BK175"/>
  <c r="BK160"/>
  <c r="J155"/>
  <c r="BK145"/>
  <c r="J140"/>
  <c r="BK138"/>
  <c r="BK136"/>
  <c r="J131"/>
  <c r="BK123"/>
  <c i="4" r="BK257"/>
  <c r="J254"/>
  <c r="BK251"/>
  <c r="BK249"/>
  <c r="BK239"/>
  <c r="BK228"/>
  <c r="J216"/>
  <c r="BK209"/>
  <c r="BK201"/>
  <c r="BK182"/>
  <c r="J168"/>
  <c r="BK166"/>
  <c r="J161"/>
  <c r="BK139"/>
  <c i="3" r="J134"/>
  <c r="BK132"/>
  <c r="BK130"/>
  <c r="BK128"/>
  <c r="J125"/>
  <c r="J123"/>
  <c r="J122"/>
  <c r="BK121"/>
  <c r="BK120"/>
  <c r="J119"/>
  <c i="2" r="BK200"/>
  <c r="J198"/>
  <c r="J175"/>
  <c r="BK174"/>
  <c r="BK145"/>
  <c r="J140"/>
  <c r="BK136"/>
  <c r="BK132"/>
  <c i="6" r="J202"/>
  <c r="J196"/>
  <c r="BK188"/>
  <c r="J176"/>
  <c r="J170"/>
  <c r="J164"/>
  <c r="BK141"/>
  <c r="J138"/>
  <c r="BK131"/>
  <c r="BK127"/>
  <c r="BK123"/>
  <c i="5" r="BK183"/>
  <c r="J178"/>
  <c r="J175"/>
  <c r="J170"/>
  <c r="J165"/>
  <c r="BK150"/>
  <c r="BK133"/>
  <c r="J132"/>
  <c r="J125"/>
  <c i="4" r="J195"/>
  <c r="J188"/>
  <c r="J173"/>
  <c r="J154"/>
  <c r="BK147"/>
  <c r="J132"/>
  <c r="J125"/>
  <c i="3" r="J138"/>
  <c r="BK137"/>
  <c r="BK136"/>
  <c r="BK134"/>
  <c r="BK133"/>
  <c r="J132"/>
  <c r="J127"/>
  <c r="BK125"/>
  <c i="2" r="J202"/>
  <c r="J200"/>
  <c r="BK194"/>
  <c r="J191"/>
  <c r="BK189"/>
  <c r="J186"/>
  <c r="J182"/>
  <c r="J179"/>
  <c r="J177"/>
  <c r="J174"/>
  <c r="BK169"/>
  <c r="J161"/>
  <c r="BK149"/>
  <c r="BK125"/>
  <c r="BK124"/>
  <c r="BK123"/>
  <c r="BK122"/>
  <c i="7" r="BK146"/>
  <c r="J146"/>
  <c r="BK144"/>
  <c i="6" r="BK294"/>
  <c r="J288"/>
  <c r="BK283"/>
  <c i="5" r="J142"/>
  <c r="BK125"/>
  <c i="4" r="J244"/>
  <c r="BK233"/>
  <c r="BK188"/>
  <c r="J177"/>
  <c r="BK168"/>
  <c r="J166"/>
  <c r="BK161"/>
  <c r="BK154"/>
  <c r="BK132"/>
  <c r="BK125"/>
  <c i="3" r="J136"/>
  <c r="J135"/>
  <c r="BK131"/>
  <c r="J128"/>
  <c r="J120"/>
  <c i="2" r="BK202"/>
  <c r="BK198"/>
  <c r="BK175"/>
  <c r="BK165"/>
  <c r="BK161"/>
  <c r="J157"/>
  <c r="J149"/>
  <c r="J136"/>
  <c r="J132"/>
  <c r="BK126"/>
  <c i="6" r="J194"/>
  <c r="J188"/>
  <c r="BK156"/>
  <c r="J135"/>
  <c r="J127"/>
  <c r="J123"/>
  <c i="5" r="J183"/>
  <c r="J180"/>
  <c r="BK165"/>
  <c r="J160"/>
  <c r="BK155"/>
  <c r="J145"/>
  <c r="BK142"/>
  <c r="BK140"/>
  <c r="J136"/>
  <c r="BK131"/>
  <c r="BK127"/>
  <c r="J123"/>
  <c i="4" r="J257"/>
  <c r="BK254"/>
  <c r="J249"/>
  <c r="J233"/>
  <c r="J228"/>
  <c r="J221"/>
  <c r="BK195"/>
  <c r="BK173"/>
  <c i="3" r="BK138"/>
  <c r="J137"/>
  <c r="J133"/>
  <c r="J130"/>
  <c r="J126"/>
  <c r="BK123"/>
  <c r="BK122"/>
  <c r="J121"/>
  <c r="BK119"/>
  <c i="2" r="BK191"/>
  <c r="BK186"/>
  <c r="BK182"/>
  <c r="BK177"/>
  <c r="J165"/>
  <c r="BK157"/>
  <c r="J153"/>
  <c r="BK140"/>
  <c r="J126"/>
  <c r="J125"/>
  <c r="J123"/>
  <c i="1" r="AS94"/>
  <c i="7" r="J145"/>
  <c i="6" r="J283"/>
  <c r="BK279"/>
  <c r="J279"/>
  <c r="BK275"/>
  <c r="J275"/>
  <c r="BK272"/>
  <c r="J272"/>
  <c r="BK268"/>
  <c r="J268"/>
  <c r="BK264"/>
  <c r="J264"/>
  <c r="BK261"/>
  <c r="J261"/>
  <c r="BK256"/>
  <c r="J256"/>
  <c r="BK251"/>
  <c r="J251"/>
  <c r="BK245"/>
  <c r="J245"/>
  <c r="BK239"/>
  <c r="J239"/>
  <c r="BK234"/>
  <c r="J234"/>
  <c r="BK232"/>
  <c r="J232"/>
  <c r="BK227"/>
  <c r="J227"/>
  <c r="BK222"/>
  <c r="J222"/>
  <c r="BK221"/>
  <c r="J221"/>
  <c r="BK217"/>
  <c r="J217"/>
  <c r="BK216"/>
  <c r="J216"/>
  <c r="BK212"/>
  <c r="J212"/>
  <c r="BK210"/>
  <c r="J210"/>
  <c r="BK204"/>
  <c r="J204"/>
  <c r="BK202"/>
  <c r="BK194"/>
  <c r="BK182"/>
  <c r="BK176"/>
  <c r="J156"/>
  <c r="J148"/>
  <c r="BK138"/>
  <c r="BK137"/>
  <c r="BK133"/>
  <c r="J131"/>
  <c i="5" r="BK178"/>
  <c r="BK170"/>
  <c r="J150"/>
  <c r="J138"/>
  <c r="J133"/>
  <c r="BK132"/>
  <c r="J127"/>
  <c i="4" r="J251"/>
  <c r="BK244"/>
  <c r="J239"/>
  <c r="BK221"/>
  <c r="BK216"/>
  <c r="J209"/>
  <c r="J201"/>
  <c r="J182"/>
  <c r="BK177"/>
  <c r="J147"/>
  <c r="J139"/>
  <c i="3" r="BK135"/>
  <c r="J131"/>
  <c r="BK127"/>
  <c r="BK126"/>
  <c i="2" r="J194"/>
  <c r="J189"/>
  <c r="BK179"/>
  <c r="J169"/>
  <c r="BK153"/>
  <c r="J145"/>
  <c r="J124"/>
  <c r="J122"/>
  <c l="1" r="R121"/>
  <c r="T121"/>
  <c r="BK173"/>
  <c r="J173"/>
  <c r="J99"/>
  <c r="T176"/>
  <c i="4" r="BK124"/>
  <c r="BK146"/>
  <c r="J146"/>
  <c r="J98"/>
  <c r="BK167"/>
  <c r="J167"/>
  <c r="J99"/>
  <c r="T187"/>
  <c r="T238"/>
  <c i="5" r="BK135"/>
  <c r="J135"/>
  <c r="J98"/>
  <c r="T135"/>
  <c r="P144"/>
  <c r="P177"/>
  <c i="7" r="T140"/>
  <c i="2" r="BK144"/>
  <c r="J144"/>
  <c r="J98"/>
  <c r="R176"/>
  <c i="3" r="T118"/>
  <c r="T117"/>
  <c i="4" r="P124"/>
  <c r="P123"/>
  <c i="1" r="AU97"/>
  <c i="4" r="T146"/>
  <c r="P167"/>
  <c r="BK187"/>
  <c r="J187"/>
  <c r="J100"/>
  <c r="BK238"/>
  <c r="J238"/>
  <c r="J101"/>
  <c i="5" r="R122"/>
  <c r="P135"/>
  <c r="R144"/>
  <c r="R177"/>
  <c i="7" r="BK143"/>
  <c r="J143"/>
  <c r="J100"/>
  <c i="6" r="BK122"/>
  <c r="J122"/>
  <c r="J97"/>
  <c r="R122"/>
  <c r="T122"/>
  <c r="P140"/>
  <c i="7" r="R140"/>
  <c i="2" r="BK121"/>
  <c r="J121"/>
  <c r="J97"/>
  <c r="T144"/>
  <c r="P173"/>
  <c r="R173"/>
  <c r="T173"/>
  <c i="3" r="R118"/>
  <c r="R117"/>
  <c i="4" r="R124"/>
  <c r="R146"/>
  <c r="R167"/>
  <c r="P187"/>
  <c r="R238"/>
  <c i="7" r="P143"/>
  <c i="2" r="P144"/>
  <c r="BK176"/>
  <c r="J176"/>
  <c r="J100"/>
  <c i="3" r="P118"/>
  <c r="P117"/>
  <c i="1" r="AU96"/>
  <c i="4" r="P146"/>
  <c r="T167"/>
  <c r="R187"/>
  <c r="P238"/>
  <c i="5" r="P122"/>
  <c r="P121"/>
  <c i="1" r="AU98"/>
  <c i="5" r="BK144"/>
  <c r="J144"/>
  <c r="J99"/>
  <c r="BK177"/>
  <c r="J177"/>
  <c r="J100"/>
  <c i="6" r="P211"/>
  <c r="R211"/>
  <c r="T211"/>
  <c i="7" r="BK121"/>
  <c r="J121"/>
  <c r="J97"/>
  <c r="P121"/>
  <c r="R121"/>
  <c r="T121"/>
  <c r="BK134"/>
  <c r="J134"/>
  <c r="J98"/>
  <c r="P134"/>
  <c r="R134"/>
  <c r="T134"/>
  <c r="BK140"/>
  <c r="J140"/>
  <c r="J99"/>
  <c r="P140"/>
  <c r="R143"/>
  <c i="2" r="P121"/>
  <c r="R144"/>
  <c r="P176"/>
  <c i="3" r="BK118"/>
  <c r="J118"/>
  <c r="J97"/>
  <c i="4" r="T124"/>
  <c r="T123"/>
  <c i="5" r="BK122"/>
  <c r="J122"/>
  <c r="J97"/>
  <c r="T122"/>
  <c r="R135"/>
  <c r="T144"/>
  <c r="T177"/>
  <c i="6" r="P122"/>
  <c r="P121"/>
  <c i="1" r="AU99"/>
  <c i="6" r="BK140"/>
  <c r="J140"/>
  <c r="J98"/>
  <c r="R140"/>
  <c r="T140"/>
  <c r="BK211"/>
  <c r="J211"/>
  <c r="J99"/>
  <c i="7" r="T143"/>
  <c i="2" r="F116"/>
  <c r="BE165"/>
  <c r="BE174"/>
  <c r="BE186"/>
  <c r="BE191"/>
  <c r="BE198"/>
  <c i="3" r="F91"/>
  <c r="E107"/>
  <c r="F114"/>
  <c r="BE120"/>
  <c r="BE123"/>
  <c r="BE130"/>
  <c r="BE137"/>
  <c i="4" r="F92"/>
  <c r="BE132"/>
  <c r="BE168"/>
  <c r="BE173"/>
  <c r="BE228"/>
  <c i="5" r="E85"/>
  <c r="F118"/>
  <c r="BE125"/>
  <c r="BE136"/>
  <c r="BE142"/>
  <c r="BE160"/>
  <c r="BE180"/>
  <c i="6" r="F92"/>
  <c r="BE123"/>
  <c r="BE127"/>
  <c r="BE164"/>
  <c r="BE210"/>
  <c r="BE212"/>
  <c r="BE216"/>
  <c r="BE217"/>
  <c r="BE221"/>
  <c r="BE222"/>
  <c r="BE227"/>
  <c r="BE232"/>
  <c r="BE234"/>
  <c r="BE239"/>
  <c r="BE245"/>
  <c r="BE251"/>
  <c r="BE256"/>
  <c r="BE261"/>
  <c r="BE264"/>
  <c r="BE268"/>
  <c r="BE272"/>
  <c r="BE275"/>
  <c r="BE279"/>
  <c i="7" r="BE144"/>
  <c r="BE145"/>
  <c i="2" r="F92"/>
  <c r="J114"/>
  <c r="BE122"/>
  <c r="BE124"/>
  <c r="BE136"/>
  <c r="BE149"/>
  <c r="BE161"/>
  <c r="BE179"/>
  <c r="BE189"/>
  <c i="3" r="J89"/>
  <c r="BE125"/>
  <c r="BE128"/>
  <c r="BE132"/>
  <c r="BE136"/>
  <c i="4" r="E85"/>
  <c r="F119"/>
  <c r="BE125"/>
  <c r="BE177"/>
  <c r="BE244"/>
  <c r="BE249"/>
  <c r="BE251"/>
  <c r="BK253"/>
  <c r="J253"/>
  <c r="J102"/>
  <c i="5" r="J89"/>
  <c r="BE175"/>
  <c r="BE178"/>
  <c i="6" r="E85"/>
  <c r="J115"/>
  <c r="BE131"/>
  <c r="BE138"/>
  <c r="BE141"/>
  <c r="BE148"/>
  <c r="BE170"/>
  <c r="BE176"/>
  <c i="7" r="BE146"/>
  <c i="2" r="E110"/>
  <c r="BE125"/>
  <c r="BE145"/>
  <c r="BE153"/>
  <c r="BE177"/>
  <c r="BE194"/>
  <c r="BE200"/>
  <c i="3" r="BE119"/>
  <c r="BE122"/>
  <c r="BE127"/>
  <c r="BE134"/>
  <c i="4" r="J89"/>
  <c r="BE139"/>
  <c r="BE147"/>
  <c r="BE195"/>
  <c r="BE201"/>
  <c r="BE209"/>
  <c r="BE233"/>
  <c r="BE239"/>
  <c r="BK256"/>
  <c r="J256"/>
  <c r="J103"/>
  <c i="5" r="BE132"/>
  <c r="BE138"/>
  <c r="BE140"/>
  <c i="6" r="BE283"/>
  <c i="2" r="BE132"/>
  <c r="BE140"/>
  <c r="BE157"/>
  <c r="BE175"/>
  <c i="3" r="BE121"/>
  <c r="BE126"/>
  <c r="BE138"/>
  <c i="4" r="BE154"/>
  <c r="BE161"/>
  <c r="BE166"/>
  <c r="BE182"/>
  <c i="5" r="F91"/>
  <c r="BE123"/>
  <c r="BE131"/>
  <c r="BE145"/>
  <c r="BE155"/>
  <c r="BE183"/>
  <c r="BK182"/>
  <c r="J182"/>
  <c r="J101"/>
  <c i="6" r="F91"/>
  <c r="BE133"/>
  <c r="BE135"/>
  <c r="BE188"/>
  <c r="BE204"/>
  <c r="BK287"/>
  <c r="J287"/>
  <c r="J100"/>
  <c r="BK297"/>
  <c r="J297"/>
  <c r="J101"/>
  <c i="2" r="BE123"/>
  <c r="BE126"/>
  <c r="BE169"/>
  <c r="BE182"/>
  <c r="BE202"/>
  <c i="3" r="BE131"/>
  <c r="BE133"/>
  <c r="BE135"/>
  <c i="4" r="BE188"/>
  <c r="BE216"/>
  <c r="BE221"/>
  <c r="BE254"/>
  <c r="BE257"/>
  <c i="5" r="BE127"/>
  <c r="BE133"/>
  <c r="BE150"/>
  <c r="BE165"/>
  <c r="BE170"/>
  <c i="6" r="BE137"/>
  <c r="BE156"/>
  <c r="BE182"/>
  <c r="BE194"/>
  <c r="BE196"/>
  <c r="BE202"/>
  <c r="BE288"/>
  <c r="BE294"/>
  <c r="BE298"/>
  <c i="7" r="E85"/>
  <c r="J89"/>
  <c r="F91"/>
  <c r="F92"/>
  <c r="BE122"/>
  <c r="BE123"/>
  <c r="BE124"/>
  <c r="BE125"/>
  <c r="BE126"/>
  <c r="BE127"/>
  <c r="BE128"/>
  <c r="BE129"/>
  <c r="BE130"/>
  <c r="BE132"/>
  <c r="BE133"/>
  <c r="BE135"/>
  <c r="BE136"/>
  <c r="BE137"/>
  <c r="BE138"/>
  <c r="BE139"/>
  <c r="BE141"/>
  <c r="BE142"/>
  <c i="2" r="F37"/>
  <c i="1" r="BD95"/>
  <c i="2" r="F34"/>
  <c i="1" r="BA95"/>
  <c i="3" r="F37"/>
  <c i="1" r="BD96"/>
  <c i="7" r="F35"/>
  <c i="1" r="BB100"/>
  <c i="5" r="F36"/>
  <c i="1" r="BC98"/>
  <c i="6" r="J34"/>
  <c i="1" r="AW99"/>
  <c i="6" r="F36"/>
  <c i="1" r="BC99"/>
  <c i="7" r="F34"/>
  <c i="1" r="BA100"/>
  <c i="2" r="F35"/>
  <c i="1" r="BB95"/>
  <c i="3" r="F36"/>
  <c i="1" r="BC96"/>
  <c i="4" r="F37"/>
  <c i="1" r="BD97"/>
  <c i="7" r="J34"/>
  <c i="1" r="AW100"/>
  <c i="2" r="F36"/>
  <c i="1" r="BC95"/>
  <c i="3" r="F34"/>
  <c i="1" r="BA96"/>
  <c i="4" r="F34"/>
  <c i="1" r="BA97"/>
  <c i="5" r="J34"/>
  <c i="1" r="AW98"/>
  <c i="6" r="F34"/>
  <c i="1" r="BA99"/>
  <c i="6" r="F37"/>
  <c i="1" r="BD99"/>
  <c i="7" r="F37"/>
  <c i="1" r="BD100"/>
  <c i="2" r="J34"/>
  <c i="1" r="AW95"/>
  <c i="3" r="F35"/>
  <c i="1" r="BB96"/>
  <c i="4" r="F35"/>
  <c i="1" r="BB97"/>
  <c i="4" r="F36"/>
  <c i="1" r="BC97"/>
  <c i="5" r="F34"/>
  <c i="1" r="BA98"/>
  <c i="6" r="F35"/>
  <c i="1" r="BB99"/>
  <c i="5" r="F35"/>
  <c i="1" r="BB98"/>
  <c i="7" r="F36"/>
  <c i="1" r="BC100"/>
  <c i="3" r="J34"/>
  <c i="1" r="AW96"/>
  <c i="4" r="J34"/>
  <c i="1" r="AW97"/>
  <c i="5" r="F37"/>
  <c i="1" r="BD98"/>
  <c i="5" l="1" r="T121"/>
  <c i="2" r="P120"/>
  <c i="1" r="AU95"/>
  <c i="7" r="T120"/>
  <c r="R120"/>
  <c r="P120"/>
  <c i="1" r="AU100"/>
  <c i="4" r="R123"/>
  <c i="6" r="T121"/>
  <c r="R121"/>
  <c i="5" r="R121"/>
  <c i="4" r="BK123"/>
  <c r="J123"/>
  <c r="J96"/>
  <c i="2" r="T120"/>
  <c r="R120"/>
  <c i="3" r="BK117"/>
  <c r="J117"/>
  <c i="4" r="J124"/>
  <c r="J97"/>
  <c i="5" r="BK121"/>
  <c r="J121"/>
  <c r="J96"/>
  <c i="6" r="BK121"/>
  <c r="J121"/>
  <c r="J96"/>
  <c i="2" r="BK120"/>
  <c r="J120"/>
  <c i="7" r="BK120"/>
  <c r="J120"/>
  <c r="J96"/>
  <c i="2" r="J30"/>
  <c i="1" r="AG95"/>
  <c i="4" r="F33"/>
  <c i="1" r="AZ97"/>
  <c r="BC94"/>
  <c r="AY94"/>
  <c i="2" r="F33"/>
  <c i="1" r="AZ95"/>
  <c i="3" r="J33"/>
  <c i="1" r="AV96"/>
  <c r="AT96"/>
  <c i="3" r="J30"/>
  <c i="1" r="AG96"/>
  <c r="AN96"/>
  <c i="5" r="F33"/>
  <c i="1" r="AZ98"/>
  <c i="6" r="F33"/>
  <c i="1" r="AZ99"/>
  <c r="BA94"/>
  <c r="W30"/>
  <c i="5" r="J33"/>
  <c i="1" r="AV98"/>
  <c r="AT98"/>
  <c r="BB94"/>
  <c r="AX94"/>
  <c r="BD94"/>
  <c r="W33"/>
  <c i="6" r="J33"/>
  <c i="1" r="AV99"/>
  <c r="AT99"/>
  <c i="3" r="F33"/>
  <c i="1" r="AZ96"/>
  <c i="7" r="J33"/>
  <c i="1" r="AV100"/>
  <c r="AT100"/>
  <c i="7" r="F33"/>
  <c i="1" r="AZ100"/>
  <c i="2" r="J33"/>
  <c i="1" r="AV95"/>
  <c r="AT95"/>
  <c i="4" r="J33"/>
  <c i="1" r="AV97"/>
  <c r="AT97"/>
  <c i="3" l="1" r="J39"/>
  <c i="2" r="J39"/>
  <c r="J96"/>
  <c i="3" r="J96"/>
  <c i="1" r="AN95"/>
  <c r="AU94"/>
  <c r="AZ94"/>
  <c r="AV94"/>
  <c r="AK29"/>
  <c i="4" r="J30"/>
  <c i="1" r="AG97"/>
  <c r="AN97"/>
  <c r="AW94"/>
  <c r="AK30"/>
  <c i="7" r="J30"/>
  <c i="1" r="AG100"/>
  <c r="AN100"/>
  <c r="W32"/>
  <c i="6" r="J30"/>
  <c i="1" r="AG99"/>
  <c r="AN99"/>
  <c i="5" r="J30"/>
  <c i="1" r="AG98"/>
  <c r="AN98"/>
  <c r="W31"/>
  <c i="5" l="1" r="J39"/>
  <c i="4" r="J39"/>
  <c i="6" r="J39"/>
  <c i="7" r="J39"/>
  <c i="1" r="W29"/>
  <c r="AG94"/>
  <c r="AK26"/>
  <c r="AK35"/>
  <c r="AT94"/>
  <c l="1" r="AN94"/>
</calcChain>
</file>

<file path=xl/sharedStrings.xml><?xml version="1.0" encoding="utf-8"?>
<sst xmlns="http://schemas.openxmlformats.org/spreadsheetml/2006/main">
  <si>
    <t>Export Komplet</t>
  </si>
  <si>
    <t/>
  </si>
  <si>
    <t>2.0</t>
  </si>
  <si>
    <t>ZAMOK</t>
  </si>
  <si>
    <t>False</t>
  </si>
  <si>
    <t>{e6903a15-98e3-452f-9556-bdd5e3c83f58}</t>
  </si>
  <si>
    <t>0,01</t>
  </si>
  <si>
    <t>21</t>
  </si>
  <si>
    <t>12</t>
  </si>
  <si>
    <t>REKAPITULACE STAVBY</t>
  </si>
  <si>
    <t xml:space="preserve">v ---  níže se nacházejí doplnkové a pomocné údaje k sestavám  --- v</t>
  </si>
  <si>
    <t>Návod na vyplnění</t>
  </si>
  <si>
    <t>0,001</t>
  </si>
  <si>
    <t>Kód:</t>
  </si>
  <si>
    <t>2025_006</t>
  </si>
  <si>
    <t xml:space="preserve">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</si>
  <si>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</si>
  <si>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OPĚRNA STĚNA A KOMUNIKACE K MÁRNICI</t>
  </si>
  <si>
    <t>KSO:</t>
  </si>
  <si>
    <t>CC-CZ:</t>
  </si>
  <si>
    <t>Místo:</t>
  </si>
  <si>
    <t>Rokycany</t>
  </si>
  <si>
    <t>Datum:</t>
  </si>
  <si>
    <t>19. 3. 2026</t>
  </si>
  <si>
    <t>Zadavatel:</t>
  </si>
  <si>
    <t>IČ:</t>
  </si>
  <si>
    <t xml:space="preserve"> </t>
  </si>
  <si>
    <t>DIČ:</t>
  </si>
  <si>
    <t>Uchazeč:</t>
  </si>
  <si>
    <t>Vyplň údaj</t>
  </si>
  <si>
    <t>Projektant:</t>
  </si>
  <si>
    <t>06943187</t>
  </si>
  <si>
    <t>SIEBERT + TALAŠ, spol. s r.o.</t>
  </si>
  <si>
    <t>CZ06943187</t>
  </si>
  <si>
    <t>True</t>
  </si>
  <si>
    <t>Zpracovatel:</t>
  </si>
  <si>
    <t>Poznámka:</t>
  </si>
  <si>
    <t>Soupis prací je sestaven za využití položek Cenové soustavy ÚRS. Cenové a technické podmínky položek CS ÚRS, které nejsou uvedeny v soupisu prací (tzv. úvodní části katalogů) jsou neomezeně dálkově k dispozici na www.cs-urs.cz. Položky soupisu prací, které nemají ve sloupci „Cenová soustava“ uveden žádný údaj, nepochází z Cenové soustavy ÚRS (takové položky soupisu prací mají Cenovou soustavu „VLASTNÍ“). Ocenění "vlastní" položky:na základě odborných znalostí a zkušeností projektanta při realizaci obdobných zakázek za období 5-ti let. nebo na základě CN). Nedílnou součástí soupisu prací je projektová dokumentace vč. textových příloh, na kterou se položky soupisu prací plně odkazují. (S ohledem na charekter stavby budou provedené práce odsouhlaseny a případně upřesněny v rámci realizace zástupcem objednatele).</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</si>
  <si>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</si>
  <si>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</si>
  <si>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</si>
  <si>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</si>
  <si>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</si>
  <si>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</si>
  <si>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</si>
  <si>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</si>
  <si>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</si>
  <si>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</si>
  <si>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</si>
  <si>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</si>
  <si>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</si>
  <si>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</si>
  <si>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</si>
  <si>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</si>
  <si>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</si>
  <si>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</si>
  <si>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</si>
  <si>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</si>
  <si>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</si>
  <si>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</si>
  <si>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</si>
  <si>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</si>
  <si>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</si>
  <si>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</si>
  <si>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</si>
  <si>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</si>
  <si>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</si>
  <si>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</si>
  <si>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</si>
  <si>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</si>
  <si>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</si>
  <si>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</si>
  <si>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</si>
  <si>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</si>
  <si>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</si>
  <si>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</si>
  <si>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</si>
  <si>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</si>
  <si>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</si>
  <si>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</si>
  <si>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</si>
  <si>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</si>
  <si>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</si>
  <si>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SO 101</t>
  </si>
  <si>
    <t>Demolice zpevněných ploch</t>
  </si>
  <si>
    <t>STA</t>
  </si>
  <si>
    <t>1</t>
  </si>
  <si>
    <t>{9af08e9c-c3dd-4f27-b1f9-5e092b56081d}</t>
  </si>
  <si>
    <t>2</t>
  </si>
  <si>
    <t>SO 199</t>
  </si>
  <si>
    <t>Zařízení staveniště</t>
  </si>
  <si>
    <t>{261ab690-9585-48a1-a693-d8bf33439f27}</t>
  </si>
  <si>
    <t>SO 201</t>
  </si>
  <si>
    <t>Přístřešek</t>
  </si>
  <si>
    <t>{3cd42946-a5cf-4335-a5a1-3b51391b7bbd}</t>
  </si>
  <si>
    <t>SO 202</t>
  </si>
  <si>
    <t>Opěrná stěna</t>
  </si>
  <si>
    <t>{a6746292-a52c-4f86-bafb-f9831a9fa35d}</t>
  </si>
  <si>
    <t>SO 601</t>
  </si>
  <si>
    <t>Zpevněné plochy</t>
  </si>
  <si>
    <t>{eb27c3a6-46f5-4f42-a471-67827391861f}</t>
  </si>
  <si>
    <t>VRN</t>
  </si>
  <si>
    <t>Vedlejší rozpočtové náklady</t>
  </si>
  <si>
    <t>{85a29a50-5b5b-4a4e-bc7e-c7d465870592}</t>
  </si>
  <si>
    <t>KRYCÍ LIST SOUPISU PRACÍ</t>
  </si>
  <si>
    <t>Objekt:</t>
  </si>
  <si>
    <t>SO 101 - Demolice zpevněných ploch</t>
  </si>
  <si>
    <t>REKAPITULACE ČLENĚNÍ SOUPISU PRACÍ</t>
  </si>
  <si>
    <t>Kód dílu - Popis</t>
  </si>
  <si>
    <t>Cena celkem [CZK]</t>
  </si>
  <si>
    <t>Náklady ze soupisu prací</t>
  </si>
  <si>
    <t>-1</t>
  </si>
  <si>
    <t>1 - Přípravné práce</t>
  </si>
  <si>
    <t>2 - Kácení</t>
  </si>
  <si>
    <t>9 - Ostatní konstrukce a práce, bourání</t>
  </si>
  <si>
    <t>997 - Přesun sutě</t>
  </si>
  <si>
    <t>SOUPIS PRACÍ</t>
  </si>
  <si>
    <t>PČ</t>
  </si>
  <si>
    <t>MJ</t>
  </si>
  <si>
    <t>Množství</t>
  </si>
  <si>
    <t>J.cena [CZK]</t>
  </si>
  <si>
    <t>Cenová soustava</t>
  </si>
  <si>
    <t>J. Nh [h]</t>
  </si>
  <si>
    <t>Nh celkem [h]</t>
  </si>
  <si>
    <t>J. hmotnost [t]</t>
  </si>
  <si>
    <t>Hmotnost celkem [t]</t>
  </si>
  <si>
    <t>J. suť [t]</t>
  </si>
  <si>
    <t>Suť Celkem [t]</t>
  </si>
  <si>
    <t>Náklady soupisu celkem</t>
  </si>
  <si>
    <t>Přípravné práce</t>
  </si>
  <si>
    <t>ROZPOCET</t>
  </si>
  <si>
    <t>K</t>
  </si>
  <si>
    <t>100</t>
  </si>
  <si>
    <t>Odpojení na rozvody elektro silnoproud</t>
  </si>
  <si>
    <t>kpl</t>
  </si>
  <si>
    <t>vlastní</t>
  </si>
  <si>
    <t>4</t>
  </si>
  <si>
    <t>101</t>
  </si>
  <si>
    <t>Odpojení na rozvody elektro slaboproud</t>
  </si>
  <si>
    <t>3</t>
  </si>
  <si>
    <t>102</t>
  </si>
  <si>
    <t>Odpojení vodovodní přípojky a zaslepení</t>
  </si>
  <si>
    <t>6</t>
  </si>
  <si>
    <t>103</t>
  </si>
  <si>
    <t>Odpojení kanalizační přípojky a zaslepení</t>
  </si>
  <si>
    <t>8</t>
  </si>
  <si>
    <t>5</t>
  </si>
  <si>
    <t>113201112</t>
  </si>
  <si>
    <t>Vytrhání obrub silničních ležatých</t>
  </si>
  <si>
    <t>m</t>
  </si>
  <si>
    <t>CS ÚRS 2026 01</t>
  </si>
  <si>
    <t>10</t>
  </si>
  <si>
    <t>Online PSC</t>
  </si>
  <si>
    <t>https://podminky.urs.cz/item/CS_URS_2026_01/113201112</t>
  </si>
  <si>
    <t>VV</t>
  </si>
  <si>
    <t>"viz výkres 2025_006_CZ_DPS_D_601_002_SIT_R00"</t>
  </si>
  <si>
    <t>"obruby betonové" 28+117+34+46</t>
  </si>
  <si>
    <t>"obruby kamenné" 44+49+68+45+3+69+67</t>
  </si>
  <si>
    <t>Součet</t>
  </si>
  <si>
    <t>1131545R</t>
  </si>
  <si>
    <t>Frézování živičného krytu tl 120 mm pl přes 500 m2</t>
  </si>
  <si>
    <t>m2</t>
  </si>
  <si>
    <t>548</t>
  </si>
  <si>
    <t>7</t>
  </si>
  <si>
    <t>113106R.01</t>
  </si>
  <si>
    <t>Demolice pojezdových ploch z kamenné dlažby včetně všech vrstev</t>
  </si>
  <si>
    <t>14</t>
  </si>
  <si>
    <t>225</t>
  </si>
  <si>
    <t>113106R.01.1</t>
  </si>
  <si>
    <t>demolice pochozích ploch z dlažby, celková tl. 240 mm včetně všech vrstev</t>
  </si>
  <si>
    <t>16</t>
  </si>
  <si>
    <t>124</t>
  </si>
  <si>
    <t>Kácení</t>
  </si>
  <si>
    <t>9</t>
  </si>
  <si>
    <t>112101101</t>
  </si>
  <si>
    <t>Odstranění stromů listnatých průměru kmene přes 100 do 300 mm</t>
  </si>
  <si>
    <t>kus</t>
  </si>
  <si>
    <t>22</t>
  </si>
  <si>
    <t>https://podminky.urs.cz/item/CS_URS_2026_01/112101101</t>
  </si>
  <si>
    <t>112101102</t>
  </si>
  <si>
    <t>Odstranění stromů listnatých průměru kmene přes 300 do 500 mm</t>
  </si>
  <si>
    <t>24</t>
  </si>
  <si>
    <t>https://podminky.urs.cz/item/CS_URS_2026_01/112101102</t>
  </si>
  <si>
    <t>11</t>
  </si>
  <si>
    <t>112101103</t>
  </si>
  <si>
    <t>Odstranění stromů listnatých průměru kmene přes 500 do 700 mm</t>
  </si>
  <si>
    <t>26</t>
  </si>
  <si>
    <t>https://podminky.urs.cz/item/CS_URS_2026_01/112101103</t>
  </si>
  <si>
    <t>112101121</t>
  </si>
  <si>
    <t>Odstranění stromů jehličnatých průměru kmene přes 100 do 300 mm</t>
  </si>
  <si>
    <t>28</t>
  </si>
  <si>
    <t>https://podminky.urs.cz/item/CS_URS_2026_01/112101121</t>
  </si>
  <si>
    <t>13</t>
  </si>
  <si>
    <t>112211272</t>
  </si>
  <si>
    <t>Odstranění pařezů ručně D přes 0,2 do 0,3 m ve svahu přes 1:1 s odklizením a zasypáním</t>
  </si>
  <si>
    <t>30</t>
  </si>
  <si>
    <t>https://podminky.urs.cz/item/CS_URS_2026_01/112211272</t>
  </si>
  <si>
    <t>112211274</t>
  </si>
  <si>
    <t>Odstranění pařezů ručně D přes 0,4 do 0,5 m ve svahu přes 1:1 s odklizením a zasypáním</t>
  </si>
  <si>
    <t>32</t>
  </si>
  <si>
    <t>https://podminky.urs.cz/item/CS_URS_2026_01/112211274</t>
  </si>
  <si>
    <t>15</t>
  </si>
  <si>
    <t>112211276</t>
  </si>
  <si>
    <t>Odstranění pařezů ručně D přes 0,6 do 0,7 m ve svahu přes 1:1 s odklizením a zasypáním</t>
  </si>
  <si>
    <t>34</t>
  </si>
  <si>
    <t>https://podminky.urs.cz/item/CS_URS_2026_01/112211276</t>
  </si>
  <si>
    <t>Ostatní konstrukce a práce, bourání</t>
  </si>
  <si>
    <t>962032R01</t>
  </si>
  <si>
    <t>Demolice betonového schodiště</t>
  </si>
  <si>
    <t>m3</t>
  </si>
  <si>
    <t>18</t>
  </si>
  <si>
    <t>17</t>
  </si>
  <si>
    <t>962032R02</t>
  </si>
  <si>
    <t>Demolice zděného přístřešku</t>
  </si>
  <si>
    <t>20</t>
  </si>
  <si>
    <t>997</t>
  </si>
  <si>
    <t>Přesun sutě</t>
  </si>
  <si>
    <t>997221551</t>
  </si>
  <si>
    <t>Vodorovná doprava suti ze sypkých materiálů do 1 km</t>
  </si>
  <si>
    <t>t</t>
  </si>
  <si>
    <t>36</t>
  </si>
  <si>
    <t>https://podminky.urs.cz/item/CS_URS_2026_01/997221551</t>
  </si>
  <si>
    <t>19</t>
  </si>
  <si>
    <t>997221559</t>
  </si>
  <si>
    <t>Příplatek ZKD 1 km u vodorovné dopravy suti ze sypkých materiálů</t>
  </si>
  <si>
    <t>38</t>
  </si>
  <si>
    <t>https://podminky.urs.cz/item/CS_URS_2026_01/997221559</t>
  </si>
  <si>
    <t>"19 km" 165,965*19</t>
  </si>
  <si>
    <t>997221561</t>
  </si>
  <si>
    <t>Vodorovná doprava suti z kusových materiálů do 1 km</t>
  </si>
  <si>
    <t>40</t>
  </si>
  <si>
    <t>https://podminky.urs.cz/item/CS_URS_2026_01/997221561</t>
  </si>
  <si>
    <t>997221569</t>
  </si>
  <si>
    <t>Příplatek ZKD 1 km u vodorovné dopravy suti z kusových materiálů</t>
  </si>
  <si>
    <t>42</t>
  </si>
  <si>
    <t>https://podminky.urs.cz/item/CS_URS_2026_01/997221569</t>
  </si>
  <si>
    <t>"19 km" 4*19</t>
  </si>
  <si>
    <t>997221571</t>
  </si>
  <si>
    <t>Vodorovná doprava vybouraných hmot do 1 km</t>
  </si>
  <si>
    <t>44</t>
  </si>
  <si>
    <t>https://podminky.urs.cz/item/CS_URS_2026_01/997221571</t>
  </si>
  <si>
    <t>23</t>
  </si>
  <si>
    <t>997221579</t>
  </si>
  <si>
    <t>Příplatek ZKD 1 km u vodorovné dopravy vybouraných hmot</t>
  </si>
  <si>
    <t>46</t>
  </si>
  <si>
    <t>https://podminky.urs.cz/item/CS_URS_2026_01/997221579</t>
  </si>
  <si>
    <t>"19 km" 68*19</t>
  </si>
  <si>
    <t>997221611</t>
  </si>
  <si>
    <t>Nakládání suti na dopravní prostředky pro vodorovnou dopravu</t>
  </si>
  <si>
    <t>48</t>
  </si>
  <si>
    <t>https://podminky.urs.cz/item/CS_URS_2026_01/997221611</t>
  </si>
  <si>
    <t>165,965+4+68</t>
  </si>
  <si>
    <t>25</t>
  </si>
  <si>
    <t>997221861</t>
  </si>
  <si>
    <t>Poplatek za předání recyklačnímu zařízení stavebního odpadu z prostého betonu kód odpadu 17 01 01</t>
  </si>
  <si>
    <t>50</t>
  </si>
  <si>
    <t>https://podminky.urs.cz/item/CS_URS_2026_01/997221861</t>
  </si>
  <si>
    <t>997221873</t>
  </si>
  <si>
    <t>Poplatek za předání recyklačnímu zařízení zeminy a kamení kód odpadu 17 05 04</t>
  </si>
  <si>
    <t>52</t>
  </si>
  <si>
    <t>https://podminky.urs.cz/item/CS_URS_2026_01/997221873</t>
  </si>
  <si>
    <t>27</t>
  </si>
  <si>
    <t>997221875</t>
  </si>
  <si>
    <t>Poplatek za předání recyklačnímu zařízení stavebního odpadu asfaltového bez obsahu dehtu kód odpadu 17 03 02</t>
  </si>
  <si>
    <t>54</t>
  </si>
  <si>
    <t>https://podminky.urs.cz/item/CS_URS_2026_01/997221875</t>
  </si>
  <si>
    <t>SO 199 - Zařízení staveniště</t>
  </si>
  <si>
    <t>VRN3 - Zařízení staveniště</t>
  </si>
  <si>
    <t>VRN3</t>
  </si>
  <si>
    <t>034503000</t>
  </si>
  <si>
    <t>Informační tabule na staveništi</t>
  </si>
  <si>
    <t>soubor</t>
  </si>
  <si>
    <t>035103002</t>
  </si>
  <si>
    <t>Náklady na provizorní opatření - protiprašné, protiotřesové opatření, odhlučnění stavby, úklidy (1-3x/den dle postupu výstavby), ochrana stáv. ploch, konstrukcí a zařízení, provizorní zapojení inž. sítí a rozvodů, vymezení dopravních tras</t>
  </si>
  <si>
    <t>039203000</t>
  </si>
  <si>
    <t>Úprava terénu po zrušení zařízení staveniště - čištění komunikací</t>
  </si>
  <si>
    <t>031203000</t>
  </si>
  <si>
    <t>Terénní úpravy pro zařízení staveniště</t>
  </si>
  <si>
    <t>030001000</t>
  </si>
  <si>
    <t>P</t>
  </si>
  <si>
    <t xml:space="preserve">Poznámka k položce:_x000d_
Náklady na zřízení / nájem ZS: -kancelářské/skladovací/sociální objekty -oplocení stavby, ostraha staveniště -kompletní vnitrostaveništní rozvody všech potřebných energií a médií -poplatky spotřeby energií a médií  (zajištění podružných měření spotřeby energií a médií)</t>
  </si>
  <si>
    <t>032002000</t>
  </si>
  <si>
    <t>Vybavení staveniště</t>
  </si>
  <si>
    <t>032503000</t>
  </si>
  <si>
    <t>Skládky na staveništi</t>
  </si>
  <si>
    <t>034002000</t>
  </si>
  <si>
    <t>Zabezpečení staveniště</t>
  </si>
  <si>
    <t>039002000</t>
  </si>
  <si>
    <t>Zrušení zařízení staveniště</t>
  </si>
  <si>
    <t>Poznámka k položce:_x000d_
-náklady zhotovitele spojené s kompletní likvidací zařízení staveniště vč. uvedení všech dotčených ploch do bezvadného stavu</t>
  </si>
  <si>
    <t>032903000</t>
  </si>
  <si>
    <t>Náklady na provoz a údržbu vybavení staveniště</t>
  </si>
  <si>
    <t>032903000_R2</t>
  </si>
  <si>
    <t>Omezení prašnosti a čištění a úklid dotčených komunikací a veřejných prostranství, čištění kol veškeré stavební techniky před výjezdem ze staveniště a deponie po celou dobu stavby, včetně všech souvisejících činností.</t>
  </si>
  <si>
    <t>032903000_R3</t>
  </si>
  <si>
    <t>Zajištění ochrany ponechaných dřevin v rámci staveniště</t>
  </si>
  <si>
    <t>033002000</t>
  </si>
  <si>
    <t>Připojení a spotřeba energií pro zařízení staveniště</t>
  </si>
  <si>
    <t>042603000</t>
  </si>
  <si>
    <t>Plán zkoušek</t>
  </si>
  <si>
    <t>045004000</t>
  </si>
  <si>
    <t>Vzorkování materiálů a konstrukcí dle PD</t>
  </si>
  <si>
    <t>045005000</t>
  </si>
  <si>
    <t>Zajištění stanoviska TIČR</t>
  </si>
  <si>
    <t>049303000</t>
  </si>
  <si>
    <t>Náklady vzniklé v souvislosti s předáním stavby</t>
  </si>
  <si>
    <t>090001000</t>
  </si>
  <si>
    <t>Ostatní náklady - úklid vnějších komunikací</t>
  </si>
  <si>
    <t xml:space="preserve">Poznámka k položce:_x000d_
V jednotkové ceně zahrnuty náklady : -náklady zhotovitele spojené s ochranou všech dotčených, jinde nespecifikovaných, dřevin, stromů, porostů a vegetačních ploch při stavebních prací dle ČSN 83 9061 - po celou dobu výstavby -pravidelné čištění přilehlých / souvisejících komunikací a zpevněných ploch - po celou dobu stavby  -uvedení všech dotčených ploch, konstrukcí a povrchů do původního, bezvadného stavu -vytyčení všech inženýrských sítí před zahájením prací + řádné zajištění (při realizaci stavby) . Zpětné protokolární předání všech inženýrských sítí jednotlivým správcům vč. uvedení dotčených ploch do bezvadného stavu.   -ostatní, jinde neuvedené, náklady potřebné k provedení a předání díla objednateli dle PD a TZ</t>
  </si>
  <si>
    <t>SO 201 - Přístřešek</t>
  </si>
  <si>
    <t>1 - Zemní práce</t>
  </si>
  <si>
    <t>2 - Zakládání</t>
  </si>
  <si>
    <t>3 - Svislé a kompletní konstrukce</t>
  </si>
  <si>
    <t>4 - Vodorovné konstrukce</t>
  </si>
  <si>
    <t>741 - Elektroinstalace - silnoproud</t>
  </si>
  <si>
    <t>789 - Povrchové úpravy ocelových konstrukcí a technologických zařízení</t>
  </si>
  <si>
    <t>998 - Přesun hmot</t>
  </si>
  <si>
    <t>Zemní práce</t>
  </si>
  <si>
    <t>131113701</t>
  </si>
  <si>
    <t>Hloubení nezapažených jam v soudržných horninách třídy těžitelnosti I skupiny 1 a 2 ručně</t>
  </si>
  <si>
    <t>https://podminky.urs.cz/item/CS_URS_2026_01/131113701</t>
  </si>
  <si>
    <t>"viz výkres 2025_006_CZ_DPS_D_201_1-1_010_PUDZAD_R00"</t>
  </si>
  <si>
    <t xml:space="preserve">"patka 1_velká"  0,80*0,80*1,10</t>
  </si>
  <si>
    <t xml:space="preserve">"patka 2_zkosená"  (0,88*0,80*1,10)/2</t>
  </si>
  <si>
    <t xml:space="preserve">"patka 2_malá"  0,43*0,80*1,10*3</t>
  </si>
  <si>
    <t>162251102</t>
  </si>
  <si>
    <t>Vodorovné přemístění přes 20 do 50 m výkopku/sypaniny z horniny třídy těžitelnosti I skupiny 1 až 3</t>
  </si>
  <si>
    <t>https://podminky.urs.cz/item/CS_URS_2026_01/162251102</t>
  </si>
  <si>
    <t>171151103</t>
  </si>
  <si>
    <t>Uložení sypaniny z hornin soudržných do násypů zhutněných strojně</t>
  </si>
  <si>
    <t>https://podminky.urs.cz/item/CS_URS_2026_01/171151103</t>
  </si>
  <si>
    <t>Zakládání</t>
  </si>
  <si>
    <t>271532212</t>
  </si>
  <si>
    <t>Podsyp pod základové konstrukce se zhutněním z hrubého kameniva frakce 16 až 32 mm</t>
  </si>
  <si>
    <t>https://podminky.urs.cz/item/CS_URS_2026_01/271532212</t>
  </si>
  <si>
    <t xml:space="preserve">"patka 1_velká"  0,80*0,80*0,10</t>
  </si>
  <si>
    <t xml:space="preserve">"patka 2_zkosená"  (0,88*0,80*0,10)/2</t>
  </si>
  <si>
    <t xml:space="preserve">"patka 2_malá"  0,43*0,80*0,10*3</t>
  </si>
  <si>
    <t>275322611</t>
  </si>
  <si>
    <t>Základové patky ze ŽB se zvýšenými nároky na prostředí tř. C 30/37</t>
  </si>
  <si>
    <t>https://podminky.urs.cz/item/CS_URS_2026_01/275322611</t>
  </si>
  <si>
    <t xml:space="preserve">"patka 1_velká"  0,80*0,80*1,00</t>
  </si>
  <si>
    <t xml:space="preserve">"patka 2_zkosená"  (0,88*0,80*1,00)/2</t>
  </si>
  <si>
    <t xml:space="preserve">"patka 2_malá"  0,43*0,80*1,00*3</t>
  </si>
  <si>
    <t>275361821</t>
  </si>
  <si>
    <t>Výztuž základových patek betonářskou ocelí 10 505 (R)</t>
  </si>
  <si>
    <t>https://podminky.urs.cz/item/CS_URS_2026_01/275361821</t>
  </si>
  <si>
    <t>"Základové patky" (2,027*220)/1000</t>
  </si>
  <si>
    <t>279361R.1</t>
  </si>
  <si>
    <t>D+M Dilatace se sousednímy objekty z EPS tl. 50 mm</t>
  </si>
  <si>
    <t>Svislé a kompletní konstrukce</t>
  </si>
  <si>
    <t>337173110</t>
  </si>
  <si>
    <t>Montáž ocelových kcí skeletů 1 až 2 podlažních budov</t>
  </si>
  <si>
    <t>https://podminky.urs.cz/item/CS_URS_2026_01/337173110</t>
  </si>
  <si>
    <t>"viz výkres 2025_006_CZ_DPS_D_201_1-1_011_PUDZAS_R00"</t>
  </si>
  <si>
    <t>"HEB 160" (4,00*42,60*6)/1000</t>
  </si>
  <si>
    <t>M</t>
  </si>
  <si>
    <t>13010976</t>
  </si>
  <si>
    <t>ocel profilová jakost S235JR (11 375) průřez HEB 160</t>
  </si>
  <si>
    <t>7631226.R</t>
  </si>
  <si>
    <t>Montáž cementotřískové desky fasádní</t>
  </si>
  <si>
    <t>Poznámka k položce:_x000d_
Deska boční</t>
  </si>
  <si>
    <t>59590769</t>
  </si>
  <si>
    <t>deska cementotřísková fasádní hladká finální vrstva lazura tl 16mm</t>
  </si>
  <si>
    <t>Vodorovné konstrukce</t>
  </si>
  <si>
    <t>441171111</t>
  </si>
  <si>
    <t>Montáž ocelových kcí zastřešení vazníky nebo krovy hmotnosti prvku do 30 kg/m dl do 12 m</t>
  </si>
  <si>
    <t>https://podminky.urs.cz/item/CS_URS_2026_01/441171111</t>
  </si>
  <si>
    <t>"IPE 160" (4,50*15,80*1)/1000</t>
  </si>
  <si>
    <t>"IPE 160" (5,50*15,80*1)/1000</t>
  </si>
  <si>
    <t>"IPE 160" (6,50*15,80*1)/1000</t>
  </si>
  <si>
    <t>13010748</t>
  </si>
  <si>
    <t>ocel profilová jakost S235JR (11 375) průřez IPE 160</t>
  </si>
  <si>
    <t>441171121</t>
  </si>
  <si>
    <t>Montáž ocelových kcí zastřešení vazníky nebo krovy hmotnosti prvku přes 30 do 50 kg/m dl do 12 m</t>
  </si>
  <si>
    <t>https://podminky.urs.cz/item/CS_URS_2026_01/441171121</t>
  </si>
  <si>
    <t>"HEB 160" (3,50*42,60*1)/1000</t>
  </si>
  <si>
    <t>"HEB 160" (4,50*42,60*2)/1000</t>
  </si>
  <si>
    <t>"HEB 160" (6,50*42,60*1)/1000</t>
  </si>
  <si>
    <t>"HEB 160" (7,50*42,60*1)/1000</t>
  </si>
  <si>
    <t>411354204</t>
  </si>
  <si>
    <t>Bednění stropů ztracené z hraněných trapézových vln v 40 mm plech lesklý tl 0,88 mm</t>
  </si>
  <si>
    <t>https://podminky.urs.cz/item/CS_URS_2026_01/411354204</t>
  </si>
  <si>
    <t>"viz výkres 2025_006_CZ_DPS_D_201_1-1_020_REZYAB_R00"</t>
  </si>
  <si>
    <t>23,27</t>
  </si>
  <si>
    <t>1548411R</t>
  </si>
  <si>
    <t>trapézový plech TR 20/135,5</t>
  </si>
  <si>
    <t>Poznámka k položce:_x000d_
Deska na střeše</t>
  </si>
  <si>
    <t>741</t>
  </si>
  <si>
    <t>Elektroinstalace - silnoproud</t>
  </si>
  <si>
    <t>741372063</t>
  </si>
  <si>
    <t>Montáž svítidlo LED exteriérové přisazené nástěnné hranaté nebo kruhové se zapojením vodičů</t>
  </si>
  <si>
    <t>https://podminky.urs.cz/item/CS_URS_2026_01/741372063</t>
  </si>
  <si>
    <t>34845004</t>
  </si>
  <si>
    <t>svítidlo exteriérové nástěnné přisazené LED 600-1000lm</t>
  </si>
  <si>
    <t>741372R.1</t>
  </si>
  <si>
    <t>Napojení svítidel na stávacící rozvody v nemocnici</t>
  </si>
  <si>
    <t>Poznámka k položce:_x000d_
Včetně prověření stávajících rozvodů, kapacit a jištění před zapojením, vyhledání a identifikace napojovacích bodů ve stávající instalaci, dodávku a montáž kabeláže, vodičů, spojovacího materiálu a instalačních prvků, sekání drážek, vrtání prostupů, osazení chrániček a jejich zpětné zapravení, úpravy podhledů, SDK konstrukcí nebo jiných stavebních prvků nutné pro vedení instalací, napojení na stávající rozvaděče včetně úprav vývodů, svorek, jistících prvků a popisů, zajištění kompatibility se stávajícím systémem ovládání, odzkoušení funkčnosti, měření, revize a uvedení do provozu, provedení výchozí revize dle platné legislativy, likvidaci vzniklého odpadu a úklid pracoviště.</t>
  </si>
  <si>
    <t>998741101</t>
  </si>
  <si>
    <t>Přesun hmot tonážní pro silnoproud v objektech v do 6 m</t>
  </si>
  <si>
    <t>https://podminky.urs.cz/item/CS_URS_2026_01/998741101</t>
  </si>
  <si>
    <t>789</t>
  </si>
  <si>
    <t>Povrchové úpravy ocelových konstrukcí a technologických zařízení</t>
  </si>
  <si>
    <t>789325120</t>
  </si>
  <si>
    <t>Nátěr ocelových konstrukcí třídy I jednosložkový alkydový krycí (vrchní) tl do 40 µm</t>
  </si>
  <si>
    <t>https://podminky.urs.cz/item/CS_URS_2026_01/789325120</t>
  </si>
  <si>
    <t>998</t>
  </si>
  <si>
    <t>Přesun hmot</t>
  </si>
  <si>
    <t>998014211</t>
  </si>
  <si>
    <t>Přesun hmot pro budovy jednopodlažní z kovových dílců</t>
  </si>
  <si>
    <t>https://podminky.urs.cz/item/CS_URS_2026_01/998014211</t>
  </si>
  <si>
    <t>SO 202 - Opěrná stěna</t>
  </si>
  <si>
    <t>0 - Demolice stávajicí stěny</t>
  </si>
  <si>
    <t>Demolice stávajicí stěny</t>
  </si>
  <si>
    <t>981513114</t>
  </si>
  <si>
    <t>Demolice konstrukcí objektů z betonu železového těžkou mechanizací</t>
  </si>
  <si>
    <t>https://podminky.urs.cz/item/CS_URS_2026_01/981513114</t>
  </si>
  <si>
    <t>997006512</t>
  </si>
  <si>
    <t>Vodorovné doprava suti s naložením a složením na skládku přes 100 m do 1 km</t>
  </si>
  <si>
    <t>https://podminky.urs.cz/item/CS_URS_2026_01/997006512</t>
  </si>
  <si>
    <t>997006519</t>
  </si>
  <si>
    <t>Příplatek k vodorovnému přemístění suti na skládku ZKD 1 km přes 1 km</t>
  </si>
  <si>
    <t>https://podminky.urs.cz/item/CS_URS_2026_01/997006519</t>
  </si>
  <si>
    <t xml:space="preserve">"10km"  10*84,35</t>
  </si>
  <si>
    <t>997006R</t>
  </si>
  <si>
    <t>Zajištění terénu proti sesunutí po demolici opěrné stěny</t>
  </si>
  <si>
    <t>997006R1</t>
  </si>
  <si>
    <t>Demolice podzemní místnosti včetně uklizení, dveří a zařízení umístěného v ní</t>
  </si>
  <si>
    <t>998001123</t>
  </si>
  <si>
    <t>Přesun hmot pro demolice objektů v do 21 m</t>
  </si>
  <si>
    <t>https://podminky.urs.cz/item/CS_URS_2026_01/998001123</t>
  </si>
  <si>
    <t>131251204</t>
  </si>
  <si>
    <t>Hloubení jam zapažených v hornině třídy těžitelnosti I skupiny 3 objem do 500 m3 strojně</t>
  </si>
  <si>
    <t>https://podminky.urs.cz/item/CS_URS_2026_01/131251204</t>
  </si>
  <si>
    <t>151721112</t>
  </si>
  <si>
    <t>Zřízení pažení do ocelových zápor hl výkopu do 10 m s jeho následným odstraněním</t>
  </si>
  <si>
    <t>https://podminky.urs.cz/item/CS_URS_2026_01/151721112</t>
  </si>
  <si>
    <t>275322511</t>
  </si>
  <si>
    <t>Základové patky ze ŽB se zvýšenými nároky na prostředí tř. C 25/30</t>
  </si>
  <si>
    <t>https://podminky.urs.cz/item/CS_URS_2026_01/275322511</t>
  </si>
  <si>
    <t>"viz podklady - Statika - opěrné stěny"</t>
  </si>
  <si>
    <t>1,35*0,5*25,5</t>
  </si>
  <si>
    <t>"220 kg/m3" 17,213*220/1000</t>
  </si>
  <si>
    <t>327324128</t>
  </si>
  <si>
    <t>Opěrné zdi a valy ze ŽB odolného proti agresivnímu prostředí tř. C 30/37</t>
  </si>
  <si>
    <t>https://podminky.urs.cz/item/CS_URS_2026_01/327324128</t>
  </si>
  <si>
    <t>38,3</t>
  </si>
  <si>
    <t>327351211</t>
  </si>
  <si>
    <t>Bednění opěrných zdí a valů svislých i skloněných zřízení</t>
  </si>
  <si>
    <t>https://podminky.urs.cz/item/CS_URS_2026_01/327351211</t>
  </si>
  <si>
    <t>121,07</t>
  </si>
  <si>
    <t>327351221</t>
  </si>
  <si>
    <t>Bednění opěrných zdí a valů svislých i skloněných odstranění</t>
  </si>
  <si>
    <t>https://podminky.urs.cz/item/CS_URS_2026_01/327351221</t>
  </si>
  <si>
    <t>327361002</t>
  </si>
  <si>
    <t>Výztuž opěrných zdí a valů D 12 mm z betonářské oceli 11 375</t>
  </si>
  <si>
    <t>https://podminky.urs.cz/item/CS_URS_2026_01/327361002</t>
  </si>
  <si>
    <t>"220 kg/m3" 38,3*220/1000</t>
  </si>
  <si>
    <t>279361R</t>
  </si>
  <si>
    <t>D+M Dilatace se stávajicím objektem z XPS tl. 50 mm</t>
  </si>
  <si>
    <t>https://podminky.urs.cz/item/CS_URS_2026_01/279361R</t>
  </si>
  <si>
    <t>953333298</t>
  </si>
  <si>
    <t>PVC těsnící pás do pracovních spar betonových kcí rohový 165/165 mm</t>
  </si>
  <si>
    <t>https://podminky.urs.cz/item/CS_URS_2026_01/953333298</t>
  </si>
  <si>
    <t>953334121</t>
  </si>
  <si>
    <t>Bobtnavý pásek do pracovních spar betonových kcí bentonitový 20 x 25 mm</t>
  </si>
  <si>
    <t>https://podminky.urs.cz/item/CS_URS_2026_01/953334121</t>
  </si>
  <si>
    <t>998012021</t>
  </si>
  <si>
    <t>Přesun hmot pro budovy monolitické v do 6 m</t>
  </si>
  <si>
    <t>https://podminky.urs.cz/item/CS_URS_2026_01/998012021</t>
  </si>
  <si>
    <t>SO 601 - Zpevněné plochy</t>
  </si>
  <si>
    <t>5 - Komunikace pozemní</t>
  </si>
  <si>
    <t>711 - Izolace proti vodě, vlhkosti a plynům</t>
  </si>
  <si>
    <t>121151123</t>
  </si>
  <si>
    <t>Sejmutí ornice plochy přes 500 m2 tl vrstvy do 200 mm strojně</t>
  </si>
  <si>
    <t>https://podminky.urs.cz/item/CS_URS_2026_01/121151123</t>
  </si>
  <si>
    <t>1113</t>
  </si>
  <si>
    <t>122252204</t>
  </si>
  <si>
    <t>Odkopávky a prokopávky nezapažené pro silnice a dálnice v hornině třídy těžitelnosti I objem do 500 m3 strojně</t>
  </si>
  <si>
    <t>https://podminky.urs.cz/item/CS_URS_2026_01/122252204</t>
  </si>
  <si>
    <t>208</t>
  </si>
  <si>
    <t>174151101</t>
  </si>
  <si>
    <t>Zásyp jam, šachet rýh nebo kolem objektů sypaninou se zhutněním</t>
  </si>
  <si>
    <t>https://podminky.urs.cz/item/CS_URS_2026_01/174151101</t>
  </si>
  <si>
    <t>181951114</t>
  </si>
  <si>
    <t>Úprava pláně v hornině třídy těžitelnosti II skupiny 4 a 5 se zhutněním strojně</t>
  </si>
  <si>
    <t>https://podminky.urs.cz/item/CS_URS_2026_01/181951114</t>
  </si>
  <si>
    <t>116951201</t>
  </si>
  <si>
    <t>Úprava zemin vápnem nebo směsnými hydraulickými pojivy</t>
  </si>
  <si>
    <t>https://podminky.urs.cz/item/CS_URS_2026_01/116951201</t>
  </si>
  <si>
    <t>58530170</t>
  </si>
  <si>
    <t>vápno nehašené CL 90-Q pro úpravu zemin standardní</t>
  </si>
  <si>
    <t>181351113</t>
  </si>
  <si>
    <t>Rozprostření ornice tl vrstvy do 200 mm pl přes 500 m2 v rovině nebo ve svahu do 1:5 strojně</t>
  </si>
  <si>
    <t>https://podminky.urs.cz/item/CS_URS_2026_01/181351113</t>
  </si>
  <si>
    <t>Komunikace pozemní</t>
  </si>
  <si>
    <t>56471000R.1</t>
  </si>
  <si>
    <t>Kladecí vrstva - drcené kamenivo 4/8 tl. 30 mm</t>
  </si>
  <si>
    <t>"Chodník - BETONOVÁ DLAŽBA TL. 240 mm"</t>
  </si>
  <si>
    <t>229,8</t>
  </si>
  <si>
    <t>"Pojížděný - chodník - BETONOVÁ DLAŽBA TL. 470 mm"</t>
  </si>
  <si>
    <t>76</t>
  </si>
  <si>
    <t>564851111</t>
  </si>
  <si>
    <t>Podklad ze štěrkodrtě ŠD plochy přes 100 m2 tl 150 mm</t>
  </si>
  <si>
    <t>https://podminky.urs.cz/item/CS_URS_2026_01/564851111</t>
  </si>
  <si>
    <t>564861011</t>
  </si>
  <si>
    <t>Podklad ze štěrkodrtě ŠD plochy do 100 m2 tl 200 mm</t>
  </si>
  <si>
    <t>https://podminky.urs.cz/item/CS_URS_2026_01/564861011</t>
  </si>
  <si>
    <t>"ASFALTOVÁ VOZOVKA TL. 410 mm"</t>
  </si>
  <si>
    <t>372</t>
  </si>
  <si>
    <t>565145111</t>
  </si>
  <si>
    <t>Asfaltový beton vrstva podkladní ACP 16 S tl 60 mm š do 3 m z nemodifikovaného asfaltu</t>
  </si>
  <si>
    <t>https://podminky.urs.cz/item/CS_URS_2026_01/565145111</t>
  </si>
  <si>
    <t>567123110</t>
  </si>
  <si>
    <t>Podklad ze směsi stmelené cementem SC C 5/6 tl 110 mm</t>
  </si>
  <si>
    <t>https://podminky.urs.cz/item/CS_URS_2026_01/567123110</t>
  </si>
  <si>
    <t>573111112</t>
  </si>
  <si>
    <t>Postřik živičný infiltrační s posypem z asfaltu množství 1 kg/m2</t>
  </si>
  <si>
    <t>https://podminky.urs.cz/item/CS_URS_2026_01/573111112</t>
  </si>
  <si>
    <t>573231106</t>
  </si>
  <si>
    <t>Postřik živičný spojovací ze silniční emulze v množství 0,30 kg/m2</t>
  </si>
  <si>
    <t>https://podminky.urs.cz/item/CS_URS_2026_01/573231106</t>
  </si>
  <si>
    <t>577134111</t>
  </si>
  <si>
    <t>Asfaltový beton vrstva obrusná ACO 11+ tř. I tl 40 mm š do 3 m z nemodifikovaného asfaltu</t>
  </si>
  <si>
    <t>https://podminky.urs.cz/item/CS_URS_2026_01/577134111</t>
  </si>
  <si>
    <t>596212353</t>
  </si>
  <si>
    <t>Kladení zámkové dlažby pozemních komunikací strojně tl 80 mm pl do 300 m2</t>
  </si>
  <si>
    <t>https://podminky.urs.cz/item/CS_URS_2026_01/596212353</t>
  </si>
  <si>
    <t>5924501R</t>
  </si>
  <si>
    <t>betonová dlažba zámková dl obdélníková 100 x 200 mm tl. 80 mm (základní šedá)</t>
  </si>
  <si>
    <t>Mezisoučet</t>
  </si>
  <si>
    <t>76*1,03 "Přepočtené koeficientem množství</t>
  </si>
  <si>
    <t>596211253</t>
  </si>
  <si>
    <t>Kladení zámkové dlažby komunikací pro pěší strojně tl 60 mm pl do 300 m2</t>
  </si>
  <si>
    <t>https://podminky.urs.cz/item/CS_URS_2026_01/596211253</t>
  </si>
  <si>
    <t>5924501R1</t>
  </si>
  <si>
    <t>betonová dlažba zámková dl obdélníková 100 x 200 mm tl. 60 mm (základní šedá)</t>
  </si>
  <si>
    <t>228</t>
  </si>
  <si>
    <t>228*1,03 "Přepočtené koeficientem množství</t>
  </si>
  <si>
    <t>5924501R12</t>
  </si>
  <si>
    <t>betonová dlažba zámková dl - reliéfní úpravy pro nevidomé obdélníková 100 x 200 mm tl. 60 mm barva červená</t>
  </si>
  <si>
    <t>914111111</t>
  </si>
  <si>
    <t>Montáž svislé dopravní značky do velikosti 1 m2 objímkami na sloupek nebo konzolu</t>
  </si>
  <si>
    <t>https://podminky.urs.cz/item/CS_URS_2026_01/914111111</t>
  </si>
  <si>
    <t>"viz výkres 2025_006_CZ_DPS_D_601_002_SIT_R00"1</t>
  </si>
  <si>
    <t>40445619</t>
  </si>
  <si>
    <t>zákazové, příkazové dopravní značky B1-B34, C1-15 500mm</t>
  </si>
  <si>
    <t>914511111</t>
  </si>
  <si>
    <t>Montáž sloupku dopravních značek délky do 3,5 m s betonovým základem</t>
  </si>
  <si>
    <t>https://podminky.urs.cz/item/CS_URS_2026_01/914511111</t>
  </si>
  <si>
    <t>40445225</t>
  </si>
  <si>
    <t>sloupek pro dopravní značku Zn D 60mm v 3,5m</t>
  </si>
  <si>
    <t>916131213</t>
  </si>
  <si>
    <t>Osazení silničního obrubníku betonového stojatého s boční opěrou do lože z betonu prostého</t>
  </si>
  <si>
    <t>https://podminky.urs.cz/item/CS_URS_2026_01/916131213</t>
  </si>
  <si>
    <t>212</t>
  </si>
  <si>
    <t>9161312R</t>
  </si>
  <si>
    <t>betonový chodníkový obrubník 150/250 mm v bet. loži s opěrou</t>
  </si>
  <si>
    <t>"Betonový chodníkový obrubník"</t>
  </si>
  <si>
    <t>212*1,02 "Přepočtené koeficientem množství</t>
  </si>
  <si>
    <t>916331112</t>
  </si>
  <si>
    <t>Osazení zahradního obrubníku betonového do lože z betonu s boční opěrou</t>
  </si>
  <si>
    <t>https://podminky.urs.cz/item/CS_URS_2026_01/916331112</t>
  </si>
  <si>
    <t>9161313R</t>
  </si>
  <si>
    <t>betonový prefabrikovaný záhonový obrubník 80/250 mm v bet. loži s opěrou</t>
  </si>
  <si>
    <t>56</t>
  </si>
  <si>
    <t>215</t>
  </si>
  <si>
    <t>215*1,02 "Přepočtené koeficientem množství</t>
  </si>
  <si>
    <t>29</t>
  </si>
  <si>
    <t>919111222</t>
  </si>
  <si>
    <t>Řezání spár pro vytvoření komůrky š 15 mm hl 25 mm pro těsnící zálivku v CB krytu</t>
  </si>
  <si>
    <t>58</t>
  </si>
  <si>
    <t>https://podminky.urs.cz/item/CS_URS_2026_01/919111222</t>
  </si>
  <si>
    <t>"zálivky"</t>
  </si>
  <si>
    <t>26,9</t>
  </si>
  <si>
    <t>919122121</t>
  </si>
  <si>
    <t>Těsnění spár zálivkou za tepla pro komůrky š 15 mm hl 25 mm s těsnicím profilem</t>
  </si>
  <si>
    <t>60</t>
  </si>
  <si>
    <t>https://podminky.urs.cz/item/CS_URS_2026_01/919122121</t>
  </si>
  <si>
    <t>31</t>
  </si>
  <si>
    <t>21331114R</t>
  </si>
  <si>
    <t>D+M Liniový betonový žlab s litinou mříží D400, šířka 220 mm do betonového lože včetně přípojek do stávající kanalizace</t>
  </si>
  <si>
    <t>62</t>
  </si>
  <si>
    <t>"odvodnění"</t>
  </si>
  <si>
    <t>14,2</t>
  </si>
  <si>
    <t>21331113R</t>
  </si>
  <si>
    <t>Uliční vpust s litinovou mříží</t>
  </si>
  <si>
    <t>64</t>
  </si>
  <si>
    <t>33</t>
  </si>
  <si>
    <t>21331113R2</t>
  </si>
  <si>
    <t>Kamerová prohlídka a čištění kanalizace</t>
  </si>
  <si>
    <t>66</t>
  </si>
  <si>
    <t>919726123</t>
  </si>
  <si>
    <t>Geotextilie pro ochranu, separaci a filtraci netkaná měrná hm přes 300 do 500 g/m2</t>
  </si>
  <si>
    <t>68</t>
  </si>
  <si>
    <t>https://podminky.urs.cz/item/CS_URS_2026_01/919726123</t>
  </si>
  <si>
    <t>"viz výkres 2025_006_CZ_DPS_D_601_002_SIT_R00"78,4</t>
  </si>
  <si>
    <t>35</t>
  </si>
  <si>
    <t>175151101</t>
  </si>
  <si>
    <t>Obsypání potrubí strojně sypaninou bez prohození, uloženou do 3 m</t>
  </si>
  <si>
    <t>70</t>
  </si>
  <si>
    <t>https://podminky.urs.cz/item/CS_URS_2026_01/175151101</t>
  </si>
  <si>
    <t>"viz výkres 2025_006_CZ_DPS_D_601_002_SIT_R00"4,78</t>
  </si>
  <si>
    <t>9161313R.1</t>
  </si>
  <si>
    <t>kamenivo těžené hrubé frakce 8/16</t>
  </si>
  <si>
    <t>72</t>
  </si>
  <si>
    <t>"viz výkres 2025_006_CZ_DPS_D_601_002_SIT_R00"9,410</t>
  </si>
  <si>
    <t>37</t>
  </si>
  <si>
    <t>212755214</t>
  </si>
  <si>
    <t>Trativody z drenážních trubek plastových flexibilních DN 100 mm bez lože a obsypu</t>
  </si>
  <si>
    <t>74</t>
  </si>
  <si>
    <t>https://podminky.urs.cz/item/CS_URS_2026_01/212755214</t>
  </si>
  <si>
    <t>"viz výkres 2025_006_CZ_DPS_D_601_002_SIT_R00"56</t>
  </si>
  <si>
    <t>212755214.1</t>
  </si>
  <si>
    <t>Štěrkopískový podsyp, tl. min. 50 mm</t>
  </si>
  <si>
    <t>https://podminky.urs.cz/item/CS_URS_2026_01/212755214.1</t>
  </si>
  <si>
    <t>39</t>
  </si>
  <si>
    <t>212755R</t>
  </si>
  <si>
    <t>Chráničky stávajích vedení</t>
  </si>
  <si>
    <t>78</t>
  </si>
  <si>
    <t>https://podminky.urs.cz/item/CS_URS_2026_01/212755R</t>
  </si>
  <si>
    <t>"viz výkres 2025_006_CZ_DPS_D_601_002_SIT_R00"36</t>
  </si>
  <si>
    <t>711</t>
  </si>
  <si>
    <t>Izolace proti vodě, vlhkosti a plynům</t>
  </si>
  <si>
    <t>711161175</t>
  </si>
  <si>
    <t>Provedení izolace proti zemní vlhkosti vodorovné z nopové fólie výška nopu přes 20 do 60 mm</t>
  </si>
  <si>
    <t>80</t>
  </si>
  <si>
    <t>https://podminky.urs.cz/item/CS_URS_2026_01/711161175</t>
  </si>
  <si>
    <t>"Nopová fólie"</t>
  </si>
  <si>
    <t>41</t>
  </si>
  <si>
    <t>28323137</t>
  </si>
  <si>
    <t>fólie profilovaná (nopová) drenážní HDPE s výškou nopů 40mm</t>
  </si>
  <si>
    <t>82</t>
  </si>
  <si>
    <t>17*1,02 "Přepočtené koeficientem množství</t>
  </si>
  <si>
    <t>998223011</t>
  </si>
  <si>
    <t>Přesun hmot pro pozemní komunikace s krytem dlážděným</t>
  </si>
  <si>
    <t>84</t>
  </si>
  <si>
    <t>https://podminky.urs.cz/item/CS_URS_2026_01/998223011</t>
  </si>
  <si>
    <t>VRN - Vedlejší rozpočtové náklady</t>
  </si>
  <si>
    <t>VRN1 - Průzkumné, zeměměřičské a projektové práce</t>
  </si>
  <si>
    <t>VRN4 - Inženýrská činnost</t>
  </si>
  <si>
    <t>VRN5 - Provozní vlivy</t>
  </si>
  <si>
    <t>VRN6 - Ostatní náklady</t>
  </si>
  <si>
    <t>VRN1</t>
  </si>
  <si>
    <t>Průzkumné, zeměměřičské a projektové práce</t>
  </si>
  <si>
    <t>012203000</t>
  </si>
  <si>
    <t>Zeměměřičské práce před výstavbou</t>
  </si>
  <si>
    <t>012303000</t>
  </si>
  <si>
    <t>Zeměměřičské práce při provádění stavby</t>
  </si>
  <si>
    <t>012384000</t>
  </si>
  <si>
    <t>Ověřovací geodetická měření a měření fyzikálních veličin</t>
  </si>
  <si>
    <t>012444000</t>
  </si>
  <si>
    <t>Geodetické měření skutečného provedení stavby</t>
  </si>
  <si>
    <t>042903000</t>
  </si>
  <si>
    <t>Ostatní posudky - statický</t>
  </si>
  <si>
    <t>011454000</t>
  </si>
  <si>
    <t>Pasportizace stáv. objektu a měření (monitoring) - před, v průběhu a po provádění výkopových prací a vrtných prací vč. vyhotovení protokolů a zpráv</t>
  </si>
  <si>
    <t>013254000.2</t>
  </si>
  <si>
    <t>Dokumentace skutečného provedení stavby - kolaudační, měření protokoly, revize, zkoušky a ostatní doklady</t>
  </si>
  <si>
    <t>013294000</t>
  </si>
  <si>
    <t>Ostatní dokumentace stavby - fotodokumentace</t>
  </si>
  <si>
    <t>013294000.2</t>
  </si>
  <si>
    <t>Realizační, dílenská a výrobní dokumentace vč. projednání a tisku</t>
  </si>
  <si>
    <t>Poznámka k položce:_x000d_
Součástí dílenské dokumentace je: Silnoproudé elektroinstalace Opěrná stěna Zastřešení</t>
  </si>
  <si>
    <t>091003R03</t>
  </si>
  <si>
    <t>Ověřovací a doplňující průzkumy stavu konstrukcí, které nebylo možné provést za provozu objektu a které budou prováděny během stavebních prací při jejich odkrytí</t>
  </si>
  <si>
    <t>012164000</t>
  </si>
  <si>
    <t>Vytyčení a zaměření inženýrských sítí</t>
  </si>
  <si>
    <t>VRN4</t>
  </si>
  <si>
    <t>Inženýrská činnost</t>
  </si>
  <si>
    <t>043154000</t>
  </si>
  <si>
    <t>Zkoušky hutnicí</t>
  </si>
  <si>
    <t>049103000_R1</t>
  </si>
  <si>
    <t>Inženýrská činnost, např. DIO, povolení vjezdu, zábory</t>
  </si>
  <si>
    <t>061002000</t>
  </si>
  <si>
    <t>Zimní opatření</t>
  </si>
  <si>
    <t>062002001</t>
  </si>
  <si>
    <t>Ztížené dopravní podmínky - intravilán (omezení hmotností a délkové přepravní kapacity), omezení v rámci areálu</t>
  </si>
  <si>
    <t>065002000</t>
  </si>
  <si>
    <t>Mimostaveništní doprava materiálů</t>
  </si>
  <si>
    <t>VRN5</t>
  </si>
  <si>
    <t>Provozní vlivy</t>
  </si>
  <si>
    <t>071002000</t>
  </si>
  <si>
    <t>Provoz investora, třetích osob - náklady na omezení stavby pracovní doby, rušné a prašné práce, vibrace</t>
  </si>
  <si>
    <t>031303000</t>
  </si>
  <si>
    <t>Náklady na užívání veřejných ploch a prostranství</t>
  </si>
  <si>
    <t>VRN6</t>
  </si>
  <si>
    <t>Ostatní náklady</t>
  </si>
  <si>
    <t>040002000</t>
  </si>
  <si>
    <t>Elektronický stavební deník</t>
  </si>
  <si>
    <t>063002000</t>
  </si>
  <si>
    <t>Práce na těžce přístupných místech</t>
  </si>
  <si>
    <t>090003000</t>
  </si>
  <si>
    <t>Zkoušky, komplexní a předkomplexní zkoušky vč. výstupních protokolů, zásad zdolávání požárů, atestů, certifikátů dle platné legislativy, požadavků výrobce a požadavků výplývajících z PD a DOSS, zkušební provoz, zaregulování, meření, revize</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</si>
</sst>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41">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8"/>
      <color rgb="FF003366"/>
      <name val="Arial CE"/>
    </font>
    <font>
      <sz val="8"/>
      <color rgb="FF800080"/>
      <name val="Arial CE"/>
    </font>
    <font>
      <sz val="8"/>
      <color rgb="FF505050"/>
      <name val="Arial CE"/>
    </font>
    <font>
      <sz val="8"/>
      <color rgb="FFFF0000"/>
      <name val="Arial CE"/>
    </font>
    <font>
      <sz val="8"/>
      <color rgb="FF0000A8"/>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sz val="7"/>
      <color rgb="FF969696"/>
      <name val="Arial CE"/>
    </font>
    <font>
      <i/>
      <sz val="7"/>
      <color rgb="FF969696"/>
      <name val="Arial CE"/>
    </font>
    <font>
      <i/>
      <sz val="9"/>
      <color rgb="FF0000FF"/>
      <name val="Arial CE"/>
    </font>
    <font>
      <i/>
      <sz val="8"/>
      <color rgb="FF0000FF"/>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40" fillId="0" borderId="0" applyNumberFormat="0" applyFill="0" applyBorder="0" applyAlignment="0" applyProtection="0"/>
  </cellStyleXfs>
  <cellXfs count="291">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0" fillId="0" borderId="0" xfId="0" applyAlignment="1">
      <alignment horizontal="center" vertical="center" wrapText="1"/>
    </xf>
    <xf numFmtId="0" fontId="7" fillId="0" borderId="0" xfId="0" applyFont="1" applyAlignment="1"/>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3" fillId="0" borderId="0" xfId="0" applyFont="1" applyAlignment="1" applyProtection="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6"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6"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7" fillId="0" borderId="5" xfId="0" applyFont="1" applyBorder="1" applyAlignment="1" applyProtection="1">
      <alignment horizontal="left" vertical="center"/>
    </xf>
    <xf numFmtId="0" fontId="0" fillId="0" borderId="5" xfId="0" applyFont="1" applyBorder="1" applyAlignment="1" applyProtection="1">
      <alignment vertical="center"/>
    </xf>
    <xf numFmtId="4" fontId="17" fillId="0" borderId="5" xfId="0" applyNumberFormat="1" applyFont="1" applyBorder="1" applyAlignment="1" applyProtection="1">
      <alignment vertical="center"/>
    </xf>
    <xf numFmtId="0" fontId="0" fillId="0" borderId="3" xfId="0" applyFont="1" applyBorder="1" applyAlignment="1">
      <alignment vertical="center"/>
    </xf>
    <xf numFmtId="0" fontId="1" fillId="0" borderId="0" xfId="0" applyFont="1" applyAlignment="1" applyProtection="1">
      <alignment horizontal="right" vertical="center"/>
    </xf>
    <xf numFmtId="0" fontId="1" fillId="0" borderId="3"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8" fillId="0" borderId="0" xfId="0" applyNumberFormat="1" applyFont="1" applyAlignment="1" applyProtection="1">
      <alignment vertical="center"/>
    </xf>
    <xf numFmtId="0" fontId="1" fillId="0" borderId="3" xfId="0" applyFont="1" applyBorder="1" applyAlignment="1">
      <alignment vertical="center"/>
    </xf>
    <xf numFmtId="0" fontId="18" fillId="0" borderId="0" xfId="0" applyFont="1" applyAlignment="1">
      <alignment horizontal="lef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4" fillId="3" borderId="7" xfId="0" applyFont="1" applyFill="1" applyBorder="1" applyAlignment="1" applyProtection="1">
      <alignment horizontal="lef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0" borderId="3" xfId="0" applyBorder="1" applyAlignment="1" applyProtection="1">
      <alignment vertical="center"/>
    </xf>
    <xf numFmtId="0" fontId="0" fillId="0" borderId="0" xfId="0" applyAlignment="1" applyProtection="1">
      <alignment vertical="center"/>
    </xf>
    <xf numFmtId="0" fontId="19" fillId="0" borderId="4" xfId="0" applyFont="1" applyBorder="1" applyAlignment="1" applyProtection="1">
      <alignment horizontal="left" vertical="center"/>
    </xf>
    <xf numFmtId="0" fontId="0" fillId="0" borderId="4" xfId="0" applyBorder="1" applyAlignment="1" applyProtection="1">
      <alignment vertical="center"/>
    </xf>
    <xf numFmtId="0" fontId="0" fillId="0" borderId="3" xfId="0" applyBorder="1" applyAlignment="1">
      <alignment vertical="center"/>
    </xf>
    <xf numFmtId="0" fontId="1" fillId="0" borderId="5" xfId="0" applyFont="1" applyBorder="1" applyAlignment="1" applyProtection="1">
      <alignment horizontal="left"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3" xfId="0" applyFont="1" applyBorder="1" applyAlignment="1">
      <alignment vertical="center"/>
    </xf>
    <xf numFmtId="0" fontId="17"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0" fillId="0" borderId="11" xfId="0" applyFont="1" applyBorder="1" applyAlignment="1">
      <alignment horizontal="center" vertical="center"/>
    </xf>
    <xf numFmtId="0" fontId="20" fillId="0" borderId="12"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1" fillId="0" borderId="14" xfId="0" applyFont="1" applyBorder="1" applyAlignment="1">
      <alignment horizontal="left" vertical="center"/>
    </xf>
    <xf numFmtId="0" fontId="21"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21" fillId="0" borderId="14" xfId="0" applyFont="1" applyBorder="1" applyAlignment="1" applyProtection="1">
      <alignment horizontal="left" vertical="center"/>
    </xf>
    <xf numFmtId="0" fontId="21"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22" fillId="4" borderId="6" xfId="0" applyFont="1" applyFill="1" applyBorder="1" applyAlignment="1" applyProtection="1">
      <alignment horizontal="center" vertical="center"/>
    </xf>
    <xf numFmtId="0" fontId="22" fillId="4" borderId="7" xfId="0" applyFont="1" applyFill="1" applyBorder="1" applyAlignment="1" applyProtection="1">
      <alignment horizontal="left" vertical="center"/>
    </xf>
    <xf numFmtId="0" fontId="0" fillId="4" borderId="7" xfId="0" applyFont="1" applyFill="1" applyBorder="1" applyAlignment="1" applyProtection="1">
      <alignment vertical="center"/>
    </xf>
    <xf numFmtId="0" fontId="22" fillId="4" borderId="7" xfId="0" applyFont="1" applyFill="1" applyBorder="1" applyAlignment="1" applyProtection="1">
      <alignment horizontal="center" vertical="center"/>
    </xf>
    <xf numFmtId="0" fontId="22" fillId="4" borderId="7" xfId="0" applyFont="1" applyFill="1" applyBorder="1" applyAlignment="1" applyProtection="1">
      <alignment horizontal="right" vertical="center"/>
    </xf>
    <xf numFmtId="0" fontId="22" fillId="4" borderId="8" xfId="0" applyFont="1" applyFill="1" applyBorder="1" applyAlignment="1" applyProtection="1">
      <alignment horizontal="left" vertical="center"/>
    </xf>
    <xf numFmtId="0" fontId="22" fillId="4" borderId="0" xfId="0" applyFont="1" applyFill="1" applyAlignment="1" applyProtection="1">
      <alignment horizontal="center" vertical="center"/>
    </xf>
    <xf numFmtId="0" fontId="23" fillId="0" borderId="16" xfId="0" applyFont="1" applyBorder="1" applyAlignment="1" applyProtection="1">
      <alignment horizontal="center" vertical="center" wrapText="1"/>
    </xf>
    <xf numFmtId="0" fontId="23" fillId="0" borderId="17"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20" fillId="0" borderId="14" xfId="0" applyNumberFormat="1" applyFont="1" applyBorder="1" applyAlignment="1" applyProtection="1">
      <alignment vertical="center"/>
    </xf>
    <xf numFmtId="4" fontId="20" fillId="0" borderId="0" xfId="0" applyNumberFormat="1" applyFont="1" applyBorder="1" applyAlignment="1" applyProtection="1">
      <alignment vertical="center"/>
    </xf>
    <xf numFmtId="166" fontId="20" fillId="0" borderId="0" xfId="0" applyNumberFormat="1" applyFont="1" applyBorder="1" applyAlignment="1" applyProtection="1">
      <alignment vertical="center"/>
    </xf>
    <xf numFmtId="4" fontId="20" fillId="0" borderId="15" xfId="0" applyNumberFormat="1" applyFont="1" applyBorder="1" applyAlignment="1" applyProtection="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3" xfId="0" applyFont="1" applyBorder="1" applyAlignment="1" applyProtection="1">
      <alignment vertical="center"/>
    </xf>
    <xf numFmtId="0" fontId="27" fillId="0" borderId="0" xfId="0" applyFont="1" applyAlignment="1" applyProtection="1">
      <alignment vertical="center"/>
    </xf>
    <xf numFmtId="0" fontId="27" fillId="0" borderId="0" xfId="0" applyFont="1" applyAlignment="1" applyProtection="1">
      <alignment horizontal="left" vertical="center" wrapText="1"/>
    </xf>
    <xf numFmtId="0" fontId="28" fillId="0" borderId="0" xfId="0" applyFont="1" applyAlignment="1" applyProtection="1">
      <alignment vertical="center"/>
    </xf>
    <xf numFmtId="4" fontId="28"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29" fillId="0" borderId="14" xfId="0" applyNumberFormat="1" applyFont="1" applyBorder="1" applyAlignment="1" applyProtection="1">
      <alignment vertical="center"/>
    </xf>
    <xf numFmtId="4" fontId="29" fillId="0" borderId="0" xfId="0" applyNumberFormat="1" applyFont="1" applyBorder="1" applyAlignment="1" applyProtection="1">
      <alignment vertical="center"/>
    </xf>
    <xf numFmtId="166" fontId="29" fillId="0" borderId="0" xfId="0" applyNumberFormat="1" applyFont="1" applyBorder="1" applyAlignment="1" applyProtection="1">
      <alignment vertical="center"/>
    </xf>
    <xf numFmtId="4" fontId="29" fillId="0" borderId="15" xfId="0" applyNumberFormat="1" applyFont="1" applyBorder="1" applyAlignment="1" applyProtection="1">
      <alignment vertical="center"/>
    </xf>
    <xf numFmtId="0" fontId="5" fillId="0" borderId="0" xfId="0" applyFont="1" applyAlignment="1">
      <alignment horizontal="left" vertical="center"/>
    </xf>
    <xf numFmtId="4" fontId="29" fillId="0" borderId="19" xfId="0" applyNumberFormat="1" applyFont="1" applyBorder="1" applyAlignment="1" applyProtection="1">
      <alignment vertical="center"/>
    </xf>
    <xf numFmtId="4" fontId="29" fillId="0" borderId="20" xfId="0" applyNumberFormat="1" applyFont="1" applyBorder="1" applyAlignment="1" applyProtection="1">
      <alignment vertical="center"/>
    </xf>
    <xf numFmtId="166" fontId="29" fillId="0" borderId="20" xfId="0" applyNumberFormat="1" applyFont="1" applyBorder="1" applyAlignment="1" applyProtection="1">
      <alignment vertical="center"/>
    </xf>
    <xf numFmtId="4" fontId="29" fillId="0" borderId="21" xfId="0" applyNumberFormat="1" applyFont="1" applyBorder="1" applyAlignment="1" applyProtection="1">
      <alignment vertical="center"/>
    </xf>
    <xf numFmtId="0" fontId="0" fillId="0" borderId="1" xfId="0" applyBorder="1"/>
    <xf numFmtId="0" fontId="0" fillId="0" borderId="2" xfId="0" applyBorder="1"/>
    <xf numFmtId="0" fontId="13" fillId="0" borderId="0" xfId="0" applyFont="1" applyAlignment="1">
      <alignment horizontal="left" vertical="center"/>
    </xf>
    <xf numFmtId="0" fontId="30"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2" fillId="0" borderId="0" xfId="0" applyFont="1" applyAlignment="1">
      <alignment horizontal="left" vertical="center" wrapText="1"/>
    </xf>
    <xf numFmtId="0" fontId="0" fillId="0" borderId="3" xfId="0" applyBorder="1" applyAlignment="1">
      <alignment vertical="center" wrapText="1"/>
    </xf>
    <xf numFmtId="0" fontId="0" fillId="0" borderId="12" xfId="0" applyFont="1" applyBorder="1" applyAlignment="1">
      <alignment vertical="center"/>
    </xf>
    <xf numFmtId="0" fontId="17" fillId="0" borderId="0" xfId="0" applyFont="1" applyAlignment="1">
      <alignment horizontal="left" vertical="center"/>
    </xf>
    <xf numFmtId="4" fontId="24" fillId="0" borderId="0" xfId="0" applyNumberFormat="1" applyFont="1" applyAlignment="1">
      <alignment vertical="center"/>
    </xf>
    <xf numFmtId="0" fontId="1" fillId="0" borderId="0" xfId="0" applyFont="1" applyAlignment="1">
      <alignment horizontal="right" vertical="center"/>
    </xf>
    <xf numFmtId="0" fontId="21"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19"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1" fillId="0" borderId="0" xfId="0" applyFont="1" applyAlignment="1" applyProtection="1">
      <alignment horizontal="left" vertical="center" wrapText="1"/>
    </xf>
    <xf numFmtId="0" fontId="22" fillId="4" borderId="0" xfId="0" applyFont="1" applyFill="1" applyAlignment="1" applyProtection="1">
      <alignment horizontal="left" vertical="center"/>
    </xf>
    <xf numFmtId="0" fontId="0" fillId="4" borderId="0" xfId="0" applyFont="1" applyFill="1" applyAlignment="1" applyProtection="1">
      <alignment vertical="center"/>
    </xf>
    <xf numFmtId="0" fontId="22" fillId="4" borderId="0" xfId="0" applyFont="1" applyFill="1" applyAlignment="1" applyProtection="1">
      <alignment horizontal="right" vertical="center"/>
    </xf>
    <xf numFmtId="0" fontId="31"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2" fillId="4" borderId="16" xfId="0" applyFont="1" applyFill="1" applyBorder="1" applyAlignment="1" applyProtection="1">
      <alignment horizontal="center" vertical="center" wrapText="1"/>
    </xf>
    <xf numFmtId="0" fontId="22" fillId="4" borderId="17" xfId="0" applyFont="1" applyFill="1" applyBorder="1" applyAlignment="1" applyProtection="1">
      <alignment horizontal="center" vertical="center" wrapText="1"/>
    </xf>
    <xf numFmtId="0" fontId="22" fillId="4" borderId="18" xfId="0" applyFont="1" applyFill="1" applyBorder="1" applyAlignment="1" applyProtection="1">
      <alignment horizontal="center" vertical="center" wrapText="1"/>
    </xf>
    <xf numFmtId="0" fontId="0" fillId="0" borderId="3" xfId="0" applyBorder="1" applyAlignment="1">
      <alignment horizontal="center" vertical="center" wrapText="1"/>
    </xf>
    <xf numFmtId="4" fontId="24" fillId="0" borderId="0" xfId="0" applyNumberFormat="1" applyFont="1" applyAlignment="1" applyProtection="1"/>
    <xf numFmtId="0" fontId="0" fillId="0" borderId="12" xfId="0" applyBorder="1" applyAlignment="1" applyProtection="1">
      <alignment vertical="center"/>
    </xf>
    <xf numFmtId="166" fontId="32" fillId="0" borderId="12" xfId="0" applyNumberFormat="1" applyFont="1" applyBorder="1" applyAlignment="1" applyProtection="1"/>
    <xf numFmtId="166" fontId="32" fillId="0" borderId="13" xfId="0" applyNumberFormat="1" applyFont="1" applyBorder="1" applyAlignment="1" applyProtection="1"/>
    <xf numFmtId="4" fontId="33" fillId="0" borderId="0" xfId="0" applyNumberFormat="1" applyFont="1" applyAlignment="1">
      <alignment vertical="center"/>
    </xf>
    <xf numFmtId="0" fontId="7" fillId="0" borderId="3" xfId="0" applyFont="1" applyBorder="1" applyAlignment="1" applyProtection="1"/>
    <xf numFmtId="0" fontId="7" fillId="0" borderId="0" xfId="0" applyFont="1" applyAlignment="1" applyProtection="1"/>
    <xf numFmtId="0" fontId="7" fillId="0" borderId="0" xfId="0" applyFont="1" applyAlignment="1" applyProtection="1">
      <alignment horizontal="left"/>
    </xf>
    <xf numFmtId="0" fontId="6" fillId="0" borderId="0" xfId="0" applyFont="1" applyAlignment="1" applyProtection="1">
      <alignment horizontal="left"/>
    </xf>
    <xf numFmtId="0" fontId="7" fillId="0" borderId="0" xfId="0" applyFont="1" applyAlignment="1" applyProtection="1">
      <protection locked="0"/>
    </xf>
    <xf numFmtId="4" fontId="6" fillId="0" borderId="0" xfId="0" applyNumberFormat="1" applyFont="1" applyAlignment="1" applyProtection="1"/>
    <xf numFmtId="0" fontId="7" fillId="0" borderId="3" xfId="0" applyFont="1" applyBorder="1" applyAlignment="1"/>
    <xf numFmtId="0" fontId="7" fillId="0" borderId="14" xfId="0" applyFont="1" applyBorder="1" applyAlignment="1" applyProtection="1"/>
    <xf numFmtId="0" fontId="7" fillId="0" borderId="0" xfId="0" applyFont="1" applyBorder="1" applyAlignment="1" applyProtection="1"/>
    <xf numFmtId="166" fontId="7" fillId="0" borderId="0" xfId="0" applyNumberFormat="1" applyFont="1" applyBorder="1" applyAlignment="1" applyProtection="1"/>
    <xf numFmtId="166" fontId="7" fillId="0" borderId="15" xfId="0" applyNumberFormat="1" applyFont="1" applyBorder="1" applyAlignment="1" applyProtection="1"/>
    <xf numFmtId="0" fontId="7" fillId="0" borderId="0" xfId="0" applyFont="1" applyAlignment="1">
      <alignment horizontal="left"/>
    </xf>
    <xf numFmtId="0" fontId="7" fillId="0" borderId="0" xfId="0" applyFont="1" applyAlignment="1">
      <alignment horizontal="center"/>
    </xf>
    <xf numFmtId="4" fontId="7" fillId="0" borderId="0" xfId="0" applyNumberFormat="1" applyFont="1" applyAlignment="1">
      <alignment vertical="center"/>
    </xf>
    <xf numFmtId="0" fontId="22" fillId="0" borderId="22" xfId="0" applyFont="1" applyBorder="1" applyAlignment="1" applyProtection="1">
      <alignment horizontal="center" vertical="center"/>
    </xf>
    <xf numFmtId="49" fontId="22" fillId="0" borderId="22" xfId="0" applyNumberFormat="1" applyFont="1" applyBorder="1" applyAlignment="1" applyProtection="1">
      <alignment horizontal="left" vertical="center" wrapText="1"/>
    </xf>
    <xf numFmtId="0" fontId="22" fillId="0" borderId="22" xfId="0" applyFont="1" applyBorder="1" applyAlignment="1" applyProtection="1">
      <alignment horizontal="left" vertical="center" wrapText="1"/>
    </xf>
    <xf numFmtId="0" fontId="22" fillId="0" borderId="22" xfId="0" applyFont="1" applyBorder="1" applyAlignment="1" applyProtection="1">
      <alignment horizontal="center" vertical="center" wrapText="1"/>
    </xf>
    <xf numFmtId="167" fontId="22" fillId="0" borderId="22" xfId="0" applyNumberFormat="1" applyFont="1" applyBorder="1" applyAlignment="1" applyProtection="1">
      <alignment vertical="center"/>
    </xf>
    <xf numFmtId="4" fontId="22" fillId="2" borderId="22" xfId="0" applyNumberFormat="1" applyFont="1" applyFill="1" applyBorder="1" applyAlignment="1" applyProtection="1">
      <alignment vertical="center"/>
      <protection locked="0"/>
    </xf>
    <xf numFmtId="4" fontId="22" fillId="0" borderId="22" xfId="0" applyNumberFormat="1" applyFont="1" applyBorder="1" applyAlignment="1" applyProtection="1">
      <alignment vertical="center"/>
    </xf>
    <xf numFmtId="0" fontId="23" fillId="2" borderId="14" xfId="0" applyFont="1" applyFill="1" applyBorder="1" applyAlignment="1" applyProtection="1">
      <alignment horizontal="left" vertical="center"/>
      <protection locked="0"/>
    </xf>
    <xf numFmtId="0" fontId="23" fillId="0" borderId="0" xfId="0" applyFont="1" applyBorder="1" applyAlignment="1" applyProtection="1">
      <alignment horizontal="center" vertical="center"/>
    </xf>
    <xf numFmtId="166" fontId="23" fillId="0" borderId="0" xfId="0" applyNumberFormat="1" applyFont="1" applyBorder="1" applyAlignment="1" applyProtection="1">
      <alignment vertical="center"/>
    </xf>
    <xf numFmtId="166" fontId="23" fillId="0" borderId="15" xfId="0" applyNumberFormat="1" applyFont="1" applyBorder="1" applyAlignment="1" applyProtection="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34" fillId="0" borderId="0" xfId="0" applyFont="1" applyAlignment="1" applyProtection="1">
      <alignment horizontal="left" vertical="center"/>
    </xf>
    <xf numFmtId="0" fontId="35" fillId="0" borderId="0" xfId="1" applyFont="1" applyAlignment="1" applyProtection="1">
      <alignment vertical="center" wrapText="1"/>
    </xf>
    <xf numFmtId="0" fontId="0" fillId="0" borderId="0" xfId="0" applyFont="1" applyAlignment="1" applyProtection="1">
      <alignment vertical="center"/>
      <protection locked="0"/>
    </xf>
    <xf numFmtId="0" fontId="0" fillId="0" borderId="14" xfId="0" applyFont="1" applyBorder="1" applyAlignment="1" applyProtection="1">
      <alignment vertical="center"/>
    </xf>
    <xf numFmtId="0" fontId="0" fillId="0" borderId="0" xfId="0" applyBorder="1" applyAlignment="1" applyProtection="1">
      <alignment vertical="center"/>
    </xf>
    <xf numFmtId="0" fontId="8" fillId="0" borderId="3" xfId="0" applyFont="1" applyBorder="1" applyAlignment="1" applyProtection="1">
      <alignment vertical="center"/>
    </xf>
    <xf numFmtId="0" fontId="8" fillId="0" borderId="0" xfId="0" applyFont="1" applyAlignment="1" applyProtection="1">
      <alignment vertical="center"/>
    </xf>
    <xf numFmtId="0" fontId="36" fillId="0" borderId="0" xfId="0" applyFont="1" applyAlignment="1" applyProtection="1">
      <alignment horizontal="left" vertical="center"/>
    </xf>
    <xf numFmtId="0" fontId="8" fillId="0" borderId="0" xfId="0" applyFont="1" applyAlignment="1" applyProtection="1">
      <alignment horizontal="left" vertical="center"/>
    </xf>
    <xf numFmtId="0" fontId="8" fillId="0" borderId="0" xfId="0" applyFont="1" applyAlignment="1" applyProtection="1">
      <alignment horizontal="left" vertical="center" wrapText="1"/>
    </xf>
    <xf numFmtId="0" fontId="8" fillId="0" borderId="0" xfId="0" applyFont="1" applyAlignment="1" applyProtection="1">
      <alignment vertical="center"/>
      <protection locked="0"/>
    </xf>
    <xf numFmtId="0" fontId="8" fillId="0" borderId="3" xfId="0" applyFont="1" applyBorder="1" applyAlignment="1">
      <alignment vertical="center"/>
    </xf>
    <xf numFmtId="0" fontId="8" fillId="0" borderId="14" xfId="0" applyFont="1" applyBorder="1" applyAlignment="1" applyProtection="1">
      <alignment vertical="center"/>
    </xf>
    <xf numFmtId="0" fontId="8" fillId="0" borderId="0" xfId="0" applyFont="1" applyBorder="1" applyAlignment="1" applyProtection="1">
      <alignment vertical="center"/>
    </xf>
    <xf numFmtId="0" fontId="8" fillId="0" borderId="15" xfId="0" applyFont="1" applyBorder="1" applyAlignment="1" applyProtection="1">
      <alignment vertical="center"/>
    </xf>
    <xf numFmtId="0" fontId="8" fillId="0" borderId="0" xfId="0" applyFont="1" applyAlignment="1">
      <alignment horizontal="left" vertical="center"/>
    </xf>
    <xf numFmtId="0" fontId="9" fillId="0" borderId="3"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0" fillId="0" borderId="19" xfId="0" applyFont="1" applyBorder="1" applyAlignment="1" applyProtection="1">
      <alignment vertical="center"/>
    </xf>
    <xf numFmtId="0" fontId="0" fillId="0" borderId="20" xfId="0" applyBorder="1" applyAlignment="1" applyProtection="1">
      <alignment vertical="center"/>
    </xf>
    <xf numFmtId="0" fontId="0" fillId="0" borderId="20" xfId="0" applyFont="1" applyBorder="1" applyAlignment="1" applyProtection="1">
      <alignment vertical="center"/>
    </xf>
    <xf numFmtId="0" fontId="0" fillId="0" borderId="21" xfId="0" applyFont="1" applyBorder="1" applyAlignment="1" applyProtection="1">
      <alignment vertical="center"/>
    </xf>
    <xf numFmtId="0" fontId="37" fillId="0" borderId="0" xfId="0" applyFont="1" applyAlignment="1" applyProtection="1">
      <alignment vertical="center" wrapText="1"/>
    </xf>
    <xf numFmtId="0" fontId="38" fillId="0" borderId="22" xfId="0" applyFont="1" applyBorder="1" applyAlignment="1" applyProtection="1">
      <alignment horizontal="center" vertical="center"/>
    </xf>
    <xf numFmtId="49" fontId="38" fillId="0" borderId="22" xfId="0" applyNumberFormat="1" applyFont="1" applyBorder="1" applyAlignment="1" applyProtection="1">
      <alignment horizontal="left" vertical="center" wrapText="1"/>
    </xf>
    <xf numFmtId="0" fontId="38" fillId="0" borderId="22" xfId="0" applyFont="1" applyBorder="1" applyAlignment="1" applyProtection="1">
      <alignment horizontal="left" vertical="center" wrapText="1"/>
    </xf>
    <xf numFmtId="0" fontId="38" fillId="0" borderId="22" xfId="0" applyFont="1" applyBorder="1" applyAlignment="1" applyProtection="1">
      <alignment horizontal="center" vertical="center" wrapText="1"/>
    </xf>
    <xf numFmtId="167" fontId="38" fillId="0" borderId="22" xfId="0" applyNumberFormat="1" applyFont="1" applyBorder="1" applyAlignment="1" applyProtection="1">
      <alignment vertical="center"/>
    </xf>
    <xf numFmtId="4" fontId="38" fillId="2" borderId="22" xfId="0" applyNumberFormat="1" applyFont="1" applyFill="1" applyBorder="1" applyAlignment="1" applyProtection="1">
      <alignment vertical="center"/>
      <protection locked="0"/>
    </xf>
    <xf numFmtId="4" fontId="38" fillId="0" borderId="22" xfId="0" applyNumberFormat="1" applyFont="1" applyBorder="1" applyAlignment="1" applyProtection="1">
      <alignment vertical="center"/>
    </xf>
    <xf numFmtId="0" fontId="39" fillId="0" borderId="3" xfId="0" applyFont="1" applyBorder="1" applyAlignment="1">
      <alignment vertical="center"/>
    </xf>
    <xf numFmtId="0" fontId="38" fillId="2" borderId="14" xfId="0" applyFont="1" applyFill="1" applyBorder="1" applyAlignment="1" applyProtection="1">
      <alignment horizontal="left" vertical="center"/>
      <protection locked="0"/>
    </xf>
    <xf numFmtId="0" fontId="38" fillId="0" borderId="0" xfId="0" applyFont="1" applyBorder="1" applyAlignment="1" applyProtection="1">
      <alignment horizontal="center" vertical="center"/>
    </xf>
    <xf numFmtId="0" fontId="11" fillId="0" borderId="3"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3" xfId="0" applyFont="1" applyBorder="1" applyAlignment="1">
      <alignment vertical="center"/>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11" fillId="0" borderId="0" xfId="0" applyFont="1" applyAlignment="1">
      <alignment horizontal="left" vertical="center"/>
    </xf>
    <xf numFmtId="0" fontId="23" fillId="2" borderId="19" xfId="0" applyFont="1" applyFill="1" applyBorder="1" applyAlignment="1" applyProtection="1">
      <alignment horizontal="left" vertical="center"/>
      <protection locked="0"/>
    </xf>
    <xf numFmtId="0" fontId="23" fillId="0" borderId="20" xfId="0" applyFont="1" applyBorder="1" applyAlignment="1" applyProtection="1">
      <alignment horizontal="center" vertical="center"/>
    </xf>
    <xf numFmtId="166" fontId="23" fillId="0" borderId="20" xfId="0" applyNumberFormat="1" applyFont="1" applyBorder="1" applyAlignment="1" applyProtection="1">
      <alignment vertical="center"/>
    </xf>
    <xf numFmtId="166" fontId="23" fillId="0" borderId="21" xfId="0" applyNumberFormat="1" applyFont="1" applyBorder="1" applyAlignment="1" applyProtection="1">
      <alignment vertical="center"/>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styles" Target="styles.xml" /><Relationship Id="rId9" Type="http://schemas.openxmlformats.org/officeDocument/2006/relationships/theme" Target="theme/theme1.xml" /><Relationship Id="rId10" Type="http://schemas.openxmlformats.org/officeDocument/2006/relationships/calcChain" Target="calcChain.xml" /><Relationship Id="rId11"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7.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hyperlink" Target="https://podminky.urs.cz/item/CS_URS_2026_01/113201112" TargetMode="External" /><Relationship Id="rId2" Type="http://schemas.openxmlformats.org/officeDocument/2006/relationships/hyperlink" Target="https://podminky.urs.cz/item/CS_URS_2026_01/112101101" TargetMode="External" /><Relationship Id="rId3" Type="http://schemas.openxmlformats.org/officeDocument/2006/relationships/hyperlink" Target="https://podminky.urs.cz/item/CS_URS_2026_01/112101102" TargetMode="External" /><Relationship Id="rId4" Type="http://schemas.openxmlformats.org/officeDocument/2006/relationships/hyperlink" Target="https://podminky.urs.cz/item/CS_URS_2026_01/112101103" TargetMode="External" /><Relationship Id="rId5" Type="http://schemas.openxmlformats.org/officeDocument/2006/relationships/hyperlink" Target="https://podminky.urs.cz/item/CS_URS_2026_01/112101121" TargetMode="External" /><Relationship Id="rId6" Type="http://schemas.openxmlformats.org/officeDocument/2006/relationships/hyperlink" Target="https://podminky.urs.cz/item/CS_URS_2026_01/112211272" TargetMode="External" /><Relationship Id="rId7" Type="http://schemas.openxmlformats.org/officeDocument/2006/relationships/hyperlink" Target="https://podminky.urs.cz/item/CS_URS_2026_01/112211274" TargetMode="External" /><Relationship Id="rId8" Type="http://schemas.openxmlformats.org/officeDocument/2006/relationships/hyperlink" Target="https://podminky.urs.cz/item/CS_URS_2026_01/112211276" TargetMode="External" /><Relationship Id="rId9" Type="http://schemas.openxmlformats.org/officeDocument/2006/relationships/hyperlink" Target="https://podminky.urs.cz/item/CS_URS_2026_01/997221551" TargetMode="External" /><Relationship Id="rId10" Type="http://schemas.openxmlformats.org/officeDocument/2006/relationships/hyperlink" Target="https://podminky.urs.cz/item/CS_URS_2026_01/997221559" TargetMode="External" /><Relationship Id="rId11" Type="http://schemas.openxmlformats.org/officeDocument/2006/relationships/hyperlink" Target="https://podminky.urs.cz/item/CS_URS_2026_01/997221561" TargetMode="External" /><Relationship Id="rId12" Type="http://schemas.openxmlformats.org/officeDocument/2006/relationships/hyperlink" Target="https://podminky.urs.cz/item/CS_URS_2026_01/997221569" TargetMode="External" /><Relationship Id="rId13" Type="http://schemas.openxmlformats.org/officeDocument/2006/relationships/hyperlink" Target="https://podminky.urs.cz/item/CS_URS_2026_01/997221571" TargetMode="External" /><Relationship Id="rId14" Type="http://schemas.openxmlformats.org/officeDocument/2006/relationships/hyperlink" Target="https://podminky.urs.cz/item/CS_URS_2026_01/997221579" TargetMode="External" /><Relationship Id="rId15" Type="http://schemas.openxmlformats.org/officeDocument/2006/relationships/hyperlink" Target="https://podminky.urs.cz/item/CS_URS_2026_01/997221611" TargetMode="External" /><Relationship Id="rId16" Type="http://schemas.openxmlformats.org/officeDocument/2006/relationships/hyperlink" Target="https://podminky.urs.cz/item/CS_URS_2026_01/997221861" TargetMode="External" /><Relationship Id="rId17" Type="http://schemas.openxmlformats.org/officeDocument/2006/relationships/hyperlink" Target="https://podminky.urs.cz/item/CS_URS_2026_01/997221873" TargetMode="External" /><Relationship Id="rId18" Type="http://schemas.openxmlformats.org/officeDocument/2006/relationships/hyperlink" Target="https://podminky.urs.cz/item/CS_URS_2026_01/997221875" TargetMode="External" /><Relationship Id="rId19"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hyperlink" Target="https://podminky.urs.cz/item/CS_URS_2026_01/131113701" TargetMode="External" /><Relationship Id="rId2" Type="http://schemas.openxmlformats.org/officeDocument/2006/relationships/hyperlink" Target="https://podminky.urs.cz/item/CS_URS_2026_01/162251102" TargetMode="External" /><Relationship Id="rId3" Type="http://schemas.openxmlformats.org/officeDocument/2006/relationships/hyperlink" Target="https://podminky.urs.cz/item/CS_URS_2026_01/171151103" TargetMode="External" /><Relationship Id="rId4" Type="http://schemas.openxmlformats.org/officeDocument/2006/relationships/hyperlink" Target="https://podminky.urs.cz/item/CS_URS_2026_01/271532212" TargetMode="External" /><Relationship Id="rId5" Type="http://schemas.openxmlformats.org/officeDocument/2006/relationships/hyperlink" Target="https://podminky.urs.cz/item/CS_URS_2026_01/275322611" TargetMode="External" /><Relationship Id="rId6" Type="http://schemas.openxmlformats.org/officeDocument/2006/relationships/hyperlink" Target="https://podminky.urs.cz/item/CS_URS_2026_01/275361821" TargetMode="External" /><Relationship Id="rId7" Type="http://schemas.openxmlformats.org/officeDocument/2006/relationships/hyperlink" Target="https://podminky.urs.cz/item/CS_URS_2026_01/337173110" TargetMode="External" /><Relationship Id="rId8" Type="http://schemas.openxmlformats.org/officeDocument/2006/relationships/hyperlink" Target="https://podminky.urs.cz/item/CS_URS_2026_01/441171111" TargetMode="External" /><Relationship Id="rId9" Type="http://schemas.openxmlformats.org/officeDocument/2006/relationships/hyperlink" Target="https://podminky.urs.cz/item/CS_URS_2026_01/441171121" TargetMode="External" /><Relationship Id="rId10" Type="http://schemas.openxmlformats.org/officeDocument/2006/relationships/hyperlink" Target="https://podminky.urs.cz/item/CS_URS_2026_01/411354204" TargetMode="External" /><Relationship Id="rId11" Type="http://schemas.openxmlformats.org/officeDocument/2006/relationships/hyperlink" Target="https://podminky.urs.cz/item/CS_URS_2026_01/741372063" TargetMode="External" /><Relationship Id="rId12" Type="http://schemas.openxmlformats.org/officeDocument/2006/relationships/hyperlink" Target="https://podminky.urs.cz/item/CS_URS_2026_01/998741101" TargetMode="External" /><Relationship Id="rId13" Type="http://schemas.openxmlformats.org/officeDocument/2006/relationships/hyperlink" Target="https://podminky.urs.cz/item/CS_URS_2026_01/789325120" TargetMode="External" /><Relationship Id="rId14" Type="http://schemas.openxmlformats.org/officeDocument/2006/relationships/hyperlink" Target="https://podminky.urs.cz/item/CS_URS_2026_01/998014211" TargetMode="External" /><Relationship Id="rId15"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hyperlink" Target="https://podminky.urs.cz/item/CS_URS_2026_01/981513114" TargetMode="External" /><Relationship Id="rId2" Type="http://schemas.openxmlformats.org/officeDocument/2006/relationships/hyperlink" Target="https://podminky.urs.cz/item/CS_URS_2026_01/997006512" TargetMode="External" /><Relationship Id="rId3" Type="http://schemas.openxmlformats.org/officeDocument/2006/relationships/hyperlink" Target="https://podminky.urs.cz/item/CS_URS_2026_01/997006519" TargetMode="External" /><Relationship Id="rId4" Type="http://schemas.openxmlformats.org/officeDocument/2006/relationships/hyperlink" Target="https://podminky.urs.cz/item/CS_URS_2026_01/998001123" TargetMode="External" /><Relationship Id="rId5" Type="http://schemas.openxmlformats.org/officeDocument/2006/relationships/hyperlink" Target="https://podminky.urs.cz/item/CS_URS_2026_01/131251204" TargetMode="External" /><Relationship Id="rId6" Type="http://schemas.openxmlformats.org/officeDocument/2006/relationships/hyperlink" Target="https://podminky.urs.cz/item/CS_URS_2026_01/151721112" TargetMode="External" /><Relationship Id="rId7" Type="http://schemas.openxmlformats.org/officeDocument/2006/relationships/hyperlink" Target="https://podminky.urs.cz/item/CS_URS_2026_01/162251102" TargetMode="External" /><Relationship Id="rId8" Type="http://schemas.openxmlformats.org/officeDocument/2006/relationships/hyperlink" Target="https://podminky.urs.cz/item/CS_URS_2026_01/171151103" TargetMode="External" /><Relationship Id="rId9" Type="http://schemas.openxmlformats.org/officeDocument/2006/relationships/hyperlink" Target="https://podminky.urs.cz/item/CS_URS_2026_01/275322511" TargetMode="External" /><Relationship Id="rId10" Type="http://schemas.openxmlformats.org/officeDocument/2006/relationships/hyperlink" Target="https://podminky.urs.cz/item/CS_URS_2026_01/275361821" TargetMode="External" /><Relationship Id="rId11" Type="http://schemas.openxmlformats.org/officeDocument/2006/relationships/hyperlink" Target="https://podminky.urs.cz/item/CS_URS_2026_01/327324128" TargetMode="External" /><Relationship Id="rId12" Type="http://schemas.openxmlformats.org/officeDocument/2006/relationships/hyperlink" Target="https://podminky.urs.cz/item/CS_URS_2026_01/327351211" TargetMode="External" /><Relationship Id="rId13" Type="http://schemas.openxmlformats.org/officeDocument/2006/relationships/hyperlink" Target="https://podminky.urs.cz/item/CS_URS_2026_01/327351221" TargetMode="External" /><Relationship Id="rId14" Type="http://schemas.openxmlformats.org/officeDocument/2006/relationships/hyperlink" Target="https://podminky.urs.cz/item/CS_URS_2026_01/327361002" TargetMode="External" /><Relationship Id="rId15" Type="http://schemas.openxmlformats.org/officeDocument/2006/relationships/hyperlink" Target="https://podminky.urs.cz/item/CS_URS_2026_01/279361R" TargetMode="External" /><Relationship Id="rId16" Type="http://schemas.openxmlformats.org/officeDocument/2006/relationships/hyperlink" Target="https://podminky.urs.cz/item/CS_URS_2026_01/953333298" TargetMode="External" /><Relationship Id="rId17" Type="http://schemas.openxmlformats.org/officeDocument/2006/relationships/hyperlink" Target="https://podminky.urs.cz/item/CS_URS_2026_01/953334121" TargetMode="External" /><Relationship Id="rId18" Type="http://schemas.openxmlformats.org/officeDocument/2006/relationships/hyperlink" Target="https://podminky.urs.cz/item/CS_URS_2026_01/998012021" TargetMode="External" /><Relationship Id="rId19"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hyperlink" Target="https://podminky.urs.cz/item/CS_URS_2026_01/121151123" TargetMode="External" /><Relationship Id="rId2" Type="http://schemas.openxmlformats.org/officeDocument/2006/relationships/hyperlink" Target="https://podminky.urs.cz/item/CS_URS_2026_01/122252204" TargetMode="External" /><Relationship Id="rId3" Type="http://schemas.openxmlformats.org/officeDocument/2006/relationships/hyperlink" Target="https://podminky.urs.cz/item/CS_URS_2026_01/174151101" TargetMode="External" /><Relationship Id="rId4" Type="http://schemas.openxmlformats.org/officeDocument/2006/relationships/hyperlink" Target="https://podminky.urs.cz/item/CS_URS_2026_01/181951114" TargetMode="External" /><Relationship Id="rId5" Type="http://schemas.openxmlformats.org/officeDocument/2006/relationships/hyperlink" Target="https://podminky.urs.cz/item/CS_URS_2026_01/116951201" TargetMode="External" /><Relationship Id="rId6" Type="http://schemas.openxmlformats.org/officeDocument/2006/relationships/hyperlink" Target="https://podminky.urs.cz/item/CS_URS_2026_01/181351113" TargetMode="External" /><Relationship Id="rId7" Type="http://schemas.openxmlformats.org/officeDocument/2006/relationships/hyperlink" Target="https://podminky.urs.cz/item/CS_URS_2026_01/564851111" TargetMode="External" /><Relationship Id="rId8" Type="http://schemas.openxmlformats.org/officeDocument/2006/relationships/hyperlink" Target="https://podminky.urs.cz/item/CS_URS_2026_01/564861011" TargetMode="External" /><Relationship Id="rId9" Type="http://schemas.openxmlformats.org/officeDocument/2006/relationships/hyperlink" Target="https://podminky.urs.cz/item/CS_URS_2026_01/565145111" TargetMode="External" /><Relationship Id="rId10" Type="http://schemas.openxmlformats.org/officeDocument/2006/relationships/hyperlink" Target="https://podminky.urs.cz/item/CS_URS_2026_01/567123110" TargetMode="External" /><Relationship Id="rId11" Type="http://schemas.openxmlformats.org/officeDocument/2006/relationships/hyperlink" Target="https://podminky.urs.cz/item/CS_URS_2026_01/573111112" TargetMode="External" /><Relationship Id="rId12" Type="http://schemas.openxmlformats.org/officeDocument/2006/relationships/hyperlink" Target="https://podminky.urs.cz/item/CS_URS_2026_01/573231106" TargetMode="External" /><Relationship Id="rId13" Type="http://schemas.openxmlformats.org/officeDocument/2006/relationships/hyperlink" Target="https://podminky.urs.cz/item/CS_URS_2026_01/577134111" TargetMode="External" /><Relationship Id="rId14" Type="http://schemas.openxmlformats.org/officeDocument/2006/relationships/hyperlink" Target="https://podminky.urs.cz/item/CS_URS_2026_01/596212353" TargetMode="External" /><Relationship Id="rId15" Type="http://schemas.openxmlformats.org/officeDocument/2006/relationships/hyperlink" Target="https://podminky.urs.cz/item/CS_URS_2026_01/596211253" TargetMode="External" /><Relationship Id="rId16" Type="http://schemas.openxmlformats.org/officeDocument/2006/relationships/hyperlink" Target="https://podminky.urs.cz/item/CS_URS_2026_01/914111111" TargetMode="External" /><Relationship Id="rId17" Type="http://schemas.openxmlformats.org/officeDocument/2006/relationships/hyperlink" Target="https://podminky.urs.cz/item/CS_URS_2026_01/914511111" TargetMode="External" /><Relationship Id="rId18" Type="http://schemas.openxmlformats.org/officeDocument/2006/relationships/hyperlink" Target="https://podminky.urs.cz/item/CS_URS_2026_01/916131213" TargetMode="External" /><Relationship Id="rId19" Type="http://schemas.openxmlformats.org/officeDocument/2006/relationships/hyperlink" Target="https://podminky.urs.cz/item/CS_URS_2026_01/916331112" TargetMode="External" /><Relationship Id="rId20" Type="http://schemas.openxmlformats.org/officeDocument/2006/relationships/hyperlink" Target="https://podminky.urs.cz/item/CS_URS_2026_01/919111222" TargetMode="External" /><Relationship Id="rId21" Type="http://schemas.openxmlformats.org/officeDocument/2006/relationships/hyperlink" Target="https://podminky.urs.cz/item/CS_URS_2026_01/919122121" TargetMode="External" /><Relationship Id="rId22" Type="http://schemas.openxmlformats.org/officeDocument/2006/relationships/hyperlink" Target="https://podminky.urs.cz/item/CS_URS_2026_01/919726123" TargetMode="External" /><Relationship Id="rId23" Type="http://schemas.openxmlformats.org/officeDocument/2006/relationships/hyperlink" Target="https://podminky.urs.cz/item/CS_URS_2026_01/175151101" TargetMode="External" /><Relationship Id="rId24" Type="http://schemas.openxmlformats.org/officeDocument/2006/relationships/hyperlink" Target="https://podminky.urs.cz/item/CS_URS_2026_01/212755214" TargetMode="External" /><Relationship Id="rId25" Type="http://schemas.openxmlformats.org/officeDocument/2006/relationships/hyperlink" Target="https://podminky.urs.cz/item/CS_URS_2026_01/212755214.1" TargetMode="External" /><Relationship Id="rId26" Type="http://schemas.openxmlformats.org/officeDocument/2006/relationships/hyperlink" Target="https://podminky.urs.cz/item/CS_URS_2026_01/212755R" TargetMode="External" /><Relationship Id="rId27" Type="http://schemas.openxmlformats.org/officeDocument/2006/relationships/hyperlink" Target="https://podminky.urs.cz/item/CS_URS_2026_01/711161175" TargetMode="External" /><Relationship Id="rId28" Type="http://schemas.openxmlformats.org/officeDocument/2006/relationships/hyperlink" Target="https://podminky.urs.cz/item/CS_URS_2026_01/998223011" TargetMode="External" /><Relationship Id="rId29"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drawing" Target="../drawings/drawing7.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hidden="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6" t="s">
        <v>0</v>
      </c>
      <c r="AZ1" s="16" t="s">
        <v>1</v>
      </c>
      <c r="BA1" s="16" t="s">
        <v>2</v>
      </c>
      <c r="BB1" s="16" t="s">
        <v>3</v>
      </c>
      <c r="BT1" s="16" t="s">
        <v>4</v>
      </c>
      <c r="BU1" s="16" t="s">
        <v>4</v>
      </c>
      <c r="BV1" s="16" t="s">
        <v>5</v>
      </c>
    </row>
    <row r="2" s="1" customFormat="1" ht="36.96" customHeight="1">
      <c r="AR2" s="1"/>
      <c r="AS2" s="1"/>
      <c r="AT2" s="1"/>
      <c r="AU2" s="1"/>
      <c r="AV2" s="1"/>
      <c r="AW2" s="1"/>
      <c r="AX2" s="1"/>
      <c r="AY2" s="1"/>
      <c r="AZ2" s="1"/>
      <c r="BA2" s="1"/>
      <c r="BB2" s="1"/>
      <c r="BC2" s="1"/>
      <c r="BD2" s="1"/>
      <c r="BE2" s="1"/>
      <c r="BS2" s="17" t="s">
        <v>6</v>
      </c>
      <c r="BT2" s="17" t="s">
        <v>7</v>
      </c>
    </row>
    <row r="3" s="1" customFormat="1" ht="6.96" customHeight="1">
      <c r="B3" s="18"/>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20"/>
      <c r="BS3" s="17" t="s">
        <v>6</v>
      </c>
      <c r="BT3" s="17" t="s">
        <v>8</v>
      </c>
    </row>
    <row r="4" s="1" customFormat="1" ht="24.96" customHeight="1">
      <c r="B4" s="21"/>
      <c r="C4" s="22"/>
      <c r="D4" s="23" t="s">
        <v>9</v>
      </c>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0"/>
      <c r="AS4" s="24" t="s">
        <v>10</v>
      </c>
      <c r="BE4" s="25" t="s">
        <v>11</v>
      </c>
      <c r="BS4" s="17" t="s">
        <v>12</v>
      </c>
    </row>
    <row r="5" s="1" customFormat="1" ht="12" customHeight="1">
      <c r="B5" s="21"/>
      <c r="C5" s="22"/>
      <c r="D5" s="26" t="s">
        <v>13</v>
      </c>
      <c r="E5" s="22"/>
      <c r="F5" s="22"/>
      <c r="G5" s="22"/>
      <c r="H5" s="22"/>
      <c r="I5" s="22"/>
      <c r="J5" s="22"/>
      <c r="K5" s="27" t="s">
        <v>14</v>
      </c>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0"/>
      <c r="BE5" s="28" t="s">
        <v>15</v>
      </c>
      <c r="BS5" s="17" t="s">
        <v>6</v>
      </c>
    </row>
    <row r="6" s="1" customFormat="1" ht="36.96" customHeight="1">
      <c r="B6" s="21"/>
      <c r="C6" s="22"/>
      <c r="D6" s="29" t="s">
        <v>16</v>
      </c>
      <c r="E6" s="22"/>
      <c r="F6" s="22"/>
      <c r="G6" s="22"/>
      <c r="H6" s="22"/>
      <c r="I6" s="22"/>
      <c r="J6" s="22"/>
      <c r="K6" s="30" t="s">
        <v>17</v>
      </c>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0"/>
      <c r="BE6" s="31"/>
      <c r="BS6" s="17" t="s">
        <v>6</v>
      </c>
    </row>
    <row r="7" s="1" customFormat="1" ht="12" customHeight="1">
      <c r="B7" s="21"/>
      <c r="C7" s="22"/>
      <c r="D7" s="32" t="s">
        <v>18</v>
      </c>
      <c r="E7" s="22"/>
      <c r="F7" s="22"/>
      <c r="G7" s="22"/>
      <c r="H7" s="22"/>
      <c r="I7" s="22"/>
      <c r="J7" s="22"/>
      <c r="K7" s="27" t="s">
        <v>1</v>
      </c>
      <c r="L7" s="22"/>
      <c r="M7" s="22"/>
      <c r="N7" s="22"/>
      <c r="O7" s="22"/>
      <c r="P7" s="22"/>
      <c r="Q7" s="22"/>
      <c r="R7" s="22"/>
      <c r="S7" s="22"/>
      <c r="T7" s="22"/>
      <c r="U7" s="22"/>
      <c r="V7" s="22"/>
      <c r="W7" s="22"/>
      <c r="X7" s="22"/>
      <c r="Y7" s="22"/>
      <c r="Z7" s="22"/>
      <c r="AA7" s="22"/>
      <c r="AB7" s="22"/>
      <c r="AC7" s="22"/>
      <c r="AD7" s="22"/>
      <c r="AE7" s="22"/>
      <c r="AF7" s="22"/>
      <c r="AG7" s="22"/>
      <c r="AH7" s="22"/>
      <c r="AI7" s="22"/>
      <c r="AJ7" s="22"/>
      <c r="AK7" s="32" t="s">
        <v>19</v>
      </c>
      <c r="AL7" s="22"/>
      <c r="AM7" s="22"/>
      <c r="AN7" s="27" t="s">
        <v>1</v>
      </c>
      <c r="AO7" s="22"/>
      <c r="AP7" s="22"/>
      <c r="AQ7" s="22"/>
      <c r="AR7" s="20"/>
      <c r="BE7" s="31"/>
      <c r="BS7" s="17" t="s">
        <v>6</v>
      </c>
    </row>
    <row r="8" s="1" customFormat="1" ht="12" customHeight="1">
      <c r="B8" s="21"/>
      <c r="C8" s="22"/>
      <c r="D8" s="32" t="s">
        <v>20</v>
      </c>
      <c r="E8" s="22"/>
      <c r="F8" s="22"/>
      <c r="G8" s="22"/>
      <c r="H8" s="22"/>
      <c r="I8" s="22"/>
      <c r="J8" s="22"/>
      <c r="K8" s="27" t="s">
        <v>21</v>
      </c>
      <c r="L8" s="22"/>
      <c r="M8" s="22"/>
      <c r="N8" s="22"/>
      <c r="O8" s="22"/>
      <c r="P8" s="22"/>
      <c r="Q8" s="22"/>
      <c r="R8" s="22"/>
      <c r="S8" s="22"/>
      <c r="T8" s="22"/>
      <c r="U8" s="22"/>
      <c r="V8" s="22"/>
      <c r="W8" s="22"/>
      <c r="X8" s="22"/>
      <c r="Y8" s="22"/>
      <c r="Z8" s="22"/>
      <c r="AA8" s="22"/>
      <c r="AB8" s="22"/>
      <c r="AC8" s="22"/>
      <c r="AD8" s="22"/>
      <c r="AE8" s="22"/>
      <c r="AF8" s="22"/>
      <c r="AG8" s="22"/>
      <c r="AH8" s="22"/>
      <c r="AI8" s="22"/>
      <c r="AJ8" s="22"/>
      <c r="AK8" s="32" t="s">
        <v>22</v>
      </c>
      <c r="AL8" s="22"/>
      <c r="AM8" s="22"/>
      <c r="AN8" s="33" t="s">
        <v>23</v>
      </c>
      <c r="AO8" s="22"/>
      <c r="AP8" s="22"/>
      <c r="AQ8" s="22"/>
      <c r="AR8" s="20"/>
      <c r="BE8" s="31"/>
      <c r="BS8" s="17" t="s">
        <v>6</v>
      </c>
    </row>
    <row r="9" s="1" customFormat="1" ht="14.4" customHeight="1">
      <c r="B9" s="21"/>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0"/>
      <c r="BE9" s="31"/>
      <c r="BS9" s="17" t="s">
        <v>6</v>
      </c>
    </row>
    <row r="10" s="1" customFormat="1" ht="12" customHeight="1">
      <c r="B10" s="21"/>
      <c r="C10" s="22"/>
      <c r="D10" s="32" t="s">
        <v>24</v>
      </c>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32" t="s">
        <v>25</v>
      </c>
      <c r="AL10" s="22"/>
      <c r="AM10" s="22"/>
      <c r="AN10" s="27" t="s">
        <v>1</v>
      </c>
      <c r="AO10" s="22"/>
      <c r="AP10" s="22"/>
      <c r="AQ10" s="22"/>
      <c r="AR10" s="20"/>
      <c r="BE10" s="31"/>
      <c r="BS10" s="17" t="s">
        <v>6</v>
      </c>
    </row>
    <row r="11" s="1" customFormat="1" ht="18.48" customHeight="1">
      <c r="B11" s="21"/>
      <c r="C11" s="22"/>
      <c r="D11" s="22"/>
      <c r="E11" s="27" t="s">
        <v>26</v>
      </c>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32" t="s">
        <v>27</v>
      </c>
      <c r="AL11" s="22"/>
      <c r="AM11" s="22"/>
      <c r="AN11" s="27" t="s">
        <v>1</v>
      </c>
      <c r="AO11" s="22"/>
      <c r="AP11" s="22"/>
      <c r="AQ11" s="22"/>
      <c r="AR11" s="20"/>
      <c r="BE11" s="31"/>
      <c r="BS11" s="17" t="s">
        <v>6</v>
      </c>
    </row>
    <row r="12" s="1" customFormat="1" ht="6.96" customHeight="1">
      <c r="B12" s="21"/>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0"/>
      <c r="BE12" s="31"/>
      <c r="BS12" s="17" t="s">
        <v>6</v>
      </c>
    </row>
    <row r="13" s="1" customFormat="1" ht="12" customHeight="1">
      <c r="B13" s="21"/>
      <c r="C13" s="22"/>
      <c r="D13" s="32" t="s">
        <v>28</v>
      </c>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32" t="s">
        <v>25</v>
      </c>
      <c r="AL13" s="22"/>
      <c r="AM13" s="22"/>
      <c r="AN13" s="34" t="s">
        <v>29</v>
      </c>
      <c r="AO13" s="22"/>
      <c r="AP13" s="22"/>
      <c r="AQ13" s="22"/>
      <c r="AR13" s="20"/>
      <c r="BE13" s="31"/>
      <c r="BS13" s="17" t="s">
        <v>6</v>
      </c>
    </row>
    <row r="14">
      <c r="B14" s="21"/>
      <c r="C14" s="22"/>
      <c r="D14" s="22"/>
      <c r="E14" s="34" t="s">
        <v>29</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2" t="s">
        <v>27</v>
      </c>
      <c r="AL14" s="22"/>
      <c r="AM14" s="22"/>
      <c r="AN14" s="34" t="s">
        <v>29</v>
      </c>
      <c r="AO14" s="22"/>
      <c r="AP14" s="22"/>
      <c r="AQ14" s="22"/>
      <c r="AR14" s="20"/>
      <c r="BE14" s="31"/>
      <c r="BS14" s="17" t="s">
        <v>6</v>
      </c>
    </row>
    <row r="15" s="1" customFormat="1" ht="6.96" customHeight="1">
      <c r="B15" s="21"/>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0"/>
      <c r="BE15" s="31"/>
      <c r="BS15" s="17" t="s">
        <v>4</v>
      </c>
    </row>
    <row r="16" s="1" customFormat="1" ht="12" customHeight="1">
      <c r="B16" s="21"/>
      <c r="C16" s="22"/>
      <c r="D16" s="32" t="s">
        <v>30</v>
      </c>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32" t="s">
        <v>25</v>
      </c>
      <c r="AL16" s="22"/>
      <c r="AM16" s="22"/>
      <c r="AN16" s="27" t="s">
        <v>31</v>
      </c>
      <c r="AO16" s="22"/>
      <c r="AP16" s="22"/>
      <c r="AQ16" s="22"/>
      <c r="AR16" s="20"/>
      <c r="BE16" s="31"/>
      <c r="BS16" s="17" t="s">
        <v>4</v>
      </c>
    </row>
    <row r="17" s="1" customFormat="1" ht="18.48" customHeight="1">
      <c r="B17" s="21"/>
      <c r="C17" s="22"/>
      <c r="D17" s="22"/>
      <c r="E17" s="27" t="s">
        <v>32</v>
      </c>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32" t="s">
        <v>27</v>
      </c>
      <c r="AL17" s="22"/>
      <c r="AM17" s="22"/>
      <c r="AN17" s="27" t="s">
        <v>33</v>
      </c>
      <c r="AO17" s="22"/>
      <c r="AP17" s="22"/>
      <c r="AQ17" s="22"/>
      <c r="AR17" s="20"/>
      <c r="BE17" s="31"/>
      <c r="BS17" s="17" t="s">
        <v>34</v>
      </c>
    </row>
    <row r="18" s="1" customFormat="1" ht="6.96" customHeight="1">
      <c r="B18" s="21"/>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0"/>
      <c r="BE18" s="31"/>
      <c r="BS18" s="17" t="s">
        <v>6</v>
      </c>
    </row>
    <row r="19" s="1" customFormat="1" ht="12" customHeight="1">
      <c r="B19" s="21"/>
      <c r="C19" s="22"/>
      <c r="D19" s="32" t="s">
        <v>35</v>
      </c>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32" t="s">
        <v>25</v>
      </c>
      <c r="AL19" s="22"/>
      <c r="AM19" s="22"/>
      <c r="AN19" s="27" t="s">
        <v>31</v>
      </c>
      <c r="AO19" s="22"/>
      <c r="AP19" s="22"/>
      <c r="AQ19" s="22"/>
      <c r="AR19" s="20"/>
      <c r="BE19" s="31"/>
      <c r="BS19" s="17" t="s">
        <v>6</v>
      </c>
    </row>
    <row r="20" s="1" customFormat="1" ht="18.48" customHeight="1">
      <c r="B20" s="21"/>
      <c r="C20" s="22"/>
      <c r="D20" s="22"/>
      <c r="E20" s="27" t="s">
        <v>32</v>
      </c>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32" t="s">
        <v>27</v>
      </c>
      <c r="AL20" s="22"/>
      <c r="AM20" s="22"/>
      <c r="AN20" s="27" t="s">
        <v>33</v>
      </c>
      <c r="AO20" s="22"/>
      <c r="AP20" s="22"/>
      <c r="AQ20" s="22"/>
      <c r="AR20" s="20"/>
      <c r="BE20" s="31"/>
      <c r="BS20" s="17" t="s">
        <v>34</v>
      </c>
    </row>
    <row r="21" s="1" customFormat="1" ht="6.96" customHeight="1">
      <c r="B21" s="21"/>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0"/>
      <c r="BE21" s="31"/>
    </row>
    <row r="22" s="1" customFormat="1" ht="12" customHeight="1">
      <c r="B22" s="21"/>
      <c r="C22" s="22"/>
      <c r="D22" s="32" t="s">
        <v>36</v>
      </c>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0"/>
      <c r="BE22" s="31"/>
    </row>
    <row r="23" s="1" customFormat="1" ht="83.25" customHeight="1">
      <c r="B23" s="21"/>
      <c r="C23" s="22"/>
      <c r="D23" s="22"/>
      <c r="E23" s="36" t="s">
        <v>37</v>
      </c>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22"/>
      <c r="AP23" s="22"/>
      <c r="AQ23" s="22"/>
      <c r="AR23" s="20"/>
      <c r="BE23" s="31"/>
    </row>
    <row r="24" s="1" customFormat="1" ht="6.96" customHeight="1">
      <c r="B24" s="21"/>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0"/>
      <c r="BE24" s="31"/>
    </row>
    <row r="25" s="1" customFormat="1" ht="6.96" customHeight="1">
      <c r="B25" s="21"/>
      <c r="C25" s="22"/>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22"/>
      <c r="AQ25" s="22"/>
      <c r="AR25" s="20"/>
      <c r="BE25" s="31"/>
    </row>
    <row r="26" s="2" customFormat="1" ht="25.92" customHeight="1">
      <c r="A26" s="38"/>
      <c r="B26" s="39"/>
      <c r="C26" s="40"/>
      <c r="D26" s="41" t="s">
        <v>38</v>
      </c>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3">
        <f>ROUND(AG94,2)</f>
        <v>0</v>
      </c>
      <c r="AL26" s="42"/>
      <c r="AM26" s="42"/>
      <c r="AN26" s="42"/>
      <c r="AO26" s="42"/>
      <c r="AP26" s="40"/>
      <c r="AQ26" s="40"/>
      <c r="AR26" s="44"/>
      <c r="BE26" s="31"/>
    </row>
    <row r="27" s="2" customFormat="1" ht="6.96" customHeight="1">
      <c r="A27" s="38"/>
      <c r="B27" s="39"/>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4"/>
      <c r="BE27" s="31"/>
    </row>
    <row r="28" s="2" customFormat="1">
      <c r="A28" s="38"/>
      <c r="B28" s="39"/>
      <c r="C28" s="40"/>
      <c r="D28" s="40"/>
      <c r="E28" s="40"/>
      <c r="F28" s="40"/>
      <c r="G28" s="40"/>
      <c r="H28" s="40"/>
      <c r="I28" s="40"/>
      <c r="J28" s="40"/>
      <c r="K28" s="40"/>
      <c r="L28" s="45" t="s">
        <v>39</v>
      </c>
      <c r="M28" s="45"/>
      <c r="N28" s="45"/>
      <c r="O28" s="45"/>
      <c r="P28" s="45"/>
      <c r="Q28" s="40"/>
      <c r="R28" s="40"/>
      <c r="S28" s="40"/>
      <c r="T28" s="40"/>
      <c r="U28" s="40"/>
      <c r="V28" s="40"/>
      <c r="W28" s="45" t="s">
        <v>40</v>
      </c>
      <c r="X28" s="45"/>
      <c r="Y28" s="45"/>
      <c r="Z28" s="45"/>
      <c r="AA28" s="45"/>
      <c r="AB28" s="45"/>
      <c r="AC28" s="45"/>
      <c r="AD28" s="45"/>
      <c r="AE28" s="45"/>
      <c r="AF28" s="40"/>
      <c r="AG28" s="40"/>
      <c r="AH28" s="40"/>
      <c r="AI28" s="40"/>
      <c r="AJ28" s="40"/>
      <c r="AK28" s="45" t="s">
        <v>41</v>
      </c>
      <c r="AL28" s="45"/>
      <c r="AM28" s="45"/>
      <c r="AN28" s="45"/>
      <c r="AO28" s="45"/>
      <c r="AP28" s="40"/>
      <c r="AQ28" s="40"/>
      <c r="AR28" s="44"/>
      <c r="BE28" s="31"/>
    </row>
    <row r="29" s="3" customFormat="1" ht="14.4" customHeight="1">
      <c r="A29" s="3"/>
      <c r="B29" s="46"/>
      <c r="C29" s="47"/>
      <c r="D29" s="32" t="s">
        <v>42</v>
      </c>
      <c r="E29" s="47"/>
      <c r="F29" s="32" t="s">
        <v>43</v>
      </c>
      <c r="G29" s="47"/>
      <c r="H29" s="47"/>
      <c r="I29" s="47"/>
      <c r="J29" s="47"/>
      <c r="K29" s="47"/>
      <c r="L29" s="48">
        <v>0.20999999999999999</v>
      </c>
      <c r="M29" s="47"/>
      <c r="N29" s="47"/>
      <c r="O29" s="47"/>
      <c r="P29" s="47"/>
      <c r="Q29" s="47"/>
      <c r="R29" s="47"/>
      <c r="S29" s="47"/>
      <c r="T29" s="47"/>
      <c r="U29" s="47"/>
      <c r="V29" s="47"/>
      <c r="W29" s="49">
        <f>ROUND(AZ94, 2)</f>
        <v>0</v>
      </c>
      <c r="X29" s="47"/>
      <c r="Y29" s="47"/>
      <c r="Z29" s="47"/>
      <c r="AA29" s="47"/>
      <c r="AB29" s="47"/>
      <c r="AC29" s="47"/>
      <c r="AD29" s="47"/>
      <c r="AE29" s="47"/>
      <c r="AF29" s="47"/>
      <c r="AG29" s="47"/>
      <c r="AH29" s="47"/>
      <c r="AI29" s="47"/>
      <c r="AJ29" s="47"/>
      <c r="AK29" s="49">
        <f>ROUND(AV94, 2)</f>
        <v>0</v>
      </c>
      <c r="AL29" s="47"/>
      <c r="AM29" s="47"/>
      <c r="AN29" s="47"/>
      <c r="AO29" s="47"/>
      <c r="AP29" s="47"/>
      <c r="AQ29" s="47"/>
      <c r="AR29" s="50"/>
      <c r="BE29" s="51"/>
    </row>
    <row r="30" s="3" customFormat="1" ht="14.4" customHeight="1">
      <c r="A30" s="3"/>
      <c r="B30" s="46"/>
      <c r="C30" s="47"/>
      <c r="D30" s="47"/>
      <c r="E30" s="47"/>
      <c r="F30" s="32" t="s">
        <v>44</v>
      </c>
      <c r="G30" s="47"/>
      <c r="H30" s="47"/>
      <c r="I30" s="47"/>
      <c r="J30" s="47"/>
      <c r="K30" s="47"/>
      <c r="L30" s="48">
        <v>0.12</v>
      </c>
      <c r="M30" s="47"/>
      <c r="N30" s="47"/>
      <c r="O30" s="47"/>
      <c r="P30" s="47"/>
      <c r="Q30" s="47"/>
      <c r="R30" s="47"/>
      <c r="S30" s="47"/>
      <c r="T30" s="47"/>
      <c r="U30" s="47"/>
      <c r="V30" s="47"/>
      <c r="W30" s="49">
        <f>ROUND(BA94, 2)</f>
        <v>0</v>
      </c>
      <c r="X30" s="47"/>
      <c r="Y30" s="47"/>
      <c r="Z30" s="47"/>
      <c r="AA30" s="47"/>
      <c r="AB30" s="47"/>
      <c r="AC30" s="47"/>
      <c r="AD30" s="47"/>
      <c r="AE30" s="47"/>
      <c r="AF30" s="47"/>
      <c r="AG30" s="47"/>
      <c r="AH30" s="47"/>
      <c r="AI30" s="47"/>
      <c r="AJ30" s="47"/>
      <c r="AK30" s="49">
        <f>ROUND(AW94, 2)</f>
        <v>0</v>
      </c>
      <c r="AL30" s="47"/>
      <c r="AM30" s="47"/>
      <c r="AN30" s="47"/>
      <c r="AO30" s="47"/>
      <c r="AP30" s="47"/>
      <c r="AQ30" s="47"/>
      <c r="AR30" s="50"/>
      <c r="BE30" s="51"/>
    </row>
    <row r="31" hidden="1" s="3" customFormat="1" ht="14.4" customHeight="1">
      <c r="A31" s="3"/>
      <c r="B31" s="46"/>
      <c r="C31" s="47"/>
      <c r="D31" s="47"/>
      <c r="E31" s="47"/>
      <c r="F31" s="32" t="s">
        <v>45</v>
      </c>
      <c r="G31" s="47"/>
      <c r="H31" s="47"/>
      <c r="I31" s="47"/>
      <c r="J31" s="47"/>
      <c r="K31" s="47"/>
      <c r="L31" s="48">
        <v>0.20999999999999999</v>
      </c>
      <c r="M31" s="47"/>
      <c r="N31" s="47"/>
      <c r="O31" s="47"/>
      <c r="P31" s="47"/>
      <c r="Q31" s="47"/>
      <c r="R31" s="47"/>
      <c r="S31" s="47"/>
      <c r="T31" s="47"/>
      <c r="U31" s="47"/>
      <c r="V31" s="47"/>
      <c r="W31" s="49">
        <f>ROUND(BB94, 2)</f>
        <v>0</v>
      </c>
      <c r="X31" s="47"/>
      <c r="Y31" s="47"/>
      <c r="Z31" s="47"/>
      <c r="AA31" s="47"/>
      <c r="AB31" s="47"/>
      <c r="AC31" s="47"/>
      <c r="AD31" s="47"/>
      <c r="AE31" s="47"/>
      <c r="AF31" s="47"/>
      <c r="AG31" s="47"/>
      <c r="AH31" s="47"/>
      <c r="AI31" s="47"/>
      <c r="AJ31" s="47"/>
      <c r="AK31" s="49">
        <v>0</v>
      </c>
      <c r="AL31" s="47"/>
      <c r="AM31" s="47"/>
      <c r="AN31" s="47"/>
      <c r="AO31" s="47"/>
      <c r="AP31" s="47"/>
      <c r="AQ31" s="47"/>
      <c r="AR31" s="50"/>
      <c r="BE31" s="51"/>
    </row>
    <row r="32" hidden="1" s="3" customFormat="1" ht="14.4" customHeight="1">
      <c r="A32" s="3"/>
      <c r="B32" s="46"/>
      <c r="C32" s="47"/>
      <c r="D32" s="47"/>
      <c r="E32" s="47"/>
      <c r="F32" s="32" t="s">
        <v>46</v>
      </c>
      <c r="G32" s="47"/>
      <c r="H32" s="47"/>
      <c r="I32" s="47"/>
      <c r="J32" s="47"/>
      <c r="K32" s="47"/>
      <c r="L32" s="48">
        <v>0.12</v>
      </c>
      <c r="M32" s="47"/>
      <c r="N32" s="47"/>
      <c r="O32" s="47"/>
      <c r="P32" s="47"/>
      <c r="Q32" s="47"/>
      <c r="R32" s="47"/>
      <c r="S32" s="47"/>
      <c r="T32" s="47"/>
      <c r="U32" s="47"/>
      <c r="V32" s="47"/>
      <c r="W32" s="49">
        <f>ROUND(BC94, 2)</f>
        <v>0</v>
      </c>
      <c r="X32" s="47"/>
      <c r="Y32" s="47"/>
      <c r="Z32" s="47"/>
      <c r="AA32" s="47"/>
      <c r="AB32" s="47"/>
      <c r="AC32" s="47"/>
      <c r="AD32" s="47"/>
      <c r="AE32" s="47"/>
      <c r="AF32" s="47"/>
      <c r="AG32" s="47"/>
      <c r="AH32" s="47"/>
      <c r="AI32" s="47"/>
      <c r="AJ32" s="47"/>
      <c r="AK32" s="49">
        <v>0</v>
      </c>
      <c r="AL32" s="47"/>
      <c r="AM32" s="47"/>
      <c r="AN32" s="47"/>
      <c r="AO32" s="47"/>
      <c r="AP32" s="47"/>
      <c r="AQ32" s="47"/>
      <c r="AR32" s="50"/>
      <c r="BE32" s="51"/>
    </row>
    <row r="33" hidden="1" s="3" customFormat="1" ht="14.4" customHeight="1">
      <c r="A33" s="3"/>
      <c r="B33" s="46"/>
      <c r="C33" s="47"/>
      <c r="D33" s="47"/>
      <c r="E33" s="47"/>
      <c r="F33" s="32" t="s">
        <v>47</v>
      </c>
      <c r="G33" s="47"/>
      <c r="H33" s="47"/>
      <c r="I33" s="47"/>
      <c r="J33" s="47"/>
      <c r="K33" s="47"/>
      <c r="L33" s="48">
        <v>0</v>
      </c>
      <c r="M33" s="47"/>
      <c r="N33" s="47"/>
      <c r="O33" s="47"/>
      <c r="P33" s="47"/>
      <c r="Q33" s="47"/>
      <c r="R33" s="47"/>
      <c r="S33" s="47"/>
      <c r="T33" s="47"/>
      <c r="U33" s="47"/>
      <c r="V33" s="47"/>
      <c r="W33" s="49">
        <f>ROUND(BD94, 2)</f>
        <v>0</v>
      </c>
      <c r="X33" s="47"/>
      <c r="Y33" s="47"/>
      <c r="Z33" s="47"/>
      <c r="AA33" s="47"/>
      <c r="AB33" s="47"/>
      <c r="AC33" s="47"/>
      <c r="AD33" s="47"/>
      <c r="AE33" s="47"/>
      <c r="AF33" s="47"/>
      <c r="AG33" s="47"/>
      <c r="AH33" s="47"/>
      <c r="AI33" s="47"/>
      <c r="AJ33" s="47"/>
      <c r="AK33" s="49">
        <v>0</v>
      </c>
      <c r="AL33" s="47"/>
      <c r="AM33" s="47"/>
      <c r="AN33" s="47"/>
      <c r="AO33" s="47"/>
      <c r="AP33" s="47"/>
      <c r="AQ33" s="47"/>
      <c r="AR33" s="50"/>
      <c r="BE33" s="51"/>
    </row>
    <row r="34" s="2" customFormat="1" ht="6.96" customHeight="1">
      <c r="A34" s="38"/>
      <c r="B34" s="39"/>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4"/>
      <c r="BE34" s="31"/>
    </row>
    <row r="35" s="2" customFormat="1" ht="25.92" customHeight="1">
      <c r="A35" s="38"/>
      <c r="B35" s="39"/>
      <c r="C35" s="52"/>
      <c r="D35" s="53" t="s">
        <v>48</v>
      </c>
      <c r="E35" s="54"/>
      <c r="F35" s="54"/>
      <c r="G35" s="54"/>
      <c r="H35" s="54"/>
      <c r="I35" s="54"/>
      <c r="J35" s="54"/>
      <c r="K35" s="54"/>
      <c r="L35" s="54"/>
      <c r="M35" s="54"/>
      <c r="N35" s="54"/>
      <c r="O35" s="54"/>
      <c r="P35" s="54"/>
      <c r="Q35" s="54"/>
      <c r="R35" s="54"/>
      <c r="S35" s="54"/>
      <c r="T35" s="55" t="s">
        <v>49</v>
      </c>
      <c r="U35" s="54"/>
      <c r="V35" s="54"/>
      <c r="W35" s="54"/>
      <c r="X35" s="56" t="s">
        <v>50</v>
      </c>
      <c r="Y35" s="54"/>
      <c r="Z35" s="54"/>
      <c r="AA35" s="54"/>
      <c r="AB35" s="54"/>
      <c r="AC35" s="54"/>
      <c r="AD35" s="54"/>
      <c r="AE35" s="54"/>
      <c r="AF35" s="54"/>
      <c r="AG35" s="54"/>
      <c r="AH35" s="54"/>
      <c r="AI35" s="54"/>
      <c r="AJ35" s="54"/>
      <c r="AK35" s="57">
        <f>SUM(AK26:AK33)</f>
        <v>0</v>
      </c>
      <c r="AL35" s="54"/>
      <c r="AM35" s="54"/>
      <c r="AN35" s="54"/>
      <c r="AO35" s="58"/>
      <c r="AP35" s="52"/>
      <c r="AQ35" s="52"/>
      <c r="AR35" s="44"/>
      <c r="BE35" s="38"/>
    </row>
    <row r="36" s="2" customFormat="1" ht="6.96" customHeight="1">
      <c r="A36" s="38"/>
      <c r="B36" s="39"/>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4"/>
      <c r="BE36" s="38"/>
    </row>
    <row r="37" s="2" customFormat="1" ht="14.4" customHeight="1">
      <c r="A37" s="38"/>
      <c r="B37" s="39"/>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4"/>
      <c r="BE37" s="38"/>
    </row>
    <row r="38" s="1" customFormat="1" ht="14.4" customHeight="1">
      <c r="B38" s="21"/>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0"/>
    </row>
    <row r="39" s="1" customFormat="1" ht="14.4" customHeight="1">
      <c r="B39" s="21"/>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0"/>
    </row>
    <row r="40" s="1" customFormat="1" ht="14.4" customHeight="1">
      <c r="B40" s="21"/>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0"/>
    </row>
    <row r="41" s="1" customFormat="1" ht="14.4" customHeight="1">
      <c r="B41" s="21"/>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0"/>
    </row>
    <row r="42" s="1" customFormat="1" ht="14.4" customHeight="1">
      <c r="B42" s="21"/>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0"/>
    </row>
    <row r="43" s="1" customFormat="1" ht="14.4" customHeight="1">
      <c r="B43" s="21"/>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0"/>
    </row>
    <row r="44" s="1" customFormat="1" ht="14.4" customHeight="1">
      <c r="B44" s="21"/>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0"/>
    </row>
    <row r="45" s="1" customFormat="1" ht="14.4" customHeight="1">
      <c r="B45" s="21"/>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0"/>
    </row>
    <row r="46" s="1" customFormat="1" ht="14.4" customHeight="1">
      <c r="B46" s="21"/>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0"/>
    </row>
    <row r="47" s="1" customFormat="1" ht="14.4" customHeight="1">
      <c r="B47" s="21"/>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0"/>
    </row>
    <row r="48" s="1" customFormat="1" ht="14.4" customHeight="1">
      <c r="B48" s="21"/>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0"/>
    </row>
    <row r="49" s="2" customFormat="1" ht="14.4" customHeight="1">
      <c r="B49" s="59"/>
      <c r="C49" s="60"/>
      <c r="D49" s="61" t="s">
        <v>51</v>
      </c>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1" t="s">
        <v>52</v>
      </c>
      <c r="AI49" s="62"/>
      <c r="AJ49" s="62"/>
      <c r="AK49" s="62"/>
      <c r="AL49" s="62"/>
      <c r="AM49" s="62"/>
      <c r="AN49" s="62"/>
      <c r="AO49" s="62"/>
      <c r="AP49" s="60"/>
      <c r="AQ49" s="60"/>
      <c r="AR49" s="63"/>
    </row>
    <row r="50">
      <c r="B50" s="21"/>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0"/>
    </row>
    <row r="51">
      <c r="B51" s="21"/>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0"/>
    </row>
    <row r="52">
      <c r="B52" s="21"/>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0"/>
    </row>
    <row r="53">
      <c r="B53" s="21"/>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0"/>
    </row>
    <row r="54">
      <c r="B54" s="21"/>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0"/>
    </row>
    <row r="55">
      <c r="B55" s="21"/>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0"/>
    </row>
    <row r="56">
      <c r="B56" s="21"/>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0"/>
    </row>
    <row r="57">
      <c r="B57" s="21"/>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0"/>
    </row>
    <row r="58">
      <c r="B58" s="21"/>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0"/>
    </row>
    <row r="59">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0"/>
    </row>
    <row r="60" s="2" customFormat="1">
      <c r="A60" s="38"/>
      <c r="B60" s="39"/>
      <c r="C60" s="40"/>
      <c r="D60" s="64" t="s">
        <v>53</v>
      </c>
      <c r="E60" s="42"/>
      <c r="F60" s="42"/>
      <c r="G60" s="42"/>
      <c r="H60" s="42"/>
      <c r="I60" s="42"/>
      <c r="J60" s="42"/>
      <c r="K60" s="42"/>
      <c r="L60" s="42"/>
      <c r="M60" s="42"/>
      <c r="N60" s="42"/>
      <c r="O60" s="42"/>
      <c r="P60" s="42"/>
      <c r="Q60" s="42"/>
      <c r="R60" s="42"/>
      <c r="S60" s="42"/>
      <c r="T60" s="42"/>
      <c r="U60" s="42"/>
      <c r="V60" s="64" t="s">
        <v>54</v>
      </c>
      <c r="W60" s="42"/>
      <c r="X60" s="42"/>
      <c r="Y60" s="42"/>
      <c r="Z60" s="42"/>
      <c r="AA60" s="42"/>
      <c r="AB60" s="42"/>
      <c r="AC60" s="42"/>
      <c r="AD60" s="42"/>
      <c r="AE60" s="42"/>
      <c r="AF60" s="42"/>
      <c r="AG60" s="42"/>
      <c r="AH60" s="64" t="s">
        <v>53</v>
      </c>
      <c r="AI60" s="42"/>
      <c r="AJ60" s="42"/>
      <c r="AK60" s="42"/>
      <c r="AL60" s="42"/>
      <c r="AM60" s="64" t="s">
        <v>54</v>
      </c>
      <c r="AN60" s="42"/>
      <c r="AO60" s="42"/>
      <c r="AP60" s="40"/>
      <c r="AQ60" s="40"/>
      <c r="AR60" s="44"/>
      <c r="BE60" s="38"/>
    </row>
    <row r="61">
      <c r="B61" s="21"/>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0"/>
    </row>
    <row r="62">
      <c r="B62" s="21"/>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0"/>
    </row>
    <row r="63">
      <c r="B63" s="21"/>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0"/>
    </row>
    <row r="64" s="2" customFormat="1">
      <c r="A64" s="38"/>
      <c r="B64" s="39"/>
      <c r="C64" s="40"/>
      <c r="D64" s="61" t="s">
        <v>55</v>
      </c>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1" t="s">
        <v>56</v>
      </c>
      <c r="AI64" s="65"/>
      <c r="AJ64" s="65"/>
      <c r="AK64" s="65"/>
      <c r="AL64" s="65"/>
      <c r="AM64" s="65"/>
      <c r="AN64" s="65"/>
      <c r="AO64" s="65"/>
      <c r="AP64" s="40"/>
      <c r="AQ64" s="40"/>
      <c r="AR64" s="44"/>
      <c r="BE64" s="38"/>
    </row>
    <row r="65">
      <c r="B65" s="21"/>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0"/>
    </row>
    <row r="66">
      <c r="B66" s="21"/>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0"/>
    </row>
    <row r="67">
      <c r="B67" s="21"/>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0"/>
    </row>
    <row r="68">
      <c r="B68" s="21"/>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0"/>
    </row>
    <row r="69">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0"/>
    </row>
    <row r="70">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0"/>
    </row>
    <row r="71">
      <c r="B71" s="21"/>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0"/>
    </row>
    <row r="72">
      <c r="B72" s="21"/>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0"/>
    </row>
    <row r="73">
      <c r="B73" s="21"/>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0"/>
    </row>
    <row r="74">
      <c r="B74" s="21"/>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0"/>
    </row>
    <row r="75" s="2" customFormat="1">
      <c r="A75" s="38"/>
      <c r="B75" s="39"/>
      <c r="C75" s="40"/>
      <c r="D75" s="64" t="s">
        <v>53</v>
      </c>
      <c r="E75" s="42"/>
      <c r="F75" s="42"/>
      <c r="G75" s="42"/>
      <c r="H75" s="42"/>
      <c r="I75" s="42"/>
      <c r="J75" s="42"/>
      <c r="K75" s="42"/>
      <c r="L75" s="42"/>
      <c r="M75" s="42"/>
      <c r="N75" s="42"/>
      <c r="O75" s="42"/>
      <c r="P75" s="42"/>
      <c r="Q75" s="42"/>
      <c r="R75" s="42"/>
      <c r="S75" s="42"/>
      <c r="T75" s="42"/>
      <c r="U75" s="42"/>
      <c r="V75" s="64" t="s">
        <v>54</v>
      </c>
      <c r="W75" s="42"/>
      <c r="X75" s="42"/>
      <c r="Y75" s="42"/>
      <c r="Z75" s="42"/>
      <c r="AA75" s="42"/>
      <c r="AB75" s="42"/>
      <c r="AC75" s="42"/>
      <c r="AD75" s="42"/>
      <c r="AE75" s="42"/>
      <c r="AF75" s="42"/>
      <c r="AG75" s="42"/>
      <c r="AH75" s="64" t="s">
        <v>53</v>
      </c>
      <c r="AI75" s="42"/>
      <c r="AJ75" s="42"/>
      <c r="AK75" s="42"/>
      <c r="AL75" s="42"/>
      <c r="AM75" s="64" t="s">
        <v>54</v>
      </c>
      <c r="AN75" s="42"/>
      <c r="AO75" s="42"/>
      <c r="AP75" s="40"/>
      <c r="AQ75" s="40"/>
      <c r="AR75" s="44"/>
      <c r="BE75" s="38"/>
    </row>
    <row r="76" s="2" customFormat="1">
      <c r="A76" s="38"/>
      <c r="B76" s="39"/>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4"/>
      <c r="BE76" s="38"/>
    </row>
    <row r="77" s="2" customFormat="1" ht="6.96" customHeight="1">
      <c r="A77" s="38"/>
      <c r="B77" s="66"/>
      <c r="C77" s="67"/>
      <c r="D77" s="67"/>
      <c r="E77" s="67"/>
      <c r="F77" s="67"/>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7"/>
      <c r="AK77" s="67"/>
      <c r="AL77" s="67"/>
      <c r="AM77" s="67"/>
      <c r="AN77" s="67"/>
      <c r="AO77" s="67"/>
      <c r="AP77" s="67"/>
      <c r="AQ77" s="67"/>
      <c r="AR77" s="44"/>
      <c r="BE77" s="38"/>
    </row>
    <row r="81" s="2" customFormat="1" ht="6.96" customHeight="1">
      <c r="A81" s="38"/>
      <c r="B81" s="68"/>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69"/>
      <c r="AC81" s="69"/>
      <c r="AD81" s="69"/>
      <c r="AE81" s="69"/>
      <c r="AF81" s="69"/>
      <c r="AG81" s="69"/>
      <c r="AH81" s="69"/>
      <c r="AI81" s="69"/>
      <c r="AJ81" s="69"/>
      <c r="AK81" s="69"/>
      <c r="AL81" s="69"/>
      <c r="AM81" s="69"/>
      <c r="AN81" s="69"/>
      <c r="AO81" s="69"/>
      <c r="AP81" s="69"/>
      <c r="AQ81" s="69"/>
      <c r="AR81" s="44"/>
      <c r="BE81" s="38"/>
    </row>
    <row r="82" s="2" customFormat="1" ht="24.96" customHeight="1">
      <c r="A82" s="38"/>
      <c r="B82" s="39"/>
      <c r="C82" s="23" t="s">
        <v>57</v>
      </c>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4"/>
      <c r="BE82" s="38"/>
    </row>
    <row r="83" s="2" customFormat="1" ht="6.96" customHeight="1">
      <c r="A83" s="38"/>
      <c r="B83" s="39"/>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4"/>
      <c r="BE83" s="38"/>
    </row>
    <row r="84" s="4" customFormat="1" ht="12" customHeight="1">
      <c r="A84" s="4"/>
      <c r="B84" s="70"/>
      <c r="C84" s="32" t="s">
        <v>13</v>
      </c>
      <c r="D84" s="71"/>
      <c r="E84" s="71"/>
      <c r="F84" s="71"/>
      <c r="G84" s="71"/>
      <c r="H84" s="71"/>
      <c r="I84" s="71"/>
      <c r="J84" s="71"/>
      <c r="K84" s="71"/>
      <c r="L84" s="71" t="str">
        <f>K5</f>
        <v>2025_006</v>
      </c>
      <c r="M84" s="71"/>
      <c r="N84" s="71"/>
      <c r="O84" s="71"/>
      <c r="P84" s="71"/>
      <c r="Q84" s="71"/>
      <c r="R84" s="71"/>
      <c r="S84" s="71"/>
      <c r="T84" s="71"/>
      <c r="U84" s="71"/>
      <c r="V84" s="71"/>
      <c r="W84" s="71"/>
      <c r="X84" s="71"/>
      <c r="Y84" s="71"/>
      <c r="Z84" s="71"/>
      <c r="AA84" s="71"/>
      <c r="AB84" s="71"/>
      <c r="AC84" s="71"/>
      <c r="AD84" s="71"/>
      <c r="AE84" s="71"/>
      <c r="AF84" s="71"/>
      <c r="AG84" s="71"/>
      <c r="AH84" s="71"/>
      <c r="AI84" s="71"/>
      <c r="AJ84" s="71"/>
      <c r="AK84" s="71"/>
      <c r="AL84" s="71"/>
      <c r="AM84" s="71"/>
      <c r="AN84" s="71"/>
      <c r="AO84" s="71"/>
      <c r="AP84" s="71"/>
      <c r="AQ84" s="71"/>
      <c r="AR84" s="72"/>
      <c r="BE84" s="4"/>
    </row>
    <row r="85" s="5" customFormat="1" ht="36.96" customHeight="1">
      <c r="A85" s="5"/>
      <c r="B85" s="73"/>
      <c r="C85" s="74" t="s">
        <v>16</v>
      </c>
      <c r="D85" s="75"/>
      <c r="E85" s="75"/>
      <c r="F85" s="75"/>
      <c r="G85" s="75"/>
      <c r="H85" s="75"/>
      <c r="I85" s="75"/>
      <c r="J85" s="75"/>
      <c r="K85" s="75"/>
      <c r="L85" s="76" t="str">
        <f>K6</f>
        <v>OPĚRNA STĚNA A KOMUNIKACE K MÁRNICI</v>
      </c>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7"/>
      <c r="BE85" s="5"/>
    </row>
    <row r="86" s="2" customFormat="1" ht="6.96" customHeight="1">
      <c r="A86" s="38"/>
      <c r="B86" s="39"/>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4"/>
      <c r="BE86" s="38"/>
    </row>
    <row r="87" s="2" customFormat="1" ht="12" customHeight="1">
      <c r="A87" s="38"/>
      <c r="B87" s="39"/>
      <c r="C87" s="32" t="s">
        <v>20</v>
      </c>
      <c r="D87" s="40"/>
      <c r="E87" s="40"/>
      <c r="F87" s="40"/>
      <c r="G87" s="40"/>
      <c r="H87" s="40"/>
      <c r="I87" s="40"/>
      <c r="J87" s="40"/>
      <c r="K87" s="40"/>
      <c r="L87" s="78" t="str">
        <f>IF(K8="","",K8)</f>
        <v>Rokycany</v>
      </c>
      <c r="M87" s="40"/>
      <c r="N87" s="40"/>
      <c r="O87" s="40"/>
      <c r="P87" s="40"/>
      <c r="Q87" s="40"/>
      <c r="R87" s="40"/>
      <c r="S87" s="40"/>
      <c r="T87" s="40"/>
      <c r="U87" s="40"/>
      <c r="V87" s="40"/>
      <c r="W87" s="40"/>
      <c r="X87" s="40"/>
      <c r="Y87" s="40"/>
      <c r="Z87" s="40"/>
      <c r="AA87" s="40"/>
      <c r="AB87" s="40"/>
      <c r="AC87" s="40"/>
      <c r="AD87" s="40"/>
      <c r="AE87" s="40"/>
      <c r="AF87" s="40"/>
      <c r="AG87" s="40"/>
      <c r="AH87" s="40"/>
      <c r="AI87" s="32" t="s">
        <v>22</v>
      </c>
      <c r="AJ87" s="40"/>
      <c r="AK87" s="40"/>
      <c r="AL87" s="40"/>
      <c r="AM87" s="79" t="str">
        <f>IF(AN8= "","",AN8)</f>
        <v>19. 3. 2026</v>
      </c>
      <c r="AN87" s="79"/>
      <c r="AO87" s="40"/>
      <c r="AP87" s="40"/>
      <c r="AQ87" s="40"/>
      <c r="AR87" s="44"/>
      <c r="BE87" s="38"/>
    </row>
    <row r="88" s="2" customFormat="1" ht="6.96" customHeight="1">
      <c r="A88" s="38"/>
      <c r="B88" s="39"/>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4"/>
      <c r="BE88" s="38"/>
    </row>
    <row r="89" s="2" customFormat="1" ht="25.65" customHeight="1">
      <c r="A89" s="38"/>
      <c r="B89" s="39"/>
      <c r="C89" s="32" t="s">
        <v>24</v>
      </c>
      <c r="D89" s="40"/>
      <c r="E89" s="40"/>
      <c r="F89" s="40"/>
      <c r="G89" s="40"/>
      <c r="H89" s="40"/>
      <c r="I89" s="40"/>
      <c r="J89" s="40"/>
      <c r="K89" s="40"/>
      <c r="L89" s="71" t="str">
        <f>IF(E11= "","",E11)</f>
        <v xml:space="preserve"> </v>
      </c>
      <c r="M89" s="40"/>
      <c r="N89" s="40"/>
      <c r="O89" s="40"/>
      <c r="P89" s="40"/>
      <c r="Q89" s="40"/>
      <c r="R89" s="40"/>
      <c r="S89" s="40"/>
      <c r="T89" s="40"/>
      <c r="U89" s="40"/>
      <c r="V89" s="40"/>
      <c r="W89" s="40"/>
      <c r="X89" s="40"/>
      <c r="Y89" s="40"/>
      <c r="Z89" s="40"/>
      <c r="AA89" s="40"/>
      <c r="AB89" s="40"/>
      <c r="AC89" s="40"/>
      <c r="AD89" s="40"/>
      <c r="AE89" s="40"/>
      <c r="AF89" s="40"/>
      <c r="AG89" s="40"/>
      <c r="AH89" s="40"/>
      <c r="AI89" s="32" t="s">
        <v>30</v>
      </c>
      <c r="AJ89" s="40"/>
      <c r="AK89" s="40"/>
      <c r="AL89" s="40"/>
      <c r="AM89" s="80" t="str">
        <f>IF(E17="","",E17)</f>
        <v>SIEBERT + TALAŠ, spol. s r.o.</v>
      </c>
      <c r="AN89" s="71"/>
      <c r="AO89" s="71"/>
      <c r="AP89" s="71"/>
      <c r="AQ89" s="40"/>
      <c r="AR89" s="44"/>
      <c r="AS89" s="81" t="s">
        <v>58</v>
      </c>
      <c r="AT89" s="82"/>
      <c r="AU89" s="83"/>
      <c r="AV89" s="83"/>
      <c r="AW89" s="83"/>
      <c r="AX89" s="83"/>
      <c r="AY89" s="83"/>
      <c r="AZ89" s="83"/>
      <c r="BA89" s="83"/>
      <c r="BB89" s="83"/>
      <c r="BC89" s="83"/>
      <c r="BD89" s="84"/>
      <c r="BE89" s="38"/>
    </row>
    <row r="90" s="2" customFormat="1" ht="25.65" customHeight="1">
      <c r="A90" s="38"/>
      <c r="B90" s="39"/>
      <c r="C90" s="32" t="s">
        <v>28</v>
      </c>
      <c r="D90" s="40"/>
      <c r="E90" s="40"/>
      <c r="F90" s="40"/>
      <c r="G90" s="40"/>
      <c r="H90" s="40"/>
      <c r="I90" s="40"/>
      <c r="J90" s="40"/>
      <c r="K90" s="40"/>
      <c r="L90" s="71" t="str">
        <f>IF(E14= "Vyplň údaj","",E14)</f>
        <v/>
      </c>
      <c r="M90" s="40"/>
      <c r="N90" s="40"/>
      <c r="O90" s="40"/>
      <c r="P90" s="40"/>
      <c r="Q90" s="40"/>
      <c r="R90" s="40"/>
      <c r="S90" s="40"/>
      <c r="T90" s="40"/>
      <c r="U90" s="40"/>
      <c r="V90" s="40"/>
      <c r="W90" s="40"/>
      <c r="X90" s="40"/>
      <c r="Y90" s="40"/>
      <c r="Z90" s="40"/>
      <c r="AA90" s="40"/>
      <c r="AB90" s="40"/>
      <c r="AC90" s="40"/>
      <c r="AD90" s="40"/>
      <c r="AE90" s="40"/>
      <c r="AF90" s="40"/>
      <c r="AG90" s="40"/>
      <c r="AH90" s="40"/>
      <c r="AI90" s="32" t="s">
        <v>35</v>
      </c>
      <c r="AJ90" s="40"/>
      <c r="AK90" s="40"/>
      <c r="AL90" s="40"/>
      <c r="AM90" s="80" t="str">
        <f>IF(E20="","",E20)</f>
        <v>SIEBERT + TALAŠ, spol. s r.o.</v>
      </c>
      <c r="AN90" s="71"/>
      <c r="AO90" s="71"/>
      <c r="AP90" s="71"/>
      <c r="AQ90" s="40"/>
      <c r="AR90" s="44"/>
      <c r="AS90" s="85"/>
      <c r="AT90" s="86"/>
      <c r="AU90" s="87"/>
      <c r="AV90" s="87"/>
      <c r="AW90" s="87"/>
      <c r="AX90" s="87"/>
      <c r="AY90" s="87"/>
      <c r="AZ90" s="87"/>
      <c r="BA90" s="87"/>
      <c r="BB90" s="87"/>
      <c r="BC90" s="87"/>
      <c r="BD90" s="88"/>
      <c r="BE90" s="38"/>
    </row>
    <row r="91" s="2" customFormat="1" ht="10.8" customHeight="1">
      <c r="A91" s="38"/>
      <c r="B91" s="39"/>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4"/>
      <c r="AS91" s="89"/>
      <c r="AT91" s="90"/>
      <c r="AU91" s="91"/>
      <c r="AV91" s="91"/>
      <c r="AW91" s="91"/>
      <c r="AX91" s="91"/>
      <c r="AY91" s="91"/>
      <c r="AZ91" s="91"/>
      <c r="BA91" s="91"/>
      <c r="BB91" s="91"/>
      <c r="BC91" s="91"/>
      <c r="BD91" s="92"/>
      <c r="BE91" s="38"/>
    </row>
    <row r="92" s="2" customFormat="1" ht="29.28" customHeight="1">
      <c r="A92" s="38"/>
      <c r="B92" s="39"/>
      <c r="C92" s="93" t="s">
        <v>59</v>
      </c>
      <c r="D92" s="94"/>
      <c r="E92" s="94"/>
      <c r="F92" s="94"/>
      <c r="G92" s="94"/>
      <c r="H92" s="95"/>
      <c r="I92" s="96" t="s">
        <v>60</v>
      </c>
      <c r="J92" s="94"/>
      <c r="K92" s="94"/>
      <c r="L92" s="94"/>
      <c r="M92" s="94"/>
      <c r="N92" s="94"/>
      <c r="O92" s="94"/>
      <c r="P92" s="94"/>
      <c r="Q92" s="94"/>
      <c r="R92" s="94"/>
      <c r="S92" s="94"/>
      <c r="T92" s="94"/>
      <c r="U92" s="94"/>
      <c r="V92" s="94"/>
      <c r="W92" s="94"/>
      <c r="X92" s="94"/>
      <c r="Y92" s="94"/>
      <c r="Z92" s="94"/>
      <c r="AA92" s="94"/>
      <c r="AB92" s="94"/>
      <c r="AC92" s="94"/>
      <c r="AD92" s="94"/>
      <c r="AE92" s="94"/>
      <c r="AF92" s="94"/>
      <c r="AG92" s="97" t="s">
        <v>61</v>
      </c>
      <c r="AH92" s="94"/>
      <c r="AI92" s="94"/>
      <c r="AJ92" s="94"/>
      <c r="AK92" s="94"/>
      <c r="AL92" s="94"/>
      <c r="AM92" s="94"/>
      <c r="AN92" s="96" t="s">
        <v>62</v>
      </c>
      <c r="AO92" s="94"/>
      <c r="AP92" s="98"/>
      <c r="AQ92" s="99" t="s">
        <v>63</v>
      </c>
      <c r="AR92" s="44"/>
      <c r="AS92" s="100" t="s">
        <v>64</v>
      </c>
      <c r="AT92" s="101" t="s">
        <v>65</v>
      </c>
      <c r="AU92" s="101" t="s">
        <v>66</v>
      </c>
      <c r="AV92" s="101" t="s">
        <v>67</v>
      </c>
      <c r="AW92" s="101" t="s">
        <v>68</v>
      </c>
      <c r="AX92" s="101" t="s">
        <v>69</v>
      </c>
      <c r="AY92" s="101" t="s">
        <v>70</v>
      </c>
      <c r="AZ92" s="101" t="s">
        <v>71</v>
      </c>
      <c r="BA92" s="101" t="s">
        <v>72</v>
      </c>
      <c r="BB92" s="101" t="s">
        <v>73</v>
      </c>
      <c r="BC92" s="101" t="s">
        <v>74</v>
      </c>
      <c r="BD92" s="102" t="s">
        <v>75</v>
      </c>
      <c r="BE92" s="38"/>
    </row>
    <row r="93" s="2" customFormat="1" ht="10.8" customHeight="1">
      <c r="A93" s="38"/>
      <c r="B93" s="39"/>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4"/>
      <c r="AS93" s="103"/>
      <c r="AT93" s="104"/>
      <c r="AU93" s="104"/>
      <c r="AV93" s="104"/>
      <c r="AW93" s="104"/>
      <c r="AX93" s="104"/>
      <c r="AY93" s="104"/>
      <c r="AZ93" s="104"/>
      <c r="BA93" s="104"/>
      <c r="BB93" s="104"/>
      <c r="BC93" s="104"/>
      <c r="BD93" s="105"/>
      <c r="BE93" s="38"/>
    </row>
    <row r="94" s="6" customFormat="1" ht="32.4" customHeight="1">
      <c r="A94" s="6"/>
      <c r="B94" s="106"/>
      <c r="C94" s="107" t="s">
        <v>76</v>
      </c>
      <c r="D94" s="108"/>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c r="AF94" s="108"/>
      <c r="AG94" s="109">
        <f>ROUND(SUM(AG95:AG100),2)</f>
        <v>0</v>
      </c>
      <c r="AH94" s="109"/>
      <c r="AI94" s="109"/>
      <c r="AJ94" s="109"/>
      <c r="AK94" s="109"/>
      <c r="AL94" s="109"/>
      <c r="AM94" s="109"/>
      <c r="AN94" s="110">
        <f>SUM(AG94,AT94)</f>
        <v>0</v>
      </c>
      <c r="AO94" s="110"/>
      <c r="AP94" s="110"/>
      <c r="AQ94" s="111" t="s">
        <v>1</v>
      </c>
      <c r="AR94" s="112"/>
      <c r="AS94" s="113">
        <f>ROUND(SUM(AS95:AS100),2)</f>
        <v>0</v>
      </c>
      <c r="AT94" s="114">
        <f>ROUND(SUM(AV94:AW94),2)</f>
        <v>0</v>
      </c>
      <c r="AU94" s="115">
        <f>ROUND(SUM(AU95:AU100),5)</f>
        <v>0</v>
      </c>
      <c r="AV94" s="114">
        <f>ROUND(AZ94*L29,2)</f>
        <v>0</v>
      </c>
      <c r="AW94" s="114">
        <f>ROUND(BA94*L30,2)</f>
        <v>0</v>
      </c>
      <c r="AX94" s="114">
        <f>ROUND(BB94*L29,2)</f>
        <v>0</v>
      </c>
      <c r="AY94" s="114">
        <f>ROUND(BC94*L30,2)</f>
        <v>0</v>
      </c>
      <c r="AZ94" s="114">
        <f>ROUND(SUM(AZ95:AZ100),2)</f>
        <v>0</v>
      </c>
      <c r="BA94" s="114">
        <f>ROUND(SUM(BA95:BA100),2)</f>
        <v>0</v>
      </c>
      <c r="BB94" s="114">
        <f>ROUND(SUM(BB95:BB100),2)</f>
        <v>0</v>
      </c>
      <c r="BC94" s="114">
        <f>ROUND(SUM(BC95:BC100),2)</f>
        <v>0</v>
      </c>
      <c r="BD94" s="116">
        <f>ROUND(SUM(BD95:BD100),2)</f>
        <v>0</v>
      </c>
      <c r="BE94" s="6"/>
      <c r="BS94" s="117" t="s">
        <v>77</v>
      </c>
      <c r="BT94" s="117" t="s">
        <v>78</v>
      </c>
      <c r="BU94" s="118" t="s">
        <v>79</v>
      </c>
      <c r="BV94" s="117" t="s">
        <v>80</v>
      </c>
      <c r="BW94" s="117" t="s">
        <v>5</v>
      </c>
      <c r="BX94" s="117" t="s">
        <v>81</v>
      </c>
      <c r="CL94" s="117" t="s">
        <v>1</v>
      </c>
    </row>
    <row r="95" s="7" customFormat="1" ht="16.5" customHeight="1">
      <c r="A95" s="119" t="s">
        <v>82</v>
      </c>
      <c r="B95" s="120"/>
      <c r="C95" s="121"/>
      <c r="D95" s="122" t="s">
        <v>83</v>
      </c>
      <c r="E95" s="122"/>
      <c r="F95" s="122"/>
      <c r="G95" s="122"/>
      <c r="H95" s="122"/>
      <c r="I95" s="123"/>
      <c r="J95" s="122" t="s">
        <v>84</v>
      </c>
      <c r="K95" s="122"/>
      <c r="L95" s="122"/>
      <c r="M95" s="122"/>
      <c r="N95" s="122"/>
      <c r="O95" s="122"/>
      <c r="P95" s="122"/>
      <c r="Q95" s="122"/>
      <c r="R95" s="122"/>
      <c r="S95" s="122"/>
      <c r="T95" s="122"/>
      <c r="U95" s="122"/>
      <c r="V95" s="122"/>
      <c r="W95" s="122"/>
      <c r="X95" s="122"/>
      <c r="Y95" s="122"/>
      <c r="Z95" s="122"/>
      <c r="AA95" s="122"/>
      <c r="AB95" s="122"/>
      <c r="AC95" s="122"/>
      <c r="AD95" s="122"/>
      <c r="AE95" s="122"/>
      <c r="AF95" s="122"/>
      <c r="AG95" s="124">
        <f>'SO 101 - Demolice zpevněn...'!J30</f>
        <v>0</v>
      </c>
      <c r="AH95" s="123"/>
      <c r="AI95" s="123"/>
      <c r="AJ95" s="123"/>
      <c r="AK95" s="123"/>
      <c r="AL95" s="123"/>
      <c r="AM95" s="123"/>
      <c r="AN95" s="124">
        <f>SUM(AG95,AT95)</f>
        <v>0</v>
      </c>
      <c r="AO95" s="123"/>
      <c r="AP95" s="123"/>
      <c r="AQ95" s="125" t="s">
        <v>85</v>
      </c>
      <c r="AR95" s="126"/>
      <c r="AS95" s="127">
        <v>0</v>
      </c>
      <c r="AT95" s="128">
        <f>ROUND(SUM(AV95:AW95),2)</f>
        <v>0</v>
      </c>
      <c r="AU95" s="129">
        <f>'SO 101 - Demolice zpevněn...'!P120</f>
        <v>0</v>
      </c>
      <c r="AV95" s="128">
        <f>'SO 101 - Demolice zpevněn...'!J33</f>
        <v>0</v>
      </c>
      <c r="AW95" s="128">
        <f>'SO 101 - Demolice zpevněn...'!J34</f>
        <v>0</v>
      </c>
      <c r="AX95" s="128">
        <f>'SO 101 - Demolice zpevněn...'!J35</f>
        <v>0</v>
      </c>
      <c r="AY95" s="128">
        <f>'SO 101 - Demolice zpevněn...'!J36</f>
        <v>0</v>
      </c>
      <c r="AZ95" s="128">
        <f>'SO 101 - Demolice zpevněn...'!F33</f>
        <v>0</v>
      </c>
      <c r="BA95" s="128">
        <f>'SO 101 - Demolice zpevněn...'!F34</f>
        <v>0</v>
      </c>
      <c r="BB95" s="128">
        <f>'SO 101 - Demolice zpevněn...'!F35</f>
        <v>0</v>
      </c>
      <c r="BC95" s="128">
        <f>'SO 101 - Demolice zpevněn...'!F36</f>
        <v>0</v>
      </c>
      <c r="BD95" s="130">
        <f>'SO 101 - Demolice zpevněn...'!F37</f>
        <v>0</v>
      </c>
      <c r="BE95" s="7"/>
      <c r="BT95" s="131" t="s">
        <v>86</v>
      </c>
      <c r="BV95" s="131" t="s">
        <v>80</v>
      </c>
      <c r="BW95" s="131" t="s">
        <v>87</v>
      </c>
      <c r="BX95" s="131" t="s">
        <v>5</v>
      </c>
      <c r="CL95" s="131" t="s">
        <v>1</v>
      </c>
      <c r="CM95" s="131" t="s">
        <v>88</v>
      </c>
    </row>
    <row r="96" s="7" customFormat="1" ht="16.5" customHeight="1">
      <c r="A96" s="119" t="s">
        <v>82</v>
      </c>
      <c r="B96" s="120"/>
      <c r="C96" s="121"/>
      <c r="D96" s="122" t="s">
        <v>89</v>
      </c>
      <c r="E96" s="122"/>
      <c r="F96" s="122"/>
      <c r="G96" s="122"/>
      <c r="H96" s="122"/>
      <c r="I96" s="123"/>
      <c r="J96" s="122" t="s">
        <v>90</v>
      </c>
      <c r="K96" s="122"/>
      <c r="L96" s="122"/>
      <c r="M96" s="122"/>
      <c r="N96" s="122"/>
      <c r="O96" s="122"/>
      <c r="P96" s="122"/>
      <c r="Q96" s="122"/>
      <c r="R96" s="122"/>
      <c r="S96" s="122"/>
      <c r="T96" s="122"/>
      <c r="U96" s="122"/>
      <c r="V96" s="122"/>
      <c r="W96" s="122"/>
      <c r="X96" s="122"/>
      <c r="Y96" s="122"/>
      <c r="Z96" s="122"/>
      <c r="AA96" s="122"/>
      <c r="AB96" s="122"/>
      <c r="AC96" s="122"/>
      <c r="AD96" s="122"/>
      <c r="AE96" s="122"/>
      <c r="AF96" s="122"/>
      <c r="AG96" s="124">
        <f>'SO 199 - Zařízení staveniště'!J30</f>
        <v>0</v>
      </c>
      <c r="AH96" s="123"/>
      <c r="AI96" s="123"/>
      <c r="AJ96" s="123"/>
      <c r="AK96" s="123"/>
      <c r="AL96" s="123"/>
      <c r="AM96" s="123"/>
      <c r="AN96" s="124">
        <f>SUM(AG96,AT96)</f>
        <v>0</v>
      </c>
      <c r="AO96" s="123"/>
      <c r="AP96" s="123"/>
      <c r="AQ96" s="125" t="s">
        <v>85</v>
      </c>
      <c r="AR96" s="126"/>
      <c r="AS96" s="127">
        <v>0</v>
      </c>
      <c r="AT96" s="128">
        <f>ROUND(SUM(AV96:AW96),2)</f>
        <v>0</v>
      </c>
      <c r="AU96" s="129">
        <f>'SO 199 - Zařízení staveniště'!P117</f>
        <v>0</v>
      </c>
      <c r="AV96" s="128">
        <f>'SO 199 - Zařízení staveniště'!J33</f>
        <v>0</v>
      </c>
      <c r="AW96" s="128">
        <f>'SO 199 - Zařízení staveniště'!J34</f>
        <v>0</v>
      </c>
      <c r="AX96" s="128">
        <f>'SO 199 - Zařízení staveniště'!J35</f>
        <v>0</v>
      </c>
      <c r="AY96" s="128">
        <f>'SO 199 - Zařízení staveniště'!J36</f>
        <v>0</v>
      </c>
      <c r="AZ96" s="128">
        <f>'SO 199 - Zařízení staveniště'!F33</f>
        <v>0</v>
      </c>
      <c r="BA96" s="128">
        <f>'SO 199 - Zařízení staveniště'!F34</f>
        <v>0</v>
      </c>
      <c r="BB96" s="128">
        <f>'SO 199 - Zařízení staveniště'!F35</f>
        <v>0</v>
      </c>
      <c r="BC96" s="128">
        <f>'SO 199 - Zařízení staveniště'!F36</f>
        <v>0</v>
      </c>
      <c r="BD96" s="130">
        <f>'SO 199 - Zařízení staveniště'!F37</f>
        <v>0</v>
      </c>
      <c r="BE96" s="7"/>
      <c r="BT96" s="131" t="s">
        <v>86</v>
      </c>
      <c r="BV96" s="131" t="s">
        <v>80</v>
      </c>
      <c r="BW96" s="131" t="s">
        <v>91</v>
      </c>
      <c r="BX96" s="131" t="s">
        <v>5</v>
      </c>
      <c r="CL96" s="131" t="s">
        <v>1</v>
      </c>
      <c r="CM96" s="131" t="s">
        <v>88</v>
      </c>
    </row>
    <row r="97" s="7" customFormat="1" ht="16.5" customHeight="1">
      <c r="A97" s="119" t="s">
        <v>82</v>
      </c>
      <c r="B97" s="120"/>
      <c r="C97" s="121"/>
      <c r="D97" s="122" t="s">
        <v>92</v>
      </c>
      <c r="E97" s="122"/>
      <c r="F97" s="122"/>
      <c r="G97" s="122"/>
      <c r="H97" s="122"/>
      <c r="I97" s="123"/>
      <c r="J97" s="122" t="s">
        <v>93</v>
      </c>
      <c r="K97" s="122"/>
      <c r="L97" s="122"/>
      <c r="M97" s="122"/>
      <c r="N97" s="122"/>
      <c r="O97" s="122"/>
      <c r="P97" s="122"/>
      <c r="Q97" s="122"/>
      <c r="R97" s="122"/>
      <c r="S97" s="122"/>
      <c r="T97" s="122"/>
      <c r="U97" s="122"/>
      <c r="V97" s="122"/>
      <c r="W97" s="122"/>
      <c r="X97" s="122"/>
      <c r="Y97" s="122"/>
      <c r="Z97" s="122"/>
      <c r="AA97" s="122"/>
      <c r="AB97" s="122"/>
      <c r="AC97" s="122"/>
      <c r="AD97" s="122"/>
      <c r="AE97" s="122"/>
      <c r="AF97" s="122"/>
      <c r="AG97" s="124">
        <f>'SO 201 - Přístřešek'!J30</f>
        <v>0</v>
      </c>
      <c r="AH97" s="123"/>
      <c r="AI97" s="123"/>
      <c r="AJ97" s="123"/>
      <c r="AK97" s="123"/>
      <c r="AL97" s="123"/>
      <c r="AM97" s="123"/>
      <c r="AN97" s="124">
        <f>SUM(AG97,AT97)</f>
        <v>0</v>
      </c>
      <c r="AO97" s="123"/>
      <c r="AP97" s="123"/>
      <c r="AQ97" s="125" t="s">
        <v>85</v>
      </c>
      <c r="AR97" s="126"/>
      <c r="AS97" s="127">
        <v>0</v>
      </c>
      <c r="AT97" s="128">
        <f>ROUND(SUM(AV97:AW97),2)</f>
        <v>0</v>
      </c>
      <c r="AU97" s="129">
        <f>'SO 201 - Přístřešek'!P123</f>
        <v>0</v>
      </c>
      <c r="AV97" s="128">
        <f>'SO 201 - Přístřešek'!J33</f>
        <v>0</v>
      </c>
      <c r="AW97" s="128">
        <f>'SO 201 - Přístřešek'!J34</f>
        <v>0</v>
      </c>
      <c r="AX97" s="128">
        <f>'SO 201 - Přístřešek'!J35</f>
        <v>0</v>
      </c>
      <c r="AY97" s="128">
        <f>'SO 201 - Přístřešek'!J36</f>
        <v>0</v>
      </c>
      <c r="AZ97" s="128">
        <f>'SO 201 - Přístřešek'!F33</f>
        <v>0</v>
      </c>
      <c r="BA97" s="128">
        <f>'SO 201 - Přístřešek'!F34</f>
        <v>0</v>
      </c>
      <c r="BB97" s="128">
        <f>'SO 201 - Přístřešek'!F35</f>
        <v>0</v>
      </c>
      <c r="BC97" s="128">
        <f>'SO 201 - Přístřešek'!F36</f>
        <v>0</v>
      </c>
      <c r="BD97" s="130">
        <f>'SO 201 - Přístřešek'!F37</f>
        <v>0</v>
      </c>
      <c r="BE97" s="7"/>
      <c r="BT97" s="131" t="s">
        <v>86</v>
      </c>
      <c r="BV97" s="131" t="s">
        <v>80</v>
      </c>
      <c r="BW97" s="131" t="s">
        <v>94</v>
      </c>
      <c r="BX97" s="131" t="s">
        <v>5</v>
      </c>
      <c r="CL97" s="131" t="s">
        <v>1</v>
      </c>
      <c r="CM97" s="131" t="s">
        <v>88</v>
      </c>
    </row>
    <row r="98" s="7" customFormat="1" ht="16.5" customHeight="1">
      <c r="A98" s="119" t="s">
        <v>82</v>
      </c>
      <c r="B98" s="120"/>
      <c r="C98" s="121"/>
      <c r="D98" s="122" t="s">
        <v>95</v>
      </c>
      <c r="E98" s="122"/>
      <c r="F98" s="122"/>
      <c r="G98" s="122"/>
      <c r="H98" s="122"/>
      <c r="I98" s="123"/>
      <c r="J98" s="122" t="s">
        <v>96</v>
      </c>
      <c r="K98" s="122"/>
      <c r="L98" s="122"/>
      <c r="M98" s="122"/>
      <c r="N98" s="122"/>
      <c r="O98" s="122"/>
      <c r="P98" s="122"/>
      <c r="Q98" s="122"/>
      <c r="R98" s="122"/>
      <c r="S98" s="122"/>
      <c r="T98" s="122"/>
      <c r="U98" s="122"/>
      <c r="V98" s="122"/>
      <c r="W98" s="122"/>
      <c r="X98" s="122"/>
      <c r="Y98" s="122"/>
      <c r="Z98" s="122"/>
      <c r="AA98" s="122"/>
      <c r="AB98" s="122"/>
      <c r="AC98" s="122"/>
      <c r="AD98" s="122"/>
      <c r="AE98" s="122"/>
      <c r="AF98" s="122"/>
      <c r="AG98" s="124">
        <f>'SO 202 - Opěrná stěna'!J30</f>
        <v>0</v>
      </c>
      <c r="AH98" s="123"/>
      <c r="AI98" s="123"/>
      <c r="AJ98" s="123"/>
      <c r="AK98" s="123"/>
      <c r="AL98" s="123"/>
      <c r="AM98" s="123"/>
      <c r="AN98" s="124">
        <f>SUM(AG98,AT98)</f>
        <v>0</v>
      </c>
      <c r="AO98" s="123"/>
      <c r="AP98" s="123"/>
      <c r="AQ98" s="125" t="s">
        <v>85</v>
      </c>
      <c r="AR98" s="126"/>
      <c r="AS98" s="127">
        <v>0</v>
      </c>
      <c r="AT98" s="128">
        <f>ROUND(SUM(AV98:AW98),2)</f>
        <v>0</v>
      </c>
      <c r="AU98" s="129">
        <f>'SO 202 - Opěrná stěna'!P121</f>
        <v>0</v>
      </c>
      <c r="AV98" s="128">
        <f>'SO 202 - Opěrná stěna'!J33</f>
        <v>0</v>
      </c>
      <c r="AW98" s="128">
        <f>'SO 202 - Opěrná stěna'!J34</f>
        <v>0</v>
      </c>
      <c r="AX98" s="128">
        <f>'SO 202 - Opěrná stěna'!J35</f>
        <v>0</v>
      </c>
      <c r="AY98" s="128">
        <f>'SO 202 - Opěrná stěna'!J36</f>
        <v>0</v>
      </c>
      <c r="AZ98" s="128">
        <f>'SO 202 - Opěrná stěna'!F33</f>
        <v>0</v>
      </c>
      <c r="BA98" s="128">
        <f>'SO 202 - Opěrná stěna'!F34</f>
        <v>0</v>
      </c>
      <c r="BB98" s="128">
        <f>'SO 202 - Opěrná stěna'!F35</f>
        <v>0</v>
      </c>
      <c r="BC98" s="128">
        <f>'SO 202 - Opěrná stěna'!F36</f>
        <v>0</v>
      </c>
      <c r="BD98" s="130">
        <f>'SO 202 - Opěrná stěna'!F37</f>
        <v>0</v>
      </c>
      <c r="BE98" s="7"/>
      <c r="BT98" s="131" t="s">
        <v>86</v>
      </c>
      <c r="BV98" s="131" t="s">
        <v>80</v>
      </c>
      <c r="BW98" s="131" t="s">
        <v>97</v>
      </c>
      <c r="BX98" s="131" t="s">
        <v>5</v>
      </c>
      <c r="CL98" s="131" t="s">
        <v>1</v>
      </c>
      <c r="CM98" s="131" t="s">
        <v>88</v>
      </c>
    </row>
    <row r="99" s="7" customFormat="1" ht="16.5" customHeight="1">
      <c r="A99" s="119" t="s">
        <v>82</v>
      </c>
      <c r="B99" s="120"/>
      <c r="C99" s="121"/>
      <c r="D99" s="122" t="s">
        <v>98</v>
      </c>
      <c r="E99" s="122"/>
      <c r="F99" s="122"/>
      <c r="G99" s="122"/>
      <c r="H99" s="122"/>
      <c r="I99" s="123"/>
      <c r="J99" s="122" t="s">
        <v>99</v>
      </c>
      <c r="K99" s="122"/>
      <c r="L99" s="122"/>
      <c r="M99" s="122"/>
      <c r="N99" s="122"/>
      <c r="O99" s="122"/>
      <c r="P99" s="122"/>
      <c r="Q99" s="122"/>
      <c r="R99" s="122"/>
      <c r="S99" s="122"/>
      <c r="T99" s="122"/>
      <c r="U99" s="122"/>
      <c r="V99" s="122"/>
      <c r="W99" s="122"/>
      <c r="X99" s="122"/>
      <c r="Y99" s="122"/>
      <c r="Z99" s="122"/>
      <c r="AA99" s="122"/>
      <c r="AB99" s="122"/>
      <c r="AC99" s="122"/>
      <c r="AD99" s="122"/>
      <c r="AE99" s="122"/>
      <c r="AF99" s="122"/>
      <c r="AG99" s="124">
        <f>'SO 601 - Zpevněné plochy'!J30</f>
        <v>0</v>
      </c>
      <c r="AH99" s="123"/>
      <c r="AI99" s="123"/>
      <c r="AJ99" s="123"/>
      <c r="AK99" s="123"/>
      <c r="AL99" s="123"/>
      <c r="AM99" s="123"/>
      <c r="AN99" s="124">
        <f>SUM(AG99,AT99)</f>
        <v>0</v>
      </c>
      <c r="AO99" s="123"/>
      <c r="AP99" s="123"/>
      <c r="AQ99" s="125" t="s">
        <v>85</v>
      </c>
      <c r="AR99" s="126"/>
      <c r="AS99" s="127">
        <v>0</v>
      </c>
      <c r="AT99" s="128">
        <f>ROUND(SUM(AV99:AW99),2)</f>
        <v>0</v>
      </c>
      <c r="AU99" s="129">
        <f>'SO 601 - Zpevněné plochy'!P121</f>
        <v>0</v>
      </c>
      <c r="AV99" s="128">
        <f>'SO 601 - Zpevněné plochy'!J33</f>
        <v>0</v>
      </c>
      <c r="AW99" s="128">
        <f>'SO 601 - Zpevněné plochy'!J34</f>
        <v>0</v>
      </c>
      <c r="AX99" s="128">
        <f>'SO 601 - Zpevněné plochy'!J35</f>
        <v>0</v>
      </c>
      <c r="AY99" s="128">
        <f>'SO 601 - Zpevněné plochy'!J36</f>
        <v>0</v>
      </c>
      <c r="AZ99" s="128">
        <f>'SO 601 - Zpevněné plochy'!F33</f>
        <v>0</v>
      </c>
      <c r="BA99" s="128">
        <f>'SO 601 - Zpevněné plochy'!F34</f>
        <v>0</v>
      </c>
      <c r="BB99" s="128">
        <f>'SO 601 - Zpevněné plochy'!F35</f>
        <v>0</v>
      </c>
      <c r="BC99" s="128">
        <f>'SO 601 - Zpevněné plochy'!F36</f>
        <v>0</v>
      </c>
      <c r="BD99" s="130">
        <f>'SO 601 - Zpevněné plochy'!F37</f>
        <v>0</v>
      </c>
      <c r="BE99" s="7"/>
      <c r="BT99" s="131" t="s">
        <v>86</v>
      </c>
      <c r="BV99" s="131" t="s">
        <v>80</v>
      </c>
      <c r="BW99" s="131" t="s">
        <v>100</v>
      </c>
      <c r="BX99" s="131" t="s">
        <v>5</v>
      </c>
      <c r="CL99" s="131" t="s">
        <v>1</v>
      </c>
      <c r="CM99" s="131" t="s">
        <v>88</v>
      </c>
    </row>
    <row r="100" s="7" customFormat="1" ht="16.5" customHeight="1">
      <c r="A100" s="119" t="s">
        <v>82</v>
      </c>
      <c r="B100" s="120"/>
      <c r="C100" s="121"/>
      <c r="D100" s="122" t="s">
        <v>101</v>
      </c>
      <c r="E100" s="122"/>
      <c r="F100" s="122"/>
      <c r="G100" s="122"/>
      <c r="H100" s="122"/>
      <c r="I100" s="123"/>
      <c r="J100" s="122" t="s">
        <v>102</v>
      </c>
      <c r="K100" s="122"/>
      <c r="L100" s="122"/>
      <c r="M100" s="122"/>
      <c r="N100" s="122"/>
      <c r="O100" s="122"/>
      <c r="P100" s="122"/>
      <c r="Q100" s="122"/>
      <c r="R100" s="122"/>
      <c r="S100" s="122"/>
      <c r="T100" s="122"/>
      <c r="U100" s="122"/>
      <c r="V100" s="122"/>
      <c r="W100" s="122"/>
      <c r="X100" s="122"/>
      <c r="Y100" s="122"/>
      <c r="Z100" s="122"/>
      <c r="AA100" s="122"/>
      <c r="AB100" s="122"/>
      <c r="AC100" s="122"/>
      <c r="AD100" s="122"/>
      <c r="AE100" s="122"/>
      <c r="AF100" s="122"/>
      <c r="AG100" s="124">
        <f>'VRN - Vedlejší rozpočtové...'!J30</f>
        <v>0</v>
      </c>
      <c r="AH100" s="123"/>
      <c r="AI100" s="123"/>
      <c r="AJ100" s="123"/>
      <c r="AK100" s="123"/>
      <c r="AL100" s="123"/>
      <c r="AM100" s="123"/>
      <c r="AN100" s="124">
        <f>SUM(AG100,AT100)</f>
        <v>0</v>
      </c>
      <c r="AO100" s="123"/>
      <c r="AP100" s="123"/>
      <c r="AQ100" s="125" t="s">
        <v>85</v>
      </c>
      <c r="AR100" s="126"/>
      <c r="AS100" s="132">
        <v>0</v>
      </c>
      <c r="AT100" s="133">
        <f>ROUND(SUM(AV100:AW100),2)</f>
        <v>0</v>
      </c>
      <c r="AU100" s="134">
        <f>'VRN - Vedlejší rozpočtové...'!P120</f>
        <v>0</v>
      </c>
      <c r="AV100" s="133">
        <f>'VRN - Vedlejší rozpočtové...'!J33</f>
        <v>0</v>
      </c>
      <c r="AW100" s="133">
        <f>'VRN - Vedlejší rozpočtové...'!J34</f>
        <v>0</v>
      </c>
      <c r="AX100" s="133">
        <f>'VRN - Vedlejší rozpočtové...'!J35</f>
        <v>0</v>
      </c>
      <c r="AY100" s="133">
        <f>'VRN - Vedlejší rozpočtové...'!J36</f>
        <v>0</v>
      </c>
      <c r="AZ100" s="133">
        <f>'VRN - Vedlejší rozpočtové...'!F33</f>
        <v>0</v>
      </c>
      <c r="BA100" s="133">
        <f>'VRN - Vedlejší rozpočtové...'!F34</f>
        <v>0</v>
      </c>
      <c r="BB100" s="133">
        <f>'VRN - Vedlejší rozpočtové...'!F35</f>
        <v>0</v>
      </c>
      <c r="BC100" s="133">
        <f>'VRN - Vedlejší rozpočtové...'!F36</f>
        <v>0</v>
      </c>
      <c r="BD100" s="135">
        <f>'VRN - Vedlejší rozpočtové...'!F37</f>
        <v>0</v>
      </c>
      <c r="BE100" s="7"/>
      <c r="BT100" s="131" t="s">
        <v>86</v>
      </c>
      <c r="BV100" s="131" t="s">
        <v>80</v>
      </c>
      <c r="BW100" s="131" t="s">
        <v>103</v>
      </c>
      <c r="BX100" s="131" t="s">
        <v>5</v>
      </c>
      <c r="CL100" s="131" t="s">
        <v>1</v>
      </c>
      <c r="CM100" s="131" t="s">
        <v>88</v>
      </c>
    </row>
    <row r="101" s="2" customFormat="1" ht="30" customHeight="1">
      <c r="A101" s="38"/>
      <c r="B101" s="39"/>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4"/>
      <c r="AS101" s="38"/>
      <c r="AT101" s="38"/>
      <c r="AU101" s="38"/>
      <c r="AV101" s="38"/>
      <c r="AW101" s="38"/>
      <c r="AX101" s="38"/>
      <c r="AY101" s="38"/>
      <c r="AZ101" s="38"/>
      <c r="BA101" s="38"/>
      <c r="BB101" s="38"/>
      <c r="BC101" s="38"/>
      <c r="BD101" s="38"/>
      <c r="BE101" s="38"/>
    </row>
    <row r="102" s="2" customFormat="1" ht="6.96" customHeight="1">
      <c r="A102" s="38"/>
      <c r="B102" s="66"/>
      <c r="C102" s="67"/>
      <c r="D102" s="67"/>
      <c r="E102" s="67"/>
      <c r="F102" s="67"/>
      <c r="G102" s="67"/>
      <c r="H102" s="67"/>
      <c r="I102" s="67"/>
      <c r="J102" s="67"/>
      <c r="K102" s="67"/>
      <c r="L102" s="67"/>
      <c r="M102" s="67"/>
      <c r="N102" s="67"/>
      <c r="O102" s="67"/>
      <c r="P102" s="67"/>
      <c r="Q102" s="67"/>
      <c r="R102" s="67"/>
      <c r="S102" s="67"/>
      <c r="T102" s="67"/>
      <c r="U102" s="67"/>
      <c r="V102" s="67"/>
      <c r="W102" s="67"/>
      <c r="X102" s="67"/>
      <c r="Y102" s="67"/>
      <c r="Z102" s="67"/>
      <c r="AA102" s="67"/>
      <c r="AB102" s="67"/>
      <c r="AC102" s="67"/>
      <c r="AD102" s="67"/>
      <c r="AE102" s="67"/>
      <c r="AF102" s="67"/>
      <c r="AG102" s="67"/>
      <c r="AH102" s="67"/>
      <c r="AI102" s="67"/>
      <c r="AJ102" s="67"/>
      <c r="AK102" s="67"/>
      <c r="AL102" s="67"/>
      <c r="AM102" s="67"/>
      <c r="AN102" s="67"/>
      <c r="AO102" s="67"/>
      <c r="AP102" s="67"/>
      <c r="AQ102" s="67"/>
      <c r="AR102" s="44"/>
      <c r="AS102" s="38"/>
      <c r="AT102" s="38"/>
      <c r="AU102" s="38"/>
      <c r="AV102" s="38"/>
      <c r="AW102" s="38"/>
      <c r="AX102" s="38"/>
      <c r="AY102" s="38"/>
      <c r="AZ102" s="38"/>
      <c r="BA102" s="38"/>
      <c r="BB102" s="38"/>
      <c r="BC102" s="38"/>
      <c r="BD102" s="38"/>
      <c r="BE102" s="38"/>
    </row>
  </sheetData>
  <sheetProtection sheet="1" formatColumns="0" formatRows="0" objects="1" scenarios="1" spinCount="100000" saltValue="R+jSblYyEjTtQfKERXPUmpOHULTroys15lzjQgJPg11rU7E/TWbpB82/3yAn+tkxqc4mbOFbhv6LVwJ1gaCVSA==" hashValue="VFgWrp63K2HI1yRrZrw+X/CvAUwUs+pJ1edXrHfdlOWVcZfkhdhEteLL3c5211jd73y2ecl3pRNIk+QhZ6wkuQ==" algorithmName="SHA-512" password="DD28"/>
  <mergeCells count="62">
    <mergeCell ref="L85:AO85"/>
    <mergeCell ref="AM87:AN87"/>
    <mergeCell ref="AM89:AP89"/>
    <mergeCell ref="AS89:AT91"/>
    <mergeCell ref="AM90:AP90"/>
    <mergeCell ref="C92:G92"/>
    <mergeCell ref="AG92:AM92"/>
    <mergeCell ref="I92:AF92"/>
    <mergeCell ref="AN92:AP92"/>
    <mergeCell ref="D95:H95"/>
    <mergeCell ref="AG95:AM95"/>
    <mergeCell ref="J95:AF95"/>
    <mergeCell ref="AN95:AP95"/>
    <mergeCell ref="J96:AF96"/>
    <mergeCell ref="D96:H96"/>
    <mergeCell ref="AG96:AM96"/>
    <mergeCell ref="AN96:AP96"/>
    <mergeCell ref="AN97:AP97"/>
    <mergeCell ref="D97:H97"/>
    <mergeCell ref="J97:AF97"/>
    <mergeCell ref="AG97:AM97"/>
    <mergeCell ref="AN98:AP98"/>
    <mergeCell ref="AG98:AM98"/>
    <mergeCell ref="D98:H98"/>
    <mergeCell ref="J98:AF98"/>
    <mergeCell ref="AN99:AP99"/>
    <mergeCell ref="AG99:AM99"/>
    <mergeCell ref="D99:H99"/>
    <mergeCell ref="J99:AF99"/>
    <mergeCell ref="AN100:AP100"/>
    <mergeCell ref="AG100:AM100"/>
    <mergeCell ref="D100:H100"/>
    <mergeCell ref="J100:AF100"/>
    <mergeCell ref="AG94:AM94"/>
    <mergeCell ref="AN94:AP94"/>
    <mergeCell ref="BE5:BE34"/>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W31:AE31"/>
    <mergeCell ref="AK31:AO31"/>
    <mergeCell ref="AK32:AO32"/>
    <mergeCell ref="L32:P32"/>
    <mergeCell ref="W32:AE32"/>
    <mergeCell ref="AK33:AO33"/>
    <mergeCell ref="L33:P33"/>
    <mergeCell ref="W33:AE33"/>
    <mergeCell ref="AK35:AO35"/>
    <mergeCell ref="X35:AB35"/>
    <mergeCell ref="AR2:BE2"/>
  </mergeCells>
  <hyperlinks>
    <hyperlink ref="A95" location="'SO 101 - Demolice zpevněn...'!C2" display="/"/>
    <hyperlink ref="A96" location="'SO 199 - Zařízení staveniště'!C2" display="/"/>
    <hyperlink ref="A97" location="'SO 201 - Přístřešek'!C2" display="/"/>
    <hyperlink ref="A98" location="'SO 202 - Opěrná stěna'!C2" display="/"/>
    <hyperlink ref="A99" location="'SO 601 - Zpevněné plochy'!C2" display="/"/>
    <hyperlink ref="A100" location="'VRN - Vedlejší rozpočtové...'!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87</v>
      </c>
    </row>
    <row r="3" s="1" customFormat="1" ht="6.96" customHeight="1">
      <c r="B3" s="136"/>
      <c r="C3" s="137"/>
      <c r="D3" s="137"/>
      <c r="E3" s="137"/>
      <c r="F3" s="137"/>
      <c r="G3" s="137"/>
      <c r="H3" s="137"/>
      <c r="I3" s="137"/>
      <c r="J3" s="137"/>
      <c r="K3" s="137"/>
      <c r="L3" s="20"/>
      <c r="AT3" s="17" t="s">
        <v>88</v>
      </c>
    </row>
    <row r="4" s="1" customFormat="1" ht="24.96" customHeight="1">
      <c r="B4" s="20"/>
      <c r="D4" s="138" t="s">
        <v>104</v>
      </c>
      <c r="L4" s="20"/>
      <c r="M4" s="139" t="s">
        <v>10</v>
      </c>
      <c r="AT4" s="17" t="s">
        <v>4</v>
      </c>
    </row>
    <row r="5" s="1" customFormat="1" ht="6.96" customHeight="1">
      <c r="B5" s="20"/>
      <c r="L5" s="20"/>
    </row>
    <row r="6" s="1" customFormat="1" ht="12" customHeight="1">
      <c r="B6" s="20"/>
      <c r="D6" s="140" t="s">
        <v>16</v>
      </c>
      <c r="L6" s="20"/>
    </row>
    <row r="7" s="1" customFormat="1" ht="16.5" customHeight="1">
      <c r="B7" s="20"/>
      <c r="E7" s="141" t="str">
        <f>'Rekapitulace stavby'!K6</f>
        <v>OPĚRNA STĚNA A KOMUNIKACE K MÁRNICI</v>
      </c>
      <c r="F7" s="140"/>
      <c r="G7" s="140"/>
      <c r="H7" s="140"/>
      <c r="L7" s="20"/>
    </row>
    <row r="8" s="2" customFormat="1" ht="12" customHeight="1">
      <c r="A8" s="38"/>
      <c r="B8" s="44"/>
      <c r="C8" s="38"/>
      <c r="D8" s="140" t="s">
        <v>105</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106</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18</v>
      </c>
      <c r="E11" s="38"/>
      <c r="F11" s="143" t="s">
        <v>1</v>
      </c>
      <c r="G11" s="38"/>
      <c r="H11" s="38"/>
      <c r="I11" s="140" t="s">
        <v>19</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20</v>
      </c>
      <c r="E12" s="38"/>
      <c r="F12" s="143" t="s">
        <v>21</v>
      </c>
      <c r="G12" s="38"/>
      <c r="H12" s="38"/>
      <c r="I12" s="140" t="s">
        <v>22</v>
      </c>
      <c r="J12" s="144" t="str">
        <f>'Rekapitulace stavby'!AN8</f>
        <v>19. 3. 2026</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24</v>
      </c>
      <c r="E14" s="38"/>
      <c r="F14" s="38"/>
      <c r="G14" s="38"/>
      <c r="H14" s="38"/>
      <c r="I14" s="140" t="s">
        <v>25</v>
      </c>
      <c r="J14" s="143" t="str">
        <f>IF('Rekapitulace stavby'!AN10="","",'Rekapitulace stavby'!AN10)</f>
        <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tr">
        <f>IF('Rekapitulace stavby'!E11="","",'Rekapitulace stavby'!E11)</f>
        <v xml:space="preserve"> </v>
      </c>
      <c r="F15" s="38"/>
      <c r="G15" s="38"/>
      <c r="H15" s="38"/>
      <c r="I15" s="140" t="s">
        <v>27</v>
      </c>
      <c r="J15" s="143" t="str">
        <f>IF('Rekapitulace stavby'!AN11="","",'Rekapitulace stavby'!AN11)</f>
        <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28</v>
      </c>
      <c r="E17" s="38"/>
      <c r="F17" s="38"/>
      <c r="G17" s="38"/>
      <c r="H17" s="38"/>
      <c r="I17" s="140"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27</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30</v>
      </c>
      <c r="E20" s="38"/>
      <c r="F20" s="38"/>
      <c r="G20" s="38"/>
      <c r="H20" s="38"/>
      <c r="I20" s="140" t="s">
        <v>25</v>
      </c>
      <c r="J20" s="143" t="s">
        <v>31</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
        <v>32</v>
      </c>
      <c r="F21" s="38"/>
      <c r="G21" s="38"/>
      <c r="H21" s="38"/>
      <c r="I21" s="140" t="s">
        <v>27</v>
      </c>
      <c r="J21" s="143" t="s">
        <v>33</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35</v>
      </c>
      <c r="E23" s="38"/>
      <c r="F23" s="38"/>
      <c r="G23" s="38"/>
      <c r="H23" s="38"/>
      <c r="I23" s="140" t="s">
        <v>25</v>
      </c>
      <c r="J23" s="143" t="s">
        <v>31</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
        <v>32</v>
      </c>
      <c r="F24" s="38"/>
      <c r="G24" s="38"/>
      <c r="H24" s="38"/>
      <c r="I24" s="140" t="s">
        <v>27</v>
      </c>
      <c r="J24" s="143" t="s">
        <v>33</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36</v>
      </c>
      <c r="E26" s="38"/>
      <c r="F26" s="38"/>
      <c r="G26" s="38"/>
      <c r="H26" s="38"/>
      <c r="I26" s="38"/>
      <c r="J26" s="38"/>
      <c r="K26" s="38"/>
      <c r="L26" s="63"/>
      <c r="S26" s="38"/>
      <c r="T26" s="38"/>
      <c r="U26" s="38"/>
      <c r="V26" s="38"/>
      <c r="W26" s="38"/>
      <c r="X26" s="38"/>
      <c r="Y26" s="38"/>
      <c r="Z26" s="38"/>
      <c r="AA26" s="38"/>
      <c r="AB26" s="38"/>
      <c r="AC26" s="38"/>
      <c r="AD26" s="38"/>
      <c r="AE26" s="38"/>
    </row>
    <row r="27" s="8" customFormat="1" ht="143.25" customHeight="1">
      <c r="A27" s="145"/>
      <c r="B27" s="146"/>
      <c r="C27" s="145"/>
      <c r="D27" s="145"/>
      <c r="E27" s="147" t="s">
        <v>37</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38</v>
      </c>
      <c r="E30" s="38"/>
      <c r="F30" s="38"/>
      <c r="G30" s="38"/>
      <c r="H30" s="38"/>
      <c r="I30" s="38"/>
      <c r="J30" s="151">
        <f>ROUND(J120,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40</v>
      </c>
      <c r="G32" s="38"/>
      <c r="H32" s="38"/>
      <c r="I32" s="152" t="s">
        <v>39</v>
      </c>
      <c r="J32" s="152" t="s">
        <v>41</v>
      </c>
      <c r="K32" s="38"/>
      <c r="L32" s="63"/>
      <c r="S32" s="38"/>
      <c r="T32" s="38"/>
      <c r="U32" s="38"/>
      <c r="V32" s="38"/>
      <c r="W32" s="38"/>
      <c r="X32" s="38"/>
      <c r="Y32" s="38"/>
      <c r="Z32" s="38"/>
      <c r="AA32" s="38"/>
      <c r="AB32" s="38"/>
      <c r="AC32" s="38"/>
      <c r="AD32" s="38"/>
      <c r="AE32" s="38"/>
    </row>
    <row r="33" s="2" customFormat="1" ht="14.4" customHeight="1">
      <c r="A33" s="38"/>
      <c r="B33" s="44"/>
      <c r="C33" s="38"/>
      <c r="D33" s="153" t="s">
        <v>42</v>
      </c>
      <c r="E33" s="140" t="s">
        <v>43</v>
      </c>
      <c r="F33" s="154">
        <f>ROUND((SUM(BE120:BE203)),  2)</f>
        <v>0</v>
      </c>
      <c r="G33" s="38"/>
      <c r="H33" s="38"/>
      <c r="I33" s="155">
        <v>0.20999999999999999</v>
      </c>
      <c r="J33" s="154">
        <f>ROUND(((SUM(BE120:BE203))*I33),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44</v>
      </c>
      <c r="F34" s="154">
        <f>ROUND((SUM(BF120:BF203)),  2)</f>
        <v>0</v>
      </c>
      <c r="G34" s="38"/>
      <c r="H34" s="38"/>
      <c r="I34" s="155">
        <v>0.12</v>
      </c>
      <c r="J34" s="154">
        <f>ROUND(((SUM(BF120:BF203))*I34),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45</v>
      </c>
      <c r="F35" s="154">
        <f>ROUND((SUM(BG120:BG203)),  2)</f>
        <v>0</v>
      </c>
      <c r="G35" s="38"/>
      <c r="H35" s="38"/>
      <c r="I35" s="155">
        <v>0.20999999999999999</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46</v>
      </c>
      <c r="F36" s="154">
        <f>ROUND((SUM(BH120:BH203)),  2)</f>
        <v>0</v>
      </c>
      <c r="G36" s="38"/>
      <c r="H36" s="38"/>
      <c r="I36" s="155">
        <v>0.12</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47</v>
      </c>
      <c r="F37" s="154">
        <f>ROUND((SUM(BI120:BI203)),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48</v>
      </c>
      <c r="E39" s="158"/>
      <c r="F39" s="158"/>
      <c r="G39" s="159" t="s">
        <v>49</v>
      </c>
      <c r="H39" s="160" t="s">
        <v>50</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51</v>
      </c>
      <c r="E50" s="164"/>
      <c r="F50" s="164"/>
      <c r="G50" s="163" t="s">
        <v>52</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53</v>
      </c>
      <c r="E61" s="166"/>
      <c r="F61" s="167" t="s">
        <v>54</v>
      </c>
      <c r="G61" s="165" t="s">
        <v>53</v>
      </c>
      <c r="H61" s="166"/>
      <c r="I61" s="166"/>
      <c r="J61" s="168" t="s">
        <v>54</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55</v>
      </c>
      <c r="E65" s="169"/>
      <c r="F65" s="169"/>
      <c r="G65" s="163" t="s">
        <v>56</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53</v>
      </c>
      <c r="E76" s="166"/>
      <c r="F76" s="167" t="s">
        <v>54</v>
      </c>
      <c r="G76" s="165" t="s">
        <v>53</v>
      </c>
      <c r="H76" s="166"/>
      <c r="I76" s="166"/>
      <c r="J76" s="168" t="s">
        <v>54</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s="2" customFormat="1" ht="24.96" customHeight="1">
      <c r="A82" s="38"/>
      <c r="B82" s="39"/>
      <c r="C82" s="23" t="s">
        <v>107</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16.5" customHeight="1">
      <c r="A85" s="38"/>
      <c r="B85" s="39"/>
      <c r="C85" s="40"/>
      <c r="D85" s="40"/>
      <c r="E85" s="174" t="str">
        <f>E7</f>
        <v>OPĚRNA STĚNA A KOMUNIKACE K MÁRNICI</v>
      </c>
      <c r="F85" s="32"/>
      <c r="G85" s="32"/>
      <c r="H85" s="32"/>
      <c r="I85" s="40"/>
      <c r="J85" s="40"/>
      <c r="K85" s="40"/>
      <c r="L85" s="63"/>
      <c r="S85" s="38"/>
      <c r="T85" s="38"/>
      <c r="U85" s="38"/>
      <c r="V85" s="38"/>
      <c r="W85" s="38"/>
      <c r="X85" s="38"/>
      <c r="Y85" s="38"/>
      <c r="Z85" s="38"/>
      <c r="AA85" s="38"/>
      <c r="AB85" s="38"/>
      <c r="AC85" s="38"/>
      <c r="AD85" s="38"/>
      <c r="AE85" s="38"/>
    </row>
    <row r="86" s="2" customFormat="1" ht="12" customHeight="1">
      <c r="A86" s="38"/>
      <c r="B86" s="39"/>
      <c r="C86" s="32" t="s">
        <v>105</v>
      </c>
      <c r="D86" s="40"/>
      <c r="E86" s="40"/>
      <c r="F86" s="40"/>
      <c r="G86" s="40"/>
      <c r="H86" s="40"/>
      <c r="I86" s="40"/>
      <c r="J86" s="40"/>
      <c r="K86" s="40"/>
      <c r="L86" s="63"/>
      <c r="S86" s="38"/>
      <c r="T86" s="38"/>
      <c r="U86" s="38"/>
      <c r="V86" s="38"/>
      <c r="W86" s="38"/>
      <c r="X86" s="38"/>
      <c r="Y86" s="38"/>
      <c r="Z86" s="38"/>
      <c r="AA86" s="38"/>
      <c r="AB86" s="38"/>
      <c r="AC86" s="38"/>
      <c r="AD86" s="38"/>
      <c r="AE86" s="38"/>
    </row>
    <row r="87" s="2" customFormat="1" ht="16.5" customHeight="1">
      <c r="A87" s="38"/>
      <c r="B87" s="39"/>
      <c r="C87" s="40"/>
      <c r="D87" s="40"/>
      <c r="E87" s="76" t="str">
        <f>E9</f>
        <v>SO 101 - Demolice zpevněných ploch</v>
      </c>
      <c r="F87" s="40"/>
      <c r="G87" s="40"/>
      <c r="H87" s="40"/>
      <c r="I87" s="40"/>
      <c r="J87" s="40"/>
      <c r="K87" s="40"/>
      <c r="L87" s="63"/>
      <c r="S87" s="38"/>
      <c r="T87" s="38"/>
      <c r="U87" s="38"/>
      <c r="V87" s="38"/>
      <c r="W87" s="38"/>
      <c r="X87" s="38"/>
      <c r="Y87" s="38"/>
      <c r="Z87" s="38"/>
      <c r="AA87" s="38"/>
      <c r="AB87" s="38"/>
      <c r="AC87" s="38"/>
      <c r="AD87" s="38"/>
      <c r="AE87" s="38"/>
    </row>
    <row r="88"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2" customHeight="1">
      <c r="A89" s="38"/>
      <c r="B89" s="39"/>
      <c r="C89" s="32" t="s">
        <v>20</v>
      </c>
      <c r="D89" s="40"/>
      <c r="E89" s="40"/>
      <c r="F89" s="27" t="str">
        <f>F12</f>
        <v>Rokycany</v>
      </c>
      <c r="G89" s="40"/>
      <c r="H89" s="40"/>
      <c r="I89" s="32" t="s">
        <v>22</v>
      </c>
      <c r="J89" s="79" t="str">
        <f>IF(J12="","",J12)</f>
        <v>19. 3. 2026</v>
      </c>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25.65" customHeight="1">
      <c r="A91" s="38"/>
      <c r="B91" s="39"/>
      <c r="C91" s="32" t="s">
        <v>24</v>
      </c>
      <c r="D91" s="40"/>
      <c r="E91" s="40"/>
      <c r="F91" s="27" t="str">
        <f>E15</f>
        <v xml:space="preserve"> </v>
      </c>
      <c r="G91" s="40"/>
      <c r="H91" s="40"/>
      <c r="I91" s="32" t="s">
        <v>30</v>
      </c>
      <c r="J91" s="36" t="str">
        <f>E21</f>
        <v>SIEBERT + TALAŠ, spol. s r.o.</v>
      </c>
      <c r="K91" s="40"/>
      <c r="L91" s="63"/>
      <c r="S91" s="38"/>
      <c r="T91" s="38"/>
      <c r="U91" s="38"/>
      <c r="V91" s="38"/>
      <c r="W91" s="38"/>
      <c r="X91" s="38"/>
      <c r="Y91" s="38"/>
      <c r="Z91" s="38"/>
      <c r="AA91" s="38"/>
      <c r="AB91" s="38"/>
      <c r="AC91" s="38"/>
      <c r="AD91" s="38"/>
      <c r="AE91" s="38"/>
    </row>
    <row r="92" s="2" customFormat="1" ht="25.65" customHeight="1">
      <c r="A92" s="38"/>
      <c r="B92" s="39"/>
      <c r="C92" s="32" t="s">
        <v>28</v>
      </c>
      <c r="D92" s="40"/>
      <c r="E92" s="40"/>
      <c r="F92" s="27" t="str">
        <f>IF(E18="","",E18)</f>
        <v>Vyplň údaj</v>
      </c>
      <c r="G92" s="40"/>
      <c r="H92" s="40"/>
      <c r="I92" s="32" t="s">
        <v>35</v>
      </c>
      <c r="J92" s="36" t="str">
        <f>E24</f>
        <v>SIEBERT + TALAŠ, spol. s r.o.</v>
      </c>
      <c r="K92" s="40"/>
      <c r="L92" s="63"/>
      <c r="S92" s="38"/>
      <c r="T92" s="38"/>
      <c r="U92" s="38"/>
      <c r="V92" s="38"/>
      <c r="W92" s="38"/>
      <c r="X92" s="38"/>
      <c r="Y92" s="38"/>
      <c r="Z92" s="38"/>
      <c r="AA92" s="38"/>
      <c r="AB92" s="38"/>
      <c r="AC92" s="38"/>
      <c r="AD92" s="38"/>
      <c r="AE92" s="38"/>
    </row>
    <row r="93"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s="2" customFormat="1" ht="29.28" customHeight="1">
      <c r="A94" s="38"/>
      <c r="B94" s="39"/>
      <c r="C94" s="175" t="s">
        <v>108</v>
      </c>
      <c r="D94" s="176"/>
      <c r="E94" s="176"/>
      <c r="F94" s="176"/>
      <c r="G94" s="176"/>
      <c r="H94" s="176"/>
      <c r="I94" s="176"/>
      <c r="J94" s="177" t="s">
        <v>109</v>
      </c>
      <c r="K94" s="176"/>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2.8" customHeight="1">
      <c r="A96" s="38"/>
      <c r="B96" s="39"/>
      <c r="C96" s="178" t="s">
        <v>110</v>
      </c>
      <c r="D96" s="40"/>
      <c r="E96" s="40"/>
      <c r="F96" s="40"/>
      <c r="G96" s="40"/>
      <c r="H96" s="40"/>
      <c r="I96" s="40"/>
      <c r="J96" s="110">
        <f>J120</f>
        <v>0</v>
      </c>
      <c r="K96" s="40"/>
      <c r="L96" s="63"/>
      <c r="S96" s="38"/>
      <c r="T96" s="38"/>
      <c r="U96" s="38"/>
      <c r="V96" s="38"/>
      <c r="W96" s="38"/>
      <c r="X96" s="38"/>
      <c r="Y96" s="38"/>
      <c r="Z96" s="38"/>
      <c r="AA96" s="38"/>
      <c r="AB96" s="38"/>
      <c r="AC96" s="38"/>
      <c r="AD96" s="38"/>
      <c r="AE96" s="38"/>
      <c r="AU96" s="17" t="s">
        <v>111</v>
      </c>
    </row>
    <row r="97" s="9" customFormat="1" ht="24.96" customHeight="1">
      <c r="A97" s="9"/>
      <c r="B97" s="179"/>
      <c r="C97" s="180"/>
      <c r="D97" s="181" t="s">
        <v>112</v>
      </c>
      <c r="E97" s="182"/>
      <c r="F97" s="182"/>
      <c r="G97" s="182"/>
      <c r="H97" s="182"/>
      <c r="I97" s="182"/>
      <c r="J97" s="183">
        <f>J121</f>
        <v>0</v>
      </c>
      <c r="K97" s="180"/>
      <c r="L97" s="184"/>
      <c r="S97" s="9"/>
      <c r="T97" s="9"/>
      <c r="U97" s="9"/>
      <c r="V97" s="9"/>
      <c r="W97" s="9"/>
      <c r="X97" s="9"/>
      <c r="Y97" s="9"/>
      <c r="Z97" s="9"/>
      <c r="AA97" s="9"/>
      <c r="AB97" s="9"/>
      <c r="AC97" s="9"/>
      <c r="AD97" s="9"/>
      <c r="AE97" s="9"/>
    </row>
    <row r="98" s="9" customFormat="1" ht="24.96" customHeight="1">
      <c r="A98" s="9"/>
      <c r="B98" s="179"/>
      <c r="C98" s="180"/>
      <c r="D98" s="181" t="s">
        <v>113</v>
      </c>
      <c r="E98" s="182"/>
      <c r="F98" s="182"/>
      <c r="G98" s="182"/>
      <c r="H98" s="182"/>
      <c r="I98" s="182"/>
      <c r="J98" s="183">
        <f>J144</f>
        <v>0</v>
      </c>
      <c r="K98" s="180"/>
      <c r="L98" s="184"/>
      <c r="S98" s="9"/>
      <c r="T98" s="9"/>
      <c r="U98" s="9"/>
      <c r="V98" s="9"/>
      <c r="W98" s="9"/>
      <c r="X98" s="9"/>
      <c r="Y98" s="9"/>
      <c r="Z98" s="9"/>
      <c r="AA98" s="9"/>
      <c r="AB98" s="9"/>
      <c r="AC98" s="9"/>
      <c r="AD98" s="9"/>
      <c r="AE98" s="9"/>
    </row>
    <row r="99" s="9" customFormat="1" ht="24.96" customHeight="1">
      <c r="A99" s="9"/>
      <c r="B99" s="179"/>
      <c r="C99" s="180"/>
      <c r="D99" s="181" t="s">
        <v>114</v>
      </c>
      <c r="E99" s="182"/>
      <c r="F99" s="182"/>
      <c r="G99" s="182"/>
      <c r="H99" s="182"/>
      <c r="I99" s="182"/>
      <c r="J99" s="183">
        <f>J173</f>
        <v>0</v>
      </c>
      <c r="K99" s="180"/>
      <c r="L99" s="184"/>
      <c r="S99" s="9"/>
      <c r="T99" s="9"/>
      <c r="U99" s="9"/>
      <c r="V99" s="9"/>
      <c r="W99" s="9"/>
      <c r="X99" s="9"/>
      <c r="Y99" s="9"/>
      <c r="Z99" s="9"/>
      <c r="AA99" s="9"/>
      <c r="AB99" s="9"/>
      <c r="AC99" s="9"/>
      <c r="AD99" s="9"/>
      <c r="AE99" s="9"/>
    </row>
    <row r="100" s="9" customFormat="1" ht="24.96" customHeight="1">
      <c r="A100" s="9"/>
      <c r="B100" s="179"/>
      <c r="C100" s="180"/>
      <c r="D100" s="181" t="s">
        <v>115</v>
      </c>
      <c r="E100" s="182"/>
      <c r="F100" s="182"/>
      <c r="G100" s="182"/>
      <c r="H100" s="182"/>
      <c r="I100" s="182"/>
      <c r="J100" s="183">
        <f>J176</f>
        <v>0</v>
      </c>
      <c r="K100" s="180"/>
      <c r="L100" s="184"/>
      <c r="S100" s="9"/>
      <c r="T100" s="9"/>
      <c r="U100" s="9"/>
      <c r="V100" s="9"/>
      <c r="W100" s="9"/>
      <c r="X100" s="9"/>
      <c r="Y100" s="9"/>
      <c r="Z100" s="9"/>
      <c r="AA100" s="9"/>
      <c r="AB100" s="9"/>
      <c r="AC100" s="9"/>
      <c r="AD100" s="9"/>
      <c r="AE100" s="9"/>
    </row>
    <row r="101" s="2" customFormat="1" ht="21.84" customHeight="1">
      <c r="A101" s="38"/>
      <c r="B101" s="39"/>
      <c r="C101" s="40"/>
      <c r="D101" s="40"/>
      <c r="E101" s="40"/>
      <c r="F101" s="40"/>
      <c r="G101" s="40"/>
      <c r="H101" s="40"/>
      <c r="I101" s="40"/>
      <c r="J101" s="40"/>
      <c r="K101" s="40"/>
      <c r="L101" s="63"/>
      <c r="S101" s="38"/>
      <c r="T101" s="38"/>
      <c r="U101" s="38"/>
      <c r="V101" s="38"/>
      <c r="W101" s="38"/>
      <c r="X101" s="38"/>
      <c r="Y101" s="38"/>
      <c r="Z101" s="38"/>
      <c r="AA101" s="38"/>
      <c r="AB101" s="38"/>
      <c r="AC101" s="38"/>
      <c r="AD101" s="38"/>
      <c r="AE101" s="38"/>
    </row>
    <row r="102" s="2" customFormat="1" ht="6.96" customHeight="1">
      <c r="A102" s="38"/>
      <c r="B102" s="66"/>
      <c r="C102" s="67"/>
      <c r="D102" s="67"/>
      <c r="E102" s="67"/>
      <c r="F102" s="67"/>
      <c r="G102" s="67"/>
      <c r="H102" s="67"/>
      <c r="I102" s="67"/>
      <c r="J102" s="67"/>
      <c r="K102" s="67"/>
      <c r="L102" s="63"/>
      <c r="S102" s="38"/>
      <c r="T102" s="38"/>
      <c r="U102" s="38"/>
      <c r="V102" s="38"/>
      <c r="W102" s="38"/>
      <c r="X102" s="38"/>
      <c r="Y102" s="38"/>
      <c r="Z102" s="38"/>
      <c r="AA102" s="38"/>
      <c r="AB102" s="38"/>
      <c r="AC102" s="38"/>
      <c r="AD102" s="38"/>
      <c r="AE102" s="38"/>
    </row>
    <row r="106" s="2" customFormat="1" ht="6.96" customHeight="1">
      <c r="A106" s="38"/>
      <c r="B106" s="68"/>
      <c r="C106" s="69"/>
      <c r="D106" s="69"/>
      <c r="E106" s="69"/>
      <c r="F106" s="69"/>
      <c r="G106" s="69"/>
      <c r="H106" s="69"/>
      <c r="I106" s="69"/>
      <c r="J106" s="69"/>
      <c r="K106" s="69"/>
      <c r="L106" s="63"/>
      <c r="S106" s="38"/>
      <c r="T106" s="38"/>
      <c r="U106" s="38"/>
      <c r="V106" s="38"/>
      <c r="W106" s="38"/>
      <c r="X106" s="38"/>
      <c r="Y106" s="38"/>
      <c r="Z106" s="38"/>
      <c r="AA106" s="38"/>
      <c r="AB106" s="38"/>
      <c r="AC106" s="38"/>
      <c r="AD106" s="38"/>
      <c r="AE106" s="38"/>
    </row>
    <row r="107" s="2" customFormat="1" ht="24.96" customHeight="1">
      <c r="A107" s="38"/>
      <c r="B107" s="39"/>
      <c r="C107" s="23" t="s">
        <v>116</v>
      </c>
      <c r="D107" s="40"/>
      <c r="E107" s="40"/>
      <c r="F107" s="40"/>
      <c r="G107" s="40"/>
      <c r="H107" s="40"/>
      <c r="I107" s="40"/>
      <c r="J107" s="40"/>
      <c r="K107" s="40"/>
      <c r="L107" s="63"/>
      <c r="S107" s="38"/>
      <c r="T107" s="38"/>
      <c r="U107" s="38"/>
      <c r="V107" s="38"/>
      <c r="W107" s="38"/>
      <c r="X107" s="38"/>
      <c r="Y107" s="38"/>
      <c r="Z107" s="38"/>
      <c r="AA107" s="38"/>
      <c r="AB107" s="38"/>
      <c r="AC107" s="38"/>
      <c r="AD107" s="38"/>
      <c r="AE107" s="38"/>
    </row>
    <row r="108" s="2" customFormat="1" ht="6.96" customHeight="1">
      <c r="A108" s="38"/>
      <c r="B108" s="39"/>
      <c r="C108" s="40"/>
      <c r="D108" s="40"/>
      <c r="E108" s="40"/>
      <c r="F108" s="40"/>
      <c r="G108" s="40"/>
      <c r="H108" s="40"/>
      <c r="I108" s="40"/>
      <c r="J108" s="40"/>
      <c r="K108" s="40"/>
      <c r="L108" s="63"/>
      <c r="S108" s="38"/>
      <c r="T108" s="38"/>
      <c r="U108" s="38"/>
      <c r="V108" s="38"/>
      <c r="W108" s="38"/>
      <c r="X108" s="38"/>
      <c r="Y108" s="38"/>
      <c r="Z108" s="38"/>
      <c r="AA108" s="38"/>
      <c r="AB108" s="38"/>
      <c r="AC108" s="38"/>
      <c r="AD108" s="38"/>
      <c r="AE108" s="38"/>
    </row>
    <row r="109" s="2" customFormat="1" ht="12" customHeight="1">
      <c r="A109" s="38"/>
      <c r="B109" s="39"/>
      <c r="C109" s="32" t="s">
        <v>16</v>
      </c>
      <c r="D109" s="40"/>
      <c r="E109" s="40"/>
      <c r="F109" s="40"/>
      <c r="G109" s="40"/>
      <c r="H109" s="40"/>
      <c r="I109" s="40"/>
      <c r="J109" s="40"/>
      <c r="K109" s="40"/>
      <c r="L109" s="63"/>
      <c r="S109" s="38"/>
      <c r="T109" s="38"/>
      <c r="U109" s="38"/>
      <c r="V109" s="38"/>
      <c r="W109" s="38"/>
      <c r="X109" s="38"/>
      <c r="Y109" s="38"/>
      <c r="Z109" s="38"/>
      <c r="AA109" s="38"/>
      <c r="AB109" s="38"/>
      <c r="AC109" s="38"/>
      <c r="AD109" s="38"/>
      <c r="AE109" s="38"/>
    </row>
    <row r="110" s="2" customFormat="1" ht="16.5" customHeight="1">
      <c r="A110" s="38"/>
      <c r="B110" s="39"/>
      <c r="C110" s="40"/>
      <c r="D110" s="40"/>
      <c r="E110" s="174" t="str">
        <f>E7</f>
        <v>OPĚRNA STĚNA A KOMUNIKACE K MÁRNICI</v>
      </c>
      <c r="F110" s="32"/>
      <c r="G110" s="32"/>
      <c r="H110" s="32"/>
      <c r="I110" s="40"/>
      <c r="J110" s="40"/>
      <c r="K110" s="40"/>
      <c r="L110" s="63"/>
      <c r="S110" s="38"/>
      <c r="T110" s="38"/>
      <c r="U110" s="38"/>
      <c r="V110" s="38"/>
      <c r="W110" s="38"/>
      <c r="X110" s="38"/>
      <c r="Y110" s="38"/>
      <c r="Z110" s="38"/>
      <c r="AA110" s="38"/>
      <c r="AB110" s="38"/>
      <c r="AC110" s="38"/>
      <c r="AD110" s="38"/>
      <c r="AE110" s="38"/>
    </row>
    <row r="111" s="2" customFormat="1" ht="12" customHeight="1">
      <c r="A111" s="38"/>
      <c r="B111" s="39"/>
      <c r="C111" s="32" t="s">
        <v>105</v>
      </c>
      <c r="D111" s="40"/>
      <c r="E111" s="40"/>
      <c r="F111" s="40"/>
      <c r="G111" s="40"/>
      <c r="H111" s="40"/>
      <c r="I111" s="40"/>
      <c r="J111" s="40"/>
      <c r="K111" s="40"/>
      <c r="L111" s="63"/>
      <c r="S111" s="38"/>
      <c r="T111" s="38"/>
      <c r="U111" s="38"/>
      <c r="V111" s="38"/>
      <c r="W111" s="38"/>
      <c r="X111" s="38"/>
      <c r="Y111" s="38"/>
      <c r="Z111" s="38"/>
      <c r="AA111" s="38"/>
      <c r="AB111" s="38"/>
      <c r="AC111" s="38"/>
      <c r="AD111" s="38"/>
      <c r="AE111" s="38"/>
    </row>
    <row r="112" s="2" customFormat="1" ht="16.5" customHeight="1">
      <c r="A112" s="38"/>
      <c r="B112" s="39"/>
      <c r="C112" s="40"/>
      <c r="D112" s="40"/>
      <c r="E112" s="76" t="str">
        <f>E9</f>
        <v>SO 101 - Demolice zpevněných ploch</v>
      </c>
      <c r="F112" s="40"/>
      <c r="G112" s="40"/>
      <c r="H112" s="40"/>
      <c r="I112" s="40"/>
      <c r="J112" s="40"/>
      <c r="K112" s="40"/>
      <c r="L112" s="63"/>
      <c r="S112" s="38"/>
      <c r="T112" s="38"/>
      <c r="U112" s="38"/>
      <c r="V112" s="38"/>
      <c r="W112" s="38"/>
      <c r="X112" s="38"/>
      <c r="Y112" s="38"/>
      <c r="Z112" s="38"/>
      <c r="AA112" s="38"/>
      <c r="AB112" s="38"/>
      <c r="AC112" s="38"/>
      <c r="AD112" s="38"/>
      <c r="AE112" s="38"/>
    </row>
    <row r="113" s="2" customFormat="1" ht="6.96" customHeight="1">
      <c r="A113" s="38"/>
      <c r="B113" s="39"/>
      <c r="C113" s="40"/>
      <c r="D113" s="40"/>
      <c r="E113" s="40"/>
      <c r="F113" s="40"/>
      <c r="G113" s="40"/>
      <c r="H113" s="40"/>
      <c r="I113" s="40"/>
      <c r="J113" s="40"/>
      <c r="K113" s="40"/>
      <c r="L113" s="63"/>
      <c r="S113" s="38"/>
      <c r="T113" s="38"/>
      <c r="U113" s="38"/>
      <c r="V113" s="38"/>
      <c r="W113" s="38"/>
      <c r="X113" s="38"/>
      <c r="Y113" s="38"/>
      <c r="Z113" s="38"/>
      <c r="AA113" s="38"/>
      <c r="AB113" s="38"/>
      <c r="AC113" s="38"/>
      <c r="AD113" s="38"/>
      <c r="AE113" s="38"/>
    </row>
    <row r="114" s="2" customFormat="1" ht="12" customHeight="1">
      <c r="A114" s="38"/>
      <c r="B114" s="39"/>
      <c r="C114" s="32" t="s">
        <v>20</v>
      </c>
      <c r="D114" s="40"/>
      <c r="E114" s="40"/>
      <c r="F114" s="27" t="str">
        <f>F12</f>
        <v>Rokycany</v>
      </c>
      <c r="G114" s="40"/>
      <c r="H114" s="40"/>
      <c r="I114" s="32" t="s">
        <v>22</v>
      </c>
      <c r="J114" s="79" t="str">
        <f>IF(J12="","",J12)</f>
        <v>19. 3. 2026</v>
      </c>
      <c r="K114" s="40"/>
      <c r="L114" s="63"/>
      <c r="S114" s="38"/>
      <c r="T114" s="38"/>
      <c r="U114" s="38"/>
      <c r="V114" s="38"/>
      <c r="W114" s="38"/>
      <c r="X114" s="38"/>
      <c r="Y114" s="38"/>
      <c r="Z114" s="38"/>
      <c r="AA114" s="38"/>
      <c r="AB114" s="38"/>
      <c r="AC114" s="38"/>
      <c r="AD114" s="38"/>
      <c r="AE114" s="38"/>
    </row>
    <row r="115" s="2" customFormat="1" ht="6.96" customHeight="1">
      <c r="A115" s="38"/>
      <c r="B115" s="39"/>
      <c r="C115" s="40"/>
      <c r="D115" s="40"/>
      <c r="E115" s="40"/>
      <c r="F115" s="40"/>
      <c r="G115" s="40"/>
      <c r="H115" s="40"/>
      <c r="I115" s="40"/>
      <c r="J115" s="40"/>
      <c r="K115" s="40"/>
      <c r="L115" s="63"/>
      <c r="S115" s="38"/>
      <c r="T115" s="38"/>
      <c r="U115" s="38"/>
      <c r="V115" s="38"/>
      <c r="W115" s="38"/>
      <c r="X115" s="38"/>
      <c r="Y115" s="38"/>
      <c r="Z115" s="38"/>
      <c r="AA115" s="38"/>
      <c r="AB115" s="38"/>
      <c r="AC115" s="38"/>
      <c r="AD115" s="38"/>
      <c r="AE115" s="38"/>
    </row>
    <row r="116" s="2" customFormat="1" ht="25.65" customHeight="1">
      <c r="A116" s="38"/>
      <c r="B116" s="39"/>
      <c r="C116" s="32" t="s">
        <v>24</v>
      </c>
      <c r="D116" s="40"/>
      <c r="E116" s="40"/>
      <c r="F116" s="27" t="str">
        <f>E15</f>
        <v xml:space="preserve"> </v>
      </c>
      <c r="G116" s="40"/>
      <c r="H116" s="40"/>
      <c r="I116" s="32" t="s">
        <v>30</v>
      </c>
      <c r="J116" s="36" t="str">
        <f>E21</f>
        <v>SIEBERT + TALAŠ, spol. s r.o.</v>
      </c>
      <c r="K116" s="40"/>
      <c r="L116" s="63"/>
      <c r="S116" s="38"/>
      <c r="T116" s="38"/>
      <c r="U116" s="38"/>
      <c r="V116" s="38"/>
      <c r="W116" s="38"/>
      <c r="X116" s="38"/>
      <c r="Y116" s="38"/>
      <c r="Z116" s="38"/>
      <c r="AA116" s="38"/>
      <c r="AB116" s="38"/>
      <c r="AC116" s="38"/>
      <c r="AD116" s="38"/>
      <c r="AE116" s="38"/>
    </row>
    <row r="117" s="2" customFormat="1" ht="25.65" customHeight="1">
      <c r="A117" s="38"/>
      <c r="B117" s="39"/>
      <c r="C117" s="32" t="s">
        <v>28</v>
      </c>
      <c r="D117" s="40"/>
      <c r="E117" s="40"/>
      <c r="F117" s="27" t="str">
        <f>IF(E18="","",E18)</f>
        <v>Vyplň údaj</v>
      </c>
      <c r="G117" s="40"/>
      <c r="H117" s="40"/>
      <c r="I117" s="32" t="s">
        <v>35</v>
      </c>
      <c r="J117" s="36" t="str">
        <f>E24</f>
        <v>SIEBERT + TALAŠ, spol. s r.o.</v>
      </c>
      <c r="K117" s="40"/>
      <c r="L117" s="63"/>
      <c r="S117" s="38"/>
      <c r="T117" s="38"/>
      <c r="U117" s="38"/>
      <c r="V117" s="38"/>
      <c r="W117" s="38"/>
      <c r="X117" s="38"/>
      <c r="Y117" s="38"/>
      <c r="Z117" s="38"/>
      <c r="AA117" s="38"/>
      <c r="AB117" s="38"/>
      <c r="AC117" s="38"/>
      <c r="AD117" s="38"/>
      <c r="AE117" s="38"/>
    </row>
    <row r="118" s="2" customFormat="1" ht="10.32" customHeight="1">
      <c r="A118" s="38"/>
      <c r="B118" s="39"/>
      <c r="C118" s="40"/>
      <c r="D118" s="40"/>
      <c r="E118" s="40"/>
      <c r="F118" s="40"/>
      <c r="G118" s="40"/>
      <c r="H118" s="40"/>
      <c r="I118" s="40"/>
      <c r="J118" s="40"/>
      <c r="K118" s="40"/>
      <c r="L118" s="63"/>
      <c r="S118" s="38"/>
      <c r="T118" s="38"/>
      <c r="U118" s="38"/>
      <c r="V118" s="38"/>
      <c r="W118" s="38"/>
      <c r="X118" s="38"/>
      <c r="Y118" s="38"/>
      <c r="Z118" s="38"/>
      <c r="AA118" s="38"/>
      <c r="AB118" s="38"/>
      <c r="AC118" s="38"/>
      <c r="AD118" s="38"/>
      <c r="AE118" s="38"/>
    </row>
    <row r="119" s="10" customFormat="1" ht="29.28" customHeight="1">
      <c r="A119" s="185"/>
      <c r="B119" s="186"/>
      <c r="C119" s="187" t="s">
        <v>117</v>
      </c>
      <c r="D119" s="188" t="s">
        <v>63</v>
      </c>
      <c r="E119" s="188" t="s">
        <v>59</v>
      </c>
      <c r="F119" s="188" t="s">
        <v>60</v>
      </c>
      <c r="G119" s="188" t="s">
        <v>118</v>
      </c>
      <c r="H119" s="188" t="s">
        <v>119</v>
      </c>
      <c r="I119" s="188" t="s">
        <v>120</v>
      </c>
      <c r="J119" s="188" t="s">
        <v>109</v>
      </c>
      <c r="K119" s="189" t="s">
        <v>121</v>
      </c>
      <c r="L119" s="190"/>
      <c r="M119" s="100" t="s">
        <v>1</v>
      </c>
      <c r="N119" s="101" t="s">
        <v>42</v>
      </c>
      <c r="O119" s="101" t="s">
        <v>122</v>
      </c>
      <c r="P119" s="101" t="s">
        <v>123</v>
      </c>
      <c r="Q119" s="101" t="s">
        <v>124</v>
      </c>
      <c r="R119" s="101" t="s">
        <v>125</v>
      </c>
      <c r="S119" s="101" t="s">
        <v>126</v>
      </c>
      <c r="T119" s="102" t="s">
        <v>127</v>
      </c>
      <c r="U119" s="185"/>
      <c r="V119" s="185"/>
      <c r="W119" s="185"/>
      <c r="X119" s="185"/>
      <c r="Y119" s="185"/>
      <c r="Z119" s="185"/>
      <c r="AA119" s="185"/>
      <c r="AB119" s="185"/>
      <c r="AC119" s="185"/>
      <c r="AD119" s="185"/>
      <c r="AE119" s="185"/>
    </row>
    <row r="120" s="2" customFormat="1" ht="22.8" customHeight="1">
      <c r="A120" s="38"/>
      <c r="B120" s="39"/>
      <c r="C120" s="107" t="s">
        <v>128</v>
      </c>
      <c r="D120" s="40"/>
      <c r="E120" s="40"/>
      <c r="F120" s="40"/>
      <c r="G120" s="40"/>
      <c r="H120" s="40"/>
      <c r="I120" s="40"/>
      <c r="J120" s="191">
        <f>BK120</f>
        <v>0</v>
      </c>
      <c r="K120" s="40"/>
      <c r="L120" s="44"/>
      <c r="M120" s="103"/>
      <c r="N120" s="192"/>
      <c r="O120" s="104"/>
      <c r="P120" s="193">
        <f>P121+P144+P173+P176</f>
        <v>0</v>
      </c>
      <c r="Q120" s="104"/>
      <c r="R120" s="193">
        <f>R121+R144+R173+R176</f>
        <v>0</v>
      </c>
      <c r="S120" s="104"/>
      <c r="T120" s="194">
        <f>T121+T144+T173+T176</f>
        <v>165.29999999999998</v>
      </c>
      <c r="U120" s="38"/>
      <c r="V120" s="38"/>
      <c r="W120" s="38"/>
      <c r="X120" s="38"/>
      <c r="Y120" s="38"/>
      <c r="Z120" s="38"/>
      <c r="AA120" s="38"/>
      <c r="AB120" s="38"/>
      <c r="AC120" s="38"/>
      <c r="AD120" s="38"/>
      <c r="AE120" s="38"/>
      <c r="AT120" s="17" t="s">
        <v>77</v>
      </c>
      <c r="AU120" s="17" t="s">
        <v>111</v>
      </c>
      <c r="BK120" s="195">
        <f>BK121+BK144+BK173+BK176</f>
        <v>0</v>
      </c>
    </row>
    <row r="121" s="11" customFormat="1" ht="25.92" customHeight="1">
      <c r="A121" s="11"/>
      <c r="B121" s="196"/>
      <c r="C121" s="197"/>
      <c r="D121" s="198" t="s">
        <v>77</v>
      </c>
      <c r="E121" s="199" t="s">
        <v>86</v>
      </c>
      <c r="F121" s="199" t="s">
        <v>129</v>
      </c>
      <c r="G121" s="197"/>
      <c r="H121" s="197"/>
      <c r="I121" s="200"/>
      <c r="J121" s="201">
        <f>BK121</f>
        <v>0</v>
      </c>
      <c r="K121" s="197"/>
      <c r="L121" s="202"/>
      <c r="M121" s="203"/>
      <c r="N121" s="204"/>
      <c r="O121" s="204"/>
      <c r="P121" s="205">
        <f>SUM(P122:P143)</f>
        <v>0</v>
      </c>
      <c r="Q121" s="204"/>
      <c r="R121" s="205">
        <f>SUM(R122:R143)</f>
        <v>0</v>
      </c>
      <c r="S121" s="204"/>
      <c r="T121" s="206">
        <f>SUM(T122:T143)</f>
        <v>165.29999999999998</v>
      </c>
      <c r="U121" s="11"/>
      <c r="V121" s="11"/>
      <c r="W121" s="11"/>
      <c r="X121" s="11"/>
      <c r="Y121" s="11"/>
      <c r="Z121" s="11"/>
      <c r="AA121" s="11"/>
      <c r="AB121" s="11"/>
      <c r="AC121" s="11"/>
      <c r="AD121" s="11"/>
      <c r="AE121" s="11"/>
      <c r="AR121" s="207" t="s">
        <v>86</v>
      </c>
      <c r="AT121" s="208" t="s">
        <v>77</v>
      </c>
      <c r="AU121" s="208" t="s">
        <v>78</v>
      </c>
      <c r="AY121" s="207" t="s">
        <v>130</v>
      </c>
      <c r="BK121" s="209">
        <f>SUM(BK122:BK143)</f>
        <v>0</v>
      </c>
    </row>
    <row r="122" s="2" customFormat="1" ht="16.5" customHeight="1">
      <c r="A122" s="38"/>
      <c r="B122" s="39"/>
      <c r="C122" s="210" t="s">
        <v>86</v>
      </c>
      <c r="D122" s="210" t="s">
        <v>131</v>
      </c>
      <c r="E122" s="211" t="s">
        <v>132</v>
      </c>
      <c r="F122" s="212" t="s">
        <v>133</v>
      </c>
      <c r="G122" s="213" t="s">
        <v>134</v>
      </c>
      <c r="H122" s="214">
        <v>1</v>
      </c>
      <c r="I122" s="215"/>
      <c r="J122" s="216">
        <f>ROUND(I122*H122,2)</f>
        <v>0</v>
      </c>
      <c r="K122" s="212" t="s">
        <v>135</v>
      </c>
      <c r="L122" s="44"/>
      <c r="M122" s="217" t="s">
        <v>1</v>
      </c>
      <c r="N122" s="218" t="s">
        <v>43</v>
      </c>
      <c r="O122" s="91"/>
      <c r="P122" s="219">
        <f>O122*H122</f>
        <v>0</v>
      </c>
      <c r="Q122" s="219">
        <v>0</v>
      </c>
      <c r="R122" s="219">
        <f>Q122*H122</f>
        <v>0</v>
      </c>
      <c r="S122" s="219">
        <v>0</v>
      </c>
      <c r="T122" s="220">
        <f>S122*H122</f>
        <v>0</v>
      </c>
      <c r="U122" s="38"/>
      <c r="V122" s="38"/>
      <c r="W122" s="38"/>
      <c r="X122" s="38"/>
      <c r="Y122" s="38"/>
      <c r="Z122" s="38"/>
      <c r="AA122" s="38"/>
      <c r="AB122" s="38"/>
      <c r="AC122" s="38"/>
      <c r="AD122" s="38"/>
      <c r="AE122" s="38"/>
      <c r="AR122" s="221" t="s">
        <v>136</v>
      </c>
      <c r="AT122" s="221" t="s">
        <v>131</v>
      </c>
      <c r="AU122" s="221" t="s">
        <v>86</v>
      </c>
      <c r="AY122" s="17" t="s">
        <v>130</v>
      </c>
      <c r="BE122" s="222">
        <f>IF(N122="základní",J122,0)</f>
        <v>0</v>
      </c>
      <c r="BF122" s="222">
        <f>IF(N122="snížená",J122,0)</f>
        <v>0</v>
      </c>
      <c r="BG122" s="222">
        <f>IF(N122="zákl. přenesená",J122,0)</f>
        <v>0</v>
      </c>
      <c r="BH122" s="222">
        <f>IF(N122="sníž. přenesená",J122,0)</f>
        <v>0</v>
      </c>
      <c r="BI122" s="222">
        <f>IF(N122="nulová",J122,0)</f>
        <v>0</v>
      </c>
      <c r="BJ122" s="17" t="s">
        <v>86</v>
      </c>
      <c r="BK122" s="222">
        <f>ROUND(I122*H122,2)</f>
        <v>0</v>
      </c>
      <c r="BL122" s="17" t="s">
        <v>136</v>
      </c>
      <c r="BM122" s="221" t="s">
        <v>88</v>
      </c>
    </row>
    <row r="123" s="2" customFormat="1" ht="16.5" customHeight="1">
      <c r="A123" s="38"/>
      <c r="B123" s="39"/>
      <c r="C123" s="210" t="s">
        <v>88</v>
      </c>
      <c r="D123" s="210" t="s">
        <v>131</v>
      </c>
      <c r="E123" s="211" t="s">
        <v>137</v>
      </c>
      <c r="F123" s="212" t="s">
        <v>138</v>
      </c>
      <c r="G123" s="213" t="s">
        <v>134</v>
      </c>
      <c r="H123" s="214">
        <v>1</v>
      </c>
      <c r="I123" s="215"/>
      <c r="J123" s="216">
        <f>ROUND(I123*H123,2)</f>
        <v>0</v>
      </c>
      <c r="K123" s="212" t="s">
        <v>135</v>
      </c>
      <c r="L123" s="44"/>
      <c r="M123" s="217" t="s">
        <v>1</v>
      </c>
      <c r="N123" s="218" t="s">
        <v>43</v>
      </c>
      <c r="O123" s="91"/>
      <c r="P123" s="219">
        <f>O123*H123</f>
        <v>0</v>
      </c>
      <c r="Q123" s="219">
        <v>0</v>
      </c>
      <c r="R123" s="219">
        <f>Q123*H123</f>
        <v>0</v>
      </c>
      <c r="S123" s="219">
        <v>0</v>
      </c>
      <c r="T123" s="220">
        <f>S123*H123</f>
        <v>0</v>
      </c>
      <c r="U123" s="38"/>
      <c r="V123" s="38"/>
      <c r="W123" s="38"/>
      <c r="X123" s="38"/>
      <c r="Y123" s="38"/>
      <c r="Z123" s="38"/>
      <c r="AA123" s="38"/>
      <c r="AB123" s="38"/>
      <c r="AC123" s="38"/>
      <c r="AD123" s="38"/>
      <c r="AE123" s="38"/>
      <c r="AR123" s="221" t="s">
        <v>136</v>
      </c>
      <c r="AT123" s="221" t="s">
        <v>131</v>
      </c>
      <c r="AU123" s="221" t="s">
        <v>86</v>
      </c>
      <c r="AY123" s="17" t="s">
        <v>130</v>
      </c>
      <c r="BE123" s="222">
        <f>IF(N123="základní",J123,0)</f>
        <v>0</v>
      </c>
      <c r="BF123" s="222">
        <f>IF(N123="snížená",J123,0)</f>
        <v>0</v>
      </c>
      <c r="BG123" s="222">
        <f>IF(N123="zákl. přenesená",J123,0)</f>
        <v>0</v>
      </c>
      <c r="BH123" s="222">
        <f>IF(N123="sníž. přenesená",J123,0)</f>
        <v>0</v>
      </c>
      <c r="BI123" s="222">
        <f>IF(N123="nulová",J123,0)</f>
        <v>0</v>
      </c>
      <c r="BJ123" s="17" t="s">
        <v>86</v>
      </c>
      <c r="BK123" s="222">
        <f>ROUND(I123*H123,2)</f>
        <v>0</v>
      </c>
      <c r="BL123" s="17" t="s">
        <v>136</v>
      </c>
      <c r="BM123" s="221" t="s">
        <v>136</v>
      </c>
    </row>
    <row r="124" s="2" customFormat="1" ht="16.5" customHeight="1">
      <c r="A124" s="38"/>
      <c r="B124" s="39"/>
      <c r="C124" s="210" t="s">
        <v>139</v>
      </c>
      <c r="D124" s="210" t="s">
        <v>131</v>
      </c>
      <c r="E124" s="211" t="s">
        <v>140</v>
      </c>
      <c r="F124" s="212" t="s">
        <v>141</v>
      </c>
      <c r="G124" s="213" t="s">
        <v>134</v>
      </c>
      <c r="H124" s="214">
        <v>1</v>
      </c>
      <c r="I124" s="215"/>
      <c r="J124" s="216">
        <f>ROUND(I124*H124,2)</f>
        <v>0</v>
      </c>
      <c r="K124" s="212" t="s">
        <v>135</v>
      </c>
      <c r="L124" s="44"/>
      <c r="M124" s="217" t="s">
        <v>1</v>
      </c>
      <c r="N124" s="218" t="s">
        <v>43</v>
      </c>
      <c r="O124" s="91"/>
      <c r="P124" s="219">
        <f>O124*H124</f>
        <v>0</v>
      </c>
      <c r="Q124" s="219">
        <v>0</v>
      </c>
      <c r="R124" s="219">
        <f>Q124*H124</f>
        <v>0</v>
      </c>
      <c r="S124" s="219">
        <v>0</v>
      </c>
      <c r="T124" s="220">
        <f>S124*H124</f>
        <v>0</v>
      </c>
      <c r="U124" s="38"/>
      <c r="V124" s="38"/>
      <c r="W124" s="38"/>
      <c r="X124" s="38"/>
      <c r="Y124" s="38"/>
      <c r="Z124" s="38"/>
      <c r="AA124" s="38"/>
      <c r="AB124" s="38"/>
      <c r="AC124" s="38"/>
      <c r="AD124" s="38"/>
      <c r="AE124" s="38"/>
      <c r="AR124" s="221" t="s">
        <v>136</v>
      </c>
      <c r="AT124" s="221" t="s">
        <v>131</v>
      </c>
      <c r="AU124" s="221" t="s">
        <v>86</v>
      </c>
      <c r="AY124" s="17" t="s">
        <v>130</v>
      </c>
      <c r="BE124" s="222">
        <f>IF(N124="základní",J124,0)</f>
        <v>0</v>
      </c>
      <c r="BF124" s="222">
        <f>IF(N124="snížená",J124,0)</f>
        <v>0</v>
      </c>
      <c r="BG124" s="222">
        <f>IF(N124="zákl. přenesená",J124,0)</f>
        <v>0</v>
      </c>
      <c r="BH124" s="222">
        <f>IF(N124="sníž. přenesená",J124,0)</f>
        <v>0</v>
      </c>
      <c r="BI124" s="222">
        <f>IF(N124="nulová",J124,0)</f>
        <v>0</v>
      </c>
      <c r="BJ124" s="17" t="s">
        <v>86</v>
      </c>
      <c r="BK124" s="222">
        <f>ROUND(I124*H124,2)</f>
        <v>0</v>
      </c>
      <c r="BL124" s="17" t="s">
        <v>136</v>
      </c>
      <c r="BM124" s="221" t="s">
        <v>142</v>
      </c>
    </row>
    <row r="125" s="2" customFormat="1" ht="16.5" customHeight="1">
      <c r="A125" s="38"/>
      <c r="B125" s="39"/>
      <c r="C125" s="210" t="s">
        <v>136</v>
      </c>
      <c r="D125" s="210" t="s">
        <v>131</v>
      </c>
      <c r="E125" s="211" t="s">
        <v>143</v>
      </c>
      <c r="F125" s="212" t="s">
        <v>144</v>
      </c>
      <c r="G125" s="213" t="s">
        <v>134</v>
      </c>
      <c r="H125" s="214">
        <v>1</v>
      </c>
      <c r="I125" s="215"/>
      <c r="J125" s="216">
        <f>ROUND(I125*H125,2)</f>
        <v>0</v>
      </c>
      <c r="K125" s="212" t="s">
        <v>135</v>
      </c>
      <c r="L125" s="44"/>
      <c r="M125" s="217" t="s">
        <v>1</v>
      </c>
      <c r="N125" s="218" t="s">
        <v>43</v>
      </c>
      <c r="O125" s="91"/>
      <c r="P125" s="219">
        <f>O125*H125</f>
        <v>0</v>
      </c>
      <c r="Q125" s="219">
        <v>0</v>
      </c>
      <c r="R125" s="219">
        <f>Q125*H125</f>
        <v>0</v>
      </c>
      <c r="S125" s="219">
        <v>0</v>
      </c>
      <c r="T125" s="220">
        <f>S125*H125</f>
        <v>0</v>
      </c>
      <c r="U125" s="38"/>
      <c r="V125" s="38"/>
      <c r="W125" s="38"/>
      <c r="X125" s="38"/>
      <c r="Y125" s="38"/>
      <c r="Z125" s="38"/>
      <c r="AA125" s="38"/>
      <c r="AB125" s="38"/>
      <c r="AC125" s="38"/>
      <c r="AD125" s="38"/>
      <c r="AE125" s="38"/>
      <c r="AR125" s="221" t="s">
        <v>136</v>
      </c>
      <c r="AT125" s="221" t="s">
        <v>131</v>
      </c>
      <c r="AU125" s="221" t="s">
        <v>86</v>
      </c>
      <c r="AY125" s="17" t="s">
        <v>130</v>
      </c>
      <c r="BE125" s="222">
        <f>IF(N125="základní",J125,0)</f>
        <v>0</v>
      </c>
      <c r="BF125" s="222">
        <f>IF(N125="snížená",J125,0)</f>
        <v>0</v>
      </c>
      <c r="BG125" s="222">
        <f>IF(N125="zákl. přenesená",J125,0)</f>
        <v>0</v>
      </c>
      <c r="BH125" s="222">
        <f>IF(N125="sníž. přenesená",J125,0)</f>
        <v>0</v>
      </c>
      <c r="BI125" s="222">
        <f>IF(N125="nulová",J125,0)</f>
        <v>0</v>
      </c>
      <c r="BJ125" s="17" t="s">
        <v>86</v>
      </c>
      <c r="BK125" s="222">
        <f>ROUND(I125*H125,2)</f>
        <v>0</v>
      </c>
      <c r="BL125" s="17" t="s">
        <v>136</v>
      </c>
      <c r="BM125" s="221" t="s">
        <v>145</v>
      </c>
    </row>
    <row r="126" s="2" customFormat="1" ht="16.5" customHeight="1">
      <c r="A126" s="38"/>
      <c r="B126" s="39"/>
      <c r="C126" s="210" t="s">
        <v>146</v>
      </c>
      <c r="D126" s="210" t="s">
        <v>131</v>
      </c>
      <c r="E126" s="211" t="s">
        <v>147</v>
      </c>
      <c r="F126" s="212" t="s">
        <v>148</v>
      </c>
      <c r="G126" s="213" t="s">
        <v>149</v>
      </c>
      <c r="H126" s="214">
        <v>570</v>
      </c>
      <c r="I126" s="215"/>
      <c r="J126" s="216">
        <f>ROUND(I126*H126,2)</f>
        <v>0</v>
      </c>
      <c r="K126" s="212" t="s">
        <v>150</v>
      </c>
      <c r="L126" s="44"/>
      <c r="M126" s="217" t="s">
        <v>1</v>
      </c>
      <c r="N126" s="218" t="s">
        <v>43</v>
      </c>
      <c r="O126" s="91"/>
      <c r="P126" s="219">
        <f>O126*H126</f>
        <v>0</v>
      </c>
      <c r="Q126" s="219">
        <v>0</v>
      </c>
      <c r="R126" s="219">
        <f>Q126*H126</f>
        <v>0</v>
      </c>
      <c r="S126" s="219">
        <v>0.28999999999999998</v>
      </c>
      <c r="T126" s="220">
        <f>S126*H126</f>
        <v>165.29999999999998</v>
      </c>
      <c r="U126" s="38"/>
      <c r="V126" s="38"/>
      <c r="W126" s="38"/>
      <c r="X126" s="38"/>
      <c r="Y126" s="38"/>
      <c r="Z126" s="38"/>
      <c r="AA126" s="38"/>
      <c r="AB126" s="38"/>
      <c r="AC126" s="38"/>
      <c r="AD126" s="38"/>
      <c r="AE126" s="38"/>
      <c r="AR126" s="221" t="s">
        <v>136</v>
      </c>
      <c r="AT126" s="221" t="s">
        <v>131</v>
      </c>
      <c r="AU126" s="221" t="s">
        <v>86</v>
      </c>
      <c r="AY126" s="17" t="s">
        <v>130</v>
      </c>
      <c r="BE126" s="222">
        <f>IF(N126="základní",J126,0)</f>
        <v>0</v>
      </c>
      <c r="BF126" s="222">
        <f>IF(N126="snížená",J126,0)</f>
        <v>0</v>
      </c>
      <c r="BG126" s="222">
        <f>IF(N126="zákl. přenesená",J126,0)</f>
        <v>0</v>
      </c>
      <c r="BH126" s="222">
        <f>IF(N126="sníž. přenesená",J126,0)</f>
        <v>0</v>
      </c>
      <c r="BI126" s="222">
        <f>IF(N126="nulová",J126,0)</f>
        <v>0</v>
      </c>
      <c r="BJ126" s="17" t="s">
        <v>86</v>
      </c>
      <c r="BK126" s="222">
        <f>ROUND(I126*H126,2)</f>
        <v>0</v>
      </c>
      <c r="BL126" s="17" t="s">
        <v>136</v>
      </c>
      <c r="BM126" s="221" t="s">
        <v>151</v>
      </c>
    </row>
    <row r="127" s="2" customFormat="1">
      <c r="A127" s="38"/>
      <c r="B127" s="39"/>
      <c r="C127" s="40"/>
      <c r="D127" s="223" t="s">
        <v>152</v>
      </c>
      <c r="E127" s="40"/>
      <c r="F127" s="224" t="s">
        <v>153</v>
      </c>
      <c r="G127" s="40"/>
      <c r="H127" s="40"/>
      <c r="I127" s="225"/>
      <c r="J127" s="40"/>
      <c r="K127" s="40"/>
      <c r="L127" s="44"/>
      <c r="M127" s="226"/>
      <c r="N127" s="227"/>
      <c r="O127" s="91"/>
      <c r="P127" s="91"/>
      <c r="Q127" s="91"/>
      <c r="R127" s="91"/>
      <c r="S127" s="91"/>
      <c r="T127" s="92"/>
      <c r="U127" s="38"/>
      <c r="V127" s="38"/>
      <c r="W127" s="38"/>
      <c r="X127" s="38"/>
      <c r="Y127" s="38"/>
      <c r="Z127" s="38"/>
      <c r="AA127" s="38"/>
      <c r="AB127" s="38"/>
      <c r="AC127" s="38"/>
      <c r="AD127" s="38"/>
      <c r="AE127" s="38"/>
      <c r="AT127" s="17" t="s">
        <v>152</v>
      </c>
      <c r="AU127" s="17" t="s">
        <v>86</v>
      </c>
    </row>
    <row r="128" s="12" customFormat="1">
      <c r="A128" s="12"/>
      <c r="B128" s="228"/>
      <c r="C128" s="229"/>
      <c r="D128" s="230" t="s">
        <v>154</v>
      </c>
      <c r="E128" s="231" t="s">
        <v>1</v>
      </c>
      <c r="F128" s="232" t="s">
        <v>155</v>
      </c>
      <c r="G128" s="229"/>
      <c r="H128" s="231" t="s">
        <v>1</v>
      </c>
      <c r="I128" s="233"/>
      <c r="J128" s="229"/>
      <c r="K128" s="229"/>
      <c r="L128" s="234"/>
      <c r="M128" s="235"/>
      <c r="N128" s="236"/>
      <c r="O128" s="236"/>
      <c r="P128" s="236"/>
      <c r="Q128" s="236"/>
      <c r="R128" s="236"/>
      <c r="S128" s="236"/>
      <c r="T128" s="237"/>
      <c r="U128" s="12"/>
      <c r="V128" s="12"/>
      <c r="W128" s="12"/>
      <c r="X128" s="12"/>
      <c r="Y128" s="12"/>
      <c r="Z128" s="12"/>
      <c r="AA128" s="12"/>
      <c r="AB128" s="12"/>
      <c r="AC128" s="12"/>
      <c r="AD128" s="12"/>
      <c r="AE128" s="12"/>
      <c r="AT128" s="238" t="s">
        <v>154</v>
      </c>
      <c r="AU128" s="238" t="s">
        <v>86</v>
      </c>
      <c r="AV128" s="12" t="s">
        <v>86</v>
      </c>
      <c r="AW128" s="12" t="s">
        <v>34</v>
      </c>
      <c r="AX128" s="12" t="s">
        <v>78</v>
      </c>
      <c r="AY128" s="238" t="s">
        <v>130</v>
      </c>
    </row>
    <row r="129" s="13" customFormat="1">
      <c r="A129" s="13"/>
      <c r="B129" s="239"/>
      <c r="C129" s="240"/>
      <c r="D129" s="230" t="s">
        <v>154</v>
      </c>
      <c r="E129" s="241" t="s">
        <v>1</v>
      </c>
      <c r="F129" s="242" t="s">
        <v>156</v>
      </c>
      <c r="G129" s="240"/>
      <c r="H129" s="243">
        <v>225</v>
      </c>
      <c r="I129" s="244"/>
      <c r="J129" s="240"/>
      <c r="K129" s="240"/>
      <c r="L129" s="245"/>
      <c r="M129" s="246"/>
      <c r="N129" s="247"/>
      <c r="O129" s="247"/>
      <c r="P129" s="247"/>
      <c r="Q129" s="247"/>
      <c r="R129" s="247"/>
      <c r="S129" s="247"/>
      <c r="T129" s="248"/>
      <c r="U129" s="13"/>
      <c r="V129" s="13"/>
      <c r="W129" s="13"/>
      <c r="X129" s="13"/>
      <c r="Y129" s="13"/>
      <c r="Z129" s="13"/>
      <c r="AA129" s="13"/>
      <c r="AB129" s="13"/>
      <c r="AC129" s="13"/>
      <c r="AD129" s="13"/>
      <c r="AE129" s="13"/>
      <c r="AT129" s="249" t="s">
        <v>154</v>
      </c>
      <c r="AU129" s="249" t="s">
        <v>86</v>
      </c>
      <c r="AV129" s="13" t="s">
        <v>88</v>
      </c>
      <c r="AW129" s="13" t="s">
        <v>34</v>
      </c>
      <c r="AX129" s="13" t="s">
        <v>78</v>
      </c>
      <c r="AY129" s="249" t="s">
        <v>130</v>
      </c>
    </row>
    <row r="130" s="13" customFormat="1">
      <c r="A130" s="13"/>
      <c r="B130" s="239"/>
      <c r="C130" s="240"/>
      <c r="D130" s="230" t="s">
        <v>154</v>
      </c>
      <c r="E130" s="241" t="s">
        <v>1</v>
      </c>
      <c r="F130" s="242" t="s">
        <v>157</v>
      </c>
      <c r="G130" s="240"/>
      <c r="H130" s="243">
        <v>345</v>
      </c>
      <c r="I130" s="244"/>
      <c r="J130" s="240"/>
      <c r="K130" s="240"/>
      <c r="L130" s="245"/>
      <c r="M130" s="246"/>
      <c r="N130" s="247"/>
      <c r="O130" s="247"/>
      <c r="P130" s="247"/>
      <c r="Q130" s="247"/>
      <c r="R130" s="247"/>
      <c r="S130" s="247"/>
      <c r="T130" s="248"/>
      <c r="U130" s="13"/>
      <c r="V130" s="13"/>
      <c r="W130" s="13"/>
      <c r="X130" s="13"/>
      <c r="Y130" s="13"/>
      <c r="Z130" s="13"/>
      <c r="AA130" s="13"/>
      <c r="AB130" s="13"/>
      <c r="AC130" s="13"/>
      <c r="AD130" s="13"/>
      <c r="AE130" s="13"/>
      <c r="AT130" s="249" t="s">
        <v>154</v>
      </c>
      <c r="AU130" s="249" t="s">
        <v>86</v>
      </c>
      <c r="AV130" s="13" t="s">
        <v>88</v>
      </c>
      <c r="AW130" s="13" t="s">
        <v>34</v>
      </c>
      <c r="AX130" s="13" t="s">
        <v>78</v>
      </c>
      <c r="AY130" s="249" t="s">
        <v>130</v>
      </c>
    </row>
    <row r="131" s="14" customFormat="1">
      <c r="A131" s="14"/>
      <c r="B131" s="250"/>
      <c r="C131" s="251"/>
      <c r="D131" s="230" t="s">
        <v>154</v>
      </c>
      <c r="E131" s="252" t="s">
        <v>1</v>
      </c>
      <c r="F131" s="253" t="s">
        <v>158</v>
      </c>
      <c r="G131" s="251"/>
      <c r="H131" s="254">
        <v>570</v>
      </c>
      <c r="I131" s="255"/>
      <c r="J131" s="251"/>
      <c r="K131" s="251"/>
      <c r="L131" s="256"/>
      <c r="M131" s="257"/>
      <c r="N131" s="258"/>
      <c r="O131" s="258"/>
      <c r="P131" s="258"/>
      <c r="Q131" s="258"/>
      <c r="R131" s="258"/>
      <c r="S131" s="258"/>
      <c r="T131" s="259"/>
      <c r="U131" s="14"/>
      <c r="V131" s="14"/>
      <c r="W131" s="14"/>
      <c r="X131" s="14"/>
      <c r="Y131" s="14"/>
      <c r="Z131" s="14"/>
      <c r="AA131" s="14"/>
      <c r="AB131" s="14"/>
      <c r="AC131" s="14"/>
      <c r="AD131" s="14"/>
      <c r="AE131" s="14"/>
      <c r="AT131" s="260" t="s">
        <v>154</v>
      </c>
      <c r="AU131" s="260" t="s">
        <v>86</v>
      </c>
      <c r="AV131" s="14" t="s">
        <v>136</v>
      </c>
      <c r="AW131" s="14" t="s">
        <v>34</v>
      </c>
      <c r="AX131" s="14" t="s">
        <v>86</v>
      </c>
      <c r="AY131" s="260" t="s">
        <v>130</v>
      </c>
    </row>
    <row r="132" s="2" customFormat="1" ht="21.75" customHeight="1">
      <c r="A132" s="38"/>
      <c r="B132" s="39"/>
      <c r="C132" s="210" t="s">
        <v>142</v>
      </c>
      <c r="D132" s="210" t="s">
        <v>131</v>
      </c>
      <c r="E132" s="211" t="s">
        <v>159</v>
      </c>
      <c r="F132" s="212" t="s">
        <v>160</v>
      </c>
      <c r="G132" s="213" t="s">
        <v>161</v>
      </c>
      <c r="H132" s="214">
        <v>548</v>
      </c>
      <c r="I132" s="215"/>
      <c r="J132" s="216">
        <f>ROUND(I132*H132,2)</f>
        <v>0</v>
      </c>
      <c r="K132" s="212" t="s">
        <v>135</v>
      </c>
      <c r="L132" s="44"/>
      <c r="M132" s="217" t="s">
        <v>1</v>
      </c>
      <c r="N132" s="218" t="s">
        <v>43</v>
      </c>
      <c r="O132" s="91"/>
      <c r="P132" s="219">
        <f>O132*H132</f>
        <v>0</v>
      </c>
      <c r="Q132" s="219">
        <v>0</v>
      </c>
      <c r="R132" s="219">
        <f>Q132*H132</f>
        <v>0</v>
      </c>
      <c r="S132" s="219">
        <v>0</v>
      </c>
      <c r="T132" s="220">
        <f>S132*H132</f>
        <v>0</v>
      </c>
      <c r="U132" s="38"/>
      <c r="V132" s="38"/>
      <c r="W132" s="38"/>
      <c r="X132" s="38"/>
      <c r="Y132" s="38"/>
      <c r="Z132" s="38"/>
      <c r="AA132" s="38"/>
      <c r="AB132" s="38"/>
      <c r="AC132" s="38"/>
      <c r="AD132" s="38"/>
      <c r="AE132" s="38"/>
      <c r="AR132" s="221" t="s">
        <v>136</v>
      </c>
      <c r="AT132" s="221" t="s">
        <v>131</v>
      </c>
      <c r="AU132" s="221" t="s">
        <v>86</v>
      </c>
      <c r="AY132" s="17" t="s">
        <v>130</v>
      </c>
      <c r="BE132" s="222">
        <f>IF(N132="základní",J132,0)</f>
        <v>0</v>
      </c>
      <c r="BF132" s="222">
        <f>IF(N132="snížená",J132,0)</f>
        <v>0</v>
      </c>
      <c r="BG132" s="222">
        <f>IF(N132="zákl. přenesená",J132,0)</f>
        <v>0</v>
      </c>
      <c r="BH132" s="222">
        <f>IF(N132="sníž. přenesená",J132,0)</f>
        <v>0</v>
      </c>
      <c r="BI132" s="222">
        <f>IF(N132="nulová",J132,0)</f>
        <v>0</v>
      </c>
      <c r="BJ132" s="17" t="s">
        <v>86</v>
      </c>
      <c r="BK132" s="222">
        <f>ROUND(I132*H132,2)</f>
        <v>0</v>
      </c>
      <c r="BL132" s="17" t="s">
        <v>136</v>
      </c>
      <c r="BM132" s="221" t="s">
        <v>8</v>
      </c>
    </row>
    <row r="133" s="12" customFormat="1">
      <c r="A133" s="12"/>
      <c r="B133" s="228"/>
      <c r="C133" s="229"/>
      <c r="D133" s="230" t="s">
        <v>154</v>
      </c>
      <c r="E133" s="231" t="s">
        <v>1</v>
      </c>
      <c r="F133" s="232" t="s">
        <v>155</v>
      </c>
      <c r="G133" s="229"/>
      <c r="H133" s="231" t="s">
        <v>1</v>
      </c>
      <c r="I133" s="233"/>
      <c r="J133" s="229"/>
      <c r="K133" s="229"/>
      <c r="L133" s="234"/>
      <c r="M133" s="235"/>
      <c r="N133" s="236"/>
      <c r="O133" s="236"/>
      <c r="P133" s="236"/>
      <c r="Q133" s="236"/>
      <c r="R133" s="236"/>
      <c r="S133" s="236"/>
      <c r="T133" s="237"/>
      <c r="U133" s="12"/>
      <c r="V133" s="12"/>
      <c r="W133" s="12"/>
      <c r="X133" s="12"/>
      <c r="Y133" s="12"/>
      <c r="Z133" s="12"/>
      <c r="AA133" s="12"/>
      <c r="AB133" s="12"/>
      <c r="AC133" s="12"/>
      <c r="AD133" s="12"/>
      <c r="AE133" s="12"/>
      <c r="AT133" s="238" t="s">
        <v>154</v>
      </c>
      <c r="AU133" s="238" t="s">
        <v>86</v>
      </c>
      <c r="AV133" s="12" t="s">
        <v>86</v>
      </c>
      <c r="AW133" s="12" t="s">
        <v>34</v>
      </c>
      <c r="AX133" s="12" t="s">
        <v>78</v>
      </c>
      <c r="AY133" s="238" t="s">
        <v>130</v>
      </c>
    </row>
    <row r="134" s="13" customFormat="1">
      <c r="A134" s="13"/>
      <c r="B134" s="239"/>
      <c r="C134" s="240"/>
      <c r="D134" s="230" t="s">
        <v>154</v>
      </c>
      <c r="E134" s="241" t="s">
        <v>1</v>
      </c>
      <c r="F134" s="242" t="s">
        <v>162</v>
      </c>
      <c r="G134" s="240"/>
      <c r="H134" s="243">
        <v>548</v>
      </c>
      <c r="I134" s="244"/>
      <c r="J134" s="240"/>
      <c r="K134" s="240"/>
      <c r="L134" s="245"/>
      <c r="M134" s="246"/>
      <c r="N134" s="247"/>
      <c r="O134" s="247"/>
      <c r="P134" s="247"/>
      <c r="Q134" s="247"/>
      <c r="R134" s="247"/>
      <c r="S134" s="247"/>
      <c r="T134" s="248"/>
      <c r="U134" s="13"/>
      <c r="V134" s="13"/>
      <c r="W134" s="13"/>
      <c r="X134" s="13"/>
      <c r="Y134" s="13"/>
      <c r="Z134" s="13"/>
      <c r="AA134" s="13"/>
      <c r="AB134" s="13"/>
      <c r="AC134" s="13"/>
      <c r="AD134" s="13"/>
      <c r="AE134" s="13"/>
      <c r="AT134" s="249" t="s">
        <v>154</v>
      </c>
      <c r="AU134" s="249" t="s">
        <v>86</v>
      </c>
      <c r="AV134" s="13" t="s">
        <v>88</v>
      </c>
      <c r="AW134" s="13" t="s">
        <v>34</v>
      </c>
      <c r="AX134" s="13" t="s">
        <v>78</v>
      </c>
      <c r="AY134" s="249" t="s">
        <v>130</v>
      </c>
    </row>
    <row r="135" s="14" customFormat="1">
      <c r="A135" s="14"/>
      <c r="B135" s="250"/>
      <c r="C135" s="251"/>
      <c r="D135" s="230" t="s">
        <v>154</v>
      </c>
      <c r="E135" s="252" t="s">
        <v>1</v>
      </c>
      <c r="F135" s="253" t="s">
        <v>158</v>
      </c>
      <c r="G135" s="251"/>
      <c r="H135" s="254">
        <v>548</v>
      </c>
      <c r="I135" s="255"/>
      <c r="J135" s="251"/>
      <c r="K135" s="251"/>
      <c r="L135" s="256"/>
      <c r="M135" s="257"/>
      <c r="N135" s="258"/>
      <c r="O135" s="258"/>
      <c r="P135" s="258"/>
      <c r="Q135" s="258"/>
      <c r="R135" s="258"/>
      <c r="S135" s="258"/>
      <c r="T135" s="259"/>
      <c r="U135" s="14"/>
      <c r="V135" s="14"/>
      <c r="W135" s="14"/>
      <c r="X135" s="14"/>
      <c r="Y135" s="14"/>
      <c r="Z135" s="14"/>
      <c r="AA135" s="14"/>
      <c r="AB135" s="14"/>
      <c r="AC135" s="14"/>
      <c r="AD135" s="14"/>
      <c r="AE135" s="14"/>
      <c r="AT135" s="260" t="s">
        <v>154</v>
      </c>
      <c r="AU135" s="260" t="s">
        <v>86</v>
      </c>
      <c r="AV135" s="14" t="s">
        <v>136</v>
      </c>
      <c r="AW135" s="14" t="s">
        <v>34</v>
      </c>
      <c r="AX135" s="14" t="s">
        <v>86</v>
      </c>
      <c r="AY135" s="260" t="s">
        <v>130</v>
      </c>
    </row>
    <row r="136" s="2" customFormat="1" ht="24.15" customHeight="1">
      <c r="A136" s="38"/>
      <c r="B136" s="39"/>
      <c r="C136" s="210" t="s">
        <v>163</v>
      </c>
      <c r="D136" s="210" t="s">
        <v>131</v>
      </c>
      <c r="E136" s="211" t="s">
        <v>164</v>
      </c>
      <c r="F136" s="212" t="s">
        <v>165</v>
      </c>
      <c r="G136" s="213" t="s">
        <v>161</v>
      </c>
      <c r="H136" s="214">
        <v>225</v>
      </c>
      <c r="I136" s="215"/>
      <c r="J136" s="216">
        <f>ROUND(I136*H136,2)</f>
        <v>0</v>
      </c>
      <c r="K136" s="212" t="s">
        <v>135</v>
      </c>
      <c r="L136" s="44"/>
      <c r="M136" s="217" t="s">
        <v>1</v>
      </c>
      <c r="N136" s="218" t="s">
        <v>43</v>
      </c>
      <c r="O136" s="91"/>
      <c r="P136" s="219">
        <f>O136*H136</f>
        <v>0</v>
      </c>
      <c r="Q136" s="219">
        <v>0</v>
      </c>
      <c r="R136" s="219">
        <f>Q136*H136</f>
        <v>0</v>
      </c>
      <c r="S136" s="219">
        <v>0</v>
      </c>
      <c r="T136" s="220">
        <f>S136*H136</f>
        <v>0</v>
      </c>
      <c r="U136" s="38"/>
      <c r="V136" s="38"/>
      <c r="W136" s="38"/>
      <c r="X136" s="38"/>
      <c r="Y136" s="38"/>
      <c r="Z136" s="38"/>
      <c r="AA136" s="38"/>
      <c r="AB136" s="38"/>
      <c r="AC136" s="38"/>
      <c r="AD136" s="38"/>
      <c r="AE136" s="38"/>
      <c r="AR136" s="221" t="s">
        <v>136</v>
      </c>
      <c r="AT136" s="221" t="s">
        <v>131</v>
      </c>
      <c r="AU136" s="221" t="s">
        <v>86</v>
      </c>
      <c r="AY136" s="17" t="s">
        <v>130</v>
      </c>
      <c r="BE136" s="222">
        <f>IF(N136="základní",J136,0)</f>
        <v>0</v>
      </c>
      <c r="BF136" s="222">
        <f>IF(N136="snížená",J136,0)</f>
        <v>0</v>
      </c>
      <c r="BG136" s="222">
        <f>IF(N136="zákl. přenesená",J136,0)</f>
        <v>0</v>
      </c>
      <c r="BH136" s="222">
        <f>IF(N136="sníž. přenesená",J136,0)</f>
        <v>0</v>
      </c>
      <c r="BI136" s="222">
        <f>IF(N136="nulová",J136,0)</f>
        <v>0</v>
      </c>
      <c r="BJ136" s="17" t="s">
        <v>86</v>
      </c>
      <c r="BK136" s="222">
        <f>ROUND(I136*H136,2)</f>
        <v>0</v>
      </c>
      <c r="BL136" s="17" t="s">
        <v>136</v>
      </c>
      <c r="BM136" s="221" t="s">
        <v>166</v>
      </c>
    </row>
    <row r="137" s="12" customFormat="1">
      <c r="A137" s="12"/>
      <c r="B137" s="228"/>
      <c r="C137" s="229"/>
      <c r="D137" s="230" t="s">
        <v>154</v>
      </c>
      <c r="E137" s="231" t="s">
        <v>1</v>
      </c>
      <c r="F137" s="232" t="s">
        <v>155</v>
      </c>
      <c r="G137" s="229"/>
      <c r="H137" s="231" t="s">
        <v>1</v>
      </c>
      <c r="I137" s="233"/>
      <c r="J137" s="229"/>
      <c r="K137" s="229"/>
      <c r="L137" s="234"/>
      <c r="M137" s="235"/>
      <c r="N137" s="236"/>
      <c r="O137" s="236"/>
      <c r="P137" s="236"/>
      <c r="Q137" s="236"/>
      <c r="R137" s="236"/>
      <c r="S137" s="236"/>
      <c r="T137" s="237"/>
      <c r="U137" s="12"/>
      <c r="V137" s="12"/>
      <c r="W137" s="12"/>
      <c r="X137" s="12"/>
      <c r="Y137" s="12"/>
      <c r="Z137" s="12"/>
      <c r="AA137" s="12"/>
      <c r="AB137" s="12"/>
      <c r="AC137" s="12"/>
      <c r="AD137" s="12"/>
      <c r="AE137" s="12"/>
      <c r="AT137" s="238" t="s">
        <v>154</v>
      </c>
      <c r="AU137" s="238" t="s">
        <v>86</v>
      </c>
      <c r="AV137" s="12" t="s">
        <v>86</v>
      </c>
      <c r="AW137" s="12" t="s">
        <v>34</v>
      </c>
      <c r="AX137" s="12" t="s">
        <v>78</v>
      </c>
      <c r="AY137" s="238" t="s">
        <v>130</v>
      </c>
    </row>
    <row r="138" s="13" customFormat="1">
      <c r="A138" s="13"/>
      <c r="B138" s="239"/>
      <c r="C138" s="240"/>
      <c r="D138" s="230" t="s">
        <v>154</v>
      </c>
      <c r="E138" s="241" t="s">
        <v>1</v>
      </c>
      <c r="F138" s="242" t="s">
        <v>167</v>
      </c>
      <c r="G138" s="240"/>
      <c r="H138" s="243">
        <v>225</v>
      </c>
      <c r="I138" s="244"/>
      <c r="J138" s="240"/>
      <c r="K138" s="240"/>
      <c r="L138" s="245"/>
      <c r="M138" s="246"/>
      <c r="N138" s="247"/>
      <c r="O138" s="247"/>
      <c r="P138" s="247"/>
      <c r="Q138" s="247"/>
      <c r="R138" s="247"/>
      <c r="S138" s="247"/>
      <c r="T138" s="248"/>
      <c r="U138" s="13"/>
      <c r="V138" s="13"/>
      <c r="W138" s="13"/>
      <c r="X138" s="13"/>
      <c r="Y138" s="13"/>
      <c r="Z138" s="13"/>
      <c r="AA138" s="13"/>
      <c r="AB138" s="13"/>
      <c r="AC138" s="13"/>
      <c r="AD138" s="13"/>
      <c r="AE138" s="13"/>
      <c r="AT138" s="249" t="s">
        <v>154</v>
      </c>
      <c r="AU138" s="249" t="s">
        <v>86</v>
      </c>
      <c r="AV138" s="13" t="s">
        <v>88</v>
      </c>
      <c r="AW138" s="13" t="s">
        <v>34</v>
      </c>
      <c r="AX138" s="13" t="s">
        <v>78</v>
      </c>
      <c r="AY138" s="249" t="s">
        <v>130</v>
      </c>
    </row>
    <row r="139" s="14" customFormat="1">
      <c r="A139" s="14"/>
      <c r="B139" s="250"/>
      <c r="C139" s="251"/>
      <c r="D139" s="230" t="s">
        <v>154</v>
      </c>
      <c r="E139" s="252" t="s">
        <v>1</v>
      </c>
      <c r="F139" s="253" t="s">
        <v>158</v>
      </c>
      <c r="G139" s="251"/>
      <c r="H139" s="254">
        <v>225</v>
      </c>
      <c r="I139" s="255"/>
      <c r="J139" s="251"/>
      <c r="K139" s="251"/>
      <c r="L139" s="256"/>
      <c r="M139" s="257"/>
      <c r="N139" s="258"/>
      <c r="O139" s="258"/>
      <c r="P139" s="258"/>
      <c r="Q139" s="258"/>
      <c r="R139" s="258"/>
      <c r="S139" s="258"/>
      <c r="T139" s="259"/>
      <c r="U139" s="14"/>
      <c r="V139" s="14"/>
      <c r="W139" s="14"/>
      <c r="X139" s="14"/>
      <c r="Y139" s="14"/>
      <c r="Z139" s="14"/>
      <c r="AA139" s="14"/>
      <c r="AB139" s="14"/>
      <c r="AC139" s="14"/>
      <c r="AD139" s="14"/>
      <c r="AE139" s="14"/>
      <c r="AT139" s="260" t="s">
        <v>154</v>
      </c>
      <c r="AU139" s="260" t="s">
        <v>86</v>
      </c>
      <c r="AV139" s="14" t="s">
        <v>136</v>
      </c>
      <c r="AW139" s="14" t="s">
        <v>34</v>
      </c>
      <c r="AX139" s="14" t="s">
        <v>86</v>
      </c>
      <c r="AY139" s="260" t="s">
        <v>130</v>
      </c>
    </row>
    <row r="140" s="2" customFormat="1" ht="24.15" customHeight="1">
      <c r="A140" s="38"/>
      <c r="B140" s="39"/>
      <c r="C140" s="210" t="s">
        <v>145</v>
      </c>
      <c r="D140" s="210" t="s">
        <v>131</v>
      </c>
      <c r="E140" s="211" t="s">
        <v>168</v>
      </c>
      <c r="F140" s="212" t="s">
        <v>169</v>
      </c>
      <c r="G140" s="213" t="s">
        <v>161</v>
      </c>
      <c r="H140" s="214">
        <v>124</v>
      </c>
      <c r="I140" s="215"/>
      <c r="J140" s="216">
        <f>ROUND(I140*H140,2)</f>
        <v>0</v>
      </c>
      <c r="K140" s="212" t="s">
        <v>135</v>
      </c>
      <c r="L140" s="44"/>
      <c r="M140" s="217" t="s">
        <v>1</v>
      </c>
      <c r="N140" s="218" t="s">
        <v>43</v>
      </c>
      <c r="O140" s="91"/>
      <c r="P140" s="219">
        <f>O140*H140</f>
        <v>0</v>
      </c>
      <c r="Q140" s="219">
        <v>0</v>
      </c>
      <c r="R140" s="219">
        <f>Q140*H140</f>
        <v>0</v>
      </c>
      <c r="S140" s="219">
        <v>0</v>
      </c>
      <c r="T140" s="220">
        <f>S140*H140</f>
        <v>0</v>
      </c>
      <c r="U140" s="38"/>
      <c r="V140" s="38"/>
      <c r="W140" s="38"/>
      <c r="X140" s="38"/>
      <c r="Y140" s="38"/>
      <c r="Z140" s="38"/>
      <c r="AA140" s="38"/>
      <c r="AB140" s="38"/>
      <c r="AC140" s="38"/>
      <c r="AD140" s="38"/>
      <c r="AE140" s="38"/>
      <c r="AR140" s="221" t="s">
        <v>136</v>
      </c>
      <c r="AT140" s="221" t="s">
        <v>131</v>
      </c>
      <c r="AU140" s="221" t="s">
        <v>86</v>
      </c>
      <c r="AY140" s="17" t="s">
        <v>130</v>
      </c>
      <c r="BE140" s="222">
        <f>IF(N140="základní",J140,0)</f>
        <v>0</v>
      </c>
      <c r="BF140" s="222">
        <f>IF(N140="snížená",J140,0)</f>
        <v>0</v>
      </c>
      <c r="BG140" s="222">
        <f>IF(N140="zákl. přenesená",J140,0)</f>
        <v>0</v>
      </c>
      <c r="BH140" s="222">
        <f>IF(N140="sníž. přenesená",J140,0)</f>
        <v>0</v>
      </c>
      <c r="BI140" s="222">
        <f>IF(N140="nulová",J140,0)</f>
        <v>0</v>
      </c>
      <c r="BJ140" s="17" t="s">
        <v>86</v>
      </c>
      <c r="BK140" s="222">
        <f>ROUND(I140*H140,2)</f>
        <v>0</v>
      </c>
      <c r="BL140" s="17" t="s">
        <v>136</v>
      </c>
      <c r="BM140" s="221" t="s">
        <v>170</v>
      </c>
    </row>
    <row r="141" s="12" customFormat="1">
      <c r="A141" s="12"/>
      <c r="B141" s="228"/>
      <c r="C141" s="229"/>
      <c r="D141" s="230" t="s">
        <v>154</v>
      </c>
      <c r="E141" s="231" t="s">
        <v>1</v>
      </c>
      <c r="F141" s="232" t="s">
        <v>155</v>
      </c>
      <c r="G141" s="229"/>
      <c r="H141" s="231" t="s">
        <v>1</v>
      </c>
      <c r="I141" s="233"/>
      <c r="J141" s="229"/>
      <c r="K141" s="229"/>
      <c r="L141" s="234"/>
      <c r="M141" s="235"/>
      <c r="N141" s="236"/>
      <c r="O141" s="236"/>
      <c r="P141" s="236"/>
      <c r="Q141" s="236"/>
      <c r="R141" s="236"/>
      <c r="S141" s="236"/>
      <c r="T141" s="237"/>
      <c r="U141" s="12"/>
      <c r="V141" s="12"/>
      <c r="W141" s="12"/>
      <c r="X141" s="12"/>
      <c r="Y141" s="12"/>
      <c r="Z141" s="12"/>
      <c r="AA141" s="12"/>
      <c r="AB141" s="12"/>
      <c r="AC141" s="12"/>
      <c r="AD141" s="12"/>
      <c r="AE141" s="12"/>
      <c r="AT141" s="238" t="s">
        <v>154</v>
      </c>
      <c r="AU141" s="238" t="s">
        <v>86</v>
      </c>
      <c r="AV141" s="12" t="s">
        <v>86</v>
      </c>
      <c r="AW141" s="12" t="s">
        <v>34</v>
      </c>
      <c r="AX141" s="12" t="s">
        <v>78</v>
      </c>
      <c r="AY141" s="238" t="s">
        <v>130</v>
      </c>
    </row>
    <row r="142" s="13" customFormat="1">
      <c r="A142" s="13"/>
      <c r="B142" s="239"/>
      <c r="C142" s="240"/>
      <c r="D142" s="230" t="s">
        <v>154</v>
      </c>
      <c r="E142" s="241" t="s">
        <v>1</v>
      </c>
      <c r="F142" s="242" t="s">
        <v>171</v>
      </c>
      <c r="G142" s="240"/>
      <c r="H142" s="243">
        <v>124</v>
      </c>
      <c r="I142" s="244"/>
      <c r="J142" s="240"/>
      <c r="K142" s="240"/>
      <c r="L142" s="245"/>
      <c r="M142" s="246"/>
      <c r="N142" s="247"/>
      <c r="O142" s="247"/>
      <c r="P142" s="247"/>
      <c r="Q142" s="247"/>
      <c r="R142" s="247"/>
      <c r="S142" s="247"/>
      <c r="T142" s="248"/>
      <c r="U142" s="13"/>
      <c r="V142" s="13"/>
      <c r="W142" s="13"/>
      <c r="X142" s="13"/>
      <c r="Y142" s="13"/>
      <c r="Z142" s="13"/>
      <c r="AA142" s="13"/>
      <c r="AB142" s="13"/>
      <c r="AC142" s="13"/>
      <c r="AD142" s="13"/>
      <c r="AE142" s="13"/>
      <c r="AT142" s="249" t="s">
        <v>154</v>
      </c>
      <c r="AU142" s="249" t="s">
        <v>86</v>
      </c>
      <c r="AV142" s="13" t="s">
        <v>88</v>
      </c>
      <c r="AW142" s="13" t="s">
        <v>34</v>
      </c>
      <c r="AX142" s="13" t="s">
        <v>78</v>
      </c>
      <c r="AY142" s="249" t="s">
        <v>130</v>
      </c>
    </row>
    <row r="143" s="14" customFormat="1">
      <c r="A143" s="14"/>
      <c r="B143" s="250"/>
      <c r="C143" s="251"/>
      <c r="D143" s="230" t="s">
        <v>154</v>
      </c>
      <c r="E143" s="252" t="s">
        <v>1</v>
      </c>
      <c r="F143" s="253" t="s">
        <v>158</v>
      </c>
      <c r="G143" s="251"/>
      <c r="H143" s="254">
        <v>124</v>
      </c>
      <c r="I143" s="255"/>
      <c r="J143" s="251"/>
      <c r="K143" s="251"/>
      <c r="L143" s="256"/>
      <c r="M143" s="257"/>
      <c r="N143" s="258"/>
      <c r="O143" s="258"/>
      <c r="P143" s="258"/>
      <c r="Q143" s="258"/>
      <c r="R143" s="258"/>
      <c r="S143" s="258"/>
      <c r="T143" s="259"/>
      <c r="U143" s="14"/>
      <c r="V143" s="14"/>
      <c r="W143" s="14"/>
      <c r="X143" s="14"/>
      <c r="Y143" s="14"/>
      <c r="Z143" s="14"/>
      <c r="AA143" s="14"/>
      <c r="AB143" s="14"/>
      <c r="AC143" s="14"/>
      <c r="AD143" s="14"/>
      <c r="AE143" s="14"/>
      <c r="AT143" s="260" t="s">
        <v>154</v>
      </c>
      <c r="AU143" s="260" t="s">
        <v>86</v>
      </c>
      <c r="AV143" s="14" t="s">
        <v>136</v>
      </c>
      <c r="AW143" s="14" t="s">
        <v>34</v>
      </c>
      <c r="AX143" s="14" t="s">
        <v>86</v>
      </c>
      <c r="AY143" s="260" t="s">
        <v>130</v>
      </c>
    </row>
    <row r="144" s="11" customFormat="1" ht="25.92" customHeight="1">
      <c r="A144" s="11"/>
      <c r="B144" s="196"/>
      <c r="C144" s="197"/>
      <c r="D144" s="198" t="s">
        <v>77</v>
      </c>
      <c r="E144" s="199" t="s">
        <v>88</v>
      </c>
      <c r="F144" s="199" t="s">
        <v>172</v>
      </c>
      <c r="G144" s="197"/>
      <c r="H144" s="197"/>
      <c r="I144" s="200"/>
      <c r="J144" s="201">
        <f>BK144</f>
        <v>0</v>
      </c>
      <c r="K144" s="197"/>
      <c r="L144" s="202"/>
      <c r="M144" s="203"/>
      <c r="N144" s="204"/>
      <c r="O144" s="204"/>
      <c r="P144" s="205">
        <f>SUM(P145:P172)</f>
        <v>0</v>
      </c>
      <c r="Q144" s="204"/>
      <c r="R144" s="205">
        <f>SUM(R145:R172)</f>
        <v>0</v>
      </c>
      <c r="S144" s="204"/>
      <c r="T144" s="206">
        <f>SUM(T145:T172)</f>
        <v>0</v>
      </c>
      <c r="U144" s="11"/>
      <c r="V144" s="11"/>
      <c r="W144" s="11"/>
      <c r="X144" s="11"/>
      <c r="Y144" s="11"/>
      <c r="Z144" s="11"/>
      <c r="AA144" s="11"/>
      <c r="AB144" s="11"/>
      <c r="AC144" s="11"/>
      <c r="AD144" s="11"/>
      <c r="AE144" s="11"/>
      <c r="AR144" s="207" t="s">
        <v>86</v>
      </c>
      <c r="AT144" s="208" t="s">
        <v>77</v>
      </c>
      <c r="AU144" s="208" t="s">
        <v>78</v>
      </c>
      <c r="AY144" s="207" t="s">
        <v>130</v>
      </c>
      <c r="BK144" s="209">
        <f>SUM(BK145:BK172)</f>
        <v>0</v>
      </c>
    </row>
    <row r="145" s="2" customFormat="1" ht="24.15" customHeight="1">
      <c r="A145" s="38"/>
      <c r="B145" s="39"/>
      <c r="C145" s="210" t="s">
        <v>173</v>
      </c>
      <c r="D145" s="210" t="s">
        <v>131</v>
      </c>
      <c r="E145" s="211" t="s">
        <v>174</v>
      </c>
      <c r="F145" s="212" t="s">
        <v>175</v>
      </c>
      <c r="G145" s="213" t="s">
        <v>176</v>
      </c>
      <c r="H145" s="214">
        <v>9</v>
      </c>
      <c r="I145" s="215"/>
      <c r="J145" s="216">
        <f>ROUND(I145*H145,2)</f>
        <v>0</v>
      </c>
      <c r="K145" s="212" t="s">
        <v>150</v>
      </c>
      <c r="L145" s="44"/>
      <c r="M145" s="217" t="s">
        <v>1</v>
      </c>
      <c r="N145" s="218" t="s">
        <v>43</v>
      </c>
      <c r="O145" s="91"/>
      <c r="P145" s="219">
        <f>O145*H145</f>
        <v>0</v>
      </c>
      <c r="Q145" s="219">
        <v>0</v>
      </c>
      <c r="R145" s="219">
        <f>Q145*H145</f>
        <v>0</v>
      </c>
      <c r="S145" s="219">
        <v>0</v>
      </c>
      <c r="T145" s="220">
        <f>S145*H145</f>
        <v>0</v>
      </c>
      <c r="U145" s="38"/>
      <c r="V145" s="38"/>
      <c r="W145" s="38"/>
      <c r="X145" s="38"/>
      <c r="Y145" s="38"/>
      <c r="Z145" s="38"/>
      <c r="AA145" s="38"/>
      <c r="AB145" s="38"/>
      <c r="AC145" s="38"/>
      <c r="AD145" s="38"/>
      <c r="AE145" s="38"/>
      <c r="AR145" s="221" t="s">
        <v>136</v>
      </c>
      <c r="AT145" s="221" t="s">
        <v>131</v>
      </c>
      <c r="AU145" s="221" t="s">
        <v>86</v>
      </c>
      <c r="AY145" s="17" t="s">
        <v>130</v>
      </c>
      <c r="BE145" s="222">
        <f>IF(N145="základní",J145,0)</f>
        <v>0</v>
      </c>
      <c r="BF145" s="222">
        <f>IF(N145="snížená",J145,0)</f>
        <v>0</v>
      </c>
      <c r="BG145" s="222">
        <f>IF(N145="zákl. přenesená",J145,0)</f>
        <v>0</v>
      </c>
      <c r="BH145" s="222">
        <f>IF(N145="sníž. přenesená",J145,0)</f>
        <v>0</v>
      </c>
      <c r="BI145" s="222">
        <f>IF(N145="nulová",J145,0)</f>
        <v>0</v>
      </c>
      <c r="BJ145" s="17" t="s">
        <v>86</v>
      </c>
      <c r="BK145" s="222">
        <f>ROUND(I145*H145,2)</f>
        <v>0</v>
      </c>
      <c r="BL145" s="17" t="s">
        <v>136</v>
      </c>
      <c r="BM145" s="221" t="s">
        <v>177</v>
      </c>
    </row>
    <row r="146" s="2" customFormat="1">
      <c r="A146" s="38"/>
      <c r="B146" s="39"/>
      <c r="C146" s="40"/>
      <c r="D146" s="223" t="s">
        <v>152</v>
      </c>
      <c r="E146" s="40"/>
      <c r="F146" s="224" t="s">
        <v>178</v>
      </c>
      <c r="G146" s="40"/>
      <c r="H146" s="40"/>
      <c r="I146" s="225"/>
      <c r="J146" s="40"/>
      <c r="K146" s="40"/>
      <c r="L146" s="44"/>
      <c r="M146" s="226"/>
      <c r="N146" s="227"/>
      <c r="O146" s="91"/>
      <c r="P146" s="91"/>
      <c r="Q146" s="91"/>
      <c r="R146" s="91"/>
      <c r="S146" s="91"/>
      <c r="T146" s="92"/>
      <c r="U146" s="38"/>
      <c r="V146" s="38"/>
      <c r="W146" s="38"/>
      <c r="X146" s="38"/>
      <c r="Y146" s="38"/>
      <c r="Z146" s="38"/>
      <c r="AA146" s="38"/>
      <c r="AB146" s="38"/>
      <c r="AC146" s="38"/>
      <c r="AD146" s="38"/>
      <c r="AE146" s="38"/>
      <c r="AT146" s="17" t="s">
        <v>152</v>
      </c>
      <c r="AU146" s="17" t="s">
        <v>86</v>
      </c>
    </row>
    <row r="147" s="13" customFormat="1">
      <c r="A147" s="13"/>
      <c r="B147" s="239"/>
      <c r="C147" s="240"/>
      <c r="D147" s="230" t="s">
        <v>154</v>
      </c>
      <c r="E147" s="241" t="s">
        <v>1</v>
      </c>
      <c r="F147" s="242" t="s">
        <v>173</v>
      </c>
      <c r="G147" s="240"/>
      <c r="H147" s="243">
        <v>9</v>
      </c>
      <c r="I147" s="244"/>
      <c r="J147" s="240"/>
      <c r="K147" s="240"/>
      <c r="L147" s="245"/>
      <c r="M147" s="246"/>
      <c r="N147" s="247"/>
      <c r="O147" s="247"/>
      <c r="P147" s="247"/>
      <c r="Q147" s="247"/>
      <c r="R147" s="247"/>
      <c r="S147" s="247"/>
      <c r="T147" s="248"/>
      <c r="U147" s="13"/>
      <c r="V147" s="13"/>
      <c r="W147" s="13"/>
      <c r="X147" s="13"/>
      <c r="Y147" s="13"/>
      <c r="Z147" s="13"/>
      <c r="AA147" s="13"/>
      <c r="AB147" s="13"/>
      <c r="AC147" s="13"/>
      <c r="AD147" s="13"/>
      <c r="AE147" s="13"/>
      <c r="AT147" s="249" t="s">
        <v>154</v>
      </c>
      <c r="AU147" s="249" t="s">
        <v>86</v>
      </c>
      <c r="AV147" s="13" t="s">
        <v>88</v>
      </c>
      <c r="AW147" s="13" t="s">
        <v>34</v>
      </c>
      <c r="AX147" s="13" t="s">
        <v>78</v>
      </c>
      <c r="AY147" s="249" t="s">
        <v>130</v>
      </c>
    </row>
    <row r="148" s="14" customFormat="1">
      <c r="A148" s="14"/>
      <c r="B148" s="250"/>
      <c r="C148" s="251"/>
      <c r="D148" s="230" t="s">
        <v>154</v>
      </c>
      <c r="E148" s="252" t="s">
        <v>1</v>
      </c>
      <c r="F148" s="253" t="s">
        <v>158</v>
      </c>
      <c r="G148" s="251"/>
      <c r="H148" s="254">
        <v>9</v>
      </c>
      <c r="I148" s="255"/>
      <c r="J148" s="251"/>
      <c r="K148" s="251"/>
      <c r="L148" s="256"/>
      <c r="M148" s="257"/>
      <c r="N148" s="258"/>
      <c r="O148" s="258"/>
      <c r="P148" s="258"/>
      <c r="Q148" s="258"/>
      <c r="R148" s="258"/>
      <c r="S148" s="258"/>
      <c r="T148" s="259"/>
      <c r="U148" s="14"/>
      <c r="V148" s="14"/>
      <c r="W148" s="14"/>
      <c r="X148" s="14"/>
      <c r="Y148" s="14"/>
      <c r="Z148" s="14"/>
      <c r="AA148" s="14"/>
      <c r="AB148" s="14"/>
      <c r="AC148" s="14"/>
      <c r="AD148" s="14"/>
      <c r="AE148" s="14"/>
      <c r="AT148" s="260" t="s">
        <v>154</v>
      </c>
      <c r="AU148" s="260" t="s">
        <v>86</v>
      </c>
      <c r="AV148" s="14" t="s">
        <v>136</v>
      </c>
      <c r="AW148" s="14" t="s">
        <v>34</v>
      </c>
      <c r="AX148" s="14" t="s">
        <v>86</v>
      </c>
      <c r="AY148" s="260" t="s">
        <v>130</v>
      </c>
    </row>
    <row r="149" s="2" customFormat="1" ht="24.15" customHeight="1">
      <c r="A149" s="38"/>
      <c r="B149" s="39"/>
      <c r="C149" s="210" t="s">
        <v>151</v>
      </c>
      <c r="D149" s="210" t="s">
        <v>131</v>
      </c>
      <c r="E149" s="211" t="s">
        <v>179</v>
      </c>
      <c r="F149" s="212" t="s">
        <v>180</v>
      </c>
      <c r="G149" s="213" t="s">
        <v>176</v>
      </c>
      <c r="H149" s="214">
        <v>2</v>
      </c>
      <c r="I149" s="215"/>
      <c r="J149" s="216">
        <f>ROUND(I149*H149,2)</f>
        <v>0</v>
      </c>
      <c r="K149" s="212" t="s">
        <v>150</v>
      </c>
      <c r="L149" s="44"/>
      <c r="M149" s="217" t="s">
        <v>1</v>
      </c>
      <c r="N149" s="218" t="s">
        <v>43</v>
      </c>
      <c r="O149" s="91"/>
      <c r="P149" s="219">
        <f>O149*H149</f>
        <v>0</v>
      </c>
      <c r="Q149" s="219">
        <v>0</v>
      </c>
      <c r="R149" s="219">
        <f>Q149*H149</f>
        <v>0</v>
      </c>
      <c r="S149" s="219">
        <v>0</v>
      </c>
      <c r="T149" s="220">
        <f>S149*H149</f>
        <v>0</v>
      </c>
      <c r="U149" s="38"/>
      <c r="V149" s="38"/>
      <c r="W149" s="38"/>
      <c r="X149" s="38"/>
      <c r="Y149" s="38"/>
      <c r="Z149" s="38"/>
      <c r="AA149" s="38"/>
      <c r="AB149" s="38"/>
      <c r="AC149" s="38"/>
      <c r="AD149" s="38"/>
      <c r="AE149" s="38"/>
      <c r="AR149" s="221" t="s">
        <v>136</v>
      </c>
      <c r="AT149" s="221" t="s">
        <v>131</v>
      </c>
      <c r="AU149" s="221" t="s">
        <v>86</v>
      </c>
      <c r="AY149" s="17" t="s">
        <v>130</v>
      </c>
      <c r="BE149" s="222">
        <f>IF(N149="základní",J149,0)</f>
        <v>0</v>
      </c>
      <c r="BF149" s="222">
        <f>IF(N149="snížená",J149,0)</f>
        <v>0</v>
      </c>
      <c r="BG149" s="222">
        <f>IF(N149="zákl. přenesená",J149,0)</f>
        <v>0</v>
      </c>
      <c r="BH149" s="222">
        <f>IF(N149="sníž. přenesená",J149,0)</f>
        <v>0</v>
      </c>
      <c r="BI149" s="222">
        <f>IF(N149="nulová",J149,0)</f>
        <v>0</v>
      </c>
      <c r="BJ149" s="17" t="s">
        <v>86</v>
      </c>
      <c r="BK149" s="222">
        <f>ROUND(I149*H149,2)</f>
        <v>0</v>
      </c>
      <c r="BL149" s="17" t="s">
        <v>136</v>
      </c>
      <c r="BM149" s="221" t="s">
        <v>181</v>
      </c>
    </row>
    <row r="150" s="2" customFormat="1">
      <c r="A150" s="38"/>
      <c r="B150" s="39"/>
      <c r="C150" s="40"/>
      <c r="D150" s="223" t="s">
        <v>152</v>
      </c>
      <c r="E150" s="40"/>
      <c r="F150" s="224" t="s">
        <v>182</v>
      </c>
      <c r="G150" s="40"/>
      <c r="H150" s="40"/>
      <c r="I150" s="225"/>
      <c r="J150" s="40"/>
      <c r="K150" s="40"/>
      <c r="L150" s="44"/>
      <c r="M150" s="226"/>
      <c r="N150" s="227"/>
      <c r="O150" s="91"/>
      <c r="P150" s="91"/>
      <c r="Q150" s="91"/>
      <c r="R150" s="91"/>
      <c r="S150" s="91"/>
      <c r="T150" s="92"/>
      <c r="U150" s="38"/>
      <c r="V150" s="38"/>
      <c r="W150" s="38"/>
      <c r="X150" s="38"/>
      <c r="Y150" s="38"/>
      <c r="Z150" s="38"/>
      <c r="AA150" s="38"/>
      <c r="AB150" s="38"/>
      <c r="AC150" s="38"/>
      <c r="AD150" s="38"/>
      <c r="AE150" s="38"/>
      <c r="AT150" s="17" t="s">
        <v>152</v>
      </c>
      <c r="AU150" s="17" t="s">
        <v>86</v>
      </c>
    </row>
    <row r="151" s="13" customFormat="1">
      <c r="A151" s="13"/>
      <c r="B151" s="239"/>
      <c r="C151" s="240"/>
      <c r="D151" s="230" t="s">
        <v>154</v>
      </c>
      <c r="E151" s="241" t="s">
        <v>1</v>
      </c>
      <c r="F151" s="242" t="s">
        <v>88</v>
      </c>
      <c r="G151" s="240"/>
      <c r="H151" s="243">
        <v>2</v>
      </c>
      <c r="I151" s="244"/>
      <c r="J151" s="240"/>
      <c r="K151" s="240"/>
      <c r="L151" s="245"/>
      <c r="M151" s="246"/>
      <c r="N151" s="247"/>
      <c r="O151" s="247"/>
      <c r="P151" s="247"/>
      <c r="Q151" s="247"/>
      <c r="R151" s="247"/>
      <c r="S151" s="247"/>
      <c r="T151" s="248"/>
      <c r="U151" s="13"/>
      <c r="V151" s="13"/>
      <c r="W151" s="13"/>
      <c r="X151" s="13"/>
      <c r="Y151" s="13"/>
      <c r="Z151" s="13"/>
      <c r="AA151" s="13"/>
      <c r="AB151" s="13"/>
      <c r="AC151" s="13"/>
      <c r="AD151" s="13"/>
      <c r="AE151" s="13"/>
      <c r="AT151" s="249" t="s">
        <v>154</v>
      </c>
      <c r="AU151" s="249" t="s">
        <v>86</v>
      </c>
      <c r="AV151" s="13" t="s">
        <v>88</v>
      </c>
      <c r="AW151" s="13" t="s">
        <v>34</v>
      </c>
      <c r="AX151" s="13" t="s">
        <v>78</v>
      </c>
      <c r="AY151" s="249" t="s">
        <v>130</v>
      </c>
    </row>
    <row r="152" s="14" customFormat="1">
      <c r="A152" s="14"/>
      <c r="B152" s="250"/>
      <c r="C152" s="251"/>
      <c r="D152" s="230" t="s">
        <v>154</v>
      </c>
      <c r="E152" s="252" t="s">
        <v>1</v>
      </c>
      <c r="F152" s="253" t="s">
        <v>158</v>
      </c>
      <c r="G152" s="251"/>
      <c r="H152" s="254">
        <v>2</v>
      </c>
      <c r="I152" s="255"/>
      <c r="J152" s="251"/>
      <c r="K152" s="251"/>
      <c r="L152" s="256"/>
      <c r="M152" s="257"/>
      <c r="N152" s="258"/>
      <c r="O152" s="258"/>
      <c r="P152" s="258"/>
      <c r="Q152" s="258"/>
      <c r="R152" s="258"/>
      <c r="S152" s="258"/>
      <c r="T152" s="259"/>
      <c r="U152" s="14"/>
      <c r="V152" s="14"/>
      <c r="W152" s="14"/>
      <c r="X152" s="14"/>
      <c r="Y152" s="14"/>
      <c r="Z152" s="14"/>
      <c r="AA152" s="14"/>
      <c r="AB152" s="14"/>
      <c r="AC152" s="14"/>
      <c r="AD152" s="14"/>
      <c r="AE152" s="14"/>
      <c r="AT152" s="260" t="s">
        <v>154</v>
      </c>
      <c r="AU152" s="260" t="s">
        <v>86</v>
      </c>
      <c r="AV152" s="14" t="s">
        <v>136</v>
      </c>
      <c r="AW152" s="14" t="s">
        <v>34</v>
      </c>
      <c r="AX152" s="14" t="s">
        <v>86</v>
      </c>
      <c r="AY152" s="260" t="s">
        <v>130</v>
      </c>
    </row>
    <row r="153" s="2" customFormat="1" ht="24.15" customHeight="1">
      <c r="A153" s="38"/>
      <c r="B153" s="39"/>
      <c r="C153" s="210" t="s">
        <v>183</v>
      </c>
      <c r="D153" s="210" t="s">
        <v>131</v>
      </c>
      <c r="E153" s="211" t="s">
        <v>184</v>
      </c>
      <c r="F153" s="212" t="s">
        <v>185</v>
      </c>
      <c r="G153" s="213" t="s">
        <v>176</v>
      </c>
      <c r="H153" s="214">
        <v>2</v>
      </c>
      <c r="I153" s="215"/>
      <c r="J153" s="216">
        <f>ROUND(I153*H153,2)</f>
        <v>0</v>
      </c>
      <c r="K153" s="212" t="s">
        <v>150</v>
      </c>
      <c r="L153" s="44"/>
      <c r="M153" s="217" t="s">
        <v>1</v>
      </c>
      <c r="N153" s="218" t="s">
        <v>43</v>
      </c>
      <c r="O153" s="91"/>
      <c r="P153" s="219">
        <f>O153*H153</f>
        <v>0</v>
      </c>
      <c r="Q153" s="219">
        <v>0</v>
      </c>
      <c r="R153" s="219">
        <f>Q153*H153</f>
        <v>0</v>
      </c>
      <c r="S153" s="219">
        <v>0</v>
      </c>
      <c r="T153" s="220">
        <f>S153*H153</f>
        <v>0</v>
      </c>
      <c r="U153" s="38"/>
      <c r="V153" s="38"/>
      <c r="W153" s="38"/>
      <c r="X153" s="38"/>
      <c r="Y153" s="38"/>
      <c r="Z153" s="38"/>
      <c r="AA153" s="38"/>
      <c r="AB153" s="38"/>
      <c r="AC153" s="38"/>
      <c r="AD153" s="38"/>
      <c r="AE153" s="38"/>
      <c r="AR153" s="221" t="s">
        <v>136</v>
      </c>
      <c r="AT153" s="221" t="s">
        <v>131</v>
      </c>
      <c r="AU153" s="221" t="s">
        <v>86</v>
      </c>
      <c r="AY153" s="17" t="s">
        <v>130</v>
      </c>
      <c r="BE153" s="222">
        <f>IF(N153="základní",J153,0)</f>
        <v>0</v>
      </c>
      <c r="BF153" s="222">
        <f>IF(N153="snížená",J153,0)</f>
        <v>0</v>
      </c>
      <c r="BG153" s="222">
        <f>IF(N153="zákl. přenesená",J153,0)</f>
        <v>0</v>
      </c>
      <c r="BH153" s="222">
        <f>IF(N153="sníž. přenesená",J153,0)</f>
        <v>0</v>
      </c>
      <c r="BI153" s="222">
        <f>IF(N153="nulová",J153,0)</f>
        <v>0</v>
      </c>
      <c r="BJ153" s="17" t="s">
        <v>86</v>
      </c>
      <c r="BK153" s="222">
        <f>ROUND(I153*H153,2)</f>
        <v>0</v>
      </c>
      <c r="BL153" s="17" t="s">
        <v>136</v>
      </c>
      <c r="BM153" s="221" t="s">
        <v>186</v>
      </c>
    </row>
    <row r="154" s="2" customFormat="1">
      <c r="A154" s="38"/>
      <c r="B154" s="39"/>
      <c r="C154" s="40"/>
      <c r="D154" s="223" t="s">
        <v>152</v>
      </c>
      <c r="E154" s="40"/>
      <c r="F154" s="224" t="s">
        <v>187</v>
      </c>
      <c r="G154" s="40"/>
      <c r="H154" s="40"/>
      <c r="I154" s="225"/>
      <c r="J154" s="40"/>
      <c r="K154" s="40"/>
      <c r="L154" s="44"/>
      <c r="M154" s="226"/>
      <c r="N154" s="227"/>
      <c r="O154" s="91"/>
      <c r="P154" s="91"/>
      <c r="Q154" s="91"/>
      <c r="R154" s="91"/>
      <c r="S154" s="91"/>
      <c r="T154" s="92"/>
      <c r="U154" s="38"/>
      <c r="V154" s="38"/>
      <c r="W154" s="38"/>
      <c r="X154" s="38"/>
      <c r="Y154" s="38"/>
      <c r="Z154" s="38"/>
      <c r="AA154" s="38"/>
      <c r="AB154" s="38"/>
      <c r="AC154" s="38"/>
      <c r="AD154" s="38"/>
      <c r="AE154" s="38"/>
      <c r="AT154" s="17" t="s">
        <v>152</v>
      </c>
      <c r="AU154" s="17" t="s">
        <v>86</v>
      </c>
    </row>
    <row r="155" s="13" customFormat="1">
      <c r="A155" s="13"/>
      <c r="B155" s="239"/>
      <c r="C155" s="240"/>
      <c r="D155" s="230" t="s">
        <v>154</v>
      </c>
      <c r="E155" s="241" t="s">
        <v>1</v>
      </c>
      <c r="F155" s="242" t="s">
        <v>88</v>
      </c>
      <c r="G155" s="240"/>
      <c r="H155" s="243">
        <v>2</v>
      </c>
      <c r="I155" s="244"/>
      <c r="J155" s="240"/>
      <c r="K155" s="240"/>
      <c r="L155" s="245"/>
      <c r="M155" s="246"/>
      <c r="N155" s="247"/>
      <c r="O155" s="247"/>
      <c r="P155" s="247"/>
      <c r="Q155" s="247"/>
      <c r="R155" s="247"/>
      <c r="S155" s="247"/>
      <c r="T155" s="248"/>
      <c r="U155" s="13"/>
      <c r="V155" s="13"/>
      <c r="W155" s="13"/>
      <c r="X155" s="13"/>
      <c r="Y155" s="13"/>
      <c r="Z155" s="13"/>
      <c r="AA155" s="13"/>
      <c r="AB155" s="13"/>
      <c r="AC155" s="13"/>
      <c r="AD155" s="13"/>
      <c r="AE155" s="13"/>
      <c r="AT155" s="249" t="s">
        <v>154</v>
      </c>
      <c r="AU155" s="249" t="s">
        <v>86</v>
      </c>
      <c r="AV155" s="13" t="s">
        <v>88</v>
      </c>
      <c r="AW155" s="13" t="s">
        <v>34</v>
      </c>
      <c r="AX155" s="13" t="s">
        <v>78</v>
      </c>
      <c r="AY155" s="249" t="s">
        <v>130</v>
      </c>
    </row>
    <row r="156" s="14" customFormat="1">
      <c r="A156" s="14"/>
      <c r="B156" s="250"/>
      <c r="C156" s="251"/>
      <c r="D156" s="230" t="s">
        <v>154</v>
      </c>
      <c r="E156" s="252" t="s">
        <v>1</v>
      </c>
      <c r="F156" s="253" t="s">
        <v>158</v>
      </c>
      <c r="G156" s="251"/>
      <c r="H156" s="254">
        <v>2</v>
      </c>
      <c r="I156" s="255"/>
      <c r="J156" s="251"/>
      <c r="K156" s="251"/>
      <c r="L156" s="256"/>
      <c r="M156" s="257"/>
      <c r="N156" s="258"/>
      <c r="O156" s="258"/>
      <c r="P156" s="258"/>
      <c r="Q156" s="258"/>
      <c r="R156" s="258"/>
      <c r="S156" s="258"/>
      <c r="T156" s="259"/>
      <c r="U156" s="14"/>
      <c r="V156" s="14"/>
      <c r="W156" s="14"/>
      <c r="X156" s="14"/>
      <c r="Y156" s="14"/>
      <c r="Z156" s="14"/>
      <c r="AA156" s="14"/>
      <c r="AB156" s="14"/>
      <c r="AC156" s="14"/>
      <c r="AD156" s="14"/>
      <c r="AE156" s="14"/>
      <c r="AT156" s="260" t="s">
        <v>154</v>
      </c>
      <c r="AU156" s="260" t="s">
        <v>86</v>
      </c>
      <c r="AV156" s="14" t="s">
        <v>136</v>
      </c>
      <c r="AW156" s="14" t="s">
        <v>34</v>
      </c>
      <c r="AX156" s="14" t="s">
        <v>86</v>
      </c>
      <c r="AY156" s="260" t="s">
        <v>130</v>
      </c>
    </row>
    <row r="157" s="2" customFormat="1" ht="24.15" customHeight="1">
      <c r="A157" s="38"/>
      <c r="B157" s="39"/>
      <c r="C157" s="210" t="s">
        <v>8</v>
      </c>
      <c r="D157" s="210" t="s">
        <v>131</v>
      </c>
      <c r="E157" s="211" t="s">
        <v>188</v>
      </c>
      <c r="F157" s="212" t="s">
        <v>189</v>
      </c>
      <c r="G157" s="213" t="s">
        <v>176</v>
      </c>
      <c r="H157" s="214">
        <v>2</v>
      </c>
      <c r="I157" s="215"/>
      <c r="J157" s="216">
        <f>ROUND(I157*H157,2)</f>
        <v>0</v>
      </c>
      <c r="K157" s="212" t="s">
        <v>150</v>
      </c>
      <c r="L157" s="44"/>
      <c r="M157" s="217" t="s">
        <v>1</v>
      </c>
      <c r="N157" s="218" t="s">
        <v>43</v>
      </c>
      <c r="O157" s="91"/>
      <c r="P157" s="219">
        <f>O157*H157</f>
        <v>0</v>
      </c>
      <c r="Q157" s="219">
        <v>0</v>
      </c>
      <c r="R157" s="219">
        <f>Q157*H157</f>
        <v>0</v>
      </c>
      <c r="S157" s="219">
        <v>0</v>
      </c>
      <c r="T157" s="220">
        <f>S157*H157</f>
        <v>0</v>
      </c>
      <c r="U157" s="38"/>
      <c r="V157" s="38"/>
      <c r="W157" s="38"/>
      <c r="X157" s="38"/>
      <c r="Y157" s="38"/>
      <c r="Z157" s="38"/>
      <c r="AA157" s="38"/>
      <c r="AB157" s="38"/>
      <c r="AC157" s="38"/>
      <c r="AD157" s="38"/>
      <c r="AE157" s="38"/>
      <c r="AR157" s="221" t="s">
        <v>136</v>
      </c>
      <c r="AT157" s="221" t="s">
        <v>131</v>
      </c>
      <c r="AU157" s="221" t="s">
        <v>86</v>
      </c>
      <c r="AY157" s="17" t="s">
        <v>130</v>
      </c>
      <c r="BE157" s="222">
        <f>IF(N157="základní",J157,0)</f>
        <v>0</v>
      </c>
      <c r="BF157" s="222">
        <f>IF(N157="snížená",J157,0)</f>
        <v>0</v>
      </c>
      <c r="BG157" s="222">
        <f>IF(N157="zákl. přenesená",J157,0)</f>
        <v>0</v>
      </c>
      <c r="BH157" s="222">
        <f>IF(N157="sníž. přenesená",J157,0)</f>
        <v>0</v>
      </c>
      <c r="BI157" s="222">
        <f>IF(N157="nulová",J157,0)</f>
        <v>0</v>
      </c>
      <c r="BJ157" s="17" t="s">
        <v>86</v>
      </c>
      <c r="BK157" s="222">
        <f>ROUND(I157*H157,2)</f>
        <v>0</v>
      </c>
      <c r="BL157" s="17" t="s">
        <v>136</v>
      </c>
      <c r="BM157" s="221" t="s">
        <v>190</v>
      </c>
    </row>
    <row r="158" s="2" customFormat="1">
      <c r="A158" s="38"/>
      <c r="B158" s="39"/>
      <c r="C158" s="40"/>
      <c r="D158" s="223" t="s">
        <v>152</v>
      </c>
      <c r="E158" s="40"/>
      <c r="F158" s="224" t="s">
        <v>191</v>
      </c>
      <c r="G158" s="40"/>
      <c r="H158" s="40"/>
      <c r="I158" s="225"/>
      <c r="J158" s="40"/>
      <c r="K158" s="40"/>
      <c r="L158" s="44"/>
      <c r="M158" s="226"/>
      <c r="N158" s="227"/>
      <c r="O158" s="91"/>
      <c r="P158" s="91"/>
      <c r="Q158" s="91"/>
      <c r="R158" s="91"/>
      <c r="S158" s="91"/>
      <c r="T158" s="92"/>
      <c r="U158" s="38"/>
      <c r="V158" s="38"/>
      <c r="W158" s="38"/>
      <c r="X158" s="38"/>
      <c r="Y158" s="38"/>
      <c r="Z158" s="38"/>
      <c r="AA158" s="38"/>
      <c r="AB158" s="38"/>
      <c r="AC158" s="38"/>
      <c r="AD158" s="38"/>
      <c r="AE158" s="38"/>
      <c r="AT158" s="17" t="s">
        <v>152</v>
      </c>
      <c r="AU158" s="17" t="s">
        <v>86</v>
      </c>
    </row>
    <row r="159" s="13" customFormat="1">
      <c r="A159" s="13"/>
      <c r="B159" s="239"/>
      <c r="C159" s="240"/>
      <c r="D159" s="230" t="s">
        <v>154</v>
      </c>
      <c r="E159" s="241" t="s">
        <v>1</v>
      </c>
      <c r="F159" s="242" t="s">
        <v>88</v>
      </c>
      <c r="G159" s="240"/>
      <c r="H159" s="243">
        <v>2</v>
      </c>
      <c r="I159" s="244"/>
      <c r="J159" s="240"/>
      <c r="K159" s="240"/>
      <c r="L159" s="245"/>
      <c r="M159" s="246"/>
      <c r="N159" s="247"/>
      <c r="O159" s="247"/>
      <c r="P159" s="247"/>
      <c r="Q159" s="247"/>
      <c r="R159" s="247"/>
      <c r="S159" s="247"/>
      <c r="T159" s="248"/>
      <c r="U159" s="13"/>
      <c r="V159" s="13"/>
      <c r="W159" s="13"/>
      <c r="X159" s="13"/>
      <c r="Y159" s="13"/>
      <c r="Z159" s="13"/>
      <c r="AA159" s="13"/>
      <c r="AB159" s="13"/>
      <c r="AC159" s="13"/>
      <c r="AD159" s="13"/>
      <c r="AE159" s="13"/>
      <c r="AT159" s="249" t="s">
        <v>154</v>
      </c>
      <c r="AU159" s="249" t="s">
        <v>86</v>
      </c>
      <c r="AV159" s="13" t="s">
        <v>88</v>
      </c>
      <c r="AW159" s="13" t="s">
        <v>34</v>
      </c>
      <c r="AX159" s="13" t="s">
        <v>78</v>
      </c>
      <c r="AY159" s="249" t="s">
        <v>130</v>
      </c>
    </row>
    <row r="160" s="14" customFormat="1">
      <c r="A160" s="14"/>
      <c r="B160" s="250"/>
      <c r="C160" s="251"/>
      <c r="D160" s="230" t="s">
        <v>154</v>
      </c>
      <c r="E160" s="252" t="s">
        <v>1</v>
      </c>
      <c r="F160" s="253" t="s">
        <v>158</v>
      </c>
      <c r="G160" s="251"/>
      <c r="H160" s="254">
        <v>2</v>
      </c>
      <c r="I160" s="255"/>
      <c r="J160" s="251"/>
      <c r="K160" s="251"/>
      <c r="L160" s="256"/>
      <c r="M160" s="257"/>
      <c r="N160" s="258"/>
      <c r="O160" s="258"/>
      <c r="P160" s="258"/>
      <c r="Q160" s="258"/>
      <c r="R160" s="258"/>
      <c r="S160" s="258"/>
      <c r="T160" s="259"/>
      <c r="U160" s="14"/>
      <c r="V160" s="14"/>
      <c r="W160" s="14"/>
      <c r="X160" s="14"/>
      <c r="Y160" s="14"/>
      <c r="Z160" s="14"/>
      <c r="AA160" s="14"/>
      <c r="AB160" s="14"/>
      <c r="AC160" s="14"/>
      <c r="AD160" s="14"/>
      <c r="AE160" s="14"/>
      <c r="AT160" s="260" t="s">
        <v>154</v>
      </c>
      <c r="AU160" s="260" t="s">
        <v>86</v>
      </c>
      <c r="AV160" s="14" t="s">
        <v>136</v>
      </c>
      <c r="AW160" s="14" t="s">
        <v>34</v>
      </c>
      <c r="AX160" s="14" t="s">
        <v>86</v>
      </c>
      <c r="AY160" s="260" t="s">
        <v>130</v>
      </c>
    </row>
    <row r="161" s="2" customFormat="1" ht="24.15" customHeight="1">
      <c r="A161" s="38"/>
      <c r="B161" s="39"/>
      <c r="C161" s="210" t="s">
        <v>192</v>
      </c>
      <c r="D161" s="210" t="s">
        <v>131</v>
      </c>
      <c r="E161" s="211" t="s">
        <v>193</v>
      </c>
      <c r="F161" s="212" t="s">
        <v>194</v>
      </c>
      <c r="G161" s="213" t="s">
        <v>176</v>
      </c>
      <c r="H161" s="214">
        <v>11</v>
      </c>
      <c r="I161" s="215"/>
      <c r="J161" s="216">
        <f>ROUND(I161*H161,2)</f>
        <v>0</v>
      </c>
      <c r="K161" s="212" t="s">
        <v>150</v>
      </c>
      <c r="L161" s="44"/>
      <c r="M161" s="217" t="s">
        <v>1</v>
      </c>
      <c r="N161" s="218" t="s">
        <v>43</v>
      </c>
      <c r="O161" s="91"/>
      <c r="P161" s="219">
        <f>O161*H161</f>
        <v>0</v>
      </c>
      <c r="Q161" s="219">
        <v>0</v>
      </c>
      <c r="R161" s="219">
        <f>Q161*H161</f>
        <v>0</v>
      </c>
      <c r="S161" s="219">
        <v>0</v>
      </c>
      <c r="T161" s="220">
        <f>S161*H161</f>
        <v>0</v>
      </c>
      <c r="U161" s="38"/>
      <c r="V161" s="38"/>
      <c r="W161" s="38"/>
      <c r="X161" s="38"/>
      <c r="Y161" s="38"/>
      <c r="Z161" s="38"/>
      <c r="AA161" s="38"/>
      <c r="AB161" s="38"/>
      <c r="AC161" s="38"/>
      <c r="AD161" s="38"/>
      <c r="AE161" s="38"/>
      <c r="AR161" s="221" t="s">
        <v>136</v>
      </c>
      <c r="AT161" s="221" t="s">
        <v>131</v>
      </c>
      <c r="AU161" s="221" t="s">
        <v>86</v>
      </c>
      <c r="AY161" s="17" t="s">
        <v>130</v>
      </c>
      <c r="BE161" s="222">
        <f>IF(N161="základní",J161,0)</f>
        <v>0</v>
      </c>
      <c r="BF161" s="222">
        <f>IF(N161="snížená",J161,0)</f>
        <v>0</v>
      </c>
      <c r="BG161" s="222">
        <f>IF(N161="zákl. přenesená",J161,0)</f>
        <v>0</v>
      </c>
      <c r="BH161" s="222">
        <f>IF(N161="sníž. přenesená",J161,0)</f>
        <v>0</v>
      </c>
      <c r="BI161" s="222">
        <f>IF(N161="nulová",J161,0)</f>
        <v>0</v>
      </c>
      <c r="BJ161" s="17" t="s">
        <v>86</v>
      </c>
      <c r="BK161" s="222">
        <f>ROUND(I161*H161,2)</f>
        <v>0</v>
      </c>
      <c r="BL161" s="17" t="s">
        <v>136</v>
      </c>
      <c r="BM161" s="221" t="s">
        <v>195</v>
      </c>
    </row>
    <row r="162" s="2" customFormat="1">
      <c r="A162" s="38"/>
      <c r="B162" s="39"/>
      <c r="C162" s="40"/>
      <c r="D162" s="223" t="s">
        <v>152</v>
      </c>
      <c r="E162" s="40"/>
      <c r="F162" s="224" t="s">
        <v>196</v>
      </c>
      <c r="G162" s="40"/>
      <c r="H162" s="40"/>
      <c r="I162" s="225"/>
      <c r="J162" s="40"/>
      <c r="K162" s="40"/>
      <c r="L162" s="44"/>
      <c r="M162" s="226"/>
      <c r="N162" s="227"/>
      <c r="O162" s="91"/>
      <c r="P162" s="91"/>
      <c r="Q162" s="91"/>
      <c r="R162" s="91"/>
      <c r="S162" s="91"/>
      <c r="T162" s="92"/>
      <c r="U162" s="38"/>
      <c r="V162" s="38"/>
      <c r="W162" s="38"/>
      <c r="X162" s="38"/>
      <c r="Y162" s="38"/>
      <c r="Z162" s="38"/>
      <c r="AA162" s="38"/>
      <c r="AB162" s="38"/>
      <c r="AC162" s="38"/>
      <c r="AD162" s="38"/>
      <c r="AE162" s="38"/>
      <c r="AT162" s="17" t="s">
        <v>152</v>
      </c>
      <c r="AU162" s="17" t="s">
        <v>86</v>
      </c>
    </row>
    <row r="163" s="13" customFormat="1">
      <c r="A163" s="13"/>
      <c r="B163" s="239"/>
      <c r="C163" s="240"/>
      <c r="D163" s="230" t="s">
        <v>154</v>
      </c>
      <c r="E163" s="241" t="s">
        <v>1</v>
      </c>
      <c r="F163" s="242" t="s">
        <v>183</v>
      </c>
      <c r="G163" s="240"/>
      <c r="H163" s="243">
        <v>11</v>
      </c>
      <c r="I163" s="244"/>
      <c r="J163" s="240"/>
      <c r="K163" s="240"/>
      <c r="L163" s="245"/>
      <c r="M163" s="246"/>
      <c r="N163" s="247"/>
      <c r="O163" s="247"/>
      <c r="P163" s="247"/>
      <c r="Q163" s="247"/>
      <c r="R163" s="247"/>
      <c r="S163" s="247"/>
      <c r="T163" s="248"/>
      <c r="U163" s="13"/>
      <c r="V163" s="13"/>
      <c r="W163" s="13"/>
      <c r="X163" s="13"/>
      <c r="Y163" s="13"/>
      <c r="Z163" s="13"/>
      <c r="AA163" s="13"/>
      <c r="AB163" s="13"/>
      <c r="AC163" s="13"/>
      <c r="AD163" s="13"/>
      <c r="AE163" s="13"/>
      <c r="AT163" s="249" t="s">
        <v>154</v>
      </c>
      <c r="AU163" s="249" t="s">
        <v>86</v>
      </c>
      <c r="AV163" s="13" t="s">
        <v>88</v>
      </c>
      <c r="AW163" s="13" t="s">
        <v>34</v>
      </c>
      <c r="AX163" s="13" t="s">
        <v>78</v>
      </c>
      <c r="AY163" s="249" t="s">
        <v>130</v>
      </c>
    </row>
    <row r="164" s="14" customFormat="1">
      <c r="A164" s="14"/>
      <c r="B164" s="250"/>
      <c r="C164" s="251"/>
      <c r="D164" s="230" t="s">
        <v>154</v>
      </c>
      <c r="E164" s="252" t="s">
        <v>1</v>
      </c>
      <c r="F164" s="253" t="s">
        <v>158</v>
      </c>
      <c r="G164" s="251"/>
      <c r="H164" s="254">
        <v>11</v>
      </c>
      <c r="I164" s="255"/>
      <c r="J164" s="251"/>
      <c r="K164" s="251"/>
      <c r="L164" s="256"/>
      <c r="M164" s="257"/>
      <c r="N164" s="258"/>
      <c r="O164" s="258"/>
      <c r="P164" s="258"/>
      <c r="Q164" s="258"/>
      <c r="R164" s="258"/>
      <c r="S164" s="258"/>
      <c r="T164" s="259"/>
      <c r="U164" s="14"/>
      <c r="V164" s="14"/>
      <c r="W164" s="14"/>
      <c r="X164" s="14"/>
      <c r="Y164" s="14"/>
      <c r="Z164" s="14"/>
      <c r="AA164" s="14"/>
      <c r="AB164" s="14"/>
      <c r="AC164" s="14"/>
      <c r="AD164" s="14"/>
      <c r="AE164" s="14"/>
      <c r="AT164" s="260" t="s">
        <v>154</v>
      </c>
      <c r="AU164" s="260" t="s">
        <v>86</v>
      </c>
      <c r="AV164" s="14" t="s">
        <v>136</v>
      </c>
      <c r="AW164" s="14" t="s">
        <v>34</v>
      </c>
      <c r="AX164" s="14" t="s">
        <v>86</v>
      </c>
      <c r="AY164" s="260" t="s">
        <v>130</v>
      </c>
    </row>
    <row r="165" s="2" customFormat="1" ht="24.15" customHeight="1">
      <c r="A165" s="38"/>
      <c r="B165" s="39"/>
      <c r="C165" s="210" t="s">
        <v>166</v>
      </c>
      <c r="D165" s="210" t="s">
        <v>131</v>
      </c>
      <c r="E165" s="211" t="s">
        <v>197</v>
      </c>
      <c r="F165" s="212" t="s">
        <v>198</v>
      </c>
      <c r="G165" s="213" t="s">
        <v>176</v>
      </c>
      <c r="H165" s="214">
        <v>2</v>
      </c>
      <c r="I165" s="215"/>
      <c r="J165" s="216">
        <f>ROUND(I165*H165,2)</f>
        <v>0</v>
      </c>
      <c r="K165" s="212" t="s">
        <v>150</v>
      </c>
      <c r="L165" s="44"/>
      <c r="M165" s="217" t="s">
        <v>1</v>
      </c>
      <c r="N165" s="218" t="s">
        <v>43</v>
      </c>
      <c r="O165" s="91"/>
      <c r="P165" s="219">
        <f>O165*H165</f>
        <v>0</v>
      </c>
      <c r="Q165" s="219">
        <v>0</v>
      </c>
      <c r="R165" s="219">
        <f>Q165*H165</f>
        <v>0</v>
      </c>
      <c r="S165" s="219">
        <v>0</v>
      </c>
      <c r="T165" s="220">
        <f>S165*H165</f>
        <v>0</v>
      </c>
      <c r="U165" s="38"/>
      <c r="V165" s="38"/>
      <c r="W165" s="38"/>
      <c r="X165" s="38"/>
      <c r="Y165" s="38"/>
      <c r="Z165" s="38"/>
      <c r="AA165" s="38"/>
      <c r="AB165" s="38"/>
      <c r="AC165" s="38"/>
      <c r="AD165" s="38"/>
      <c r="AE165" s="38"/>
      <c r="AR165" s="221" t="s">
        <v>136</v>
      </c>
      <c r="AT165" s="221" t="s">
        <v>131</v>
      </c>
      <c r="AU165" s="221" t="s">
        <v>86</v>
      </c>
      <c r="AY165" s="17" t="s">
        <v>130</v>
      </c>
      <c r="BE165" s="222">
        <f>IF(N165="základní",J165,0)</f>
        <v>0</v>
      </c>
      <c r="BF165" s="222">
        <f>IF(N165="snížená",J165,0)</f>
        <v>0</v>
      </c>
      <c r="BG165" s="222">
        <f>IF(N165="zákl. přenesená",J165,0)</f>
        <v>0</v>
      </c>
      <c r="BH165" s="222">
        <f>IF(N165="sníž. přenesená",J165,0)</f>
        <v>0</v>
      </c>
      <c r="BI165" s="222">
        <f>IF(N165="nulová",J165,0)</f>
        <v>0</v>
      </c>
      <c r="BJ165" s="17" t="s">
        <v>86</v>
      </c>
      <c r="BK165" s="222">
        <f>ROUND(I165*H165,2)</f>
        <v>0</v>
      </c>
      <c r="BL165" s="17" t="s">
        <v>136</v>
      </c>
      <c r="BM165" s="221" t="s">
        <v>199</v>
      </c>
    </row>
    <row r="166" s="2" customFormat="1">
      <c r="A166" s="38"/>
      <c r="B166" s="39"/>
      <c r="C166" s="40"/>
      <c r="D166" s="223" t="s">
        <v>152</v>
      </c>
      <c r="E166" s="40"/>
      <c r="F166" s="224" t="s">
        <v>200</v>
      </c>
      <c r="G166" s="40"/>
      <c r="H166" s="40"/>
      <c r="I166" s="225"/>
      <c r="J166" s="40"/>
      <c r="K166" s="40"/>
      <c r="L166" s="44"/>
      <c r="M166" s="226"/>
      <c r="N166" s="227"/>
      <c r="O166" s="91"/>
      <c r="P166" s="91"/>
      <c r="Q166" s="91"/>
      <c r="R166" s="91"/>
      <c r="S166" s="91"/>
      <c r="T166" s="92"/>
      <c r="U166" s="38"/>
      <c r="V166" s="38"/>
      <c r="W166" s="38"/>
      <c r="X166" s="38"/>
      <c r="Y166" s="38"/>
      <c r="Z166" s="38"/>
      <c r="AA166" s="38"/>
      <c r="AB166" s="38"/>
      <c r="AC166" s="38"/>
      <c r="AD166" s="38"/>
      <c r="AE166" s="38"/>
      <c r="AT166" s="17" t="s">
        <v>152</v>
      </c>
      <c r="AU166" s="17" t="s">
        <v>86</v>
      </c>
    </row>
    <row r="167" s="13" customFormat="1">
      <c r="A167" s="13"/>
      <c r="B167" s="239"/>
      <c r="C167" s="240"/>
      <c r="D167" s="230" t="s">
        <v>154</v>
      </c>
      <c r="E167" s="241" t="s">
        <v>1</v>
      </c>
      <c r="F167" s="242" t="s">
        <v>88</v>
      </c>
      <c r="G167" s="240"/>
      <c r="H167" s="243">
        <v>2</v>
      </c>
      <c r="I167" s="244"/>
      <c r="J167" s="240"/>
      <c r="K167" s="240"/>
      <c r="L167" s="245"/>
      <c r="M167" s="246"/>
      <c r="N167" s="247"/>
      <c r="O167" s="247"/>
      <c r="P167" s="247"/>
      <c r="Q167" s="247"/>
      <c r="R167" s="247"/>
      <c r="S167" s="247"/>
      <c r="T167" s="248"/>
      <c r="U167" s="13"/>
      <c r="V167" s="13"/>
      <c r="W167" s="13"/>
      <c r="X167" s="13"/>
      <c r="Y167" s="13"/>
      <c r="Z167" s="13"/>
      <c r="AA167" s="13"/>
      <c r="AB167" s="13"/>
      <c r="AC167" s="13"/>
      <c r="AD167" s="13"/>
      <c r="AE167" s="13"/>
      <c r="AT167" s="249" t="s">
        <v>154</v>
      </c>
      <c r="AU167" s="249" t="s">
        <v>86</v>
      </c>
      <c r="AV167" s="13" t="s">
        <v>88</v>
      </c>
      <c r="AW167" s="13" t="s">
        <v>34</v>
      </c>
      <c r="AX167" s="13" t="s">
        <v>78</v>
      </c>
      <c r="AY167" s="249" t="s">
        <v>130</v>
      </c>
    </row>
    <row r="168" s="14" customFormat="1">
      <c r="A168" s="14"/>
      <c r="B168" s="250"/>
      <c r="C168" s="251"/>
      <c r="D168" s="230" t="s">
        <v>154</v>
      </c>
      <c r="E168" s="252" t="s">
        <v>1</v>
      </c>
      <c r="F168" s="253" t="s">
        <v>158</v>
      </c>
      <c r="G168" s="251"/>
      <c r="H168" s="254">
        <v>2</v>
      </c>
      <c r="I168" s="255"/>
      <c r="J168" s="251"/>
      <c r="K168" s="251"/>
      <c r="L168" s="256"/>
      <c r="M168" s="257"/>
      <c r="N168" s="258"/>
      <c r="O168" s="258"/>
      <c r="P168" s="258"/>
      <c r="Q168" s="258"/>
      <c r="R168" s="258"/>
      <c r="S168" s="258"/>
      <c r="T168" s="259"/>
      <c r="U168" s="14"/>
      <c r="V168" s="14"/>
      <c r="W168" s="14"/>
      <c r="X168" s="14"/>
      <c r="Y168" s="14"/>
      <c r="Z168" s="14"/>
      <c r="AA168" s="14"/>
      <c r="AB168" s="14"/>
      <c r="AC168" s="14"/>
      <c r="AD168" s="14"/>
      <c r="AE168" s="14"/>
      <c r="AT168" s="260" t="s">
        <v>154</v>
      </c>
      <c r="AU168" s="260" t="s">
        <v>86</v>
      </c>
      <c r="AV168" s="14" t="s">
        <v>136</v>
      </c>
      <c r="AW168" s="14" t="s">
        <v>34</v>
      </c>
      <c r="AX168" s="14" t="s">
        <v>86</v>
      </c>
      <c r="AY168" s="260" t="s">
        <v>130</v>
      </c>
    </row>
    <row r="169" s="2" customFormat="1" ht="24.15" customHeight="1">
      <c r="A169" s="38"/>
      <c r="B169" s="39"/>
      <c r="C169" s="210" t="s">
        <v>201</v>
      </c>
      <c r="D169" s="210" t="s">
        <v>131</v>
      </c>
      <c r="E169" s="211" t="s">
        <v>202</v>
      </c>
      <c r="F169" s="212" t="s">
        <v>203</v>
      </c>
      <c r="G169" s="213" t="s">
        <v>176</v>
      </c>
      <c r="H169" s="214">
        <v>2</v>
      </c>
      <c r="I169" s="215"/>
      <c r="J169" s="216">
        <f>ROUND(I169*H169,2)</f>
        <v>0</v>
      </c>
      <c r="K169" s="212" t="s">
        <v>150</v>
      </c>
      <c r="L169" s="44"/>
      <c r="M169" s="217" t="s">
        <v>1</v>
      </c>
      <c r="N169" s="218" t="s">
        <v>43</v>
      </c>
      <c r="O169" s="91"/>
      <c r="P169" s="219">
        <f>O169*H169</f>
        <v>0</v>
      </c>
      <c r="Q169" s="219">
        <v>0</v>
      </c>
      <c r="R169" s="219">
        <f>Q169*H169</f>
        <v>0</v>
      </c>
      <c r="S169" s="219">
        <v>0</v>
      </c>
      <c r="T169" s="220">
        <f>S169*H169</f>
        <v>0</v>
      </c>
      <c r="U169" s="38"/>
      <c r="V169" s="38"/>
      <c r="W169" s="38"/>
      <c r="X169" s="38"/>
      <c r="Y169" s="38"/>
      <c r="Z169" s="38"/>
      <c r="AA169" s="38"/>
      <c r="AB169" s="38"/>
      <c r="AC169" s="38"/>
      <c r="AD169" s="38"/>
      <c r="AE169" s="38"/>
      <c r="AR169" s="221" t="s">
        <v>136</v>
      </c>
      <c r="AT169" s="221" t="s">
        <v>131</v>
      </c>
      <c r="AU169" s="221" t="s">
        <v>86</v>
      </c>
      <c r="AY169" s="17" t="s">
        <v>130</v>
      </c>
      <c r="BE169" s="222">
        <f>IF(N169="základní",J169,0)</f>
        <v>0</v>
      </c>
      <c r="BF169" s="222">
        <f>IF(N169="snížená",J169,0)</f>
        <v>0</v>
      </c>
      <c r="BG169" s="222">
        <f>IF(N169="zákl. přenesená",J169,0)</f>
        <v>0</v>
      </c>
      <c r="BH169" s="222">
        <f>IF(N169="sníž. přenesená",J169,0)</f>
        <v>0</v>
      </c>
      <c r="BI169" s="222">
        <f>IF(N169="nulová",J169,0)</f>
        <v>0</v>
      </c>
      <c r="BJ169" s="17" t="s">
        <v>86</v>
      </c>
      <c r="BK169" s="222">
        <f>ROUND(I169*H169,2)</f>
        <v>0</v>
      </c>
      <c r="BL169" s="17" t="s">
        <v>136</v>
      </c>
      <c r="BM169" s="221" t="s">
        <v>204</v>
      </c>
    </row>
    <row r="170" s="2" customFormat="1">
      <c r="A170" s="38"/>
      <c r="B170" s="39"/>
      <c r="C170" s="40"/>
      <c r="D170" s="223" t="s">
        <v>152</v>
      </c>
      <c r="E170" s="40"/>
      <c r="F170" s="224" t="s">
        <v>205</v>
      </c>
      <c r="G170" s="40"/>
      <c r="H170" s="40"/>
      <c r="I170" s="225"/>
      <c r="J170" s="40"/>
      <c r="K170" s="40"/>
      <c r="L170" s="44"/>
      <c r="M170" s="226"/>
      <c r="N170" s="227"/>
      <c r="O170" s="91"/>
      <c r="P170" s="91"/>
      <c r="Q170" s="91"/>
      <c r="R170" s="91"/>
      <c r="S170" s="91"/>
      <c r="T170" s="92"/>
      <c r="U170" s="38"/>
      <c r="V170" s="38"/>
      <c r="W170" s="38"/>
      <c r="X170" s="38"/>
      <c r="Y170" s="38"/>
      <c r="Z170" s="38"/>
      <c r="AA170" s="38"/>
      <c r="AB170" s="38"/>
      <c r="AC170" s="38"/>
      <c r="AD170" s="38"/>
      <c r="AE170" s="38"/>
      <c r="AT170" s="17" t="s">
        <v>152</v>
      </c>
      <c r="AU170" s="17" t="s">
        <v>86</v>
      </c>
    </row>
    <row r="171" s="13" customFormat="1">
      <c r="A171" s="13"/>
      <c r="B171" s="239"/>
      <c r="C171" s="240"/>
      <c r="D171" s="230" t="s">
        <v>154</v>
      </c>
      <c r="E171" s="241" t="s">
        <v>1</v>
      </c>
      <c r="F171" s="242" t="s">
        <v>88</v>
      </c>
      <c r="G171" s="240"/>
      <c r="H171" s="243">
        <v>2</v>
      </c>
      <c r="I171" s="244"/>
      <c r="J171" s="240"/>
      <c r="K171" s="240"/>
      <c r="L171" s="245"/>
      <c r="M171" s="246"/>
      <c r="N171" s="247"/>
      <c r="O171" s="247"/>
      <c r="P171" s="247"/>
      <c r="Q171" s="247"/>
      <c r="R171" s="247"/>
      <c r="S171" s="247"/>
      <c r="T171" s="248"/>
      <c r="U171" s="13"/>
      <c r="V171" s="13"/>
      <c r="W171" s="13"/>
      <c r="X171" s="13"/>
      <c r="Y171" s="13"/>
      <c r="Z171" s="13"/>
      <c r="AA171" s="13"/>
      <c r="AB171" s="13"/>
      <c r="AC171" s="13"/>
      <c r="AD171" s="13"/>
      <c r="AE171" s="13"/>
      <c r="AT171" s="249" t="s">
        <v>154</v>
      </c>
      <c r="AU171" s="249" t="s">
        <v>86</v>
      </c>
      <c r="AV171" s="13" t="s">
        <v>88</v>
      </c>
      <c r="AW171" s="13" t="s">
        <v>34</v>
      </c>
      <c r="AX171" s="13" t="s">
        <v>78</v>
      </c>
      <c r="AY171" s="249" t="s">
        <v>130</v>
      </c>
    </row>
    <row r="172" s="14" customFormat="1">
      <c r="A172" s="14"/>
      <c r="B172" s="250"/>
      <c r="C172" s="251"/>
      <c r="D172" s="230" t="s">
        <v>154</v>
      </c>
      <c r="E172" s="252" t="s">
        <v>1</v>
      </c>
      <c r="F172" s="253" t="s">
        <v>158</v>
      </c>
      <c r="G172" s="251"/>
      <c r="H172" s="254">
        <v>2</v>
      </c>
      <c r="I172" s="255"/>
      <c r="J172" s="251"/>
      <c r="K172" s="251"/>
      <c r="L172" s="256"/>
      <c r="M172" s="257"/>
      <c r="N172" s="258"/>
      <c r="O172" s="258"/>
      <c r="P172" s="258"/>
      <c r="Q172" s="258"/>
      <c r="R172" s="258"/>
      <c r="S172" s="258"/>
      <c r="T172" s="259"/>
      <c r="U172" s="14"/>
      <c r="V172" s="14"/>
      <c r="W172" s="14"/>
      <c r="X172" s="14"/>
      <c r="Y172" s="14"/>
      <c r="Z172" s="14"/>
      <c r="AA172" s="14"/>
      <c r="AB172" s="14"/>
      <c r="AC172" s="14"/>
      <c r="AD172" s="14"/>
      <c r="AE172" s="14"/>
      <c r="AT172" s="260" t="s">
        <v>154</v>
      </c>
      <c r="AU172" s="260" t="s">
        <v>86</v>
      </c>
      <c r="AV172" s="14" t="s">
        <v>136</v>
      </c>
      <c r="AW172" s="14" t="s">
        <v>34</v>
      </c>
      <c r="AX172" s="14" t="s">
        <v>86</v>
      </c>
      <c r="AY172" s="260" t="s">
        <v>130</v>
      </c>
    </row>
    <row r="173" s="11" customFormat="1" ht="25.92" customHeight="1">
      <c r="A173" s="11"/>
      <c r="B173" s="196"/>
      <c r="C173" s="197"/>
      <c r="D173" s="198" t="s">
        <v>77</v>
      </c>
      <c r="E173" s="199" t="s">
        <v>173</v>
      </c>
      <c r="F173" s="199" t="s">
        <v>206</v>
      </c>
      <c r="G173" s="197"/>
      <c r="H173" s="197"/>
      <c r="I173" s="200"/>
      <c r="J173" s="201">
        <f>BK173</f>
        <v>0</v>
      </c>
      <c r="K173" s="197"/>
      <c r="L173" s="202"/>
      <c r="M173" s="203"/>
      <c r="N173" s="204"/>
      <c r="O173" s="204"/>
      <c r="P173" s="205">
        <f>SUM(P174:P175)</f>
        <v>0</v>
      </c>
      <c r="Q173" s="204"/>
      <c r="R173" s="205">
        <f>SUM(R174:R175)</f>
        <v>0</v>
      </c>
      <c r="S173" s="204"/>
      <c r="T173" s="206">
        <f>SUM(T174:T175)</f>
        <v>0</v>
      </c>
      <c r="U173" s="11"/>
      <c r="V173" s="11"/>
      <c r="W173" s="11"/>
      <c r="X173" s="11"/>
      <c r="Y173" s="11"/>
      <c r="Z173" s="11"/>
      <c r="AA173" s="11"/>
      <c r="AB173" s="11"/>
      <c r="AC173" s="11"/>
      <c r="AD173" s="11"/>
      <c r="AE173" s="11"/>
      <c r="AR173" s="207" t="s">
        <v>86</v>
      </c>
      <c r="AT173" s="208" t="s">
        <v>77</v>
      </c>
      <c r="AU173" s="208" t="s">
        <v>78</v>
      </c>
      <c r="AY173" s="207" t="s">
        <v>130</v>
      </c>
      <c r="BK173" s="209">
        <f>SUM(BK174:BK175)</f>
        <v>0</v>
      </c>
    </row>
    <row r="174" s="2" customFormat="1" ht="16.5" customHeight="1">
      <c r="A174" s="38"/>
      <c r="B174" s="39"/>
      <c r="C174" s="210" t="s">
        <v>170</v>
      </c>
      <c r="D174" s="210" t="s">
        <v>131</v>
      </c>
      <c r="E174" s="211" t="s">
        <v>207</v>
      </c>
      <c r="F174" s="212" t="s">
        <v>208</v>
      </c>
      <c r="G174" s="213" t="s">
        <v>209</v>
      </c>
      <c r="H174" s="214">
        <v>4</v>
      </c>
      <c r="I174" s="215"/>
      <c r="J174" s="216">
        <f>ROUND(I174*H174,2)</f>
        <v>0</v>
      </c>
      <c r="K174" s="212" t="s">
        <v>135</v>
      </c>
      <c r="L174" s="44"/>
      <c r="M174" s="217" t="s">
        <v>1</v>
      </c>
      <c r="N174" s="218" t="s">
        <v>43</v>
      </c>
      <c r="O174" s="91"/>
      <c r="P174" s="219">
        <f>O174*H174</f>
        <v>0</v>
      </c>
      <c r="Q174" s="219">
        <v>0</v>
      </c>
      <c r="R174" s="219">
        <f>Q174*H174</f>
        <v>0</v>
      </c>
      <c r="S174" s="219">
        <v>0</v>
      </c>
      <c r="T174" s="220">
        <f>S174*H174</f>
        <v>0</v>
      </c>
      <c r="U174" s="38"/>
      <c r="V174" s="38"/>
      <c r="W174" s="38"/>
      <c r="X174" s="38"/>
      <c r="Y174" s="38"/>
      <c r="Z174" s="38"/>
      <c r="AA174" s="38"/>
      <c r="AB174" s="38"/>
      <c r="AC174" s="38"/>
      <c r="AD174" s="38"/>
      <c r="AE174" s="38"/>
      <c r="AR174" s="221" t="s">
        <v>136</v>
      </c>
      <c r="AT174" s="221" t="s">
        <v>131</v>
      </c>
      <c r="AU174" s="221" t="s">
        <v>86</v>
      </c>
      <c r="AY174" s="17" t="s">
        <v>130</v>
      </c>
      <c r="BE174" s="222">
        <f>IF(N174="základní",J174,0)</f>
        <v>0</v>
      </c>
      <c r="BF174" s="222">
        <f>IF(N174="snížená",J174,0)</f>
        <v>0</v>
      </c>
      <c r="BG174" s="222">
        <f>IF(N174="zákl. přenesená",J174,0)</f>
        <v>0</v>
      </c>
      <c r="BH174" s="222">
        <f>IF(N174="sníž. přenesená",J174,0)</f>
        <v>0</v>
      </c>
      <c r="BI174" s="222">
        <f>IF(N174="nulová",J174,0)</f>
        <v>0</v>
      </c>
      <c r="BJ174" s="17" t="s">
        <v>86</v>
      </c>
      <c r="BK174" s="222">
        <f>ROUND(I174*H174,2)</f>
        <v>0</v>
      </c>
      <c r="BL174" s="17" t="s">
        <v>136</v>
      </c>
      <c r="BM174" s="221" t="s">
        <v>210</v>
      </c>
    </row>
    <row r="175" s="2" customFormat="1" ht="16.5" customHeight="1">
      <c r="A175" s="38"/>
      <c r="B175" s="39"/>
      <c r="C175" s="210" t="s">
        <v>211</v>
      </c>
      <c r="D175" s="210" t="s">
        <v>131</v>
      </c>
      <c r="E175" s="211" t="s">
        <v>212</v>
      </c>
      <c r="F175" s="212" t="s">
        <v>213</v>
      </c>
      <c r="G175" s="213" t="s">
        <v>209</v>
      </c>
      <c r="H175" s="214">
        <v>10</v>
      </c>
      <c r="I175" s="215"/>
      <c r="J175" s="216">
        <f>ROUND(I175*H175,2)</f>
        <v>0</v>
      </c>
      <c r="K175" s="212" t="s">
        <v>135</v>
      </c>
      <c r="L175" s="44"/>
      <c r="M175" s="217" t="s">
        <v>1</v>
      </c>
      <c r="N175" s="218" t="s">
        <v>43</v>
      </c>
      <c r="O175" s="91"/>
      <c r="P175" s="219">
        <f>O175*H175</f>
        <v>0</v>
      </c>
      <c r="Q175" s="219">
        <v>0</v>
      </c>
      <c r="R175" s="219">
        <f>Q175*H175</f>
        <v>0</v>
      </c>
      <c r="S175" s="219">
        <v>0</v>
      </c>
      <c r="T175" s="220">
        <f>S175*H175</f>
        <v>0</v>
      </c>
      <c r="U175" s="38"/>
      <c r="V175" s="38"/>
      <c r="W175" s="38"/>
      <c r="X175" s="38"/>
      <c r="Y175" s="38"/>
      <c r="Z175" s="38"/>
      <c r="AA175" s="38"/>
      <c r="AB175" s="38"/>
      <c r="AC175" s="38"/>
      <c r="AD175" s="38"/>
      <c r="AE175" s="38"/>
      <c r="AR175" s="221" t="s">
        <v>136</v>
      </c>
      <c r="AT175" s="221" t="s">
        <v>131</v>
      </c>
      <c r="AU175" s="221" t="s">
        <v>86</v>
      </c>
      <c r="AY175" s="17" t="s">
        <v>130</v>
      </c>
      <c r="BE175" s="222">
        <f>IF(N175="základní",J175,0)</f>
        <v>0</v>
      </c>
      <c r="BF175" s="222">
        <f>IF(N175="snížená",J175,0)</f>
        <v>0</v>
      </c>
      <c r="BG175" s="222">
        <f>IF(N175="zákl. přenesená",J175,0)</f>
        <v>0</v>
      </c>
      <c r="BH175" s="222">
        <f>IF(N175="sníž. přenesená",J175,0)</f>
        <v>0</v>
      </c>
      <c r="BI175" s="222">
        <f>IF(N175="nulová",J175,0)</f>
        <v>0</v>
      </c>
      <c r="BJ175" s="17" t="s">
        <v>86</v>
      </c>
      <c r="BK175" s="222">
        <f>ROUND(I175*H175,2)</f>
        <v>0</v>
      </c>
      <c r="BL175" s="17" t="s">
        <v>136</v>
      </c>
      <c r="BM175" s="221" t="s">
        <v>214</v>
      </c>
    </row>
    <row r="176" s="11" customFormat="1" ht="25.92" customHeight="1">
      <c r="A176" s="11"/>
      <c r="B176" s="196"/>
      <c r="C176" s="197"/>
      <c r="D176" s="198" t="s">
        <v>77</v>
      </c>
      <c r="E176" s="199" t="s">
        <v>215</v>
      </c>
      <c r="F176" s="199" t="s">
        <v>216</v>
      </c>
      <c r="G176" s="197"/>
      <c r="H176" s="197"/>
      <c r="I176" s="200"/>
      <c r="J176" s="201">
        <f>BK176</f>
        <v>0</v>
      </c>
      <c r="K176" s="197"/>
      <c r="L176" s="202"/>
      <c r="M176" s="203"/>
      <c r="N176" s="204"/>
      <c r="O176" s="204"/>
      <c r="P176" s="205">
        <f>SUM(P177:P203)</f>
        <v>0</v>
      </c>
      <c r="Q176" s="204"/>
      <c r="R176" s="205">
        <f>SUM(R177:R203)</f>
        <v>0</v>
      </c>
      <c r="S176" s="204"/>
      <c r="T176" s="206">
        <f>SUM(T177:T203)</f>
        <v>0</v>
      </c>
      <c r="U176" s="11"/>
      <c r="V176" s="11"/>
      <c r="W176" s="11"/>
      <c r="X176" s="11"/>
      <c r="Y176" s="11"/>
      <c r="Z176" s="11"/>
      <c r="AA176" s="11"/>
      <c r="AB176" s="11"/>
      <c r="AC176" s="11"/>
      <c r="AD176" s="11"/>
      <c r="AE176" s="11"/>
      <c r="AR176" s="207" t="s">
        <v>86</v>
      </c>
      <c r="AT176" s="208" t="s">
        <v>77</v>
      </c>
      <c r="AU176" s="208" t="s">
        <v>78</v>
      </c>
      <c r="AY176" s="207" t="s">
        <v>130</v>
      </c>
      <c r="BK176" s="209">
        <f>SUM(BK177:BK203)</f>
        <v>0</v>
      </c>
    </row>
    <row r="177" s="2" customFormat="1" ht="21.75" customHeight="1">
      <c r="A177" s="38"/>
      <c r="B177" s="39"/>
      <c r="C177" s="210" t="s">
        <v>210</v>
      </c>
      <c r="D177" s="210" t="s">
        <v>131</v>
      </c>
      <c r="E177" s="211" t="s">
        <v>217</v>
      </c>
      <c r="F177" s="212" t="s">
        <v>218</v>
      </c>
      <c r="G177" s="213" t="s">
        <v>219</v>
      </c>
      <c r="H177" s="214">
        <v>165.965</v>
      </c>
      <c r="I177" s="215"/>
      <c r="J177" s="216">
        <f>ROUND(I177*H177,2)</f>
        <v>0</v>
      </c>
      <c r="K177" s="212" t="s">
        <v>150</v>
      </c>
      <c r="L177" s="44"/>
      <c r="M177" s="217" t="s">
        <v>1</v>
      </c>
      <c r="N177" s="218" t="s">
        <v>43</v>
      </c>
      <c r="O177" s="91"/>
      <c r="P177" s="219">
        <f>O177*H177</f>
        <v>0</v>
      </c>
      <c r="Q177" s="219">
        <v>0</v>
      </c>
      <c r="R177" s="219">
        <f>Q177*H177</f>
        <v>0</v>
      </c>
      <c r="S177" s="219">
        <v>0</v>
      </c>
      <c r="T177" s="220">
        <f>S177*H177</f>
        <v>0</v>
      </c>
      <c r="U177" s="38"/>
      <c r="V177" s="38"/>
      <c r="W177" s="38"/>
      <c r="X177" s="38"/>
      <c r="Y177" s="38"/>
      <c r="Z177" s="38"/>
      <c r="AA177" s="38"/>
      <c r="AB177" s="38"/>
      <c r="AC177" s="38"/>
      <c r="AD177" s="38"/>
      <c r="AE177" s="38"/>
      <c r="AR177" s="221" t="s">
        <v>136</v>
      </c>
      <c r="AT177" s="221" t="s">
        <v>131</v>
      </c>
      <c r="AU177" s="221" t="s">
        <v>86</v>
      </c>
      <c r="AY177" s="17" t="s">
        <v>130</v>
      </c>
      <c r="BE177" s="222">
        <f>IF(N177="základní",J177,0)</f>
        <v>0</v>
      </c>
      <c r="BF177" s="222">
        <f>IF(N177="snížená",J177,0)</f>
        <v>0</v>
      </c>
      <c r="BG177" s="222">
        <f>IF(N177="zákl. přenesená",J177,0)</f>
        <v>0</v>
      </c>
      <c r="BH177" s="222">
        <f>IF(N177="sníž. přenesená",J177,0)</f>
        <v>0</v>
      </c>
      <c r="BI177" s="222">
        <f>IF(N177="nulová",J177,0)</f>
        <v>0</v>
      </c>
      <c r="BJ177" s="17" t="s">
        <v>86</v>
      </c>
      <c r="BK177" s="222">
        <f>ROUND(I177*H177,2)</f>
        <v>0</v>
      </c>
      <c r="BL177" s="17" t="s">
        <v>136</v>
      </c>
      <c r="BM177" s="221" t="s">
        <v>220</v>
      </c>
    </row>
    <row r="178" s="2" customFormat="1">
      <c r="A178" s="38"/>
      <c r="B178" s="39"/>
      <c r="C178" s="40"/>
      <c r="D178" s="223" t="s">
        <v>152</v>
      </c>
      <c r="E178" s="40"/>
      <c r="F178" s="224" t="s">
        <v>221</v>
      </c>
      <c r="G178" s="40"/>
      <c r="H178" s="40"/>
      <c r="I178" s="225"/>
      <c r="J178" s="40"/>
      <c r="K178" s="40"/>
      <c r="L178" s="44"/>
      <c r="M178" s="226"/>
      <c r="N178" s="227"/>
      <c r="O178" s="91"/>
      <c r="P178" s="91"/>
      <c r="Q178" s="91"/>
      <c r="R178" s="91"/>
      <c r="S178" s="91"/>
      <c r="T178" s="92"/>
      <c r="U178" s="38"/>
      <c r="V178" s="38"/>
      <c r="W178" s="38"/>
      <c r="X178" s="38"/>
      <c r="Y178" s="38"/>
      <c r="Z178" s="38"/>
      <c r="AA178" s="38"/>
      <c r="AB178" s="38"/>
      <c r="AC178" s="38"/>
      <c r="AD178" s="38"/>
      <c r="AE178" s="38"/>
      <c r="AT178" s="17" t="s">
        <v>152</v>
      </c>
      <c r="AU178" s="17" t="s">
        <v>86</v>
      </c>
    </row>
    <row r="179" s="2" customFormat="1" ht="24.15" customHeight="1">
      <c r="A179" s="38"/>
      <c r="B179" s="39"/>
      <c r="C179" s="210" t="s">
        <v>222</v>
      </c>
      <c r="D179" s="210" t="s">
        <v>131</v>
      </c>
      <c r="E179" s="211" t="s">
        <v>223</v>
      </c>
      <c r="F179" s="212" t="s">
        <v>224</v>
      </c>
      <c r="G179" s="213" t="s">
        <v>219</v>
      </c>
      <c r="H179" s="214">
        <v>3153.335</v>
      </c>
      <c r="I179" s="215"/>
      <c r="J179" s="216">
        <f>ROUND(I179*H179,2)</f>
        <v>0</v>
      </c>
      <c r="K179" s="212" t="s">
        <v>150</v>
      </c>
      <c r="L179" s="44"/>
      <c r="M179" s="217" t="s">
        <v>1</v>
      </c>
      <c r="N179" s="218" t="s">
        <v>43</v>
      </c>
      <c r="O179" s="91"/>
      <c r="P179" s="219">
        <f>O179*H179</f>
        <v>0</v>
      </c>
      <c r="Q179" s="219">
        <v>0</v>
      </c>
      <c r="R179" s="219">
        <f>Q179*H179</f>
        <v>0</v>
      </c>
      <c r="S179" s="219">
        <v>0</v>
      </c>
      <c r="T179" s="220">
        <f>S179*H179</f>
        <v>0</v>
      </c>
      <c r="U179" s="38"/>
      <c r="V179" s="38"/>
      <c r="W179" s="38"/>
      <c r="X179" s="38"/>
      <c r="Y179" s="38"/>
      <c r="Z179" s="38"/>
      <c r="AA179" s="38"/>
      <c r="AB179" s="38"/>
      <c r="AC179" s="38"/>
      <c r="AD179" s="38"/>
      <c r="AE179" s="38"/>
      <c r="AR179" s="221" t="s">
        <v>136</v>
      </c>
      <c r="AT179" s="221" t="s">
        <v>131</v>
      </c>
      <c r="AU179" s="221" t="s">
        <v>86</v>
      </c>
      <c r="AY179" s="17" t="s">
        <v>130</v>
      </c>
      <c r="BE179" s="222">
        <f>IF(N179="základní",J179,0)</f>
        <v>0</v>
      </c>
      <c r="BF179" s="222">
        <f>IF(N179="snížená",J179,0)</f>
        <v>0</v>
      </c>
      <c r="BG179" s="222">
        <f>IF(N179="zákl. přenesená",J179,0)</f>
        <v>0</v>
      </c>
      <c r="BH179" s="222">
        <f>IF(N179="sníž. přenesená",J179,0)</f>
        <v>0</v>
      </c>
      <c r="BI179" s="222">
        <f>IF(N179="nulová",J179,0)</f>
        <v>0</v>
      </c>
      <c r="BJ179" s="17" t="s">
        <v>86</v>
      </c>
      <c r="BK179" s="222">
        <f>ROUND(I179*H179,2)</f>
        <v>0</v>
      </c>
      <c r="BL179" s="17" t="s">
        <v>136</v>
      </c>
      <c r="BM179" s="221" t="s">
        <v>225</v>
      </c>
    </row>
    <row r="180" s="2" customFormat="1">
      <c r="A180" s="38"/>
      <c r="B180" s="39"/>
      <c r="C180" s="40"/>
      <c r="D180" s="223" t="s">
        <v>152</v>
      </c>
      <c r="E180" s="40"/>
      <c r="F180" s="224" t="s">
        <v>226</v>
      </c>
      <c r="G180" s="40"/>
      <c r="H180" s="40"/>
      <c r="I180" s="225"/>
      <c r="J180" s="40"/>
      <c r="K180" s="40"/>
      <c r="L180" s="44"/>
      <c r="M180" s="226"/>
      <c r="N180" s="227"/>
      <c r="O180" s="91"/>
      <c r="P180" s="91"/>
      <c r="Q180" s="91"/>
      <c r="R180" s="91"/>
      <c r="S180" s="91"/>
      <c r="T180" s="92"/>
      <c r="U180" s="38"/>
      <c r="V180" s="38"/>
      <c r="W180" s="38"/>
      <c r="X180" s="38"/>
      <c r="Y180" s="38"/>
      <c r="Z180" s="38"/>
      <c r="AA180" s="38"/>
      <c r="AB180" s="38"/>
      <c r="AC180" s="38"/>
      <c r="AD180" s="38"/>
      <c r="AE180" s="38"/>
      <c r="AT180" s="17" t="s">
        <v>152</v>
      </c>
      <c r="AU180" s="17" t="s">
        <v>86</v>
      </c>
    </row>
    <row r="181" s="13" customFormat="1">
      <c r="A181" s="13"/>
      <c r="B181" s="239"/>
      <c r="C181" s="240"/>
      <c r="D181" s="230" t="s">
        <v>154</v>
      </c>
      <c r="E181" s="241" t="s">
        <v>1</v>
      </c>
      <c r="F181" s="242" t="s">
        <v>227</v>
      </c>
      <c r="G181" s="240"/>
      <c r="H181" s="243">
        <v>3153.335</v>
      </c>
      <c r="I181" s="244"/>
      <c r="J181" s="240"/>
      <c r="K181" s="240"/>
      <c r="L181" s="245"/>
      <c r="M181" s="246"/>
      <c r="N181" s="247"/>
      <c r="O181" s="247"/>
      <c r="P181" s="247"/>
      <c r="Q181" s="247"/>
      <c r="R181" s="247"/>
      <c r="S181" s="247"/>
      <c r="T181" s="248"/>
      <c r="U181" s="13"/>
      <c r="V181" s="13"/>
      <c r="W181" s="13"/>
      <c r="X181" s="13"/>
      <c r="Y181" s="13"/>
      <c r="Z181" s="13"/>
      <c r="AA181" s="13"/>
      <c r="AB181" s="13"/>
      <c r="AC181" s="13"/>
      <c r="AD181" s="13"/>
      <c r="AE181" s="13"/>
      <c r="AT181" s="249" t="s">
        <v>154</v>
      </c>
      <c r="AU181" s="249" t="s">
        <v>86</v>
      </c>
      <c r="AV181" s="13" t="s">
        <v>88</v>
      </c>
      <c r="AW181" s="13" t="s">
        <v>34</v>
      </c>
      <c r="AX181" s="13" t="s">
        <v>86</v>
      </c>
      <c r="AY181" s="249" t="s">
        <v>130</v>
      </c>
    </row>
    <row r="182" s="2" customFormat="1" ht="21.75" customHeight="1">
      <c r="A182" s="38"/>
      <c r="B182" s="39"/>
      <c r="C182" s="210" t="s">
        <v>214</v>
      </c>
      <c r="D182" s="210" t="s">
        <v>131</v>
      </c>
      <c r="E182" s="211" t="s">
        <v>228</v>
      </c>
      <c r="F182" s="212" t="s">
        <v>229</v>
      </c>
      <c r="G182" s="213" t="s">
        <v>219</v>
      </c>
      <c r="H182" s="214">
        <v>4</v>
      </c>
      <c r="I182" s="215"/>
      <c r="J182" s="216">
        <f>ROUND(I182*H182,2)</f>
        <v>0</v>
      </c>
      <c r="K182" s="212" t="s">
        <v>150</v>
      </c>
      <c r="L182" s="44"/>
      <c r="M182" s="217" t="s">
        <v>1</v>
      </c>
      <c r="N182" s="218" t="s">
        <v>43</v>
      </c>
      <c r="O182" s="91"/>
      <c r="P182" s="219">
        <f>O182*H182</f>
        <v>0</v>
      </c>
      <c r="Q182" s="219">
        <v>0</v>
      </c>
      <c r="R182" s="219">
        <f>Q182*H182</f>
        <v>0</v>
      </c>
      <c r="S182" s="219">
        <v>0</v>
      </c>
      <c r="T182" s="220">
        <f>S182*H182</f>
        <v>0</v>
      </c>
      <c r="U182" s="38"/>
      <c r="V182" s="38"/>
      <c r="W182" s="38"/>
      <c r="X182" s="38"/>
      <c r="Y182" s="38"/>
      <c r="Z182" s="38"/>
      <c r="AA182" s="38"/>
      <c r="AB182" s="38"/>
      <c r="AC182" s="38"/>
      <c r="AD182" s="38"/>
      <c r="AE182" s="38"/>
      <c r="AR182" s="221" t="s">
        <v>136</v>
      </c>
      <c r="AT182" s="221" t="s">
        <v>131</v>
      </c>
      <c r="AU182" s="221" t="s">
        <v>86</v>
      </c>
      <c r="AY182" s="17" t="s">
        <v>130</v>
      </c>
      <c r="BE182" s="222">
        <f>IF(N182="základní",J182,0)</f>
        <v>0</v>
      </c>
      <c r="BF182" s="222">
        <f>IF(N182="snížená",J182,0)</f>
        <v>0</v>
      </c>
      <c r="BG182" s="222">
        <f>IF(N182="zákl. přenesená",J182,0)</f>
        <v>0</v>
      </c>
      <c r="BH182" s="222">
        <f>IF(N182="sníž. přenesená",J182,0)</f>
        <v>0</v>
      </c>
      <c r="BI182" s="222">
        <f>IF(N182="nulová",J182,0)</f>
        <v>0</v>
      </c>
      <c r="BJ182" s="17" t="s">
        <v>86</v>
      </c>
      <c r="BK182" s="222">
        <f>ROUND(I182*H182,2)</f>
        <v>0</v>
      </c>
      <c r="BL182" s="17" t="s">
        <v>136</v>
      </c>
      <c r="BM182" s="221" t="s">
        <v>230</v>
      </c>
    </row>
    <row r="183" s="2" customFormat="1">
      <c r="A183" s="38"/>
      <c r="B183" s="39"/>
      <c r="C183" s="40"/>
      <c r="D183" s="223" t="s">
        <v>152</v>
      </c>
      <c r="E183" s="40"/>
      <c r="F183" s="224" t="s">
        <v>231</v>
      </c>
      <c r="G183" s="40"/>
      <c r="H183" s="40"/>
      <c r="I183" s="225"/>
      <c r="J183" s="40"/>
      <c r="K183" s="40"/>
      <c r="L183" s="44"/>
      <c r="M183" s="226"/>
      <c r="N183" s="227"/>
      <c r="O183" s="91"/>
      <c r="P183" s="91"/>
      <c r="Q183" s="91"/>
      <c r="R183" s="91"/>
      <c r="S183" s="91"/>
      <c r="T183" s="92"/>
      <c r="U183" s="38"/>
      <c r="V183" s="38"/>
      <c r="W183" s="38"/>
      <c r="X183" s="38"/>
      <c r="Y183" s="38"/>
      <c r="Z183" s="38"/>
      <c r="AA183" s="38"/>
      <c r="AB183" s="38"/>
      <c r="AC183" s="38"/>
      <c r="AD183" s="38"/>
      <c r="AE183" s="38"/>
      <c r="AT183" s="17" t="s">
        <v>152</v>
      </c>
      <c r="AU183" s="17" t="s">
        <v>86</v>
      </c>
    </row>
    <row r="184" s="13" customFormat="1">
      <c r="A184" s="13"/>
      <c r="B184" s="239"/>
      <c r="C184" s="240"/>
      <c r="D184" s="230" t="s">
        <v>154</v>
      </c>
      <c r="E184" s="241" t="s">
        <v>1</v>
      </c>
      <c r="F184" s="242" t="s">
        <v>136</v>
      </c>
      <c r="G184" s="240"/>
      <c r="H184" s="243">
        <v>4</v>
      </c>
      <c r="I184" s="244"/>
      <c r="J184" s="240"/>
      <c r="K184" s="240"/>
      <c r="L184" s="245"/>
      <c r="M184" s="246"/>
      <c r="N184" s="247"/>
      <c r="O184" s="247"/>
      <c r="P184" s="247"/>
      <c r="Q184" s="247"/>
      <c r="R184" s="247"/>
      <c r="S184" s="247"/>
      <c r="T184" s="248"/>
      <c r="U184" s="13"/>
      <c r="V184" s="13"/>
      <c r="W184" s="13"/>
      <c r="X184" s="13"/>
      <c r="Y184" s="13"/>
      <c r="Z184" s="13"/>
      <c r="AA184" s="13"/>
      <c r="AB184" s="13"/>
      <c r="AC184" s="13"/>
      <c r="AD184" s="13"/>
      <c r="AE184" s="13"/>
      <c r="AT184" s="249" t="s">
        <v>154</v>
      </c>
      <c r="AU184" s="249" t="s">
        <v>86</v>
      </c>
      <c r="AV184" s="13" t="s">
        <v>88</v>
      </c>
      <c r="AW184" s="13" t="s">
        <v>34</v>
      </c>
      <c r="AX184" s="13" t="s">
        <v>78</v>
      </c>
      <c r="AY184" s="249" t="s">
        <v>130</v>
      </c>
    </row>
    <row r="185" s="14" customFormat="1">
      <c r="A185" s="14"/>
      <c r="B185" s="250"/>
      <c r="C185" s="251"/>
      <c r="D185" s="230" t="s">
        <v>154</v>
      </c>
      <c r="E185" s="252" t="s">
        <v>1</v>
      </c>
      <c r="F185" s="253" t="s">
        <v>158</v>
      </c>
      <c r="G185" s="251"/>
      <c r="H185" s="254">
        <v>4</v>
      </c>
      <c r="I185" s="255"/>
      <c r="J185" s="251"/>
      <c r="K185" s="251"/>
      <c r="L185" s="256"/>
      <c r="M185" s="257"/>
      <c r="N185" s="258"/>
      <c r="O185" s="258"/>
      <c r="P185" s="258"/>
      <c r="Q185" s="258"/>
      <c r="R185" s="258"/>
      <c r="S185" s="258"/>
      <c r="T185" s="259"/>
      <c r="U185" s="14"/>
      <c r="V185" s="14"/>
      <c r="W185" s="14"/>
      <c r="X185" s="14"/>
      <c r="Y185" s="14"/>
      <c r="Z185" s="14"/>
      <c r="AA185" s="14"/>
      <c r="AB185" s="14"/>
      <c r="AC185" s="14"/>
      <c r="AD185" s="14"/>
      <c r="AE185" s="14"/>
      <c r="AT185" s="260" t="s">
        <v>154</v>
      </c>
      <c r="AU185" s="260" t="s">
        <v>86</v>
      </c>
      <c r="AV185" s="14" t="s">
        <v>136</v>
      </c>
      <c r="AW185" s="14" t="s">
        <v>34</v>
      </c>
      <c r="AX185" s="14" t="s">
        <v>86</v>
      </c>
      <c r="AY185" s="260" t="s">
        <v>130</v>
      </c>
    </row>
    <row r="186" s="2" customFormat="1" ht="24.15" customHeight="1">
      <c r="A186" s="38"/>
      <c r="B186" s="39"/>
      <c r="C186" s="210" t="s">
        <v>7</v>
      </c>
      <c r="D186" s="210" t="s">
        <v>131</v>
      </c>
      <c r="E186" s="211" t="s">
        <v>232</v>
      </c>
      <c r="F186" s="212" t="s">
        <v>233</v>
      </c>
      <c r="G186" s="213" t="s">
        <v>219</v>
      </c>
      <c r="H186" s="214">
        <v>76</v>
      </c>
      <c r="I186" s="215"/>
      <c r="J186" s="216">
        <f>ROUND(I186*H186,2)</f>
        <v>0</v>
      </c>
      <c r="K186" s="212" t="s">
        <v>150</v>
      </c>
      <c r="L186" s="44"/>
      <c r="M186" s="217" t="s">
        <v>1</v>
      </c>
      <c r="N186" s="218" t="s">
        <v>43</v>
      </c>
      <c r="O186" s="91"/>
      <c r="P186" s="219">
        <f>O186*H186</f>
        <v>0</v>
      </c>
      <c r="Q186" s="219">
        <v>0</v>
      </c>
      <c r="R186" s="219">
        <f>Q186*H186</f>
        <v>0</v>
      </c>
      <c r="S186" s="219">
        <v>0</v>
      </c>
      <c r="T186" s="220">
        <f>S186*H186</f>
        <v>0</v>
      </c>
      <c r="U186" s="38"/>
      <c r="V186" s="38"/>
      <c r="W186" s="38"/>
      <c r="X186" s="38"/>
      <c r="Y186" s="38"/>
      <c r="Z186" s="38"/>
      <c r="AA186" s="38"/>
      <c r="AB186" s="38"/>
      <c r="AC186" s="38"/>
      <c r="AD186" s="38"/>
      <c r="AE186" s="38"/>
      <c r="AR186" s="221" t="s">
        <v>136</v>
      </c>
      <c r="AT186" s="221" t="s">
        <v>131</v>
      </c>
      <c r="AU186" s="221" t="s">
        <v>86</v>
      </c>
      <c r="AY186" s="17" t="s">
        <v>130</v>
      </c>
      <c r="BE186" s="222">
        <f>IF(N186="základní",J186,0)</f>
        <v>0</v>
      </c>
      <c r="BF186" s="222">
        <f>IF(N186="snížená",J186,0)</f>
        <v>0</v>
      </c>
      <c r="BG186" s="222">
        <f>IF(N186="zákl. přenesená",J186,0)</f>
        <v>0</v>
      </c>
      <c r="BH186" s="222">
        <f>IF(N186="sníž. přenesená",J186,0)</f>
        <v>0</v>
      </c>
      <c r="BI186" s="222">
        <f>IF(N186="nulová",J186,0)</f>
        <v>0</v>
      </c>
      <c r="BJ186" s="17" t="s">
        <v>86</v>
      </c>
      <c r="BK186" s="222">
        <f>ROUND(I186*H186,2)</f>
        <v>0</v>
      </c>
      <c r="BL186" s="17" t="s">
        <v>136</v>
      </c>
      <c r="BM186" s="221" t="s">
        <v>234</v>
      </c>
    </row>
    <row r="187" s="2" customFormat="1">
      <c r="A187" s="38"/>
      <c r="B187" s="39"/>
      <c r="C187" s="40"/>
      <c r="D187" s="223" t="s">
        <v>152</v>
      </c>
      <c r="E187" s="40"/>
      <c r="F187" s="224" t="s">
        <v>235</v>
      </c>
      <c r="G187" s="40"/>
      <c r="H187" s="40"/>
      <c r="I187" s="225"/>
      <c r="J187" s="40"/>
      <c r="K187" s="40"/>
      <c r="L187" s="44"/>
      <c r="M187" s="226"/>
      <c r="N187" s="227"/>
      <c r="O187" s="91"/>
      <c r="P187" s="91"/>
      <c r="Q187" s="91"/>
      <c r="R187" s="91"/>
      <c r="S187" s="91"/>
      <c r="T187" s="92"/>
      <c r="U187" s="38"/>
      <c r="V187" s="38"/>
      <c r="W187" s="38"/>
      <c r="X187" s="38"/>
      <c r="Y187" s="38"/>
      <c r="Z187" s="38"/>
      <c r="AA187" s="38"/>
      <c r="AB187" s="38"/>
      <c r="AC187" s="38"/>
      <c r="AD187" s="38"/>
      <c r="AE187" s="38"/>
      <c r="AT187" s="17" t="s">
        <v>152</v>
      </c>
      <c r="AU187" s="17" t="s">
        <v>86</v>
      </c>
    </row>
    <row r="188" s="13" customFormat="1">
      <c r="A188" s="13"/>
      <c r="B188" s="239"/>
      <c r="C188" s="240"/>
      <c r="D188" s="230" t="s">
        <v>154</v>
      </c>
      <c r="E188" s="241" t="s">
        <v>1</v>
      </c>
      <c r="F188" s="242" t="s">
        <v>236</v>
      </c>
      <c r="G188" s="240"/>
      <c r="H188" s="243">
        <v>76</v>
      </c>
      <c r="I188" s="244"/>
      <c r="J188" s="240"/>
      <c r="K188" s="240"/>
      <c r="L188" s="245"/>
      <c r="M188" s="246"/>
      <c r="N188" s="247"/>
      <c r="O188" s="247"/>
      <c r="P188" s="247"/>
      <c r="Q188" s="247"/>
      <c r="R188" s="247"/>
      <c r="S188" s="247"/>
      <c r="T188" s="248"/>
      <c r="U188" s="13"/>
      <c r="V188" s="13"/>
      <c r="W188" s="13"/>
      <c r="X188" s="13"/>
      <c r="Y188" s="13"/>
      <c r="Z188" s="13"/>
      <c r="AA188" s="13"/>
      <c r="AB188" s="13"/>
      <c r="AC188" s="13"/>
      <c r="AD188" s="13"/>
      <c r="AE188" s="13"/>
      <c r="AT188" s="249" t="s">
        <v>154</v>
      </c>
      <c r="AU188" s="249" t="s">
        <v>86</v>
      </c>
      <c r="AV188" s="13" t="s">
        <v>88</v>
      </c>
      <c r="AW188" s="13" t="s">
        <v>34</v>
      </c>
      <c r="AX188" s="13" t="s">
        <v>86</v>
      </c>
      <c r="AY188" s="249" t="s">
        <v>130</v>
      </c>
    </row>
    <row r="189" s="2" customFormat="1" ht="16.5" customHeight="1">
      <c r="A189" s="38"/>
      <c r="B189" s="39"/>
      <c r="C189" s="210" t="s">
        <v>177</v>
      </c>
      <c r="D189" s="210" t="s">
        <v>131</v>
      </c>
      <c r="E189" s="211" t="s">
        <v>237</v>
      </c>
      <c r="F189" s="212" t="s">
        <v>238</v>
      </c>
      <c r="G189" s="213" t="s">
        <v>219</v>
      </c>
      <c r="H189" s="214">
        <v>68</v>
      </c>
      <c r="I189" s="215"/>
      <c r="J189" s="216">
        <f>ROUND(I189*H189,2)</f>
        <v>0</v>
      </c>
      <c r="K189" s="212" t="s">
        <v>150</v>
      </c>
      <c r="L189" s="44"/>
      <c r="M189" s="217" t="s">
        <v>1</v>
      </c>
      <c r="N189" s="218" t="s">
        <v>43</v>
      </c>
      <c r="O189" s="91"/>
      <c r="P189" s="219">
        <f>O189*H189</f>
        <v>0</v>
      </c>
      <c r="Q189" s="219">
        <v>0</v>
      </c>
      <c r="R189" s="219">
        <f>Q189*H189</f>
        <v>0</v>
      </c>
      <c r="S189" s="219">
        <v>0</v>
      </c>
      <c r="T189" s="220">
        <f>S189*H189</f>
        <v>0</v>
      </c>
      <c r="U189" s="38"/>
      <c r="V189" s="38"/>
      <c r="W189" s="38"/>
      <c r="X189" s="38"/>
      <c r="Y189" s="38"/>
      <c r="Z189" s="38"/>
      <c r="AA189" s="38"/>
      <c r="AB189" s="38"/>
      <c r="AC189" s="38"/>
      <c r="AD189" s="38"/>
      <c r="AE189" s="38"/>
      <c r="AR189" s="221" t="s">
        <v>136</v>
      </c>
      <c r="AT189" s="221" t="s">
        <v>131</v>
      </c>
      <c r="AU189" s="221" t="s">
        <v>86</v>
      </c>
      <c r="AY189" s="17" t="s">
        <v>130</v>
      </c>
      <c r="BE189" s="222">
        <f>IF(N189="základní",J189,0)</f>
        <v>0</v>
      </c>
      <c r="BF189" s="222">
        <f>IF(N189="snížená",J189,0)</f>
        <v>0</v>
      </c>
      <c r="BG189" s="222">
        <f>IF(N189="zákl. přenesená",J189,0)</f>
        <v>0</v>
      </c>
      <c r="BH189" s="222">
        <f>IF(N189="sníž. přenesená",J189,0)</f>
        <v>0</v>
      </c>
      <c r="BI189" s="222">
        <f>IF(N189="nulová",J189,0)</f>
        <v>0</v>
      </c>
      <c r="BJ189" s="17" t="s">
        <v>86</v>
      </c>
      <c r="BK189" s="222">
        <f>ROUND(I189*H189,2)</f>
        <v>0</v>
      </c>
      <c r="BL189" s="17" t="s">
        <v>136</v>
      </c>
      <c r="BM189" s="221" t="s">
        <v>239</v>
      </c>
    </row>
    <row r="190" s="2" customFormat="1">
      <c r="A190" s="38"/>
      <c r="B190" s="39"/>
      <c r="C190" s="40"/>
      <c r="D190" s="223" t="s">
        <v>152</v>
      </c>
      <c r="E190" s="40"/>
      <c r="F190" s="224" t="s">
        <v>240</v>
      </c>
      <c r="G190" s="40"/>
      <c r="H190" s="40"/>
      <c r="I190" s="225"/>
      <c r="J190" s="40"/>
      <c r="K190" s="40"/>
      <c r="L190" s="44"/>
      <c r="M190" s="226"/>
      <c r="N190" s="227"/>
      <c r="O190" s="91"/>
      <c r="P190" s="91"/>
      <c r="Q190" s="91"/>
      <c r="R190" s="91"/>
      <c r="S190" s="91"/>
      <c r="T190" s="92"/>
      <c r="U190" s="38"/>
      <c r="V190" s="38"/>
      <c r="W190" s="38"/>
      <c r="X190" s="38"/>
      <c r="Y190" s="38"/>
      <c r="Z190" s="38"/>
      <c r="AA190" s="38"/>
      <c r="AB190" s="38"/>
      <c r="AC190" s="38"/>
      <c r="AD190" s="38"/>
      <c r="AE190" s="38"/>
      <c r="AT190" s="17" t="s">
        <v>152</v>
      </c>
      <c r="AU190" s="17" t="s">
        <v>86</v>
      </c>
    </row>
    <row r="191" s="2" customFormat="1" ht="24.15" customHeight="1">
      <c r="A191" s="38"/>
      <c r="B191" s="39"/>
      <c r="C191" s="210" t="s">
        <v>241</v>
      </c>
      <c r="D191" s="210" t="s">
        <v>131</v>
      </c>
      <c r="E191" s="211" t="s">
        <v>242</v>
      </c>
      <c r="F191" s="212" t="s">
        <v>243</v>
      </c>
      <c r="G191" s="213" t="s">
        <v>219</v>
      </c>
      <c r="H191" s="214">
        <v>1292</v>
      </c>
      <c r="I191" s="215"/>
      <c r="J191" s="216">
        <f>ROUND(I191*H191,2)</f>
        <v>0</v>
      </c>
      <c r="K191" s="212" t="s">
        <v>150</v>
      </c>
      <c r="L191" s="44"/>
      <c r="M191" s="217" t="s">
        <v>1</v>
      </c>
      <c r="N191" s="218" t="s">
        <v>43</v>
      </c>
      <c r="O191" s="91"/>
      <c r="P191" s="219">
        <f>O191*H191</f>
        <v>0</v>
      </c>
      <c r="Q191" s="219">
        <v>0</v>
      </c>
      <c r="R191" s="219">
        <f>Q191*H191</f>
        <v>0</v>
      </c>
      <c r="S191" s="219">
        <v>0</v>
      </c>
      <c r="T191" s="220">
        <f>S191*H191</f>
        <v>0</v>
      </c>
      <c r="U191" s="38"/>
      <c r="V191" s="38"/>
      <c r="W191" s="38"/>
      <c r="X191" s="38"/>
      <c r="Y191" s="38"/>
      <c r="Z191" s="38"/>
      <c r="AA191" s="38"/>
      <c r="AB191" s="38"/>
      <c r="AC191" s="38"/>
      <c r="AD191" s="38"/>
      <c r="AE191" s="38"/>
      <c r="AR191" s="221" t="s">
        <v>136</v>
      </c>
      <c r="AT191" s="221" t="s">
        <v>131</v>
      </c>
      <c r="AU191" s="221" t="s">
        <v>86</v>
      </c>
      <c r="AY191" s="17" t="s">
        <v>130</v>
      </c>
      <c r="BE191" s="222">
        <f>IF(N191="základní",J191,0)</f>
        <v>0</v>
      </c>
      <c r="BF191" s="222">
        <f>IF(N191="snížená",J191,0)</f>
        <v>0</v>
      </c>
      <c r="BG191" s="222">
        <f>IF(N191="zákl. přenesená",J191,0)</f>
        <v>0</v>
      </c>
      <c r="BH191" s="222">
        <f>IF(N191="sníž. přenesená",J191,0)</f>
        <v>0</v>
      </c>
      <c r="BI191" s="222">
        <f>IF(N191="nulová",J191,0)</f>
        <v>0</v>
      </c>
      <c r="BJ191" s="17" t="s">
        <v>86</v>
      </c>
      <c r="BK191" s="222">
        <f>ROUND(I191*H191,2)</f>
        <v>0</v>
      </c>
      <c r="BL191" s="17" t="s">
        <v>136</v>
      </c>
      <c r="BM191" s="221" t="s">
        <v>244</v>
      </c>
    </row>
    <row r="192" s="2" customFormat="1">
      <c r="A192" s="38"/>
      <c r="B192" s="39"/>
      <c r="C192" s="40"/>
      <c r="D192" s="223" t="s">
        <v>152</v>
      </c>
      <c r="E192" s="40"/>
      <c r="F192" s="224" t="s">
        <v>245</v>
      </c>
      <c r="G192" s="40"/>
      <c r="H192" s="40"/>
      <c r="I192" s="225"/>
      <c r="J192" s="40"/>
      <c r="K192" s="40"/>
      <c r="L192" s="44"/>
      <c r="M192" s="226"/>
      <c r="N192" s="227"/>
      <c r="O192" s="91"/>
      <c r="P192" s="91"/>
      <c r="Q192" s="91"/>
      <c r="R192" s="91"/>
      <c r="S192" s="91"/>
      <c r="T192" s="92"/>
      <c r="U192" s="38"/>
      <c r="V192" s="38"/>
      <c r="W192" s="38"/>
      <c r="X192" s="38"/>
      <c r="Y192" s="38"/>
      <c r="Z192" s="38"/>
      <c r="AA192" s="38"/>
      <c r="AB192" s="38"/>
      <c r="AC192" s="38"/>
      <c r="AD192" s="38"/>
      <c r="AE192" s="38"/>
      <c r="AT192" s="17" t="s">
        <v>152</v>
      </c>
      <c r="AU192" s="17" t="s">
        <v>86</v>
      </c>
    </row>
    <row r="193" s="13" customFormat="1">
      <c r="A193" s="13"/>
      <c r="B193" s="239"/>
      <c r="C193" s="240"/>
      <c r="D193" s="230" t="s">
        <v>154</v>
      </c>
      <c r="E193" s="241" t="s">
        <v>1</v>
      </c>
      <c r="F193" s="242" t="s">
        <v>246</v>
      </c>
      <c r="G193" s="240"/>
      <c r="H193" s="243">
        <v>1292</v>
      </c>
      <c r="I193" s="244"/>
      <c r="J193" s="240"/>
      <c r="K193" s="240"/>
      <c r="L193" s="245"/>
      <c r="M193" s="246"/>
      <c r="N193" s="247"/>
      <c r="O193" s="247"/>
      <c r="P193" s="247"/>
      <c r="Q193" s="247"/>
      <c r="R193" s="247"/>
      <c r="S193" s="247"/>
      <c r="T193" s="248"/>
      <c r="U193" s="13"/>
      <c r="V193" s="13"/>
      <c r="W193" s="13"/>
      <c r="X193" s="13"/>
      <c r="Y193" s="13"/>
      <c r="Z193" s="13"/>
      <c r="AA193" s="13"/>
      <c r="AB193" s="13"/>
      <c r="AC193" s="13"/>
      <c r="AD193" s="13"/>
      <c r="AE193" s="13"/>
      <c r="AT193" s="249" t="s">
        <v>154</v>
      </c>
      <c r="AU193" s="249" t="s">
        <v>86</v>
      </c>
      <c r="AV193" s="13" t="s">
        <v>88</v>
      </c>
      <c r="AW193" s="13" t="s">
        <v>34</v>
      </c>
      <c r="AX193" s="13" t="s">
        <v>86</v>
      </c>
      <c r="AY193" s="249" t="s">
        <v>130</v>
      </c>
    </row>
    <row r="194" s="2" customFormat="1" ht="24.15" customHeight="1">
      <c r="A194" s="38"/>
      <c r="B194" s="39"/>
      <c r="C194" s="210" t="s">
        <v>181</v>
      </c>
      <c r="D194" s="210" t="s">
        <v>131</v>
      </c>
      <c r="E194" s="211" t="s">
        <v>247</v>
      </c>
      <c r="F194" s="212" t="s">
        <v>248</v>
      </c>
      <c r="G194" s="213" t="s">
        <v>219</v>
      </c>
      <c r="H194" s="214">
        <v>237.965</v>
      </c>
      <c r="I194" s="215"/>
      <c r="J194" s="216">
        <f>ROUND(I194*H194,2)</f>
        <v>0</v>
      </c>
      <c r="K194" s="212" t="s">
        <v>150</v>
      </c>
      <c r="L194" s="44"/>
      <c r="M194" s="217" t="s">
        <v>1</v>
      </c>
      <c r="N194" s="218" t="s">
        <v>43</v>
      </c>
      <c r="O194" s="91"/>
      <c r="P194" s="219">
        <f>O194*H194</f>
        <v>0</v>
      </c>
      <c r="Q194" s="219">
        <v>0</v>
      </c>
      <c r="R194" s="219">
        <f>Q194*H194</f>
        <v>0</v>
      </c>
      <c r="S194" s="219">
        <v>0</v>
      </c>
      <c r="T194" s="220">
        <f>S194*H194</f>
        <v>0</v>
      </c>
      <c r="U194" s="38"/>
      <c r="V194" s="38"/>
      <c r="W194" s="38"/>
      <c r="X194" s="38"/>
      <c r="Y194" s="38"/>
      <c r="Z194" s="38"/>
      <c r="AA194" s="38"/>
      <c r="AB194" s="38"/>
      <c r="AC194" s="38"/>
      <c r="AD194" s="38"/>
      <c r="AE194" s="38"/>
      <c r="AR194" s="221" t="s">
        <v>136</v>
      </c>
      <c r="AT194" s="221" t="s">
        <v>131</v>
      </c>
      <c r="AU194" s="221" t="s">
        <v>86</v>
      </c>
      <c r="AY194" s="17" t="s">
        <v>130</v>
      </c>
      <c r="BE194" s="222">
        <f>IF(N194="základní",J194,0)</f>
        <v>0</v>
      </c>
      <c r="BF194" s="222">
        <f>IF(N194="snížená",J194,0)</f>
        <v>0</v>
      </c>
      <c r="BG194" s="222">
        <f>IF(N194="zákl. přenesená",J194,0)</f>
        <v>0</v>
      </c>
      <c r="BH194" s="222">
        <f>IF(N194="sníž. přenesená",J194,0)</f>
        <v>0</v>
      </c>
      <c r="BI194" s="222">
        <f>IF(N194="nulová",J194,0)</f>
        <v>0</v>
      </c>
      <c r="BJ194" s="17" t="s">
        <v>86</v>
      </c>
      <c r="BK194" s="222">
        <f>ROUND(I194*H194,2)</f>
        <v>0</v>
      </c>
      <c r="BL194" s="17" t="s">
        <v>136</v>
      </c>
      <c r="BM194" s="221" t="s">
        <v>249</v>
      </c>
    </row>
    <row r="195" s="2" customFormat="1">
      <c r="A195" s="38"/>
      <c r="B195" s="39"/>
      <c r="C195" s="40"/>
      <c r="D195" s="223" t="s">
        <v>152</v>
      </c>
      <c r="E195" s="40"/>
      <c r="F195" s="224" t="s">
        <v>250</v>
      </c>
      <c r="G195" s="40"/>
      <c r="H195" s="40"/>
      <c r="I195" s="225"/>
      <c r="J195" s="40"/>
      <c r="K195" s="40"/>
      <c r="L195" s="44"/>
      <c r="M195" s="226"/>
      <c r="N195" s="227"/>
      <c r="O195" s="91"/>
      <c r="P195" s="91"/>
      <c r="Q195" s="91"/>
      <c r="R195" s="91"/>
      <c r="S195" s="91"/>
      <c r="T195" s="92"/>
      <c r="U195" s="38"/>
      <c r="V195" s="38"/>
      <c r="W195" s="38"/>
      <c r="X195" s="38"/>
      <c r="Y195" s="38"/>
      <c r="Z195" s="38"/>
      <c r="AA195" s="38"/>
      <c r="AB195" s="38"/>
      <c r="AC195" s="38"/>
      <c r="AD195" s="38"/>
      <c r="AE195" s="38"/>
      <c r="AT195" s="17" t="s">
        <v>152</v>
      </c>
      <c r="AU195" s="17" t="s">
        <v>86</v>
      </c>
    </row>
    <row r="196" s="13" customFormat="1">
      <c r="A196" s="13"/>
      <c r="B196" s="239"/>
      <c r="C196" s="240"/>
      <c r="D196" s="230" t="s">
        <v>154</v>
      </c>
      <c r="E196" s="241" t="s">
        <v>1</v>
      </c>
      <c r="F196" s="242" t="s">
        <v>251</v>
      </c>
      <c r="G196" s="240"/>
      <c r="H196" s="243">
        <v>237.965</v>
      </c>
      <c r="I196" s="244"/>
      <c r="J196" s="240"/>
      <c r="K196" s="240"/>
      <c r="L196" s="245"/>
      <c r="M196" s="246"/>
      <c r="N196" s="247"/>
      <c r="O196" s="247"/>
      <c r="P196" s="247"/>
      <c r="Q196" s="247"/>
      <c r="R196" s="247"/>
      <c r="S196" s="247"/>
      <c r="T196" s="248"/>
      <c r="U196" s="13"/>
      <c r="V196" s="13"/>
      <c r="W196" s="13"/>
      <c r="X196" s="13"/>
      <c r="Y196" s="13"/>
      <c r="Z196" s="13"/>
      <c r="AA196" s="13"/>
      <c r="AB196" s="13"/>
      <c r="AC196" s="13"/>
      <c r="AD196" s="13"/>
      <c r="AE196" s="13"/>
      <c r="AT196" s="249" t="s">
        <v>154</v>
      </c>
      <c r="AU196" s="249" t="s">
        <v>86</v>
      </c>
      <c r="AV196" s="13" t="s">
        <v>88</v>
      </c>
      <c r="AW196" s="13" t="s">
        <v>34</v>
      </c>
      <c r="AX196" s="13" t="s">
        <v>78</v>
      </c>
      <c r="AY196" s="249" t="s">
        <v>130</v>
      </c>
    </row>
    <row r="197" s="14" customFormat="1">
      <c r="A197" s="14"/>
      <c r="B197" s="250"/>
      <c r="C197" s="251"/>
      <c r="D197" s="230" t="s">
        <v>154</v>
      </c>
      <c r="E197" s="252" t="s">
        <v>1</v>
      </c>
      <c r="F197" s="253" t="s">
        <v>158</v>
      </c>
      <c r="G197" s="251"/>
      <c r="H197" s="254">
        <v>237.965</v>
      </c>
      <c r="I197" s="255"/>
      <c r="J197" s="251"/>
      <c r="K197" s="251"/>
      <c r="L197" s="256"/>
      <c r="M197" s="257"/>
      <c r="N197" s="258"/>
      <c r="O197" s="258"/>
      <c r="P197" s="258"/>
      <c r="Q197" s="258"/>
      <c r="R197" s="258"/>
      <c r="S197" s="258"/>
      <c r="T197" s="259"/>
      <c r="U197" s="14"/>
      <c r="V197" s="14"/>
      <c r="W197" s="14"/>
      <c r="X197" s="14"/>
      <c r="Y197" s="14"/>
      <c r="Z197" s="14"/>
      <c r="AA197" s="14"/>
      <c r="AB197" s="14"/>
      <c r="AC197" s="14"/>
      <c r="AD197" s="14"/>
      <c r="AE197" s="14"/>
      <c r="AT197" s="260" t="s">
        <v>154</v>
      </c>
      <c r="AU197" s="260" t="s">
        <v>86</v>
      </c>
      <c r="AV197" s="14" t="s">
        <v>136</v>
      </c>
      <c r="AW197" s="14" t="s">
        <v>34</v>
      </c>
      <c r="AX197" s="14" t="s">
        <v>86</v>
      </c>
      <c r="AY197" s="260" t="s">
        <v>130</v>
      </c>
    </row>
    <row r="198" s="2" customFormat="1" ht="33" customHeight="1">
      <c r="A198" s="38"/>
      <c r="B198" s="39"/>
      <c r="C198" s="210" t="s">
        <v>252</v>
      </c>
      <c r="D198" s="210" t="s">
        <v>131</v>
      </c>
      <c r="E198" s="211" t="s">
        <v>253</v>
      </c>
      <c r="F198" s="212" t="s">
        <v>254</v>
      </c>
      <c r="G198" s="213" t="s">
        <v>219</v>
      </c>
      <c r="H198" s="214">
        <v>212.33000000000001</v>
      </c>
      <c r="I198" s="215"/>
      <c r="J198" s="216">
        <f>ROUND(I198*H198,2)</f>
        <v>0</v>
      </c>
      <c r="K198" s="212" t="s">
        <v>150</v>
      </c>
      <c r="L198" s="44"/>
      <c r="M198" s="217" t="s">
        <v>1</v>
      </c>
      <c r="N198" s="218" t="s">
        <v>43</v>
      </c>
      <c r="O198" s="91"/>
      <c r="P198" s="219">
        <f>O198*H198</f>
        <v>0</v>
      </c>
      <c r="Q198" s="219">
        <v>0</v>
      </c>
      <c r="R198" s="219">
        <f>Q198*H198</f>
        <v>0</v>
      </c>
      <c r="S198" s="219">
        <v>0</v>
      </c>
      <c r="T198" s="220">
        <f>S198*H198</f>
        <v>0</v>
      </c>
      <c r="U198" s="38"/>
      <c r="V198" s="38"/>
      <c r="W198" s="38"/>
      <c r="X198" s="38"/>
      <c r="Y198" s="38"/>
      <c r="Z198" s="38"/>
      <c r="AA198" s="38"/>
      <c r="AB198" s="38"/>
      <c r="AC198" s="38"/>
      <c r="AD198" s="38"/>
      <c r="AE198" s="38"/>
      <c r="AR198" s="221" t="s">
        <v>136</v>
      </c>
      <c r="AT198" s="221" t="s">
        <v>131</v>
      </c>
      <c r="AU198" s="221" t="s">
        <v>86</v>
      </c>
      <c r="AY198" s="17" t="s">
        <v>130</v>
      </c>
      <c r="BE198" s="222">
        <f>IF(N198="základní",J198,0)</f>
        <v>0</v>
      </c>
      <c r="BF198" s="222">
        <f>IF(N198="snížená",J198,0)</f>
        <v>0</v>
      </c>
      <c r="BG198" s="222">
        <f>IF(N198="zákl. přenesená",J198,0)</f>
        <v>0</v>
      </c>
      <c r="BH198" s="222">
        <f>IF(N198="sníž. přenesená",J198,0)</f>
        <v>0</v>
      </c>
      <c r="BI198" s="222">
        <f>IF(N198="nulová",J198,0)</f>
        <v>0</v>
      </c>
      <c r="BJ198" s="17" t="s">
        <v>86</v>
      </c>
      <c r="BK198" s="222">
        <f>ROUND(I198*H198,2)</f>
        <v>0</v>
      </c>
      <c r="BL198" s="17" t="s">
        <v>136</v>
      </c>
      <c r="BM198" s="221" t="s">
        <v>255</v>
      </c>
    </row>
    <row r="199" s="2" customFormat="1">
      <c r="A199" s="38"/>
      <c r="B199" s="39"/>
      <c r="C199" s="40"/>
      <c r="D199" s="223" t="s">
        <v>152</v>
      </c>
      <c r="E199" s="40"/>
      <c r="F199" s="224" t="s">
        <v>256</v>
      </c>
      <c r="G199" s="40"/>
      <c r="H199" s="40"/>
      <c r="I199" s="225"/>
      <c r="J199" s="40"/>
      <c r="K199" s="40"/>
      <c r="L199" s="44"/>
      <c r="M199" s="226"/>
      <c r="N199" s="227"/>
      <c r="O199" s="91"/>
      <c r="P199" s="91"/>
      <c r="Q199" s="91"/>
      <c r="R199" s="91"/>
      <c r="S199" s="91"/>
      <c r="T199" s="92"/>
      <c r="U199" s="38"/>
      <c r="V199" s="38"/>
      <c r="W199" s="38"/>
      <c r="X199" s="38"/>
      <c r="Y199" s="38"/>
      <c r="Z199" s="38"/>
      <c r="AA199" s="38"/>
      <c r="AB199" s="38"/>
      <c r="AC199" s="38"/>
      <c r="AD199" s="38"/>
      <c r="AE199" s="38"/>
      <c r="AT199" s="17" t="s">
        <v>152</v>
      </c>
      <c r="AU199" s="17" t="s">
        <v>86</v>
      </c>
    </row>
    <row r="200" s="2" customFormat="1" ht="24.15" customHeight="1">
      <c r="A200" s="38"/>
      <c r="B200" s="39"/>
      <c r="C200" s="210" t="s">
        <v>186</v>
      </c>
      <c r="D200" s="210" t="s">
        <v>131</v>
      </c>
      <c r="E200" s="211" t="s">
        <v>257</v>
      </c>
      <c r="F200" s="212" t="s">
        <v>258</v>
      </c>
      <c r="G200" s="213" t="s">
        <v>219</v>
      </c>
      <c r="H200" s="214">
        <v>212.33000000000001</v>
      </c>
      <c r="I200" s="215"/>
      <c r="J200" s="216">
        <f>ROUND(I200*H200,2)</f>
        <v>0</v>
      </c>
      <c r="K200" s="212" t="s">
        <v>150</v>
      </c>
      <c r="L200" s="44"/>
      <c r="M200" s="217" t="s">
        <v>1</v>
      </c>
      <c r="N200" s="218" t="s">
        <v>43</v>
      </c>
      <c r="O200" s="91"/>
      <c r="P200" s="219">
        <f>O200*H200</f>
        <v>0</v>
      </c>
      <c r="Q200" s="219">
        <v>0</v>
      </c>
      <c r="R200" s="219">
        <f>Q200*H200</f>
        <v>0</v>
      </c>
      <c r="S200" s="219">
        <v>0</v>
      </c>
      <c r="T200" s="220">
        <f>S200*H200</f>
        <v>0</v>
      </c>
      <c r="U200" s="38"/>
      <c r="V200" s="38"/>
      <c r="W200" s="38"/>
      <c r="X200" s="38"/>
      <c r="Y200" s="38"/>
      <c r="Z200" s="38"/>
      <c r="AA200" s="38"/>
      <c r="AB200" s="38"/>
      <c r="AC200" s="38"/>
      <c r="AD200" s="38"/>
      <c r="AE200" s="38"/>
      <c r="AR200" s="221" t="s">
        <v>136</v>
      </c>
      <c r="AT200" s="221" t="s">
        <v>131</v>
      </c>
      <c r="AU200" s="221" t="s">
        <v>86</v>
      </c>
      <c r="AY200" s="17" t="s">
        <v>130</v>
      </c>
      <c r="BE200" s="222">
        <f>IF(N200="základní",J200,0)</f>
        <v>0</v>
      </c>
      <c r="BF200" s="222">
        <f>IF(N200="snížená",J200,0)</f>
        <v>0</v>
      </c>
      <c r="BG200" s="222">
        <f>IF(N200="zákl. přenesená",J200,0)</f>
        <v>0</v>
      </c>
      <c r="BH200" s="222">
        <f>IF(N200="sníž. přenesená",J200,0)</f>
        <v>0</v>
      </c>
      <c r="BI200" s="222">
        <f>IF(N200="nulová",J200,0)</f>
        <v>0</v>
      </c>
      <c r="BJ200" s="17" t="s">
        <v>86</v>
      </c>
      <c r="BK200" s="222">
        <f>ROUND(I200*H200,2)</f>
        <v>0</v>
      </c>
      <c r="BL200" s="17" t="s">
        <v>136</v>
      </c>
      <c r="BM200" s="221" t="s">
        <v>259</v>
      </c>
    </row>
    <row r="201" s="2" customFormat="1">
      <c r="A201" s="38"/>
      <c r="B201" s="39"/>
      <c r="C201" s="40"/>
      <c r="D201" s="223" t="s">
        <v>152</v>
      </c>
      <c r="E201" s="40"/>
      <c r="F201" s="224" t="s">
        <v>260</v>
      </c>
      <c r="G201" s="40"/>
      <c r="H201" s="40"/>
      <c r="I201" s="225"/>
      <c r="J201" s="40"/>
      <c r="K201" s="40"/>
      <c r="L201" s="44"/>
      <c r="M201" s="226"/>
      <c r="N201" s="227"/>
      <c r="O201" s="91"/>
      <c r="P201" s="91"/>
      <c r="Q201" s="91"/>
      <c r="R201" s="91"/>
      <c r="S201" s="91"/>
      <c r="T201" s="92"/>
      <c r="U201" s="38"/>
      <c r="V201" s="38"/>
      <c r="W201" s="38"/>
      <c r="X201" s="38"/>
      <c r="Y201" s="38"/>
      <c r="Z201" s="38"/>
      <c r="AA201" s="38"/>
      <c r="AB201" s="38"/>
      <c r="AC201" s="38"/>
      <c r="AD201" s="38"/>
      <c r="AE201" s="38"/>
      <c r="AT201" s="17" t="s">
        <v>152</v>
      </c>
      <c r="AU201" s="17" t="s">
        <v>86</v>
      </c>
    </row>
    <row r="202" s="2" customFormat="1" ht="37.8" customHeight="1">
      <c r="A202" s="38"/>
      <c r="B202" s="39"/>
      <c r="C202" s="210" t="s">
        <v>261</v>
      </c>
      <c r="D202" s="210" t="s">
        <v>131</v>
      </c>
      <c r="E202" s="211" t="s">
        <v>262</v>
      </c>
      <c r="F202" s="212" t="s">
        <v>263</v>
      </c>
      <c r="G202" s="213" t="s">
        <v>219</v>
      </c>
      <c r="H202" s="214">
        <v>77.799999999999997</v>
      </c>
      <c r="I202" s="215"/>
      <c r="J202" s="216">
        <f>ROUND(I202*H202,2)</f>
        <v>0</v>
      </c>
      <c r="K202" s="212" t="s">
        <v>150</v>
      </c>
      <c r="L202" s="44"/>
      <c r="M202" s="217" t="s">
        <v>1</v>
      </c>
      <c r="N202" s="218" t="s">
        <v>43</v>
      </c>
      <c r="O202" s="91"/>
      <c r="P202" s="219">
        <f>O202*H202</f>
        <v>0</v>
      </c>
      <c r="Q202" s="219">
        <v>0</v>
      </c>
      <c r="R202" s="219">
        <f>Q202*H202</f>
        <v>0</v>
      </c>
      <c r="S202" s="219">
        <v>0</v>
      </c>
      <c r="T202" s="220">
        <f>S202*H202</f>
        <v>0</v>
      </c>
      <c r="U202" s="38"/>
      <c r="V202" s="38"/>
      <c r="W202" s="38"/>
      <c r="X202" s="38"/>
      <c r="Y202" s="38"/>
      <c r="Z202" s="38"/>
      <c r="AA202" s="38"/>
      <c r="AB202" s="38"/>
      <c r="AC202" s="38"/>
      <c r="AD202" s="38"/>
      <c r="AE202" s="38"/>
      <c r="AR202" s="221" t="s">
        <v>136</v>
      </c>
      <c r="AT202" s="221" t="s">
        <v>131</v>
      </c>
      <c r="AU202" s="221" t="s">
        <v>86</v>
      </c>
      <c r="AY202" s="17" t="s">
        <v>130</v>
      </c>
      <c r="BE202" s="222">
        <f>IF(N202="základní",J202,0)</f>
        <v>0</v>
      </c>
      <c r="BF202" s="222">
        <f>IF(N202="snížená",J202,0)</f>
        <v>0</v>
      </c>
      <c r="BG202" s="222">
        <f>IF(N202="zákl. přenesená",J202,0)</f>
        <v>0</v>
      </c>
      <c r="BH202" s="222">
        <f>IF(N202="sníž. přenesená",J202,0)</f>
        <v>0</v>
      </c>
      <c r="BI202" s="222">
        <f>IF(N202="nulová",J202,0)</f>
        <v>0</v>
      </c>
      <c r="BJ202" s="17" t="s">
        <v>86</v>
      </c>
      <c r="BK202" s="222">
        <f>ROUND(I202*H202,2)</f>
        <v>0</v>
      </c>
      <c r="BL202" s="17" t="s">
        <v>136</v>
      </c>
      <c r="BM202" s="221" t="s">
        <v>264</v>
      </c>
    </row>
    <row r="203" s="2" customFormat="1">
      <c r="A203" s="38"/>
      <c r="B203" s="39"/>
      <c r="C203" s="40"/>
      <c r="D203" s="223" t="s">
        <v>152</v>
      </c>
      <c r="E203" s="40"/>
      <c r="F203" s="224" t="s">
        <v>265</v>
      </c>
      <c r="G203" s="40"/>
      <c r="H203" s="40"/>
      <c r="I203" s="225"/>
      <c r="J203" s="40"/>
      <c r="K203" s="40"/>
      <c r="L203" s="44"/>
      <c r="M203" s="261"/>
      <c r="N203" s="262"/>
      <c r="O203" s="263"/>
      <c r="P203" s="263"/>
      <c r="Q203" s="263"/>
      <c r="R203" s="263"/>
      <c r="S203" s="263"/>
      <c r="T203" s="264"/>
      <c r="U203" s="38"/>
      <c r="V203" s="38"/>
      <c r="W203" s="38"/>
      <c r="X203" s="38"/>
      <c r="Y203" s="38"/>
      <c r="Z203" s="38"/>
      <c r="AA203" s="38"/>
      <c r="AB203" s="38"/>
      <c r="AC203" s="38"/>
      <c r="AD203" s="38"/>
      <c r="AE203" s="38"/>
      <c r="AT203" s="17" t="s">
        <v>152</v>
      </c>
      <c r="AU203" s="17" t="s">
        <v>86</v>
      </c>
    </row>
    <row r="204" s="2" customFormat="1" ht="6.96" customHeight="1">
      <c r="A204" s="38"/>
      <c r="B204" s="66"/>
      <c r="C204" s="67"/>
      <c r="D204" s="67"/>
      <c r="E204" s="67"/>
      <c r="F204" s="67"/>
      <c r="G204" s="67"/>
      <c r="H204" s="67"/>
      <c r="I204" s="67"/>
      <c r="J204" s="67"/>
      <c r="K204" s="67"/>
      <c r="L204" s="44"/>
      <c r="M204" s="38"/>
      <c r="O204" s="38"/>
      <c r="P204" s="38"/>
      <c r="Q204" s="38"/>
      <c r="R204" s="38"/>
      <c r="S204" s="38"/>
      <c r="T204" s="38"/>
      <c r="U204" s="38"/>
      <c r="V204" s="38"/>
      <c r="W204" s="38"/>
      <c r="X204" s="38"/>
      <c r="Y204" s="38"/>
      <c r="Z204" s="38"/>
      <c r="AA204" s="38"/>
      <c r="AB204" s="38"/>
      <c r="AC204" s="38"/>
      <c r="AD204" s="38"/>
      <c r="AE204" s="38"/>
    </row>
  </sheetData>
  <sheetProtection sheet="1" autoFilter="0" formatColumns="0" formatRows="0" objects="1" scenarios="1" spinCount="100000" saltValue="r4lewLJggFU2/ZRFdissZlXdQNzvbK/+imFd6UgqouWF7R+n2mDUnvu3euYmxHnM8fLGqjPBBBwQbkfbV7n7Ew==" hashValue="J+KHymCfaXjsaeEdbdKTlUVJmGDhdBZf8I4qtM2t8iLCWcr0rnMw8IrUOfJto3xt2sihaZWcDIe6yjAPsX57XQ==" algorithmName="SHA-512" password="DD28"/>
  <autoFilter ref="C119:K203"/>
  <mergeCells count="9">
    <mergeCell ref="E7:H7"/>
    <mergeCell ref="E9:H9"/>
    <mergeCell ref="E18:H18"/>
    <mergeCell ref="E27:H27"/>
    <mergeCell ref="E85:H85"/>
    <mergeCell ref="E87:H87"/>
    <mergeCell ref="E110:H110"/>
    <mergeCell ref="E112:H112"/>
    <mergeCell ref="L2:V2"/>
  </mergeCells>
  <hyperlinks>
    <hyperlink ref="F127" r:id="rId1" display="https://podminky.urs.cz/item/CS_URS_2026_01/113201112"/>
    <hyperlink ref="F146" r:id="rId2" display="https://podminky.urs.cz/item/CS_URS_2026_01/112101101"/>
    <hyperlink ref="F150" r:id="rId3" display="https://podminky.urs.cz/item/CS_URS_2026_01/112101102"/>
    <hyperlink ref="F154" r:id="rId4" display="https://podminky.urs.cz/item/CS_URS_2026_01/112101103"/>
    <hyperlink ref="F158" r:id="rId5" display="https://podminky.urs.cz/item/CS_URS_2026_01/112101121"/>
    <hyperlink ref="F162" r:id="rId6" display="https://podminky.urs.cz/item/CS_URS_2026_01/112211272"/>
    <hyperlink ref="F166" r:id="rId7" display="https://podminky.urs.cz/item/CS_URS_2026_01/112211274"/>
    <hyperlink ref="F170" r:id="rId8" display="https://podminky.urs.cz/item/CS_URS_2026_01/112211276"/>
    <hyperlink ref="F178" r:id="rId9" display="https://podminky.urs.cz/item/CS_URS_2026_01/997221551"/>
    <hyperlink ref="F180" r:id="rId10" display="https://podminky.urs.cz/item/CS_URS_2026_01/997221559"/>
    <hyperlink ref="F183" r:id="rId11" display="https://podminky.urs.cz/item/CS_URS_2026_01/997221561"/>
    <hyperlink ref="F187" r:id="rId12" display="https://podminky.urs.cz/item/CS_URS_2026_01/997221569"/>
    <hyperlink ref="F190" r:id="rId13" display="https://podminky.urs.cz/item/CS_URS_2026_01/997221571"/>
    <hyperlink ref="F192" r:id="rId14" display="https://podminky.urs.cz/item/CS_URS_2026_01/997221579"/>
    <hyperlink ref="F195" r:id="rId15" display="https://podminky.urs.cz/item/CS_URS_2026_01/997221611"/>
    <hyperlink ref="F199" r:id="rId16" display="https://podminky.urs.cz/item/CS_URS_2026_01/997221861"/>
    <hyperlink ref="F201" r:id="rId17" display="https://podminky.urs.cz/item/CS_URS_2026_01/997221873"/>
    <hyperlink ref="F203" r:id="rId18" display="https://podminky.urs.cz/item/CS_URS_2026_01/997221875"/>
  </hyperlinks>
  <pageMargins left="0.39375" right="0.39375" top="0.39375" bottom="0.39375" header="0" footer="0"/>
  <pageSetup paperSize="9" orientation="portrait" blackAndWhite="1" fitToHeight="100"/>
  <headerFooter>
    <oddFooter>&amp;CStrana &amp;P z &amp;N</oddFooter>
  </headerFooter>
  <drawing r:id="rId19"/>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91</v>
      </c>
    </row>
    <row r="3" s="1" customFormat="1" ht="6.96" customHeight="1">
      <c r="B3" s="136"/>
      <c r="C3" s="137"/>
      <c r="D3" s="137"/>
      <c r="E3" s="137"/>
      <c r="F3" s="137"/>
      <c r="G3" s="137"/>
      <c r="H3" s="137"/>
      <c r="I3" s="137"/>
      <c r="J3" s="137"/>
      <c r="K3" s="137"/>
      <c r="L3" s="20"/>
      <c r="AT3" s="17" t="s">
        <v>88</v>
      </c>
    </row>
    <row r="4" s="1" customFormat="1" ht="24.96" customHeight="1">
      <c r="B4" s="20"/>
      <c r="D4" s="138" t="s">
        <v>104</v>
      </c>
      <c r="L4" s="20"/>
      <c r="M4" s="139" t="s">
        <v>10</v>
      </c>
      <c r="AT4" s="17" t="s">
        <v>4</v>
      </c>
    </row>
    <row r="5" s="1" customFormat="1" ht="6.96" customHeight="1">
      <c r="B5" s="20"/>
      <c r="L5" s="20"/>
    </row>
    <row r="6" s="1" customFormat="1" ht="12" customHeight="1">
      <c r="B6" s="20"/>
      <c r="D6" s="140" t="s">
        <v>16</v>
      </c>
      <c r="L6" s="20"/>
    </row>
    <row r="7" s="1" customFormat="1" ht="16.5" customHeight="1">
      <c r="B7" s="20"/>
      <c r="E7" s="141" t="str">
        <f>'Rekapitulace stavby'!K6</f>
        <v>OPĚRNA STĚNA A KOMUNIKACE K MÁRNICI</v>
      </c>
      <c r="F7" s="140"/>
      <c r="G7" s="140"/>
      <c r="H7" s="140"/>
      <c r="L7" s="20"/>
    </row>
    <row r="8" s="2" customFormat="1" ht="12" customHeight="1">
      <c r="A8" s="38"/>
      <c r="B8" s="44"/>
      <c r="C8" s="38"/>
      <c r="D8" s="140" t="s">
        <v>105</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266</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18</v>
      </c>
      <c r="E11" s="38"/>
      <c r="F11" s="143" t="s">
        <v>1</v>
      </c>
      <c r="G11" s="38"/>
      <c r="H11" s="38"/>
      <c r="I11" s="140" t="s">
        <v>19</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20</v>
      </c>
      <c r="E12" s="38"/>
      <c r="F12" s="143" t="s">
        <v>21</v>
      </c>
      <c r="G12" s="38"/>
      <c r="H12" s="38"/>
      <c r="I12" s="140" t="s">
        <v>22</v>
      </c>
      <c r="J12" s="144" t="str">
        <f>'Rekapitulace stavby'!AN8</f>
        <v>19. 3. 2026</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24</v>
      </c>
      <c r="E14" s="38"/>
      <c r="F14" s="38"/>
      <c r="G14" s="38"/>
      <c r="H14" s="38"/>
      <c r="I14" s="140" t="s">
        <v>25</v>
      </c>
      <c r="J14" s="143" t="str">
        <f>IF('Rekapitulace stavby'!AN10="","",'Rekapitulace stavby'!AN10)</f>
        <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tr">
        <f>IF('Rekapitulace stavby'!E11="","",'Rekapitulace stavby'!E11)</f>
        <v xml:space="preserve"> </v>
      </c>
      <c r="F15" s="38"/>
      <c r="G15" s="38"/>
      <c r="H15" s="38"/>
      <c r="I15" s="140" t="s">
        <v>27</v>
      </c>
      <c r="J15" s="143" t="str">
        <f>IF('Rekapitulace stavby'!AN11="","",'Rekapitulace stavby'!AN11)</f>
        <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28</v>
      </c>
      <c r="E17" s="38"/>
      <c r="F17" s="38"/>
      <c r="G17" s="38"/>
      <c r="H17" s="38"/>
      <c r="I17" s="140"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27</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30</v>
      </c>
      <c r="E20" s="38"/>
      <c r="F20" s="38"/>
      <c r="G20" s="38"/>
      <c r="H20" s="38"/>
      <c r="I20" s="140" t="s">
        <v>25</v>
      </c>
      <c r="J20" s="143" t="s">
        <v>31</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
        <v>32</v>
      </c>
      <c r="F21" s="38"/>
      <c r="G21" s="38"/>
      <c r="H21" s="38"/>
      <c r="I21" s="140" t="s">
        <v>27</v>
      </c>
      <c r="J21" s="143" t="s">
        <v>33</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35</v>
      </c>
      <c r="E23" s="38"/>
      <c r="F23" s="38"/>
      <c r="G23" s="38"/>
      <c r="H23" s="38"/>
      <c r="I23" s="140" t="s">
        <v>25</v>
      </c>
      <c r="J23" s="143" t="s">
        <v>31</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
        <v>32</v>
      </c>
      <c r="F24" s="38"/>
      <c r="G24" s="38"/>
      <c r="H24" s="38"/>
      <c r="I24" s="140" t="s">
        <v>27</v>
      </c>
      <c r="J24" s="143" t="s">
        <v>33</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36</v>
      </c>
      <c r="E26" s="38"/>
      <c r="F26" s="38"/>
      <c r="G26" s="38"/>
      <c r="H26" s="38"/>
      <c r="I26" s="38"/>
      <c r="J26" s="38"/>
      <c r="K26" s="38"/>
      <c r="L26" s="63"/>
      <c r="S26" s="38"/>
      <c r="T26" s="38"/>
      <c r="U26" s="38"/>
      <c r="V26" s="38"/>
      <c r="W26" s="38"/>
      <c r="X26" s="38"/>
      <c r="Y26" s="38"/>
      <c r="Z26" s="38"/>
      <c r="AA26" s="38"/>
      <c r="AB26" s="38"/>
      <c r="AC26" s="38"/>
      <c r="AD26" s="38"/>
      <c r="AE26" s="38"/>
    </row>
    <row r="27" s="8" customFormat="1" ht="143.25" customHeight="1">
      <c r="A27" s="145"/>
      <c r="B27" s="146"/>
      <c r="C27" s="145"/>
      <c r="D27" s="145"/>
      <c r="E27" s="147" t="s">
        <v>37</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38</v>
      </c>
      <c r="E30" s="38"/>
      <c r="F30" s="38"/>
      <c r="G30" s="38"/>
      <c r="H30" s="38"/>
      <c r="I30" s="38"/>
      <c r="J30" s="151">
        <f>ROUND(J117,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40</v>
      </c>
      <c r="G32" s="38"/>
      <c r="H32" s="38"/>
      <c r="I32" s="152" t="s">
        <v>39</v>
      </c>
      <c r="J32" s="152" t="s">
        <v>41</v>
      </c>
      <c r="K32" s="38"/>
      <c r="L32" s="63"/>
      <c r="S32" s="38"/>
      <c r="T32" s="38"/>
      <c r="U32" s="38"/>
      <c r="V32" s="38"/>
      <c r="W32" s="38"/>
      <c r="X32" s="38"/>
      <c r="Y32" s="38"/>
      <c r="Z32" s="38"/>
      <c r="AA32" s="38"/>
      <c r="AB32" s="38"/>
      <c r="AC32" s="38"/>
      <c r="AD32" s="38"/>
      <c r="AE32" s="38"/>
    </row>
    <row r="33" s="2" customFormat="1" ht="14.4" customHeight="1">
      <c r="A33" s="38"/>
      <c r="B33" s="44"/>
      <c r="C33" s="38"/>
      <c r="D33" s="153" t="s">
        <v>42</v>
      </c>
      <c r="E33" s="140" t="s">
        <v>43</v>
      </c>
      <c r="F33" s="154">
        <f>ROUND((SUM(BE117:BE139)),  2)</f>
        <v>0</v>
      </c>
      <c r="G33" s="38"/>
      <c r="H33" s="38"/>
      <c r="I33" s="155">
        <v>0.20999999999999999</v>
      </c>
      <c r="J33" s="154">
        <f>ROUND(((SUM(BE117:BE139))*I33),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44</v>
      </c>
      <c r="F34" s="154">
        <f>ROUND((SUM(BF117:BF139)),  2)</f>
        <v>0</v>
      </c>
      <c r="G34" s="38"/>
      <c r="H34" s="38"/>
      <c r="I34" s="155">
        <v>0.12</v>
      </c>
      <c r="J34" s="154">
        <f>ROUND(((SUM(BF117:BF139))*I34),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45</v>
      </c>
      <c r="F35" s="154">
        <f>ROUND((SUM(BG117:BG139)),  2)</f>
        <v>0</v>
      </c>
      <c r="G35" s="38"/>
      <c r="H35" s="38"/>
      <c r="I35" s="155">
        <v>0.20999999999999999</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46</v>
      </c>
      <c r="F36" s="154">
        <f>ROUND((SUM(BH117:BH139)),  2)</f>
        <v>0</v>
      </c>
      <c r="G36" s="38"/>
      <c r="H36" s="38"/>
      <c r="I36" s="155">
        <v>0.12</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47</v>
      </c>
      <c r="F37" s="154">
        <f>ROUND((SUM(BI117:BI139)),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48</v>
      </c>
      <c r="E39" s="158"/>
      <c r="F39" s="158"/>
      <c r="G39" s="159" t="s">
        <v>49</v>
      </c>
      <c r="H39" s="160" t="s">
        <v>50</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51</v>
      </c>
      <c r="E50" s="164"/>
      <c r="F50" s="164"/>
      <c r="G50" s="163" t="s">
        <v>52</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53</v>
      </c>
      <c r="E61" s="166"/>
      <c r="F61" s="167" t="s">
        <v>54</v>
      </c>
      <c r="G61" s="165" t="s">
        <v>53</v>
      </c>
      <c r="H61" s="166"/>
      <c r="I61" s="166"/>
      <c r="J61" s="168" t="s">
        <v>54</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55</v>
      </c>
      <c r="E65" s="169"/>
      <c r="F65" s="169"/>
      <c r="G65" s="163" t="s">
        <v>56</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53</v>
      </c>
      <c r="E76" s="166"/>
      <c r="F76" s="167" t="s">
        <v>54</v>
      </c>
      <c r="G76" s="165" t="s">
        <v>53</v>
      </c>
      <c r="H76" s="166"/>
      <c r="I76" s="166"/>
      <c r="J76" s="168" t="s">
        <v>54</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s="2" customFormat="1" ht="24.96" customHeight="1">
      <c r="A82" s="38"/>
      <c r="B82" s="39"/>
      <c r="C82" s="23" t="s">
        <v>107</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16.5" customHeight="1">
      <c r="A85" s="38"/>
      <c r="B85" s="39"/>
      <c r="C85" s="40"/>
      <c r="D85" s="40"/>
      <c r="E85" s="174" t="str">
        <f>E7</f>
        <v>OPĚRNA STĚNA A KOMUNIKACE K MÁRNICI</v>
      </c>
      <c r="F85" s="32"/>
      <c r="G85" s="32"/>
      <c r="H85" s="32"/>
      <c r="I85" s="40"/>
      <c r="J85" s="40"/>
      <c r="K85" s="40"/>
      <c r="L85" s="63"/>
      <c r="S85" s="38"/>
      <c r="T85" s="38"/>
      <c r="U85" s="38"/>
      <c r="V85" s="38"/>
      <c r="W85" s="38"/>
      <c r="X85" s="38"/>
      <c r="Y85" s="38"/>
      <c r="Z85" s="38"/>
      <c r="AA85" s="38"/>
      <c r="AB85" s="38"/>
      <c r="AC85" s="38"/>
      <c r="AD85" s="38"/>
      <c r="AE85" s="38"/>
    </row>
    <row r="86" s="2" customFormat="1" ht="12" customHeight="1">
      <c r="A86" s="38"/>
      <c r="B86" s="39"/>
      <c r="C86" s="32" t="s">
        <v>105</v>
      </c>
      <c r="D86" s="40"/>
      <c r="E86" s="40"/>
      <c r="F86" s="40"/>
      <c r="G86" s="40"/>
      <c r="H86" s="40"/>
      <c r="I86" s="40"/>
      <c r="J86" s="40"/>
      <c r="K86" s="40"/>
      <c r="L86" s="63"/>
      <c r="S86" s="38"/>
      <c r="T86" s="38"/>
      <c r="U86" s="38"/>
      <c r="V86" s="38"/>
      <c r="W86" s="38"/>
      <c r="X86" s="38"/>
      <c r="Y86" s="38"/>
      <c r="Z86" s="38"/>
      <c r="AA86" s="38"/>
      <c r="AB86" s="38"/>
      <c r="AC86" s="38"/>
      <c r="AD86" s="38"/>
      <c r="AE86" s="38"/>
    </row>
    <row r="87" s="2" customFormat="1" ht="16.5" customHeight="1">
      <c r="A87" s="38"/>
      <c r="B87" s="39"/>
      <c r="C87" s="40"/>
      <c r="D87" s="40"/>
      <c r="E87" s="76" t="str">
        <f>E9</f>
        <v>SO 199 - Zařízení staveniště</v>
      </c>
      <c r="F87" s="40"/>
      <c r="G87" s="40"/>
      <c r="H87" s="40"/>
      <c r="I87" s="40"/>
      <c r="J87" s="40"/>
      <c r="K87" s="40"/>
      <c r="L87" s="63"/>
      <c r="S87" s="38"/>
      <c r="T87" s="38"/>
      <c r="U87" s="38"/>
      <c r="V87" s="38"/>
      <c r="W87" s="38"/>
      <c r="X87" s="38"/>
      <c r="Y87" s="38"/>
      <c r="Z87" s="38"/>
      <c r="AA87" s="38"/>
      <c r="AB87" s="38"/>
      <c r="AC87" s="38"/>
      <c r="AD87" s="38"/>
      <c r="AE87" s="38"/>
    </row>
    <row r="88"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2" customHeight="1">
      <c r="A89" s="38"/>
      <c r="B89" s="39"/>
      <c r="C89" s="32" t="s">
        <v>20</v>
      </c>
      <c r="D89" s="40"/>
      <c r="E89" s="40"/>
      <c r="F89" s="27" t="str">
        <f>F12</f>
        <v>Rokycany</v>
      </c>
      <c r="G89" s="40"/>
      <c r="H89" s="40"/>
      <c r="I89" s="32" t="s">
        <v>22</v>
      </c>
      <c r="J89" s="79" t="str">
        <f>IF(J12="","",J12)</f>
        <v>19. 3. 2026</v>
      </c>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25.65" customHeight="1">
      <c r="A91" s="38"/>
      <c r="B91" s="39"/>
      <c r="C91" s="32" t="s">
        <v>24</v>
      </c>
      <c r="D91" s="40"/>
      <c r="E91" s="40"/>
      <c r="F91" s="27" t="str">
        <f>E15</f>
        <v xml:space="preserve"> </v>
      </c>
      <c r="G91" s="40"/>
      <c r="H91" s="40"/>
      <c r="I91" s="32" t="s">
        <v>30</v>
      </c>
      <c r="J91" s="36" t="str">
        <f>E21</f>
        <v>SIEBERT + TALAŠ, spol. s r.o.</v>
      </c>
      <c r="K91" s="40"/>
      <c r="L91" s="63"/>
      <c r="S91" s="38"/>
      <c r="T91" s="38"/>
      <c r="U91" s="38"/>
      <c r="V91" s="38"/>
      <c r="W91" s="38"/>
      <c r="X91" s="38"/>
      <c r="Y91" s="38"/>
      <c r="Z91" s="38"/>
      <c r="AA91" s="38"/>
      <c r="AB91" s="38"/>
      <c r="AC91" s="38"/>
      <c r="AD91" s="38"/>
      <c r="AE91" s="38"/>
    </row>
    <row r="92" s="2" customFormat="1" ht="25.65" customHeight="1">
      <c r="A92" s="38"/>
      <c r="B92" s="39"/>
      <c r="C92" s="32" t="s">
        <v>28</v>
      </c>
      <c r="D92" s="40"/>
      <c r="E92" s="40"/>
      <c r="F92" s="27" t="str">
        <f>IF(E18="","",E18)</f>
        <v>Vyplň údaj</v>
      </c>
      <c r="G92" s="40"/>
      <c r="H92" s="40"/>
      <c r="I92" s="32" t="s">
        <v>35</v>
      </c>
      <c r="J92" s="36" t="str">
        <f>E24</f>
        <v>SIEBERT + TALAŠ, spol. s r.o.</v>
      </c>
      <c r="K92" s="40"/>
      <c r="L92" s="63"/>
      <c r="S92" s="38"/>
      <c r="T92" s="38"/>
      <c r="U92" s="38"/>
      <c r="V92" s="38"/>
      <c r="W92" s="38"/>
      <c r="X92" s="38"/>
      <c r="Y92" s="38"/>
      <c r="Z92" s="38"/>
      <c r="AA92" s="38"/>
      <c r="AB92" s="38"/>
      <c r="AC92" s="38"/>
      <c r="AD92" s="38"/>
      <c r="AE92" s="38"/>
    </row>
    <row r="93"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s="2" customFormat="1" ht="29.28" customHeight="1">
      <c r="A94" s="38"/>
      <c r="B94" s="39"/>
      <c r="C94" s="175" t="s">
        <v>108</v>
      </c>
      <c r="D94" s="176"/>
      <c r="E94" s="176"/>
      <c r="F94" s="176"/>
      <c r="G94" s="176"/>
      <c r="H94" s="176"/>
      <c r="I94" s="176"/>
      <c r="J94" s="177" t="s">
        <v>109</v>
      </c>
      <c r="K94" s="176"/>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2.8" customHeight="1">
      <c r="A96" s="38"/>
      <c r="B96" s="39"/>
      <c r="C96" s="178" t="s">
        <v>110</v>
      </c>
      <c r="D96" s="40"/>
      <c r="E96" s="40"/>
      <c r="F96" s="40"/>
      <c r="G96" s="40"/>
      <c r="H96" s="40"/>
      <c r="I96" s="40"/>
      <c r="J96" s="110">
        <f>J117</f>
        <v>0</v>
      </c>
      <c r="K96" s="40"/>
      <c r="L96" s="63"/>
      <c r="S96" s="38"/>
      <c r="T96" s="38"/>
      <c r="U96" s="38"/>
      <c r="V96" s="38"/>
      <c r="W96" s="38"/>
      <c r="X96" s="38"/>
      <c r="Y96" s="38"/>
      <c r="Z96" s="38"/>
      <c r="AA96" s="38"/>
      <c r="AB96" s="38"/>
      <c r="AC96" s="38"/>
      <c r="AD96" s="38"/>
      <c r="AE96" s="38"/>
      <c r="AU96" s="17" t="s">
        <v>111</v>
      </c>
    </row>
    <row r="97" s="9" customFormat="1" ht="24.96" customHeight="1">
      <c r="A97" s="9"/>
      <c r="B97" s="179"/>
      <c r="C97" s="180"/>
      <c r="D97" s="181" t="s">
        <v>267</v>
      </c>
      <c r="E97" s="182"/>
      <c r="F97" s="182"/>
      <c r="G97" s="182"/>
      <c r="H97" s="182"/>
      <c r="I97" s="182"/>
      <c r="J97" s="183">
        <f>J118</f>
        <v>0</v>
      </c>
      <c r="K97" s="180"/>
      <c r="L97" s="184"/>
      <c r="S97" s="9"/>
      <c r="T97" s="9"/>
      <c r="U97" s="9"/>
      <c r="V97" s="9"/>
      <c r="W97" s="9"/>
      <c r="X97" s="9"/>
      <c r="Y97" s="9"/>
      <c r="Z97" s="9"/>
      <c r="AA97" s="9"/>
      <c r="AB97" s="9"/>
      <c r="AC97" s="9"/>
      <c r="AD97" s="9"/>
      <c r="AE97" s="9"/>
    </row>
    <row r="98" s="2" customFormat="1" ht="21.84" customHeight="1">
      <c r="A98" s="38"/>
      <c r="B98" s="39"/>
      <c r="C98" s="40"/>
      <c r="D98" s="40"/>
      <c r="E98" s="40"/>
      <c r="F98" s="40"/>
      <c r="G98" s="40"/>
      <c r="H98" s="40"/>
      <c r="I98" s="40"/>
      <c r="J98" s="40"/>
      <c r="K98" s="40"/>
      <c r="L98" s="63"/>
      <c r="S98" s="38"/>
      <c r="T98" s="38"/>
      <c r="U98" s="38"/>
      <c r="V98" s="38"/>
      <c r="W98" s="38"/>
      <c r="X98" s="38"/>
      <c r="Y98" s="38"/>
      <c r="Z98" s="38"/>
      <c r="AA98" s="38"/>
      <c r="AB98" s="38"/>
      <c r="AC98" s="38"/>
      <c r="AD98" s="38"/>
      <c r="AE98" s="38"/>
    </row>
    <row r="99" s="2" customFormat="1" ht="6.96" customHeight="1">
      <c r="A99" s="38"/>
      <c r="B99" s="66"/>
      <c r="C99" s="67"/>
      <c r="D99" s="67"/>
      <c r="E99" s="67"/>
      <c r="F99" s="67"/>
      <c r="G99" s="67"/>
      <c r="H99" s="67"/>
      <c r="I99" s="67"/>
      <c r="J99" s="67"/>
      <c r="K99" s="67"/>
      <c r="L99" s="63"/>
      <c r="S99" s="38"/>
      <c r="T99" s="38"/>
      <c r="U99" s="38"/>
      <c r="V99" s="38"/>
      <c r="W99" s="38"/>
      <c r="X99" s="38"/>
      <c r="Y99" s="38"/>
      <c r="Z99" s="38"/>
      <c r="AA99" s="38"/>
      <c r="AB99" s="38"/>
      <c r="AC99" s="38"/>
      <c r="AD99" s="38"/>
      <c r="AE99" s="38"/>
    </row>
    <row r="103" s="2" customFormat="1" ht="6.96" customHeight="1">
      <c r="A103" s="38"/>
      <c r="B103" s="68"/>
      <c r="C103" s="69"/>
      <c r="D103" s="69"/>
      <c r="E103" s="69"/>
      <c r="F103" s="69"/>
      <c r="G103" s="69"/>
      <c r="H103" s="69"/>
      <c r="I103" s="69"/>
      <c r="J103" s="69"/>
      <c r="K103" s="69"/>
      <c r="L103" s="63"/>
      <c r="S103" s="38"/>
      <c r="T103" s="38"/>
      <c r="U103" s="38"/>
      <c r="V103" s="38"/>
      <c r="W103" s="38"/>
      <c r="X103" s="38"/>
      <c r="Y103" s="38"/>
      <c r="Z103" s="38"/>
      <c r="AA103" s="38"/>
      <c r="AB103" s="38"/>
      <c r="AC103" s="38"/>
      <c r="AD103" s="38"/>
      <c r="AE103" s="38"/>
    </row>
    <row r="104" s="2" customFormat="1" ht="24.96" customHeight="1">
      <c r="A104" s="38"/>
      <c r="B104" s="39"/>
      <c r="C104" s="23" t="s">
        <v>116</v>
      </c>
      <c r="D104" s="40"/>
      <c r="E104" s="40"/>
      <c r="F104" s="40"/>
      <c r="G104" s="40"/>
      <c r="H104" s="40"/>
      <c r="I104" s="40"/>
      <c r="J104" s="40"/>
      <c r="K104" s="40"/>
      <c r="L104" s="63"/>
      <c r="S104" s="38"/>
      <c r="T104" s="38"/>
      <c r="U104" s="38"/>
      <c r="V104" s="38"/>
      <c r="W104" s="38"/>
      <c r="X104" s="38"/>
      <c r="Y104" s="38"/>
      <c r="Z104" s="38"/>
      <c r="AA104" s="38"/>
      <c r="AB104" s="38"/>
      <c r="AC104" s="38"/>
      <c r="AD104" s="38"/>
      <c r="AE104" s="38"/>
    </row>
    <row r="105" s="2" customFormat="1" ht="6.96" customHeight="1">
      <c r="A105" s="38"/>
      <c r="B105" s="39"/>
      <c r="C105" s="40"/>
      <c r="D105" s="40"/>
      <c r="E105" s="40"/>
      <c r="F105" s="40"/>
      <c r="G105" s="40"/>
      <c r="H105" s="40"/>
      <c r="I105" s="40"/>
      <c r="J105" s="40"/>
      <c r="K105" s="40"/>
      <c r="L105" s="63"/>
      <c r="S105" s="38"/>
      <c r="T105" s="38"/>
      <c r="U105" s="38"/>
      <c r="V105" s="38"/>
      <c r="W105" s="38"/>
      <c r="X105" s="38"/>
      <c r="Y105" s="38"/>
      <c r="Z105" s="38"/>
      <c r="AA105" s="38"/>
      <c r="AB105" s="38"/>
      <c r="AC105" s="38"/>
      <c r="AD105" s="38"/>
      <c r="AE105" s="38"/>
    </row>
    <row r="106" s="2" customFormat="1" ht="12" customHeight="1">
      <c r="A106" s="38"/>
      <c r="B106" s="39"/>
      <c r="C106" s="32" t="s">
        <v>16</v>
      </c>
      <c r="D106" s="40"/>
      <c r="E106" s="40"/>
      <c r="F106" s="40"/>
      <c r="G106" s="40"/>
      <c r="H106" s="40"/>
      <c r="I106" s="40"/>
      <c r="J106" s="40"/>
      <c r="K106" s="40"/>
      <c r="L106" s="63"/>
      <c r="S106" s="38"/>
      <c r="T106" s="38"/>
      <c r="U106" s="38"/>
      <c r="V106" s="38"/>
      <c r="W106" s="38"/>
      <c r="X106" s="38"/>
      <c r="Y106" s="38"/>
      <c r="Z106" s="38"/>
      <c r="AA106" s="38"/>
      <c r="AB106" s="38"/>
      <c r="AC106" s="38"/>
      <c r="AD106" s="38"/>
      <c r="AE106" s="38"/>
    </row>
    <row r="107" s="2" customFormat="1" ht="16.5" customHeight="1">
      <c r="A107" s="38"/>
      <c r="B107" s="39"/>
      <c r="C107" s="40"/>
      <c r="D107" s="40"/>
      <c r="E107" s="174" t="str">
        <f>E7</f>
        <v>OPĚRNA STĚNA A KOMUNIKACE K MÁRNICI</v>
      </c>
      <c r="F107" s="32"/>
      <c r="G107" s="32"/>
      <c r="H107" s="32"/>
      <c r="I107" s="40"/>
      <c r="J107" s="40"/>
      <c r="K107" s="40"/>
      <c r="L107" s="63"/>
      <c r="S107" s="38"/>
      <c r="T107" s="38"/>
      <c r="U107" s="38"/>
      <c r="V107" s="38"/>
      <c r="W107" s="38"/>
      <c r="X107" s="38"/>
      <c r="Y107" s="38"/>
      <c r="Z107" s="38"/>
      <c r="AA107" s="38"/>
      <c r="AB107" s="38"/>
      <c r="AC107" s="38"/>
      <c r="AD107" s="38"/>
      <c r="AE107" s="38"/>
    </row>
    <row r="108" s="2" customFormat="1" ht="12" customHeight="1">
      <c r="A108" s="38"/>
      <c r="B108" s="39"/>
      <c r="C108" s="32" t="s">
        <v>105</v>
      </c>
      <c r="D108" s="40"/>
      <c r="E108" s="40"/>
      <c r="F108" s="40"/>
      <c r="G108" s="40"/>
      <c r="H108" s="40"/>
      <c r="I108" s="40"/>
      <c r="J108" s="40"/>
      <c r="K108" s="40"/>
      <c r="L108" s="63"/>
      <c r="S108" s="38"/>
      <c r="T108" s="38"/>
      <c r="U108" s="38"/>
      <c r="V108" s="38"/>
      <c r="W108" s="38"/>
      <c r="X108" s="38"/>
      <c r="Y108" s="38"/>
      <c r="Z108" s="38"/>
      <c r="AA108" s="38"/>
      <c r="AB108" s="38"/>
      <c r="AC108" s="38"/>
      <c r="AD108" s="38"/>
      <c r="AE108" s="38"/>
    </row>
    <row r="109" s="2" customFormat="1" ht="16.5" customHeight="1">
      <c r="A109" s="38"/>
      <c r="B109" s="39"/>
      <c r="C109" s="40"/>
      <c r="D109" s="40"/>
      <c r="E109" s="76" t="str">
        <f>E9</f>
        <v>SO 199 - Zařízení staveniště</v>
      </c>
      <c r="F109" s="40"/>
      <c r="G109" s="40"/>
      <c r="H109" s="40"/>
      <c r="I109" s="40"/>
      <c r="J109" s="40"/>
      <c r="K109" s="40"/>
      <c r="L109" s="63"/>
      <c r="S109" s="38"/>
      <c r="T109" s="38"/>
      <c r="U109" s="38"/>
      <c r="V109" s="38"/>
      <c r="W109" s="38"/>
      <c r="X109" s="38"/>
      <c r="Y109" s="38"/>
      <c r="Z109" s="38"/>
      <c r="AA109" s="38"/>
      <c r="AB109" s="38"/>
      <c r="AC109" s="38"/>
      <c r="AD109" s="38"/>
      <c r="AE109" s="38"/>
    </row>
    <row r="110" s="2" customFormat="1" ht="6.96" customHeight="1">
      <c r="A110" s="38"/>
      <c r="B110" s="39"/>
      <c r="C110" s="40"/>
      <c r="D110" s="40"/>
      <c r="E110" s="40"/>
      <c r="F110" s="40"/>
      <c r="G110" s="40"/>
      <c r="H110" s="40"/>
      <c r="I110" s="40"/>
      <c r="J110" s="40"/>
      <c r="K110" s="40"/>
      <c r="L110" s="63"/>
      <c r="S110" s="38"/>
      <c r="T110" s="38"/>
      <c r="U110" s="38"/>
      <c r="V110" s="38"/>
      <c r="W110" s="38"/>
      <c r="X110" s="38"/>
      <c r="Y110" s="38"/>
      <c r="Z110" s="38"/>
      <c r="AA110" s="38"/>
      <c r="AB110" s="38"/>
      <c r="AC110" s="38"/>
      <c r="AD110" s="38"/>
      <c r="AE110" s="38"/>
    </row>
    <row r="111" s="2" customFormat="1" ht="12" customHeight="1">
      <c r="A111" s="38"/>
      <c r="B111" s="39"/>
      <c r="C111" s="32" t="s">
        <v>20</v>
      </c>
      <c r="D111" s="40"/>
      <c r="E111" s="40"/>
      <c r="F111" s="27" t="str">
        <f>F12</f>
        <v>Rokycany</v>
      </c>
      <c r="G111" s="40"/>
      <c r="H111" s="40"/>
      <c r="I111" s="32" t="s">
        <v>22</v>
      </c>
      <c r="J111" s="79" t="str">
        <f>IF(J12="","",J12)</f>
        <v>19. 3. 2026</v>
      </c>
      <c r="K111" s="40"/>
      <c r="L111" s="63"/>
      <c r="S111" s="38"/>
      <c r="T111" s="38"/>
      <c r="U111" s="38"/>
      <c r="V111" s="38"/>
      <c r="W111" s="38"/>
      <c r="X111" s="38"/>
      <c r="Y111" s="38"/>
      <c r="Z111" s="38"/>
      <c r="AA111" s="38"/>
      <c r="AB111" s="38"/>
      <c r="AC111" s="38"/>
      <c r="AD111" s="38"/>
      <c r="AE111" s="38"/>
    </row>
    <row r="112" s="2" customFormat="1" ht="6.96" customHeight="1">
      <c r="A112" s="38"/>
      <c r="B112" s="39"/>
      <c r="C112" s="40"/>
      <c r="D112" s="40"/>
      <c r="E112" s="40"/>
      <c r="F112" s="40"/>
      <c r="G112" s="40"/>
      <c r="H112" s="40"/>
      <c r="I112" s="40"/>
      <c r="J112" s="40"/>
      <c r="K112" s="40"/>
      <c r="L112" s="63"/>
      <c r="S112" s="38"/>
      <c r="T112" s="38"/>
      <c r="U112" s="38"/>
      <c r="V112" s="38"/>
      <c r="W112" s="38"/>
      <c r="X112" s="38"/>
      <c r="Y112" s="38"/>
      <c r="Z112" s="38"/>
      <c r="AA112" s="38"/>
      <c r="AB112" s="38"/>
      <c r="AC112" s="38"/>
      <c r="AD112" s="38"/>
      <c r="AE112" s="38"/>
    </row>
    <row r="113" s="2" customFormat="1" ht="25.65" customHeight="1">
      <c r="A113" s="38"/>
      <c r="B113" s="39"/>
      <c r="C113" s="32" t="s">
        <v>24</v>
      </c>
      <c r="D113" s="40"/>
      <c r="E113" s="40"/>
      <c r="F113" s="27" t="str">
        <f>E15</f>
        <v xml:space="preserve"> </v>
      </c>
      <c r="G113" s="40"/>
      <c r="H113" s="40"/>
      <c r="I113" s="32" t="s">
        <v>30</v>
      </c>
      <c r="J113" s="36" t="str">
        <f>E21</f>
        <v>SIEBERT + TALAŠ, spol. s r.o.</v>
      </c>
      <c r="K113" s="40"/>
      <c r="L113" s="63"/>
      <c r="S113" s="38"/>
      <c r="T113" s="38"/>
      <c r="U113" s="38"/>
      <c r="V113" s="38"/>
      <c r="W113" s="38"/>
      <c r="X113" s="38"/>
      <c r="Y113" s="38"/>
      <c r="Z113" s="38"/>
      <c r="AA113" s="38"/>
      <c r="AB113" s="38"/>
      <c r="AC113" s="38"/>
      <c r="AD113" s="38"/>
      <c r="AE113" s="38"/>
    </row>
    <row r="114" s="2" customFormat="1" ht="25.65" customHeight="1">
      <c r="A114" s="38"/>
      <c r="B114" s="39"/>
      <c r="C114" s="32" t="s">
        <v>28</v>
      </c>
      <c r="D114" s="40"/>
      <c r="E114" s="40"/>
      <c r="F114" s="27" t="str">
        <f>IF(E18="","",E18)</f>
        <v>Vyplň údaj</v>
      </c>
      <c r="G114" s="40"/>
      <c r="H114" s="40"/>
      <c r="I114" s="32" t="s">
        <v>35</v>
      </c>
      <c r="J114" s="36" t="str">
        <f>E24</f>
        <v>SIEBERT + TALAŠ, spol. s r.o.</v>
      </c>
      <c r="K114" s="40"/>
      <c r="L114" s="63"/>
      <c r="S114" s="38"/>
      <c r="T114" s="38"/>
      <c r="U114" s="38"/>
      <c r="V114" s="38"/>
      <c r="W114" s="38"/>
      <c r="X114" s="38"/>
      <c r="Y114" s="38"/>
      <c r="Z114" s="38"/>
      <c r="AA114" s="38"/>
      <c r="AB114" s="38"/>
      <c r="AC114" s="38"/>
      <c r="AD114" s="38"/>
      <c r="AE114" s="38"/>
    </row>
    <row r="115" s="2" customFormat="1" ht="10.32" customHeight="1">
      <c r="A115" s="38"/>
      <c r="B115" s="39"/>
      <c r="C115" s="40"/>
      <c r="D115" s="40"/>
      <c r="E115" s="40"/>
      <c r="F115" s="40"/>
      <c r="G115" s="40"/>
      <c r="H115" s="40"/>
      <c r="I115" s="40"/>
      <c r="J115" s="40"/>
      <c r="K115" s="40"/>
      <c r="L115" s="63"/>
      <c r="S115" s="38"/>
      <c r="T115" s="38"/>
      <c r="U115" s="38"/>
      <c r="V115" s="38"/>
      <c r="W115" s="38"/>
      <c r="X115" s="38"/>
      <c r="Y115" s="38"/>
      <c r="Z115" s="38"/>
      <c r="AA115" s="38"/>
      <c r="AB115" s="38"/>
      <c r="AC115" s="38"/>
      <c r="AD115" s="38"/>
      <c r="AE115" s="38"/>
    </row>
    <row r="116" s="10" customFormat="1" ht="29.28" customHeight="1">
      <c r="A116" s="185"/>
      <c r="B116" s="186"/>
      <c r="C116" s="187" t="s">
        <v>117</v>
      </c>
      <c r="D116" s="188" t="s">
        <v>63</v>
      </c>
      <c r="E116" s="188" t="s">
        <v>59</v>
      </c>
      <c r="F116" s="188" t="s">
        <v>60</v>
      </c>
      <c r="G116" s="188" t="s">
        <v>118</v>
      </c>
      <c r="H116" s="188" t="s">
        <v>119</v>
      </c>
      <c r="I116" s="188" t="s">
        <v>120</v>
      </c>
      <c r="J116" s="188" t="s">
        <v>109</v>
      </c>
      <c r="K116" s="189" t="s">
        <v>121</v>
      </c>
      <c r="L116" s="190"/>
      <c r="M116" s="100" t="s">
        <v>1</v>
      </c>
      <c r="N116" s="101" t="s">
        <v>42</v>
      </c>
      <c r="O116" s="101" t="s">
        <v>122</v>
      </c>
      <c r="P116" s="101" t="s">
        <v>123</v>
      </c>
      <c r="Q116" s="101" t="s">
        <v>124</v>
      </c>
      <c r="R116" s="101" t="s">
        <v>125</v>
      </c>
      <c r="S116" s="101" t="s">
        <v>126</v>
      </c>
      <c r="T116" s="102" t="s">
        <v>127</v>
      </c>
      <c r="U116" s="185"/>
      <c r="V116" s="185"/>
      <c r="W116" s="185"/>
      <c r="X116" s="185"/>
      <c r="Y116" s="185"/>
      <c r="Z116" s="185"/>
      <c r="AA116" s="185"/>
      <c r="AB116" s="185"/>
      <c r="AC116" s="185"/>
      <c r="AD116" s="185"/>
      <c r="AE116" s="185"/>
    </row>
    <row r="117" s="2" customFormat="1" ht="22.8" customHeight="1">
      <c r="A117" s="38"/>
      <c r="B117" s="39"/>
      <c r="C117" s="107" t="s">
        <v>128</v>
      </c>
      <c r="D117" s="40"/>
      <c r="E117" s="40"/>
      <c r="F117" s="40"/>
      <c r="G117" s="40"/>
      <c r="H117" s="40"/>
      <c r="I117" s="40"/>
      <c r="J117" s="191">
        <f>BK117</f>
        <v>0</v>
      </c>
      <c r="K117" s="40"/>
      <c r="L117" s="44"/>
      <c r="M117" s="103"/>
      <c r="N117" s="192"/>
      <c r="O117" s="104"/>
      <c r="P117" s="193">
        <f>P118</f>
        <v>0</v>
      </c>
      <c r="Q117" s="104"/>
      <c r="R117" s="193">
        <f>R118</f>
        <v>0</v>
      </c>
      <c r="S117" s="104"/>
      <c r="T117" s="194">
        <f>T118</f>
        <v>0</v>
      </c>
      <c r="U117" s="38"/>
      <c r="V117" s="38"/>
      <c r="W117" s="38"/>
      <c r="X117" s="38"/>
      <c r="Y117" s="38"/>
      <c r="Z117" s="38"/>
      <c r="AA117" s="38"/>
      <c r="AB117" s="38"/>
      <c r="AC117" s="38"/>
      <c r="AD117" s="38"/>
      <c r="AE117" s="38"/>
      <c r="AT117" s="17" t="s">
        <v>77</v>
      </c>
      <c r="AU117" s="17" t="s">
        <v>111</v>
      </c>
      <c r="BK117" s="195">
        <f>BK118</f>
        <v>0</v>
      </c>
    </row>
    <row r="118" s="11" customFormat="1" ht="25.92" customHeight="1">
      <c r="A118" s="11"/>
      <c r="B118" s="196"/>
      <c r="C118" s="197"/>
      <c r="D118" s="198" t="s">
        <v>77</v>
      </c>
      <c r="E118" s="199" t="s">
        <v>268</v>
      </c>
      <c r="F118" s="199" t="s">
        <v>90</v>
      </c>
      <c r="G118" s="197"/>
      <c r="H118" s="197"/>
      <c r="I118" s="200"/>
      <c r="J118" s="201">
        <f>BK118</f>
        <v>0</v>
      </c>
      <c r="K118" s="197"/>
      <c r="L118" s="202"/>
      <c r="M118" s="203"/>
      <c r="N118" s="204"/>
      <c r="O118" s="204"/>
      <c r="P118" s="205">
        <f>SUM(P119:P139)</f>
        <v>0</v>
      </c>
      <c r="Q118" s="204"/>
      <c r="R118" s="205">
        <f>SUM(R119:R139)</f>
        <v>0</v>
      </c>
      <c r="S118" s="204"/>
      <c r="T118" s="206">
        <f>SUM(T119:T139)</f>
        <v>0</v>
      </c>
      <c r="U118" s="11"/>
      <c r="V118" s="11"/>
      <c r="W118" s="11"/>
      <c r="X118" s="11"/>
      <c r="Y118" s="11"/>
      <c r="Z118" s="11"/>
      <c r="AA118" s="11"/>
      <c r="AB118" s="11"/>
      <c r="AC118" s="11"/>
      <c r="AD118" s="11"/>
      <c r="AE118" s="11"/>
      <c r="AR118" s="207" t="s">
        <v>86</v>
      </c>
      <c r="AT118" s="208" t="s">
        <v>77</v>
      </c>
      <c r="AU118" s="208" t="s">
        <v>78</v>
      </c>
      <c r="AY118" s="207" t="s">
        <v>130</v>
      </c>
      <c r="BK118" s="209">
        <f>SUM(BK119:BK139)</f>
        <v>0</v>
      </c>
    </row>
    <row r="119" s="2" customFormat="1" ht="16.5" customHeight="1">
      <c r="A119" s="38"/>
      <c r="B119" s="39"/>
      <c r="C119" s="210" t="s">
        <v>86</v>
      </c>
      <c r="D119" s="210" t="s">
        <v>131</v>
      </c>
      <c r="E119" s="211" t="s">
        <v>269</v>
      </c>
      <c r="F119" s="212" t="s">
        <v>270</v>
      </c>
      <c r="G119" s="213" t="s">
        <v>271</v>
      </c>
      <c r="H119" s="214">
        <v>2</v>
      </c>
      <c r="I119" s="215"/>
      <c r="J119" s="216">
        <f>ROUND(I119*H119,2)</f>
        <v>0</v>
      </c>
      <c r="K119" s="212" t="s">
        <v>135</v>
      </c>
      <c r="L119" s="44"/>
      <c r="M119" s="217" t="s">
        <v>1</v>
      </c>
      <c r="N119" s="218" t="s">
        <v>43</v>
      </c>
      <c r="O119" s="91"/>
      <c r="P119" s="219">
        <f>O119*H119</f>
        <v>0</v>
      </c>
      <c r="Q119" s="219">
        <v>0</v>
      </c>
      <c r="R119" s="219">
        <f>Q119*H119</f>
        <v>0</v>
      </c>
      <c r="S119" s="219">
        <v>0</v>
      </c>
      <c r="T119" s="220">
        <f>S119*H119</f>
        <v>0</v>
      </c>
      <c r="U119" s="38"/>
      <c r="V119" s="38"/>
      <c r="W119" s="38"/>
      <c r="X119" s="38"/>
      <c r="Y119" s="38"/>
      <c r="Z119" s="38"/>
      <c r="AA119" s="38"/>
      <c r="AB119" s="38"/>
      <c r="AC119" s="38"/>
      <c r="AD119" s="38"/>
      <c r="AE119" s="38"/>
      <c r="AR119" s="221" t="s">
        <v>136</v>
      </c>
      <c r="AT119" s="221" t="s">
        <v>131</v>
      </c>
      <c r="AU119" s="221" t="s">
        <v>86</v>
      </c>
      <c r="AY119" s="17" t="s">
        <v>130</v>
      </c>
      <c r="BE119" s="222">
        <f>IF(N119="základní",J119,0)</f>
        <v>0</v>
      </c>
      <c r="BF119" s="222">
        <f>IF(N119="snížená",J119,0)</f>
        <v>0</v>
      </c>
      <c r="BG119" s="222">
        <f>IF(N119="zákl. přenesená",J119,0)</f>
        <v>0</v>
      </c>
      <c r="BH119" s="222">
        <f>IF(N119="sníž. přenesená",J119,0)</f>
        <v>0</v>
      </c>
      <c r="BI119" s="222">
        <f>IF(N119="nulová",J119,0)</f>
        <v>0</v>
      </c>
      <c r="BJ119" s="17" t="s">
        <v>86</v>
      </c>
      <c r="BK119" s="222">
        <f>ROUND(I119*H119,2)</f>
        <v>0</v>
      </c>
      <c r="BL119" s="17" t="s">
        <v>136</v>
      </c>
      <c r="BM119" s="221" t="s">
        <v>88</v>
      </c>
    </row>
    <row r="120" s="2" customFormat="1" ht="62.7" customHeight="1">
      <c r="A120" s="38"/>
      <c r="B120" s="39"/>
      <c r="C120" s="210" t="s">
        <v>88</v>
      </c>
      <c r="D120" s="210" t="s">
        <v>131</v>
      </c>
      <c r="E120" s="211" t="s">
        <v>272</v>
      </c>
      <c r="F120" s="212" t="s">
        <v>273</v>
      </c>
      <c r="G120" s="213" t="s">
        <v>271</v>
      </c>
      <c r="H120" s="214">
        <v>1</v>
      </c>
      <c r="I120" s="215"/>
      <c r="J120" s="216">
        <f>ROUND(I120*H120,2)</f>
        <v>0</v>
      </c>
      <c r="K120" s="212" t="s">
        <v>135</v>
      </c>
      <c r="L120" s="44"/>
      <c r="M120" s="217" t="s">
        <v>1</v>
      </c>
      <c r="N120" s="218" t="s">
        <v>43</v>
      </c>
      <c r="O120" s="91"/>
      <c r="P120" s="219">
        <f>O120*H120</f>
        <v>0</v>
      </c>
      <c r="Q120" s="219">
        <v>0</v>
      </c>
      <c r="R120" s="219">
        <f>Q120*H120</f>
        <v>0</v>
      </c>
      <c r="S120" s="219">
        <v>0</v>
      </c>
      <c r="T120" s="220">
        <f>S120*H120</f>
        <v>0</v>
      </c>
      <c r="U120" s="38"/>
      <c r="V120" s="38"/>
      <c r="W120" s="38"/>
      <c r="X120" s="38"/>
      <c r="Y120" s="38"/>
      <c r="Z120" s="38"/>
      <c r="AA120" s="38"/>
      <c r="AB120" s="38"/>
      <c r="AC120" s="38"/>
      <c r="AD120" s="38"/>
      <c r="AE120" s="38"/>
      <c r="AR120" s="221" t="s">
        <v>136</v>
      </c>
      <c r="AT120" s="221" t="s">
        <v>131</v>
      </c>
      <c r="AU120" s="221" t="s">
        <v>86</v>
      </c>
      <c r="AY120" s="17" t="s">
        <v>130</v>
      </c>
      <c r="BE120" s="222">
        <f>IF(N120="základní",J120,0)</f>
        <v>0</v>
      </c>
      <c r="BF120" s="222">
        <f>IF(N120="snížená",J120,0)</f>
        <v>0</v>
      </c>
      <c r="BG120" s="222">
        <f>IF(N120="zákl. přenesená",J120,0)</f>
        <v>0</v>
      </c>
      <c r="BH120" s="222">
        <f>IF(N120="sníž. přenesená",J120,0)</f>
        <v>0</v>
      </c>
      <c r="BI120" s="222">
        <f>IF(N120="nulová",J120,0)</f>
        <v>0</v>
      </c>
      <c r="BJ120" s="17" t="s">
        <v>86</v>
      </c>
      <c r="BK120" s="222">
        <f>ROUND(I120*H120,2)</f>
        <v>0</v>
      </c>
      <c r="BL120" s="17" t="s">
        <v>136</v>
      </c>
      <c r="BM120" s="221" t="s">
        <v>136</v>
      </c>
    </row>
    <row r="121" s="2" customFormat="1" ht="24.15" customHeight="1">
      <c r="A121" s="38"/>
      <c r="B121" s="39"/>
      <c r="C121" s="210" t="s">
        <v>139</v>
      </c>
      <c r="D121" s="210" t="s">
        <v>131</v>
      </c>
      <c r="E121" s="211" t="s">
        <v>274</v>
      </c>
      <c r="F121" s="212" t="s">
        <v>275</v>
      </c>
      <c r="G121" s="213" t="s">
        <v>134</v>
      </c>
      <c r="H121" s="214">
        <v>1</v>
      </c>
      <c r="I121" s="215"/>
      <c r="J121" s="216">
        <f>ROUND(I121*H121,2)</f>
        <v>0</v>
      </c>
      <c r="K121" s="212" t="s">
        <v>135</v>
      </c>
      <c r="L121" s="44"/>
      <c r="M121" s="217" t="s">
        <v>1</v>
      </c>
      <c r="N121" s="218" t="s">
        <v>43</v>
      </c>
      <c r="O121" s="91"/>
      <c r="P121" s="219">
        <f>O121*H121</f>
        <v>0</v>
      </c>
      <c r="Q121" s="219">
        <v>0</v>
      </c>
      <c r="R121" s="219">
        <f>Q121*H121</f>
        <v>0</v>
      </c>
      <c r="S121" s="219">
        <v>0</v>
      </c>
      <c r="T121" s="220">
        <f>S121*H121</f>
        <v>0</v>
      </c>
      <c r="U121" s="38"/>
      <c r="V121" s="38"/>
      <c r="W121" s="38"/>
      <c r="X121" s="38"/>
      <c r="Y121" s="38"/>
      <c r="Z121" s="38"/>
      <c r="AA121" s="38"/>
      <c r="AB121" s="38"/>
      <c r="AC121" s="38"/>
      <c r="AD121" s="38"/>
      <c r="AE121" s="38"/>
      <c r="AR121" s="221" t="s">
        <v>136</v>
      </c>
      <c r="AT121" s="221" t="s">
        <v>131</v>
      </c>
      <c r="AU121" s="221" t="s">
        <v>86</v>
      </c>
      <c r="AY121" s="17" t="s">
        <v>130</v>
      </c>
      <c r="BE121" s="222">
        <f>IF(N121="základní",J121,0)</f>
        <v>0</v>
      </c>
      <c r="BF121" s="222">
        <f>IF(N121="snížená",J121,0)</f>
        <v>0</v>
      </c>
      <c r="BG121" s="222">
        <f>IF(N121="zákl. přenesená",J121,0)</f>
        <v>0</v>
      </c>
      <c r="BH121" s="222">
        <f>IF(N121="sníž. přenesená",J121,0)</f>
        <v>0</v>
      </c>
      <c r="BI121" s="222">
        <f>IF(N121="nulová",J121,0)</f>
        <v>0</v>
      </c>
      <c r="BJ121" s="17" t="s">
        <v>86</v>
      </c>
      <c r="BK121" s="222">
        <f>ROUND(I121*H121,2)</f>
        <v>0</v>
      </c>
      <c r="BL121" s="17" t="s">
        <v>136</v>
      </c>
      <c r="BM121" s="221" t="s">
        <v>142</v>
      </c>
    </row>
    <row r="122" s="2" customFormat="1" ht="16.5" customHeight="1">
      <c r="A122" s="38"/>
      <c r="B122" s="39"/>
      <c r="C122" s="210" t="s">
        <v>136</v>
      </c>
      <c r="D122" s="210" t="s">
        <v>131</v>
      </c>
      <c r="E122" s="211" t="s">
        <v>276</v>
      </c>
      <c r="F122" s="212" t="s">
        <v>277</v>
      </c>
      <c r="G122" s="213" t="s">
        <v>271</v>
      </c>
      <c r="H122" s="214">
        <v>1</v>
      </c>
      <c r="I122" s="215"/>
      <c r="J122" s="216">
        <f>ROUND(I122*H122,2)</f>
        <v>0</v>
      </c>
      <c r="K122" s="212" t="s">
        <v>135</v>
      </c>
      <c r="L122" s="44"/>
      <c r="M122" s="217" t="s">
        <v>1</v>
      </c>
      <c r="N122" s="218" t="s">
        <v>43</v>
      </c>
      <c r="O122" s="91"/>
      <c r="P122" s="219">
        <f>O122*H122</f>
        <v>0</v>
      </c>
      <c r="Q122" s="219">
        <v>0</v>
      </c>
      <c r="R122" s="219">
        <f>Q122*H122</f>
        <v>0</v>
      </c>
      <c r="S122" s="219">
        <v>0</v>
      </c>
      <c r="T122" s="220">
        <f>S122*H122</f>
        <v>0</v>
      </c>
      <c r="U122" s="38"/>
      <c r="V122" s="38"/>
      <c r="W122" s="38"/>
      <c r="X122" s="38"/>
      <c r="Y122" s="38"/>
      <c r="Z122" s="38"/>
      <c r="AA122" s="38"/>
      <c r="AB122" s="38"/>
      <c r="AC122" s="38"/>
      <c r="AD122" s="38"/>
      <c r="AE122" s="38"/>
      <c r="AR122" s="221" t="s">
        <v>136</v>
      </c>
      <c r="AT122" s="221" t="s">
        <v>131</v>
      </c>
      <c r="AU122" s="221" t="s">
        <v>86</v>
      </c>
      <c r="AY122" s="17" t="s">
        <v>130</v>
      </c>
      <c r="BE122" s="222">
        <f>IF(N122="základní",J122,0)</f>
        <v>0</v>
      </c>
      <c r="BF122" s="222">
        <f>IF(N122="snížená",J122,0)</f>
        <v>0</v>
      </c>
      <c r="BG122" s="222">
        <f>IF(N122="zákl. přenesená",J122,0)</f>
        <v>0</v>
      </c>
      <c r="BH122" s="222">
        <f>IF(N122="sníž. přenesená",J122,0)</f>
        <v>0</v>
      </c>
      <c r="BI122" s="222">
        <f>IF(N122="nulová",J122,0)</f>
        <v>0</v>
      </c>
      <c r="BJ122" s="17" t="s">
        <v>86</v>
      </c>
      <c r="BK122" s="222">
        <f>ROUND(I122*H122,2)</f>
        <v>0</v>
      </c>
      <c r="BL122" s="17" t="s">
        <v>136</v>
      </c>
      <c r="BM122" s="221" t="s">
        <v>145</v>
      </c>
    </row>
    <row r="123" s="2" customFormat="1" ht="16.5" customHeight="1">
      <c r="A123" s="38"/>
      <c r="B123" s="39"/>
      <c r="C123" s="210" t="s">
        <v>146</v>
      </c>
      <c r="D123" s="210" t="s">
        <v>131</v>
      </c>
      <c r="E123" s="211" t="s">
        <v>278</v>
      </c>
      <c r="F123" s="212" t="s">
        <v>90</v>
      </c>
      <c r="G123" s="213" t="s">
        <v>134</v>
      </c>
      <c r="H123" s="214">
        <v>1</v>
      </c>
      <c r="I123" s="215"/>
      <c r="J123" s="216">
        <f>ROUND(I123*H123,2)</f>
        <v>0</v>
      </c>
      <c r="K123" s="212" t="s">
        <v>135</v>
      </c>
      <c r="L123" s="44"/>
      <c r="M123" s="217" t="s">
        <v>1</v>
      </c>
      <c r="N123" s="218" t="s">
        <v>43</v>
      </c>
      <c r="O123" s="91"/>
      <c r="P123" s="219">
        <f>O123*H123</f>
        <v>0</v>
      </c>
      <c r="Q123" s="219">
        <v>0</v>
      </c>
      <c r="R123" s="219">
        <f>Q123*H123</f>
        <v>0</v>
      </c>
      <c r="S123" s="219">
        <v>0</v>
      </c>
      <c r="T123" s="220">
        <f>S123*H123</f>
        <v>0</v>
      </c>
      <c r="U123" s="38"/>
      <c r="V123" s="38"/>
      <c r="W123" s="38"/>
      <c r="X123" s="38"/>
      <c r="Y123" s="38"/>
      <c r="Z123" s="38"/>
      <c r="AA123" s="38"/>
      <c r="AB123" s="38"/>
      <c r="AC123" s="38"/>
      <c r="AD123" s="38"/>
      <c r="AE123" s="38"/>
      <c r="AR123" s="221" t="s">
        <v>136</v>
      </c>
      <c r="AT123" s="221" t="s">
        <v>131</v>
      </c>
      <c r="AU123" s="221" t="s">
        <v>86</v>
      </c>
      <c r="AY123" s="17" t="s">
        <v>130</v>
      </c>
      <c r="BE123" s="222">
        <f>IF(N123="základní",J123,0)</f>
        <v>0</v>
      </c>
      <c r="BF123" s="222">
        <f>IF(N123="snížená",J123,0)</f>
        <v>0</v>
      </c>
      <c r="BG123" s="222">
        <f>IF(N123="zákl. přenesená",J123,0)</f>
        <v>0</v>
      </c>
      <c r="BH123" s="222">
        <f>IF(N123="sníž. přenesená",J123,0)</f>
        <v>0</v>
      </c>
      <c r="BI123" s="222">
        <f>IF(N123="nulová",J123,0)</f>
        <v>0</v>
      </c>
      <c r="BJ123" s="17" t="s">
        <v>86</v>
      </c>
      <c r="BK123" s="222">
        <f>ROUND(I123*H123,2)</f>
        <v>0</v>
      </c>
      <c r="BL123" s="17" t="s">
        <v>136</v>
      </c>
      <c r="BM123" s="221" t="s">
        <v>151</v>
      </c>
    </row>
    <row r="124" s="2" customFormat="1">
      <c r="A124" s="38"/>
      <c r="B124" s="39"/>
      <c r="C124" s="40"/>
      <c r="D124" s="230" t="s">
        <v>279</v>
      </c>
      <c r="E124" s="40"/>
      <c r="F124" s="265" t="s">
        <v>280</v>
      </c>
      <c r="G124" s="40"/>
      <c r="H124" s="40"/>
      <c r="I124" s="225"/>
      <c r="J124" s="40"/>
      <c r="K124" s="40"/>
      <c r="L124" s="44"/>
      <c r="M124" s="226"/>
      <c r="N124" s="227"/>
      <c r="O124" s="91"/>
      <c r="P124" s="91"/>
      <c r="Q124" s="91"/>
      <c r="R124" s="91"/>
      <c r="S124" s="91"/>
      <c r="T124" s="92"/>
      <c r="U124" s="38"/>
      <c r="V124" s="38"/>
      <c r="W124" s="38"/>
      <c r="X124" s="38"/>
      <c r="Y124" s="38"/>
      <c r="Z124" s="38"/>
      <c r="AA124" s="38"/>
      <c r="AB124" s="38"/>
      <c r="AC124" s="38"/>
      <c r="AD124" s="38"/>
      <c r="AE124" s="38"/>
      <c r="AT124" s="17" t="s">
        <v>279</v>
      </c>
      <c r="AU124" s="17" t="s">
        <v>86</v>
      </c>
    </row>
    <row r="125" s="2" customFormat="1" ht="16.5" customHeight="1">
      <c r="A125" s="38"/>
      <c r="B125" s="39"/>
      <c r="C125" s="210" t="s">
        <v>142</v>
      </c>
      <c r="D125" s="210" t="s">
        <v>131</v>
      </c>
      <c r="E125" s="211" t="s">
        <v>281</v>
      </c>
      <c r="F125" s="212" t="s">
        <v>282</v>
      </c>
      <c r="G125" s="213" t="s">
        <v>271</v>
      </c>
      <c r="H125" s="214">
        <v>1</v>
      </c>
      <c r="I125" s="215"/>
      <c r="J125" s="216">
        <f>ROUND(I125*H125,2)</f>
        <v>0</v>
      </c>
      <c r="K125" s="212" t="s">
        <v>135</v>
      </c>
      <c r="L125" s="44"/>
      <c r="M125" s="217" t="s">
        <v>1</v>
      </c>
      <c r="N125" s="218" t="s">
        <v>43</v>
      </c>
      <c r="O125" s="91"/>
      <c r="P125" s="219">
        <f>O125*H125</f>
        <v>0</v>
      </c>
      <c r="Q125" s="219">
        <v>0</v>
      </c>
      <c r="R125" s="219">
        <f>Q125*H125</f>
        <v>0</v>
      </c>
      <c r="S125" s="219">
        <v>0</v>
      </c>
      <c r="T125" s="220">
        <f>S125*H125</f>
        <v>0</v>
      </c>
      <c r="U125" s="38"/>
      <c r="V125" s="38"/>
      <c r="W125" s="38"/>
      <c r="X125" s="38"/>
      <c r="Y125" s="38"/>
      <c r="Z125" s="38"/>
      <c r="AA125" s="38"/>
      <c r="AB125" s="38"/>
      <c r="AC125" s="38"/>
      <c r="AD125" s="38"/>
      <c r="AE125" s="38"/>
      <c r="AR125" s="221" t="s">
        <v>136</v>
      </c>
      <c r="AT125" s="221" t="s">
        <v>131</v>
      </c>
      <c r="AU125" s="221" t="s">
        <v>86</v>
      </c>
      <c r="AY125" s="17" t="s">
        <v>130</v>
      </c>
      <c r="BE125" s="222">
        <f>IF(N125="základní",J125,0)</f>
        <v>0</v>
      </c>
      <c r="BF125" s="222">
        <f>IF(N125="snížená",J125,0)</f>
        <v>0</v>
      </c>
      <c r="BG125" s="222">
        <f>IF(N125="zákl. přenesená",J125,0)</f>
        <v>0</v>
      </c>
      <c r="BH125" s="222">
        <f>IF(N125="sníž. přenesená",J125,0)</f>
        <v>0</v>
      </c>
      <c r="BI125" s="222">
        <f>IF(N125="nulová",J125,0)</f>
        <v>0</v>
      </c>
      <c r="BJ125" s="17" t="s">
        <v>86</v>
      </c>
      <c r="BK125" s="222">
        <f>ROUND(I125*H125,2)</f>
        <v>0</v>
      </c>
      <c r="BL125" s="17" t="s">
        <v>136</v>
      </c>
      <c r="BM125" s="221" t="s">
        <v>8</v>
      </c>
    </row>
    <row r="126" s="2" customFormat="1" ht="16.5" customHeight="1">
      <c r="A126" s="38"/>
      <c r="B126" s="39"/>
      <c r="C126" s="210" t="s">
        <v>163</v>
      </c>
      <c r="D126" s="210" t="s">
        <v>131</v>
      </c>
      <c r="E126" s="211" t="s">
        <v>283</v>
      </c>
      <c r="F126" s="212" t="s">
        <v>284</v>
      </c>
      <c r="G126" s="213" t="s">
        <v>271</v>
      </c>
      <c r="H126" s="214">
        <v>1</v>
      </c>
      <c r="I126" s="215"/>
      <c r="J126" s="216">
        <f>ROUND(I126*H126,2)</f>
        <v>0</v>
      </c>
      <c r="K126" s="212" t="s">
        <v>135</v>
      </c>
      <c r="L126" s="44"/>
      <c r="M126" s="217" t="s">
        <v>1</v>
      </c>
      <c r="N126" s="218" t="s">
        <v>43</v>
      </c>
      <c r="O126" s="91"/>
      <c r="P126" s="219">
        <f>O126*H126</f>
        <v>0</v>
      </c>
      <c r="Q126" s="219">
        <v>0</v>
      </c>
      <c r="R126" s="219">
        <f>Q126*H126</f>
        <v>0</v>
      </c>
      <c r="S126" s="219">
        <v>0</v>
      </c>
      <c r="T126" s="220">
        <f>S126*H126</f>
        <v>0</v>
      </c>
      <c r="U126" s="38"/>
      <c r="V126" s="38"/>
      <c r="W126" s="38"/>
      <c r="X126" s="38"/>
      <c r="Y126" s="38"/>
      <c r="Z126" s="38"/>
      <c r="AA126" s="38"/>
      <c r="AB126" s="38"/>
      <c r="AC126" s="38"/>
      <c r="AD126" s="38"/>
      <c r="AE126" s="38"/>
      <c r="AR126" s="221" t="s">
        <v>136</v>
      </c>
      <c r="AT126" s="221" t="s">
        <v>131</v>
      </c>
      <c r="AU126" s="221" t="s">
        <v>86</v>
      </c>
      <c r="AY126" s="17" t="s">
        <v>130</v>
      </c>
      <c r="BE126" s="222">
        <f>IF(N126="základní",J126,0)</f>
        <v>0</v>
      </c>
      <c r="BF126" s="222">
        <f>IF(N126="snížená",J126,0)</f>
        <v>0</v>
      </c>
      <c r="BG126" s="222">
        <f>IF(N126="zákl. přenesená",J126,0)</f>
        <v>0</v>
      </c>
      <c r="BH126" s="222">
        <f>IF(N126="sníž. přenesená",J126,0)</f>
        <v>0</v>
      </c>
      <c r="BI126" s="222">
        <f>IF(N126="nulová",J126,0)</f>
        <v>0</v>
      </c>
      <c r="BJ126" s="17" t="s">
        <v>86</v>
      </c>
      <c r="BK126" s="222">
        <f>ROUND(I126*H126,2)</f>
        <v>0</v>
      </c>
      <c r="BL126" s="17" t="s">
        <v>136</v>
      </c>
      <c r="BM126" s="221" t="s">
        <v>166</v>
      </c>
    </row>
    <row r="127" s="2" customFormat="1" ht="16.5" customHeight="1">
      <c r="A127" s="38"/>
      <c r="B127" s="39"/>
      <c r="C127" s="210" t="s">
        <v>145</v>
      </c>
      <c r="D127" s="210" t="s">
        <v>131</v>
      </c>
      <c r="E127" s="211" t="s">
        <v>285</v>
      </c>
      <c r="F127" s="212" t="s">
        <v>286</v>
      </c>
      <c r="G127" s="213" t="s">
        <v>271</v>
      </c>
      <c r="H127" s="214">
        <v>1</v>
      </c>
      <c r="I127" s="215"/>
      <c r="J127" s="216">
        <f>ROUND(I127*H127,2)</f>
        <v>0</v>
      </c>
      <c r="K127" s="212" t="s">
        <v>135</v>
      </c>
      <c r="L127" s="44"/>
      <c r="M127" s="217" t="s">
        <v>1</v>
      </c>
      <c r="N127" s="218" t="s">
        <v>43</v>
      </c>
      <c r="O127" s="91"/>
      <c r="P127" s="219">
        <f>O127*H127</f>
        <v>0</v>
      </c>
      <c r="Q127" s="219">
        <v>0</v>
      </c>
      <c r="R127" s="219">
        <f>Q127*H127</f>
        <v>0</v>
      </c>
      <c r="S127" s="219">
        <v>0</v>
      </c>
      <c r="T127" s="220">
        <f>S127*H127</f>
        <v>0</v>
      </c>
      <c r="U127" s="38"/>
      <c r="V127" s="38"/>
      <c r="W127" s="38"/>
      <c r="X127" s="38"/>
      <c r="Y127" s="38"/>
      <c r="Z127" s="38"/>
      <c r="AA127" s="38"/>
      <c r="AB127" s="38"/>
      <c r="AC127" s="38"/>
      <c r="AD127" s="38"/>
      <c r="AE127" s="38"/>
      <c r="AR127" s="221" t="s">
        <v>136</v>
      </c>
      <c r="AT127" s="221" t="s">
        <v>131</v>
      </c>
      <c r="AU127" s="221" t="s">
        <v>86</v>
      </c>
      <c r="AY127" s="17" t="s">
        <v>130</v>
      </c>
      <c r="BE127" s="222">
        <f>IF(N127="základní",J127,0)</f>
        <v>0</v>
      </c>
      <c r="BF127" s="222">
        <f>IF(N127="snížená",J127,0)</f>
        <v>0</v>
      </c>
      <c r="BG127" s="222">
        <f>IF(N127="zákl. přenesená",J127,0)</f>
        <v>0</v>
      </c>
      <c r="BH127" s="222">
        <f>IF(N127="sníž. přenesená",J127,0)</f>
        <v>0</v>
      </c>
      <c r="BI127" s="222">
        <f>IF(N127="nulová",J127,0)</f>
        <v>0</v>
      </c>
      <c r="BJ127" s="17" t="s">
        <v>86</v>
      </c>
      <c r="BK127" s="222">
        <f>ROUND(I127*H127,2)</f>
        <v>0</v>
      </c>
      <c r="BL127" s="17" t="s">
        <v>136</v>
      </c>
      <c r="BM127" s="221" t="s">
        <v>170</v>
      </c>
    </row>
    <row r="128" s="2" customFormat="1" ht="16.5" customHeight="1">
      <c r="A128" s="38"/>
      <c r="B128" s="39"/>
      <c r="C128" s="210" t="s">
        <v>173</v>
      </c>
      <c r="D128" s="210" t="s">
        <v>131</v>
      </c>
      <c r="E128" s="211" t="s">
        <v>287</v>
      </c>
      <c r="F128" s="212" t="s">
        <v>288</v>
      </c>
      <c r="G128" s="213" t="s">
        <v>134</v>
      </c>
      <c r="H128" s="214">
        <v>1</v>
      </c>
      <c r="I128" s="215"/>
      <c r="J128" s="216">
        <f>ROUND(I128*H128,2)</f>
        <v>0</v>
      </c>
      <c r="K128" s="212" t="s">
        <v>135</v>
      </c>
      <c r="L128" s="44"/>
      <c r="M128" s="217" t="s">
        <v>1</v>
      </c>
      <c r="N128" s="218" t="s">
        <v>43</v>
      </c>
      <c r="O128" s="91"/>
      <c r="P128" s="219">
        <f>O128*H128</f>
        <v>0</v>
      </c>
      <c r="Q128" s="219">
        <v>0</v>
      </c>
      <c r="R128" s="219">
        <f>Q128*H128</f>
        <v>0</v>
      </c>
      <c r="S128" s="219">
        <v>0</v>
      </c>
      <c r="T128" s="220">
        <f>S128*H128</f>
        <v>0</v>
      </c>
      <c r="U128" s="38"/>
      <c r="V128" s="38"/>
      <c r="W128" s="38"/>
      <c r="X128" s="38"/>
      <c r="Y128" s="38"/>
      <c r="Z128" s="38"/>
      <c r="AA128" s="38"/>
      <c r="AB128" s="38"/>
      <c r="AC128" s="38"/>
      <c r="AD128" s="38"/>
      <c r="AE128" s="38"/>
      <c r="AR128" s="221" t="s">
        <v>136</v>
      </c>
      <c r="AT128" s="221" t="s">
        <v>131</v>
      </c>
      <c r="AU128" s="221" t="s">
        <v>86</v>
      </c>
      <c r="AY128" s="17" t="s">
        <v>130</v>
      </c>
      <c r="BE128" s="222">
        <f>IF(N128="základní",J128,0)</f>
        <v>0</v>
      </c>
      <c r="BF128" s="222">
        <f>IF(N128="snížená",J128,0)</f>
        <v>0</v>
      </c>
      <c r="BG128" s="222">
        <f>IF(N128="zákl. přenesená",J128,0)</f>
        <v>0</v>
      </c>
      <c r="BH128" s="222">
        <f>IF(N128="sníž. přenesená",J128,0)</f>
        <v>0</v>
      </c>
      <c r="BI128" s="222">
        <f>IF(N128="nulová",J128,0)</f>
        <v>0</v>
      </c>
      <c r="BJ128" s="17" t="s">
        <v>86</v>
      </c>
      <c r="BK128" s="222">
        <f>ROUND(I128*H128,2)</f>
        <v>0</v>
      </c>
      <c r="BL128" s="17" t="s">
        <v>136</v>
      </c>
      <c r="BM128" s="221" t="s">
        <v>210</v>
      </c>
    </row>
    <row r="129" s="2" customFormat="1">
      <c r="A129" s="38"/>
      <c r="B129" s="39"/>
      <c r="C129" s="40"/>
      <c r="D129" s="230" t="s">
        <v>279</v>
      </c>
      <c r="E129" s="40"/>
      <c r="F129" s="265" t="s">
        <v>289</v>
      </c>
      <c r="G129" s="40"/>
      <c r="H129" s="40"/>
      <c r="I129" s="225"/>
      <c r="J129" s="40"/>
      <c r="K129" s="40"/>
      <c r="L129" s="44"/>
      <c r="M129" s="226"/>
      <c r="N129" s="227"/>
      <c r="O129" s="91"/>
      <c r="P129" s="91"/>
      <c r="Q129" s="91"/>
      <c r="R129" s="91"/>
      <c r="S129" s="91"/>
      <c r="T129" s="92"/>
      <c r="U129" s="38"/>
      <c r="V129" s="38"/>
      <c r="W129" s="38"/>
      <c r="X129" s="38"/>
      <c r="Y129" s="38"/>
      <c r="Z129" s="38"/>
      <c r="AA129" s="38"/>
      <c r="AB129" s="38"/>
      <c r="AC129" s="38"/>
      <c r="AD129" s="38"/>
      <c r="AE129" s="38"/>
      <c r="AT129" s="17" t="s">
        <v>279</v>
      </c>
      <c r="AU129" s="17" t="s">
        <v>86</v>
      </c>
    </row>
    <row r="130" s="2" customFormat="1" ht="16.5" customHeight="1">
      <c r="A130" s="38"/>
      <c r="B130" s="39"/>
      <c r="C130" s="210" t="s">
        <v>151</v>
      </c>
      <c r="D130" s="210" t="s">
        <v>131</v>
      </c>
      <c r="E130" s="211" t="s">
        <v>290</v>
      </c>
      <c r="F130" s="212" t="s">
        <v>291</v>
      </c>
      <c r="G130" s="213" t="s">
        <v>271</v>
      </c>
      <c r="H130" s="214">
        <v>1</v>
      </c>
      <c r="I130" s="215"/>
      <c r="J130" s="216">
        <f>ROUND(I130*H130,2)</f>
        <v>0</v>
      </c>
      <c r="K130" s="212" t="s">
        <v>135</v>
      </c>
      <c r="L130" s="44"/>
      <c r="M130" s="217" t="s">
        <v>1</v>
      </c>
      <c r="N130" s="218" t="s">
        <v>43</v>
      </c>
      <c r="O130" s="91"/>
      <c r="P130" s="219">
        <f>O130*H130</f>
        <v>0</v>
      </c>
      <c r="Q130" s="219">
        <v>0</v>
      </c>
      <c r="R130" s="219">
        <f>Q130*H130</f>
        <v>0</v>
      </c>
      <c r="S130" s="219">
        <v>0</v>
      </c>
      <c r="T130" s="220">
        <f>S130*H130</f>
        <v>0</v>
      </c>
      <c r="U130" s="38"/>
      <c r="V130" s="38"/>
      <c r="W130" s="38"/>
      <c r="X130" s="38"/>
      <c r="Y130" s="38"/>
      <c r="Z130" s="38"/>
      <c r="AA130" s="38"/>
      <c r="AB130" s="38"/>
      <c r="AC130" s="38"/>
      <c r="AD130" s="38"/>
      <c r="AE130" s="38"/>
      <c r="AR130" s="221" t="s">
        <v>136</v>
      </c>
      <c r="AT130" s="221" t="s">
        <v>131</v>
      </c>
      <c r="AU130" s="221" t="s">
        <v>86</v>
      </c>
      <c r="AY130" s="17" t="s">
        <v>130</v>
      </c>
      <c r="BE130" s="222">
        <f>IF(N130="základní",J130,0)</f>
        <v>0</v>
      </c>
      <c r="BF130" s="222">
        <f>IF(N130="snížená",J130,0)</f>
        <v>0</v>
      </c>
      <c r="BG130" s="222">
        <f>IF(N130="zákl. přenesená",J130,0)</f>
        <v>0</v>
      </c>
      <c r="BH130" s="222">
        <f>IF(N130="sníž. přenesená",J130,0)</f>
        <v>0</v>
      </c>
      <c r="BI130" s="222">
        <f>IF(N130="nulová",J130,0)</f>
        <v>0</v>
      </c>
      <c r="BJ130" s="17" t="s">
        <v>86</v>
      </c>
      <c r="BK130" s="222">
        <f>ROUND(I130*H130,2)</f>
        <v>0</v>
      </c>
      <c r="BL130" s="17" t="s">
        <v>136</v>
      </c>
      <c r="BM130" s="221" t="s">
        <v>214</v>
      </c>
    </row>
    <row r="131" s="2" customFormat="1" ht="62.7" customHeight="1">
      <c r="A131" s="38"/>
      <c r="B131" s="39"/>
      <c r="C131" s="210" t="s">
        <v>183</v>
      </c>
      <c r="D131" s="210" t="s">
        <v>131</v>
      </c>
      <c r="E131" s="211" t="s">
        <v>292</v>
      </c>
      <c r="F131" s="212" t="s">
        <v>293</v>
      </c>
      <c r="G131" s="213" t="s">
        <v>271</v>
      </c>
      <c r="H131" s="214">
        <v>1</v>
      </c>
      <c r="I131" s="215"/>
      <c r="J131" s="216">
        <f>ROUND(I131*H131,2)</f>
        <v>0</v>
      </c>
      <c r="K131" s="212" t="s">
        <v>135</v>
      </c>
      <c r="L131" s="44"/>
      <c r="M131" s="217" t="s">
        <v>1</v>
      </c>
      <c r="N131" s="218" t="s">
        <v>43</v>
      </c>
      <c r="O131" s="91"/>
      <c r="P131" s="219">
        <f>O131*H131</f>
        <v>0</v>
      </c>
      <c r="Q131" s="219">
        <v>0</v>
      </c>
      <c r="R131" s="219">
        <f>Q131*H131</f>
        <v>0</v>
      </c>
      <c r="S131" s="219">
        <v>0</v>
      </c>
      <c r="T131" s="220">
        <f>S131*H131</f>
        <v>0</v>
      </c>
      <c r="U131" s="38"/>
      <c r="V131" s="38"/>
      <c r="W131" s="38"/>
      <c r="X131" s="38"/>
      <c r="Y131" s="38"/>
      <c r="Z131" s="38"/>
      <c r="AA131" s="38"/>
      <c r="AB131" s="38"/>
      <c r="AC131" s="38"/>
      <c r="AD131" s="38"/>
      <c r="AE131" s="38"/>
      <c r="AR131" s="221" t="s">
        <v>136</v>
      </c>
      <c r="AT131" s="221" t="s">
        <v>131</v>
      </c>
      <c r="AU131" s="221" t="s">
        <v>86</v>
      </c>
      <c r="AY131" s="17" t="s">
        <v>130</v>
      </c>
      <c r="BE131" s="222">
        <f>IF(N131="základní",J131,0)</f>
        <v>0</v>
      </c>
      <c r="BF131" s="222">
        <f>IF(N131="snížená",J131,0)</f>
        <v>0</v>
      </c>
      <c r="BG131" s="222">
        <f>IF(N131="zákl. přenesená",J131,0)</f>
        <v>0</v>
      </c>
      <c r="BH131" s="222">
        <f>IF(N131="sníž. přenesená",J131,0)</f>
        <v>0</v>
      </c>
      <c r="BI131" s="222">
        <f>IF(N131="nulová",J131,0)</f>
        <v>0</v>
      </c>
      <c r="BJ131" s="17" t="s">
        <v>86</v>
      </c>
      <c r="BK131" s="222">
        <f>ROUND(I131*H131,2)</f>
        <v>0</v>
      </c>
      <c r="BL131" s="17" t="s">
        <v>136</v>
      </c>
      <c r="BM131" s="221" t="s">
        <v>177</v>
      </c>
    </row>
    <row r="132" s="2" customFormat="1" ht="24.15" customHeight="1">
      <c r="A132" s="38"/>
      <c r="B132" s="39"/>
      <c r="C132" s="210" t="s">
        <v>8</v>
      </c>
      <c r="D132" s="210" t="s">
        <v>131</v>
      </c>
      <c r="E132" s="211" t="s">
        <v>294</v>
      </c>
      <c r="F132" s="212" t="s">
        <v>295</v>
      </c>
      <c r="G132" s="213" t="s">
        <v>271</v>
      </c>
      <c r="H132" s="214">
        <v>1</v>
      </c>
      <c r="I132" s="215"/>
      <c r="J132" s="216">
        <f>ROUND(I132*H132,2)</f>
        <v>0</v>
      </c>
      <c r="K132" s="212" t="s">
        <v>135</v>
      </c>
      <c r="L132" s="44"/>
      <c r="M132" s="217" t="s">
        <v>1</v>
      </c>
      <c r="N132" s="218" t="s">
        <v>43</v>
      </c>
      <c r="O132" s="91"/>
      <c r="P132" s="219">
        <f>O132*H132</f>
        <v>0</v>
      </c>
      <c r="Q132" s="219">
        <v>0</v>
      </c>
      <c r="R132" s="219">
        <f>Q132*H132</f>
        <v>0</v>
      </c>
      <c r="S132" s="219">
        <v>0</v>
      </c>
      <c r="T132" s="220">
        <f>S132*H132</f>
        <v>0</v>
      </c>
      <c r="U132" s="38"/>
      <c r="V132" s="38"/>
      <c r="W132" s="38"/>
      <c r="X132" s="38"/>
      <c r="Y132" s="38"/>
      <c r="Z132" s="38"/>
      <c r="AA132" s="38"/>
      <c r="AB132" s="38"/>
      <c r="AC132" s="38"/>
      <c r="AD132" s="38"/>
      <c r="AE132" s="38"/>
      <c r="AR132" s="221" t="s">
        <v>136</v>
      </c>
      <c r="AT132" s="221" t="s">
        <v>131</v>
      </c>
      <c r="AU132" s="221" t="s">
        <v>86</v>
      </c>
      <c r="AY132" s="17" t="s">
        <v>130</v>
      </c>
      <c r="BE132" s="222">
        <f>IF(N132="základní",J132,0)</f>
        <v>0</v>
      </c>
      <c r="BF132" s="222">
        <f>IF(N132="snížená",J132,0)</f>
        <v>0</v>
      </c>
      <c r="BG132" s="222">
        <f>IF(N132="zákl. přenesená",J132,0)</f>
        <v>0</v>
      </c>
      <c r="BH132" s="222">
        <f>IF(N132="sníž. přenesená",J132,0)</f>
        <v>0</v>
      </c>
      <c r="BI132" s="222">
        <f>IF(N132="nulová",J132,0)</f>
        <v>0</v>
      </c>
      <c r="BJ132" s="17" t="s">
        <v>86</v>
      </c>
      <c r="BK132" s="222">
        <f>ROUND(I132*H132,2)</f>
        <v>0</v>
      </c>
      <c r="BL132" s="17" t="s">
        <v>136</v>
      </c>
      <c r="BM132" s="221" t="s">
        <v>181</v>
      </c>
    </row>
    <row r="133" s="2" customFormat="1" ht="21.75" customHeight="1">
      <c r="A133" s="38"/>
      <c r="B133" s="39"/>
      <c r="C133" s="210" t="s">
        <v>192</v>
      </c>
      <c r="D133" s="210" t="s">
        <v>131</v>
      </c>
      <c r="E133" s="211" t="s">
        <v>296</v>
      </c>
      <c r="F133" s="212" t="s">
        <v>297</v>
      </c>
      <c r="G133" s="213" t="s">
        <v>271</v>
      </c>
      <c r="H133" s="214">
        <v>1</v>
      </c>
      <c r="I133" s="215"/>
      <c r="J133" s="216">
        <f>ROUND(I133*H133,2)</f>
        <v>0</v>
      </c>
      <c r="K133" s="212" t="s">
        <v>135</v>
      </c>
      <c r="L133" s="44"/>
      <c r="M133" s="217" t="s">
        <v>1</v>
      </c>
      <c r="N133" s="218" t="s">
        <v>43</v>
      </c>
      <c r="O133" s="91"/>
      <c r="P133" s="219">
        <f>O133*H133</f>
        <v>0</v>
      </c>
      <c r="Q133" s="219">
        <v>0</v>
      </c>
      <c r="R133" s="219">
        <f>Q133*H133</f>
        <v>0</v>
      </c>
      <c r="S133" s="219">
        <v>0</v>
      </c>
      <c r="T133" s="220">
        <f>S133*H133</f>
        <v>0</v>
      </c>
      <c r="U133" s="38"/>
      <c r="V133" s="38"/>
      <c r="W133" s="38"/>
      <c r="X133" s="38"/>
      <c r="Y133" s="38"/>
      <c r="Z133" s="38"/>
      <c r="AA133" s="38"/>
      <c r="AB133" s="38"/>
      <c r="AC133" s="38"/>
      <c r="AD133" s="38"/>
      <c r="AE133" s="38"/>
      <c r="AR133" s="221" t="s">
        <v>136</v>
      </c>
      <c r="AT133" s="221" t="s">
        <v>131</v>
      </c>
      <c r="AU133" s="221" t="s">
        <v>86</v>
      </c>
      <c r="AY133" s="17" t="s">
        <v>130</v>
      </c>
      <c r="BE133" s="222">
        <f>IF(N133="základní",J133,0)</f>
        <v>0</v>
      </c>
      <c r="BF133" s="222">
        <f>IF(N133="snížená",J133,0)</f>
        <v>0</v>
      </c>
      <c r="BG133" s="222">
        <f>IF(N133="zákl. přenesená",J133,0)</f>
        <v>0</v>
      </c>
      <c r="BH133" s="222">
        <f>IF(N133="sníž. přenesená",J133,0)</f>
        <v>0</v>
      </c>
      <c r="BI133" s="222">
        <f>IF(N133="nulová",J133,0)</f>
        <v>0</v>
      </c>
      <c r="BJ133" s="17" t="s">
        <v>86</v>
      </c>
      <c r="BK133" s="222">
        <f>ROUND(I133*H133,2)</f>
        <v>0</v>
      </c>
      <c r="BL133" s="17" t="s">
        <v>136</v>
      </c>
      <c r="BM133" s="221" t="s">
        <v>186</v>
      </c>
    </row>
    <row r="134" s="2" customFormat="1" ht="16.5" customHeight="1">
      <c r="A134" s="38"/>
      <c r="B134" s="39"/>
      <c r="C134" s="210" t="s">
        <v>166</v>
      </c>
      <c r="D134" s="210" t="s">
        <v>131</v>
      </c>
      <c r="E134" s="211" t="s">
        <v>298</v>
      </c>
      <c r="F134" s="212" t="s">
        <v>299</v>
      </c>
      <c r="G134" s="213" t="s">
        <v>271</v>
      </c>
      <c r="H134" s="214">
        <v>1</v>
      </c>
      <c r="I134" s="215"/>
      <c r="J134" s="216">
        <f>ROUND(I134*H134,2)</f>
        <v>0</v>
      </c>
      <c r="K134" s="212" t="s">
        <v>135</v>
      </c>
      <c r="L134" s="44"/>
      <c r="M134" s="217" t="s">
        <v>1</v>
      </c>
      <c r="N134" s="218" t="s">
        <v>43</v>
      </c>
      <c r="O134" s="91"/>
      <c r="P134" s="219">
        <f>O134*H134</f>
        <v>0</v>
      </c>
      <c r="Q134" s="219">
        <v>0</v>
      </c>
      <c r="R134" s="219">
        <f>Q134*H134</f>
        <v>0</v>
      </c>
      <c r="S134" s="219">
        <v>0</v>
      </c>
      <c r="T134" s="220">
        <f>S134*H134</f>
        <v>0</v>
      </c>
      <c r="U134" s="38"/>
      <c r="V134" s="38"/>
      <c r="W134" s="38"/>
      <c r="X134" s="38"/>
      <c r="Y134" s="38"/>
      <c r="Z134" s="38"/>
      <c r="AA134" s="38"/>
      <c r="AB134" s="38"/>
      <c r="AC134" s="38"/>
      <c r="AD134" s="38"/>
      <c r="AE134" s="38"/>
      <c r="AR134" s="221" t="s">
        <v>136</v>
      </c>
      <c r="AT134" s="221" t="s">
        <v>131</v>
      </c>
      <c r="AU134" s="221" t="s">
        <v>86</v>
      </c>
      <c r="AY134" s="17" t="s">
        <v>130</v>
      </c>
      <c r="BE134" s="222">
        <f>IF(N134="základní",J134,0)</f>
        <v>0</v>
      </c>
      <c r="BF134" s="222">
        <f>IF(N134="snížená",J134,0)</f>
        <v>0</v>
      </c>
      <c r="BG134" s="222">
        <f>IF(N134="zákl. přenesená",J134,0)</f>
        <v>0</v>
      </c>
      <c r="BH134" s="222">
        <f>IF(N134="sníž. přenesená",J134,0)</f>
        <v>0</v>
      </c>
      <c r="BI134" s="222">
        <f>IF(N134="nulová",J134,0)</f>
        <v>0</v>
      </c>
      <c r="BJ134" s="17" t="s">
        <v>86</v>
      </c>
      <c r="BK134" s="222">
        <f>ROUND(I134*H134,2)</f>
        <v>0</v>
      </c>
      <c r="BL134" s="17" t="s">
        <v>136</v>
      </c>
      <c r="BM134" s="221" t="s">
        <v>190</v>
      </c>
    </row>
    <row r="135" s="2" customFormat="1" ht="16.5" customHeight="1">
      <c r="A135" s="38"/>
      <c r="B135" s="39"/>
      <c r="C135" s="210" t="s">
        <v>201</v>
      </c>
      <c r="D135" s="210" t="s">
        <v>131</v>
      </c>
      <c r="E135" s="211" t="s">
        <v>300</v>
      </c>
      <c r="F135" s="212" t="s">
        <v>301</v>
      </c>
      <c r="G135" s="213" t="s">
        <v>271</v>
      </c>
      <c r="H135" s="214">
        <v>1</v>
      </c>
      <c r="I135" s="215"/>
      <c r="J135" s="216">
        <f>ROUND(I135*H135,2)</f>
        <v>0</v>
      </c>
      <c r="K135" s="212" t="s">
        <v>135</v>
      </c>
      <c r="L135" s="44"/>
      <c r="M135" s="217" t="s">
        <v>1</v>
      </c>
      <c r="N135" s="218" t="s">
        <v>43</v>
      </c>
      <c r="O135" s="91"/>
      <c r="P135" s="219">
        <f>O135*H135</f>
        <v>0</v>
      </c>
      <c r="Q135" s="219">
        <v>0</v>
      </c>
      <c r="R135" s="219">
        <f>Q135*H135</f>
        <v>0</v>
      </c>
      <c r="S135" s="219">
        <v>0</v>
      </c>
      <c r="T135" s="220">
        <f>S135*H135</f>
        <v>0</v>
      </c>
      <c r="U135" s="38"/>
      <c r="V135" s="38"/>
      <c r="W135" s="38"/>
      <c r="X135" s="38"/>
      <c r="Y135" s="38"/>
      <c r="Z135" s="38"/>
      <c r="AA135" s="38"/>
      <c r="AB135" s="38"/>
      <c r="AC135" s="38"/>
      <c r="AD135" s="38"/>
      <c r="AE135" s="38"/>
      <c r="AR135" s="221" t="s">
        <v>136</v>
      </c>
      <c r="AT135" s="221" t="s">
        <v>131</v>
      </c>
      <c r="AU135" s="221" t="s">
        <v>86</v>
      </c>
      <c r="AY135" s="17" t="s">
        <v>130</v>
      </c>
      <c r="BE135" s="222">
        <f>IF(N135="základní",J135,0)</f>
        <v>0</v>
      </c>
      <c r="BF135" s="222">
        <f>IF(N135="snížená",J135,0)</f>
        <v>0</v>
      </c>
      <c r="BG135" s="222">
        <f>IF(N135="zákl. přenesená",J135,0)</f>
        <v>0</v>
      </c>
      <c r="BH135" s="222">
        <f>IF(N135="sníž. přenesená",J135,0)</f>
        <v>0</v>
      </c>
      <c r="BI135" s="222">
        <f>IF(N135="nulová",J135,0)</f>
        <v>0</v>
      </c>
      <c r="BJ135" s="17" t="s">
        <v>86</v>
      </c>
      <c r="BK135" s="222">
        <f>ROUND(I135*H135,2)</f>
        <v>0</v>
      </c>
      <c r="BL135" s="17" t="s">
        <v>136</v>
      </c>
      <c r="BM135" s="221" t="s">
        <v>195</v>
      </c>
    </row>
    <row r="136" s="2" customFormat="1" ht="16.5" customHeight="1">
      <c r="A136" s="38"/>
      <c r="B136" s="39"/>
      <c r="C136" s="210" t="s">
        <v>170</v>
      </c>
      <c r="D136" s="210" t="s">
        <v>131</v>
      </c>
      <c r="E136" s="211" t="s">
        <v>302</v>
      </c>
      <c r="F136" s="212" t="s">
        <v>303</v>
      </c>
      <c r="G136" s="213" t="s">
        <v>134</v>
      </c>
      <c r="H136" s="214">
        <v>1</v>
      </c>
      <c r="I136" s="215"/>
      <c r="J136" s="216">
        <f>ROUND(I136*H136,2)</f>
        <v>0</v>
      </c>
      <c r="K136" s="212" t="s">
        <v>135</v>
      </c>
      <c r="L136" s="44"/>
      <c r="M136" s="217" t="s">
        <v>1</v>
      </c>
      <c r="N136" s="218" t="s">
        <v>43</v>
      </c>
      <c r="O136" s="91"/>
      <c r="P136" s="219">
        <f>O136*H136</f>
        <v>0</v>
      </c>
      <c r="Q136" s="219">
        <v>0</v>
      </c>
      <c r="R136" s="219">
        <f>Q136*H136</f>
        <v>0</v>
      </c>
      <c r="S136" s="219">
        <v>0</v>
      </c>
      <c r="T136" s="220">
        <f>S136*H136</f>
        <v>0</v>
      </c>
      <c r="U136" s="38"/>
      <c r="V136" s="38"/>
      <c r="W136" s="38"/>
      <c r="X136" s="38"/>
      <c r="Y136" s="38"/>
      <c r="Z136" s="38"/>
      <c r="AA136" s="38"/>
      <c r="AB136" s="38"/>
      <c r="AC136" s="38"/>
      <c r="AD136" s="38"/>
      <c r="AE136" s="38"/>
      <c r="AR136" s="221" t="s">
        <v>136</v>
      </c>
      <c r="AT136" s="221" t="s">
        <v>131</v>
      </c>
      <c r="AU136" s="221" t="s">
        <v>86</v>
      </c>
      <c r="AY136" s="17" t="s">
        <v>130</v>
      </c>
      <c r="BE136" s="222">
        <f>IF(N136="základní",J136,0)</f>
        <v>0</v>
      </c>
      <c r="BF136" s="222">
        <f>IF(N136="snížená",J136,0)</f>
        <v>0</v>
      </c>
      <c r="BG136" s="222">
        <f>IF(N136="zákl. přenesená",J136,0)</f>
        <v>0</v>
      </c>
      <c r="BH136" s="222">
        <f>IF(N136="sníž. přenesená",J136,0)</f>
        <v>0</v>
      </c>
      <c r="BI136" s="222">
        <f>IF(N136="nulová",J136,0)</f>
        <v>0</v>
      </c>
      <c r="BJ136" s="17" t="s">
        <v>86</v>
      </c>
      <c r="BK136" s="222">
        <f>ROUND(I136*H136,2)</f>
        <v>0</v>
      </c>
      <c r="BL136" s="17" t="s">
        <v>136</v>
      </c>
      <c r="BM136" s="221" t="s">
        <v>199</v>
      </c>
    </row>
    <row r="137" s="2" customFormat="1" ht="16.5" customHeight="1">
      <c r="A137" s="38"/>
      <c r="B137" s="39"/>
      <c r="C137" s="210" t="s">
        <v>211</v>
      </c>
      <c r="D137" s="210" t="s">
        <v>131</v>
      </c>
      <c r="E137" s="211" t="s">
        <v>304</v>
      </c>
      <c r="F137" s="212" t="s">
        <v>305</v>
      </c>
      <c r="G137" s="213" t="s">
        <v>271</v>
      </c>
      <c r="H137" s="214">
        <v>1</v>
      </c>
      <c r="I137" s="215"/>
      <c r="J137" s="216">
        <f>ROUND(I137*H137,2)</f>
        <v>0</v>
      </c>
      <c r="K137" s="212" t="s">
        <v>135</v>
      </c>
      <c r="L137" s="44"/>
      <c r="M137" s="217" t="s">
        <v>1</v>
      </c>
      <c r="N137" s="218" t="s">
        <v>43</v>
      </c>
      <c r="O137" s="91"/>
      <c r="P137" s="219">
        <f>O137*H137</f>
        <v>0</v>
      </c>
      <c r="Q137" s="219">
        <v>0</v>
      </c>
      <c r="R137" s="219">
        <f>Q137*H137</f>
        <v>0</v>
      </c>
      <c r="S137" s="219">
        <v>0</v>
      </c>
      <c r="T137" s="220">
        <f>S137*H137</f>
        <v>0</v>
      </c>
      <c r="U137" s="38"/>
      <c r="V137" s="38"/>
      <c r="W137" s="38"/>
      <c r="X137" s="38"/>
      <c r="Y137" s="38"/>
      <c r="Z137" s="38"/>
      <c r="AA137" s="38"/>
      <c r="AB137" s="38"/>
      <c r="AC137" s="38"/>
      <c r="AD137" s="38"/>
      <c r="AE137" s="38"/>
      <c r="AR137" s="221" t="s">
        <v>136</v>
      </c>
      <c r="AT137" s="221" t="s">
        <v>131</v>
      </c>
      <c r="AU137" s="221" t="s">
        <v>86</v>
      </c>
      <c r="AY137" s="17" t="s">
        <v>130</v>
      </c>
      <c r="BE137" s="222">
        <f>IF(N137="základní",J137,0)</f>
        <v>0</v>
      </c>
      <c r="BF137" s="222">
        <f>IF(N137="snížená",J137,0)</f>
        <v>0</v>
      </c>
      <c r="BG137" s="222">
        <f>IF(N137="zákl. přenesená",J137,0)</f>
        <v>0</v>
      </c>
      <c r="BH137" s="222">
        <f>IF(N137="sníž. přenesená",J137,0)</f>
        <v>0</v>
      </c>
      <c r="BI137" s="222">
        <f>IF(N137="nulová",J137,0)</f>
        <v>0</v>
      </c>
      <c r="BJ137" s="17" t="s">
        <v>86</v>
      </c>
      <c r="BK137" s="222">
        <f>ROUND(I137*H137,2)</f>
        <v>0</v>
      </c>
      <c r="BL137" s="17" t="s">
        <v>136</v>
      </c>
      <c r="BM137" s="221" t="s">
        <v>204</v>
      </c>
    </row>
    <row r="138" s="2" customFormat="1" ht="16.5" customHeight="1">
      <c r="A138" s="38"/>
      <c r="B138" s="39"/>
      <c r="C138" s="210" t="s">
        <v>210</v>
      </c>
      <c r="D138" s="210" t="s">
        <v>131</v>
      </c>
      <c r="E138" s="211" t="s">
        <v>306</v>
      </c>
      <c r="F138" s="212" t="s">
        <v>307</v>
      </c>
      <c r="G138" s="213" t="s">
        <v>134</v>
      </c>
      <c r="H138" s="214">
        <v>1</v>
      </c>
      <c r="I138" s="215"/>
      <c r="J138" s="216">
        <f>ROUND(I138*H138,2)</f>
        <v>0</v>
      </c>
      <c r="K138" s="212" t="s">
        <v>135</v>
      </c>
      <c r="L138" s="44"/>
      <c r="M138" s="217" t="s">
        <v>1</v>
      </c>
      <c r="N138" s="218" t="s">
        <v>43</v>
      </c>
      <c r="O138" s="91"/>
      <c r="P138" s="219">
        <f>O138*H138</f>
        <v>0</v>
      </c>
      <c r="Q138" s="219">
        <v>0</v>
      </c>
      <c r="R138" s="219">
        <f>Q138*H138</f>
        <v>0</v>
      </c>
      <c r="S138" s="219">
        <v>0</v>
      </c>
      <c r="T138" s="220">
        <f>S138*H138</f>
        <v>0</v>
      </c>
      <c r="U138" s="38"/>
      <c r="V138" s="38"/>
      <c r="W138" s="38"/>
      <c r="X138" s="38"/>
      <c r="Y138" s="38"/>
      <c r="Z138" s="38"/>
      <c r="AA138" s="38"/>
      <c r="AB138" s="38"/>
      <c r="AC138" s="38"/>
      <c r="AD138" s="38"/>
      <c r="AE138" s="38"/>
      <c r="AR138" s="221" t="s">
        <v>136</v>
      </c>
      <c r="AT138" s="221" t="s">
        <v>131</v>
      </c>
      <c r="AU138" s="221" t="s">
        <v>86</v>
      </c>
      <c r="AY138" s="17" t="s">
        <v>130</v>
      </c>
      <c r="BE138" s="222">
        <f>IF(N138="základní",J138,0)</f>
        <v>0</v>
      </c>
      <c r="BF138" s="222">
        <f>IF(N138="snížená",J138,0)</f>
        <v>0</v>
      </c>
      <c r="BG138" s="222">
        <f>IF(N138="zákl. přenesená",J138,0)</f>
        <v>0</v>
      </c>
      <c r="BH138" s="222">
        <f>IF(N138="sníž. přenesená",J138,0)</f>
        <v>0</v>
      </c>
      <c r="BI138" s="222">
        <f>IF(N138="nulová",J138,0)</f>
        <v>0</v>
      </c>
      <c r="BJ138" s="17" t="s">
        <v>86</v>
      </c>
      <c r="BK138" s="222">
        <f>ROUND(I138*H138,2)</f>
        <v>0</v>
      </c>
      <c r="BL138" s="17" t="s">
        <v>136</v>
      </c>
      <c r="BM138" s="221" t="s">
        <v>220</v>
      </c>
    </row>
    <row r="139" s="2" customFormat="1">
      <c r="A139" s="38"/>
      <c r="B139" s="39"/>
      <c r="C139" s="40"/>
      <c r="D139" s="230" t="s">
        <v>279</v>
      </c>
      <c r="E139" s="40"/>
      <c r="F139" s="265" t="s">
        <v>308</v>
      </c>
      <c r="G139" s="40"/>
      <c r="H139" s="40"/>
      <c r="I139" s="225"/>
      <c r="J139" s="40"/>
      <c r="K139" s="40"/>
      <c r="L139" s="44"/>
      <c r="M139" s="261"/>
      <c r="N139" s="262"/>
      <c r="O139" s="263"/>
      <c r="P139" s="263"/>
      <c r="Q139" s="263"/>
      <c r="R139" s="263"/>
      <c r="S139" s="263"/>
      <c r="T139" s="264"/>
      <c r="U139" s="38"/>
      <c r="V139" s="38"/>
      <c r="W139" s="38"/>
      <c r="X139" s="38"/>
      <c r="Y139" s="38"/>
      <c r="Z139" s="38"/>
      <c r="AA139" s="38"/>
      <c r="AB139" s="38"/>
      <c r="AC139" s="38"/>
      <c r="AD139" s="38"/>
      <c r="AE139" s="38"/>
      <c r="AT139" s="17" t="s">
        <v>279</v>
      </c>
      <c r="AU139" s="17" t="s">
        <v>86</v>
      </c>
    </row>
    <row r="140" s="2" customFormat="1" ht="6.96" customHeight="1">
      <c r="A140" s="38"/>
      <c r="B140" s="66"/>
      <c r="C140" s="67"/>
      <c r="D140" s="67"/>
      <c r="E140" s="67"/>
      <c r="F140" s="67"/>
      <c r="G140" s="67"/>
      <c r="H140" s="67"/>
      <c r="I140" s="67"/>
      <c r="J140" s="67"/>
      <c r="K140" s="67"/>
      <c r="L140" s="44"/>
      <c r="M140" s="38"/>
      <c r="O140" s="38"/>
      <c r="P140" s="38"/>
      <c r="Q140" s="38"/>
      <c r="R140" s="38"/>
      <c r="S140" s="38"/>
      <c r="T140" s="38"/>
      <c r="U140" s="38"/>
      <c r="V140" s="38"/>
      <c r="W140" s="38"/>
      <c r="X140" s="38"/>
      <c r="Y140" s="38"/>
      <c r="Z140" s="38"/>
      <c r="AA140" s="38"/>
      <c r="AB140" s="38"/>
      <c r="AC140" s="38"/>
      <c r="AD140" s="38"/>
      <c r="AE140" s="38"/>
    </row>
  </sheetData>
  <sheetProtection sheet="1" autoFilter="0" formatColumns="0" formatRows="0" objects="1" scenarios="1" spinCount="100000" saltValue="PsIGuKAfjDoictX9n5aFQYw59CTloS4VVcVY4cEWpGdaSRU3tJyXfFxvAr0oTU52J7F8LGfquke69pXRzl0aew==" hashValue="yVxa3y1YFQNadcBUiGabwcZSHH/g8IKB2evNxjWZIc2V8ZGA+X+UMlepdEsj9FA04+YDIYLbzp/aVP8qyS6YlA==" algorithmName="SHA-512" password="DD28"/>
  <autoFilter ref="C116:K139"/>
  <mergeCells count="9">
    <mergeCell ref="E7:H7"/>
    <mergeCell ref="E9:H9"/>
    <mergeCell ref="E18:H18"/>
    <mergeCell ref="E27:H27"/>
    <mergeCell ref="E85:H85"/>
    <mergeCell ref="E87:H87"/>
    <mergeCell ref="E107:H107"/>
    <mergeCell ref="E109:H109"/>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94</v>
      </c>
    </row>
    <row r="3" s="1" customFormat="1" ht="6.96" customHeight="1">
      <c r="B3" s="136"/>
      <c r="C3" s="137"/>
      <c r="D3" s="137"/>
      <c r="E3" s="137"/>
      <c r="F3" s="137"/>
      <c r="G3" s="137"/>
      <c r="H3" s="137"/>
      <c r="I3" s="137"/>
      <c r="J3" s="137"/>
      <c r="K3" s="137"/>
      <c r="L3" s="20"/>
      <c r="AT3" s="17" t="s">
        <v>88</v>
      </c>
    </row>
    <row r="4" s="1" customFormat="1" ht="24.96" customHeight="1">
      <c r="B4" s="20"/>
      <c r="D4" s="138" t="s">
        <v>104</v>
      </c>
      <c r="L4" s="20"/>
      <c r="M4" s="139" t="s">
        <v>10</v>
      </c>
      <c r="AT4" s="17" t="s">
        <v>4</v>
      </c>
    </row>
    <row r="5" s="1" customFormat="1" ht="6.96" customHeight="1">
      <c r="B5" s="20"/>
      <c r="L5" s="20"/>
    </row>
    <row r="6" s="1" customFormat="1" ht="12" customHeight="1">
      <c r="B6" s="20"/>
      <c r="D6" s="140" t="s">
        <v>16</v>
      </c>
      <c r="L6" s="20"/>
    </row>
    <row r="7" s="1" customFormat="1" ht="16.5" customHeight="1">
      <c r="B7" s="20"/>
      <c r="E7" s="141" t="str">
        <f>'Rekapitulace stavby'!K6</f>
        <v>OPĚRNA STĚNA A KOMUNIKACE K MÁRNICI</v>
      </c>
      <c r="F7" s="140"/>
      <c r="G7" s="140"/>
      <c r="H7" s="140"/>
      <c r="L7" s="20"/>
    </row>
    <row r="8" s="2" customFormat="1" ht="12" customHeight="1">
      <c r="A8" s="38"/>
      <c r="B8" s="44"/>
      <c r="C8" s="38"/>
      <c r="D8" s="140" t="s">
        <v>105</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309</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18</v>
      </c>
      <c r="E11" s="38"/>
      <c r="F11" s="143" t="s">
        <v>1</v>
      </c>
      <c r="G11" s="38"/>
      <c r="H11" s="38"/>
      <c r="I11" s="140" t="s">
        <v>19</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20</v>
      </c>
      <c r="E12" s="38"/>
      <c r="F12" s="143" t="s">
        <v>21</v>
      </c>
      <c r="G12" s="38"/>
      <c r="H12" s="38"/>
      <c r="I12" s="140" t="s">
        <v>22</v>
      </c>
      <c r="J12" s="144" t="str">
        <f>'Rekapitulace stavby'!AN8</f>
        <v>19. 3. 2026</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24</v>
      </c>
      <c r="E14" s="38"/>
      <c r="F14" s="38"/>
      <c r="G14" s="38"/>
      <c r="H14" s="38"/>
      <c r="I14" s="140" t="s">
        <v>25</v>
      </c>
      <c r="J14" s="143" t="str">
        <f>IF('Rekapitulace stavby'!AN10="","",'Rekapitulace stavby'!AN10)</f>
        <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tr">
        <f>IF('Rekapitulace stavby'!E11="","",'Rekapitulace stavby'!E11)</f>
        <v xml:space="preserve"> </v>
      </c>
      <c r="F15" s="38"/>
      <c r="G15" s="38"/>
      <c r="H15" s="38"/>
      <c r="I15" s="140" t="s">
        <v>27</v>
      </c>
      <c r="J15" s="143" t="str">
        <f>IF('Rekapitulace stavby'!AN11="","",'Rekapitulace stavby'!AN11)</f>
        <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28</v>
      </c>
      <c r="E17" s="38"/>
      <c r="F17" s="38"/>
      <c r="G17" s="38"/>
      <c r="H17" s="38"/>
      <c r="I17" s="140"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27</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30</v>
      </c>
      <c r="E20" s="38"/>
      <c r="F20" s="38"/>
      <c r="G20" s="38"/>
      <c r="H20" s="38"/>
      <c r="I20" s="140" t="s">
        <v>25</v>
      </c>
      <c r="J20" s="143" t="s">
        <v>31</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
        <v>32</v>
      </c>
      <c r="F21" s="38"/>
      <c r="G21" s="38"/>
      <c r="H21" s="38"/>
      <c r="I21" s="140" t="s">
        <v>27</v>
      </c>
      <c r="J21" s="143" t="s">
        <v>33</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35</v>
      </c>
      <c r="E23" s="38"/>
      <c r="F23" s="38"/>
      <c r="G23" s="38"/>
      <c r="H23" s="38"/>
      <c r="I23" s="140" t="s">
        <v>25</v>
      </c>
      <c r="J23" s="143" t="s">
        <v>31</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
        <v>32</v>
      </c>
      <c r="F24" s="38"/>
      <c r="G24" s="38"/>
      <c r="H24" s="38"/>
      <c r="I24" s="140" t="s">
        <v>27</v>
      </c>
      <c r="J24" s="143" t="s">
        <v>33</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36</v>
      </c>
      <c r="E26" s="38"/>
      <c r="F26" s="38"/>
      <c r="G26" s="38"/>
      <c r="H26" s="38"/>
      <c r="I26" s="38"/>
      <c r="J26" s="38"/>
      <c r="K26" s="38"/>
      <c r="L26" s="63"/>
      <c r="S26" s="38"/>
      <c r="T26" s="38"/>
      <c r="U26" s="38"/>
      <c r="V26" s="38"/>
      <c r="W26" s="38"/>
      <c r="X26" s="38"/>
      <c r="Y26" s="38"/>
      <c r="Z26" s="38"/>
      <c r="AA26" s="38"/>
      <c r="AB26" s="38"/>
      <c r="AC26" s="38"/>
      <c r="AD26" s="38"/>
      <c r="AE26" s="38"/>
    </row>
    <row r="27" s="8" customFormat="1" ht="143.25" customHeight="1">
      <c r="A27" s="145"/>
      <c r="B27" s="146"/>
      <c r="C27" s="145"/>
      <c r="D27" s="145"/>
      <c r="E27" s="147" t="s">
        <v>37</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38</v>
      </c>
      <c r="E30" s="38"/>
      <c r="F30" s="38"/>
      <c r="G30" s="38"/>
      <c r="H30" s="38"/>
      <c r="I30" s="38"/>
      <c r="J30" s="151">
        <f>ROUND(J123,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40</v>
      </c>
      <c r="G32" s="38"/>
      <c r="H32" s="38"/>
      <c r="I32" s="152" t="s">
        <v>39</v>
      </c>
      <c r="J32" s="152" t="s">
        <v>41</v>
      </c>
      <c r="K32" s="38"/>
      <c r="L32" s="63"/>
      <c r="S32" s="38"/>
      <c r="T32" s="38"/>
      <c r="U32" s="38"/>
      <c r="V32" s="38"/>
      <c r="W32" s="38"/>
      <c r="X32" s="38"/>
      <c r="Y32" s="38"/>
      <c r="Z32" s="38"/>
      <c r="AA32" s="38"/>
      <c r="AB32" s="38"/>
      <c r="AC32" s="38"/>
      <c r="AD32" s="38"/>
      <c r="AE32" s="38"/>
    </row>
    <row r="33" s="2" customFormat="1" ht="14.4" customHeight="1">
      <c r="A33" s="38"/>
      <c r="B33" s="44"/>
      <c r="C33" s="38"/>
      <c r="D33" s="153" t="s">
        <v>42</v>
      </c>
      <c r="E33" s="140" t="s">
        <v>43</v>
      </c>
      <c r="F33" s="154">
        <f>ROUND((SUM(BE123:BE258)),  2)</f>
        <v>0</v>
      </c>
      <c r="G33" s="38"/>
      <c r="H33" s="38"/>
      <c r="I33" s="155">
        <v>0.20999999999999999</v>
      </c>
      <c r="J33" s="154">
        <f>ROUND(((SUM(BE123:BE258))*I33),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44</v>
      </c>
      <c r="F34" s="154">
        <f>ROUND((SUM(BF123:BF258)),  2)</f>
        <v>0</v>
      </c>
      <c r="G34" s="38"/>
      <c r="H34" s="38"/>
      <c r="I34" s="155">
        <v>0.12</v>
      </c>
      <c r="J34" s="154">
        <f>ROUND(((SUM(BF123:BF258))*I34),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45</v>
      </c>
      <c r="F35" s="154">
        <f>ROUND((SUM(BG123:BG258)),  2)</f>
        <v>0</v>
      </c>
      <c r="G35" s="38"/>
      <c r="H35" s="38"/>
      <c r="I35" s="155">
        <v>0.20999999999999999</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46</v>
      </c>
      <c r="F36" s="154">
        <f>ROUND((SUM(BH123:BH258)),  2)</f>
        <v>0</v>
      </c>
      <c r="G36" s="38"/>
      <c r="H36" s="38"/>
      <c r="I36" s="155">
        <v>0.12</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47</v>
      </c>
      <c r="F37" s="154">
        <f>ROUND((SUM(BI123:BI258)),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48</v>
      </c>
      <c r="E39" s="158"/>
      <c r="F39" s="158"/>
      <c r="G39" s="159" t="s">
        <v>49</v>
      </c>
      <c r="H39" s="160" t="s">
        <v>50</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51</v>
      </c>
      <c r="E50" s="164"/>
      <c r="F50" s="164"/>
      <c r="G50" s="163" t="s">
        <v>52</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53</v>
      </c>
      <c r="E61" s="166"/>
      <c r="F61" s="167" t="s">
        <v>54</v>
      </c>
      <c r="G61" s="165" t="s">
        <v>53</v>
      </c>
      <c r="H61" s="166"/>
      <c r="I61" s="166"/>
      <c r="J61" s="168" t="s">
        <v>54</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55</v>
      </c>
      <c r="E65" s="169"/>
      <c r="F65" s="169"/>
      <c r="G65" s="163" t="s">
        <v>56</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53</v>
      </c>
      <c r="E76" s="166"/>
      <c r="F76" s="167" t="s">
        <v>54</v>
      </c>
      <c r="G76" s="165" t="s">
        <v>53</v>
      </c>
      <c r="H76" s="166"/>
      <c r="I76" s="166"/>
      <c r="J76" s="168" t="s">
        <v>54</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s="2" customFormat="1" ht="24.96" customHeight="1">
      <c r="A82" s="38"/>
      <c r="B82" s="39"/>
      <c r="C82" s="23" t="s">
        <v>107</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16.5" customHeight="1">
      <c r="A85" s="38"/>
      <c r="B85" s="39"/>
      <c r="C85" s="40"/>
      <c r="D85" s="40"/>
      <c r="E85" s="174" t="str">
        <f>E7</f>
        <v>OPĚRNA STĚNA A KOMUNIKACE K MÁRNICI</v>
      </c>
      <c r="F85" s="32"/>
      <c r="G85" s="32"/>
      <c r="H85" s="32"/>
      <c r="I85" s="40"/>
      <c r="J85" s="40"/>
      <c r="K85" s="40"/>
      <c r="L85" s="63"/>
      <c r="S85" s="38"/>
      <c r="T85" s="38"/>
      <c r="U85" s="38"/>
      <c r="V85" s="38"/>
      <c r="W85" s="38"/>
      <c r="X85" s="38"/>
      <c r="Y85" s="38"/>
      <c r="Z85" s="38"/>
      <c r="AA85" s="38"/>
      <c r="AB85" s="38"/>
      <c r="AC85" s="38"/>
      <c r="AD85" s="38"/>
      <c r="AE85" s="38"/>
    </row>
    <row r="86" s="2" customFormat="1" ht="12" customHeight="1">
      <c r="A86" s="38"/>
      <c r="B86" s="39"/>
      <c r="C86" s="32" t="s">
        <v>105</v>
      </c>
      <c r="D86" s="40"/>
      <c r="E86" s="40"/>
      <c r="F86" s="40"/>
      <c r="G86" s="40"/>
      <c r="H86" s="40"/>
      <c r="I86" s="40"/>
      <c r="J86" s="40"/>
      <c r="K86" s="40"/>
      <c r="L86" s="63"/>
      <c r="S86" s="38"/>
      <c r="T86" s="38"/>
      <c r="U86" s="38"/>
      <c r="V86" s="38"/>
      <c r="W86" s="38"/>
      <c r="X86" s="38"/>
      <c r="Y86" s="38"/>
      <c r="Z86" s="38"/>
      <c r="AA86" s="38"/>
      <c r="AB86" s="38"/>
      <c r="AC86" s="38"/>
      <c r="AD86" s="38"/>
      <c r="AE86" s="38"/>
    </row>
    <row r="87" s="2" customFormat="1" ht="16.5" customHeight="1">
      <c r="A87" s="38"/>
      <c r="B87" s="39"/>
      <c r="C87" s="40"/>
      <c r="D87" s="40"/>
      <c r="E87" s="76" t="str">
        <f>E9</f>
        <v>SO 201 - Přístřešek</v>
      </c>
      <c r="F87" s="40"/>
      <c r="G87" s="40"/>
      <c r="H87" s="40"/>
      <c r="I87" s="40"/>
      <c r="J87" s="40"/>
      <c r="K87" s="40"/>
      <c r="L87" s="63"/>
      <c r="S87" s="38"/>
      <c r="T87" s="38"/>
      <c r="U87" s="38"/>
      <c r="V87" s="38"/>
      <c r="W87" s="38"/>
      <c r="X87" s="38"/>
      <c r="Y87" s="38"/>
      <c r="Z87" s="38"/>
      <c r="AA87" s="38"/>
      <c r="AB87" s="38"/>
      <c r="AC87" s="38"/>
      <c r="AD87" s="38"/>
      <c r="AE87" s="38"/>
    </row>
    <row r="88"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2" customHeight="1">
      <c r="A89" s="38"/>
      <c r="B89" s="39"/>
      <c r="C89" s="32" t="s">
        <v>20</v>
      </c>
      <c r="D89" s="40"/>
      <c r="E89" s="40"/>
      <c r="F89" s="27" t="str">
        <f>F12</f>
        <v>Rokycany</v>
      </c>
      <c r="G89" s="40"/>
      <c r="H89" s="40"/>
      <c r="I89" s="32" t="s">
        <v>22</v>
      </c>
      <c r="J89" s="79" t="str">
        <f>IF(J12="","",J12)</f>
        <v>19. 3. 2026</v>
      </c>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25.65" customHeight="1">
      <c r="A91" s="38"/>
      <c r="B91" s="39"/>
      <c r="C91" s="32" t="s">
        <v>24</v>
      </c>
      <c r="D91" s="40"/>
      <c r="E91" s="40"/>
      <c r="F91" s="27" t="str">
        <f>E15</f>
        <v xml:space="preserve"> </v>
      </c>
      <c r="G91" s="40"/>
      <c r="H91" s="40"/>
      <c r="I91" s="32" t="s">
        <v>30</v>
      </c>
      <c r="J91" s="36" t="str">
        <f>E21</f>
        <v>SIEBERT + TALAŠ, spol. s r.o.</v>
      </c>
      <c r="K91" s="40"/>
      <c r="L91" s="63"/>
      <c r="S91" s="38"/>
      <c r="T91" s="38"/>
      <c r="U91" s="38"/>
      <c r="V91" s="38"/>
      <c r="W91" s="38"/>
      <c r="X91" s="38"/>
      <c r="Y91" s="38"/>
      <c r="Z91" s="38"/>
      <c r="AA91" s="38"/>
      <c r="AB91" s="38"/>
      <c r="AC91" s="38"/>
      <c r="AD91" s="38"/>
      <c r="AE91" s="38"/>
    </row>
    <row r="92" s="2" customFormat="1" ht="25.65" customHeight="1">
      <c r="A92" s="38"/>
      <c r="B92" s="39"/>
      <c r="C92" s="32" t="s">
        <v>28</v>
      </c>
      <c r="D92" s="40"/>
      <c r="E92" s="40"/>
      <c r="F92" s="27" t="str">
        <f>IF(E18="","",E18)</f>
        <v>Vyplň údaj</v>
      </c>
      <c r="G92" s="40"/>
      <c r="H92" s="40"/>
      <c r="I92" s="32" t="s">
        <v>35</v>
      </c>
      <c r="J92" s="36" t="str">
        <f>E24</f>
        <v>SIEBERT + TALAŠ, spol. s r.o.</v>
      </c>
      <c r="K92" s="40"/>
      <c r="L92" s="63"/>
      <c r="S92" s="38"/>
      <c r="T92" s="38"/>
      <c r="U92" s="38"/>
      <c r="V92" s="38"/>
      <c r="W92" s="38"/>
      <c r="X92" s="38"/>
      <c r="Y92" s="38"/>
      <c r="Z92" s="38"/>
      <c r="AA92" s="38"/>
      <c r="AB92" s="38"/>
      <c r="AC92" s="38"/>
      <c r="AD92" s="38"/>
      <c r="AE92" s="38"/>
    </row>
    <row r="93"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s="2" customFormat="1" ht="29.28" customHeight="1">
      <c r="A94" s="38"/>
      <c r="B94" s="39"/>
      <c r="C94" s="175" t="s">
        <v>108</v>
      </c>
      <c r="D94" s="176"/>
      <c r="E94" s="176"/>
      <c r="F94" s="176"/>
      <c r="G94" s="176"/>
      <c r="H94" s="176"/>
      <c r="I94" s="176"/>
      <c r="J94" s="177" t="s">
        <v>109</v>
      </c>
      <c r="K94" s="176"/>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2.8" customHeight="1">
      <c r="A96" s="38"/>
      <c r="B96" s="39"/>
      <c r="C96" s="178" t="s">
        <v>110</v>
      </c>
      <c r="D96" s="40"/>
      <c r="E96" s="40"/>
      <c r="F96" s="40"/>
      <c r="G96" s="40"/>
      <c r="H96" s="40"/>
      <c r="I96" s="40"/>
      <c r="J96" s="110">
        <f>J123</f>
        <v>0</v>
      </c>
      <c r="K96" s="40"/>
      <c r="L96" s="63"/>
      <c r="S96" s="38"/>
      <c r="T96" s="38"/>
      <c r="U96" s="38"/>
      <c r="V96" s="38"/>
      <c r="W96" s="38"/>
      <c r="X96" s="38"/>
      <c r="Y96" s="38"/>
      <c r="Z96" s="38"/>
      <c r="AA96" s="38"/>
      <c r="AB96" s="38"/>
      <c r="AC96" s="38"/>
      <c r="AD96" s="38"/>
      <c r="AE96" s="38"/>
      <c r="AU96" s="17" t="s">
        <v>111</v>
      </c>
    </row>
    <row r="97" s="9" customFormat="1" ht="24.96" customHeight="1">
      <c r="A97" s="9"/>
      <c r="B97" s="179"/>
      <c r="C97" s="180"/>
      <c r="D97" s="181" t="s">
        <v>310</v>
      </c>
      <c r="E97" s="182"/>
      <c r="F97" s="182"/>
      <c r="G97" s="182"/>
      <c r="H97" s="182"/>
      <c r="I97" s="182"/>
      <c r="J97" s="183">
        <f>J124</f>
        <v>0</v>
      </c>
      <c r="K97" s="180"/>
      <c r="L97" s="184"/>
      <c r="S97" s="9"/>
      <c r="T97" s="9"/>
      <c r="U97" s="9"/>
      <c r="V97" s="9"/>
      <c r="W97" s="9"/>
      <c r="X97" s="9"/>
      <c r="Y97" s="9"/>
      <c r="Z97" s="9"/>
      <c r="AA97" s="9"/>
      <c r="AB97" s="9"/>
      <c r="AC97" s="9"/>
      <c r="AD97" s="9"/>
      <c r="AE97" s="9"/>
    </row>
    <row r="98" s="9" customFormat="1" ht="24.96" customHeight="1">
      <c r="A98" s="9"/>
      <c r="B98" s="179"/>
      <c r="C98" s="180"/>
      <c r="D98" s="181" t="s">
        <v>311</v>
      </c>
      <c r="E98" s="182"/>
      <c r="F98" s="182"/>
      <c r="G98" s="182"/>
      <c r="H98" s="182"/>
      <c r="I98" s="182"/>
      <c r="J98" s="183">
        <f>J146</f>
        <v>0</v>
      </c>
      <c r="K98" s="180"/>
      <c r="L98" s="184"/>
      <c r="S98" s="9"/>
      <c r="T98" s="9"/>
      <c r="U98" s="9"/>
      <c r="V98" s="9"/>
      <c r="W98" s="9"/>
      <c r="X98" s="9"/>
      <c r="Y98" s="9"/>
      <c r="Z98" s="9"/>
      <c r="AA98" s="9"/>
      <c r="AB98" s="9"/>
      <c r="AC98" s="9"/>
      <c r="AD98" s="9"/>
      <c r="AE98" s="9"/>
    </row>
    <row r="99" s="9" customFormat="1" ht="24.96" customHeight="1">
      <c r="A99" s="9"/>
      <c r="B99" s="179"/>
      <c r="C99" s="180"/>
      <c r="D99" s="181" t="s">
        <v>312</v>
      </c>
      <c r="E99" s="182"/>
      <c r="F99" s="182"/>
      <c r="G99" s="182"/>
      <c r="H99" s="182"/>
      <c r="I99" s="182"/>
      <c r="J99" s="183">
        <f>J167</f>
        <v>0</v>
      </c>
      <c r="K99" s="180"/>
      <c r="L99" s="184"/>
      <c r="S99" s="9"/>
      <c r="T99" s="9"/>
      <c r="U99" s="9"/>
      <c r="V99" s="9"/>
      <c r="W99" s="9"/>
      <c r="X99" s="9"/>
      <c r="Y99" s="9"/>
      <c r="Z99" s="9"/>
      <c r="AA99" s="9"/>
      <c r="AB99" s="9"/>
      <c r="AC99" s="9"/>
      <c r="AD99" s="9"/>
      <c r="AE99" s="9"/>
    </row>
    <row r="100" s="9" customFormat="1" ht="24.96" customHeight="1">
      <c r="A100" s="9"/>
      <c r="B100" s="179"/>
      <c r="C100" s="180"/>
      <c r="D100" s="181" t="s">
        <v>313</v>
      </c>
      <c r="E100" s="182"/>
      <c r="F100" s="182"/>
      <c r="G100" s="182"/>
      <c r="H100" s="182"/>
      <c r="I100" s="182"/>
      <c r="J100" s="183">
        <f>J187</f>
        <v>0</v>
      </c>
      <c r="K100" s="180"/>
      <c r="L100" s="184"/>
      <c r="S100" s="9"/>
      <c r="T100" s="9"/>
      <c r="U100" s="9"/>
      <c r="V100" s="9"/>
      <c r="W100" s="9"/>
      <c r="X100" s="9"/>
      <c r="Y100" s="9"/>
      <c r="Z100" s="9"/>
      <c r="AA100" s="9"/>
      <c r="AB100" s="9"/>
      <c r="AC100" s="9"/>
      <c r="AD100" s="9"/>
      <c r="AE100" s="9"/>
    </row>
    <row r="101" s="9" customFormat="1" ht="24.96" customHeight="1">
      <c r="A101" s="9"/>
      <c r="B101" s="179"/>
      <c r="C101" s="180"/>
      <c r="D101" s="181" t="s">
        <v>314</v>
      </c>
      <c r="E101" s="182"/>
      <c r="F101" s="182"/>
      <c r="G101" s="182"/>
      <c r="H101" s="182"/>
      <c r="I101" s="182"/>
      <c r="J101" s="183">
        <f>J238</f>
        <v>0</v>
      </c>
      <c r="K101" s="180"/>
      <c r="L101" s="184"/>
      <c r="S101" s="9"/>
      <c r="T101" s="9"/>
      <c r="U101" s="9"/>
      <c r="V101" s="9"/>
      <c r="W101" s="9"/>
      <c r="X101" s="9"/>
      <c r="Y101" s="9"/>
      <c r="Z101" s="9"/>
      <c r="AA101" s="9"/>
      <c r="AB101" s="9"/>
      <c r="AC101" s="9"/>
      <c r="AD101" s="9"/>
      <c r="AE101" s="9"/>
    </row>
    <row r="102" s="9" customFormat="1" ht="24.96" customHeight="1">
      <c r="A102" s="9"/>
      <c r="B102" s="179"/>
      <c r="C102" s="180"/>
      <c r="D102" s="181" t="s">
        <v>315</v>
      </c>
      <c r="E102" s="182"/>
      <c r="F102" s="182"/>
      <c r="G102" s="182"/>
      <c r="H102" s="182"/>
      <c r="I102" s="182"/>
      <c r="J102" s="183">
        <f>J253</f>
        <v>0</v>
      </c>
      <c r="K102" s="180"/>
      <c r="L102" s="184"/>
      <c r="S102" s="9"/>
      <c r="T102" s="9"/>
      <c r="U102" s="9"/>
      <c r="V102" s="9"/>
      <c r="W102" s="9"/>
      <c r="X102" s="9"/>
      <c r="Y102" s="9"/>
      <c r="Z102" s="9"/>
      <c r="AA102" s="9"/>
      <c r="AB102" s="9"/>
      <c r="AC102" s="9"/>
      <c r="AD102" s="9"/>
      <c r="AE102" s="9"/>
    </row>
    <row r="103" s="9" customFormat="1" ht="24.96" customHeight="1">
      <c r="A103" s="9"/>
      <c r="B103" s="179"/>
      <c r="C103" s="180"/>
      <c r="D103" s="181" t="s">
        <v>316</v>
      </c>
      <c r="E103" s="182"/>
      <c r="F103" s="182"/>
      <c r="G103" s="182"/>
      <c r="H103" s="182"/>
      <c r="I103" s="182"/>
      <c r="J103" s="183">
        <f>J256</f>
        <v>0</v>
      </c>
      <c r="K103" s="180"/>
      <c r="L103" s="184"/>
      <c r="S103" s="9"/>
      <c r="T103" s="9"/>
      <c r="U103" s="9"/>
      <c r="V103" s="9"/>
      <c r="W103" s="9"/>
      <c r="X103" s="9"/>
      <c r="Y103" s="9"/>
      <c r="Z103" s="9"/>
      <c r="AA103" s="9"/>
      <c r="AB103" s="9"/>
      <c r="AC103" s="9"/>
      <c r="AD103" s="9"/>
      <c r="AE103" s="9"/>
    </row>
    <row r="104" s="2" customFormat="1" ht="21.84" customHeight="1">
      <c r="A104" s="38"/>
      <c r="B104" s="39"/>
      <c r="C104" s="40"/>
      <c r="D104" s="40"/>
      <c r="E104" s="40"/>
      <c r="F104" s="40"/>
      <c r="G104" s="40"/>
      <c r="H104" s="40"/>
      <c r="I104" s="40"/>
      <c r="J104" s="40"/>
      <c r="K104" s="40"/>
      <c r="L104" s="63"/>
      <c r="S104" s="38"/>
      <c r="T104" s="38"/>
      <c r="U104" s="38"/>
      <c r="V104" s="38"/>
      <c r="W104" s="38"/>
      <c r="X104" s="38"/>
      <c r="Y104" s="38"/>
      <c r="Z104" s="38"/>
      <c r="AA104" s="38"/>
      <c r="AB104" s="38"/>
      <c r="AC104" s="38"/>
      <c r="AD104" s="38"/>
      <c r="AE104" s="38"/>
    </row>
    <row r="105" s="2" customFormat="1" ht="6.96" customHeight="1">
      <c r="A105" s="38"/>
      <c r="B105" s="66"/>
      <c r="C105" s="67"/>
      <c r="D105" s="67"/>
      <c r="E105" s="67"/>
      <c r="F105" s="67"/>
      <c r="G105" s="67"/>
      <c r="H105" s="67"/>
      <c r="I105" s="67"/>
      <c r="J105" s="67"/>
      <c r="K105" s="67"/>
      <c r="L105" s="63"/>
      <c r="S105" s="38"/>
      <c r="T105" s="38"/>
      <c r="U105" s="38"/>
      <c r="V105" s="38"/>
      <c r="W105" s="38"/>
      <c r="X105" s="38"/>
      <c r="Y105" s="38"/>
      <c r="Z105" s="38"/>
      <c r="AA105" s="38"/>
      <c r="AB105" s="38"/>
      <c r="AC105" s="38"/>
      <c r="AD105" s="38"/>
      <c r="AE105" s="38"/>
    </row>
    <row r="109" s="2" customFormat="1" ht="6.96" customHeight="1">
      <c r="A109" s="38"/>
      <c r="B109" s="68"/>
      <c r="C109" s="69"/>
      <c r="D109" s="69"/>
      <c r="E109" s="69"/>
      <c r="F109" s="69"/>
      <c r="G109" s="69"/>
      <c r="H109" s="69"/>
      <c r="I109" s="69"/>
      <c r="J109" s="69"/>
      <c r="K109" s="69"/>
      <c r="L109" s="63"/>
      <c r="S109" s="38"/>
      <c r="T109" s="38"/>
      <c r="U109" s="38"/>
      <c r="V109" s="38"/>
      <c r="W109" s="38"/>
      <c r="X109" s="38"/>
      <c r="Y109" s="38"/>
      <c r="Z109" s="38"/>
      <c r="AA109" s="38"/>
      <c r="AB109" s="38"/>
      <c r="AC109" s="38"/>
      <c r="AD109" s="38"/>
      <c r="AE109" s="38"/>
    </row>
    <row r="110" s="2" customFormat="1" ht="24.96" customHeight="1">
      <c r="A110" s="38"/>
      <c r="B110" s="39"/>
      <c r="C110" s="23" t="s">
        <v>116</v>
      </c>
      <c r="D110" s="40"/>
      <c r="E110" s="40"/>
      <c r="F110" s="40"/>
      <c r="G110" s="40"/>
      <c r="H110" s="40"/>
      <c r="I110" s="40"/>
      <c r="J110" s="40"/>
      <c r="K110" s="40"/>
      <c r="L110" s="63"/>
      <c r="S110" s="38"/>
      <c r="T110" s="38"/>
      <c r="U110" s="38"/>
      <c r="V110" s="38"/>
      <c r="W110" s="38"/>
      <c r="X110" s="38"/>
      <c r="Y110" s="38"/>
      <c r="Z110" s="38"/>
      <c r="AA110" s="38"/>
      <c r="AB110" s="38"/>
      <c r="AC110" s="38"/>
      <c r="AD110" s="38"/>
      <c r="AE110" s="38"/>
    </row>
    <row r="111" s="2" customFormat="1" ht="6.96" customHeight="1">
      <c r="A111" s="38"/>
      <c r="B111" s="39"/>
      <c r="C111" s="40"/>
      <c r="D111" s="40"/>
      <c r="E111" s="40"/>
      <c r="F111" s="40"/>
      <c r="G111" s="40"/>
      <c r="H111" s="40"/>
      <c r="I111" s="40"/>
      <c r="J111" s="40"/>
      <c r="K111" s="40"/>
      <c r="L111" s="63"/>
      <c r="S111" s="38"/>
      <c r="T111" s="38"/>
      <c r="U111" s="38"/>
      <c r="V111" s="38"/>
      <c r="W111" s="38"/>
      <c r="X111" s="38"/>
      <c r="Y111" s="38"/>
      <c r="Z111" s="38"/>
      <c r="AA111" s="38"/>
      <c r="AB111" s="38"/>
      <c r="AC111" s="38"/>
      <c r="AD111" s="38"/>
      <c r="AE111" s="38"/>
    </row>
    <row r="112" s="2" customFormat="1" ht="12" customHeight="1">
      <c r="A112" s="38"/>
      <c r="B112" s="39"/>
      <c r="C112" s="32" t="s">
        <v>16</v>
      </c>
      <c r="D112" s="40"/>
      <c r="E112" s="40"/>
      <c r="F112" s="40"/>
      <c r="G112" s="40"/>
      <c r="H112" s="40"/>
      <c r="I112" s="40"/>
      <c r="J112" s="40"/>
      <c r="K112" s="40"/>
      <c r="L112" s="63"/>
      <c r="S112" s="38"/>
      <c r="T112" s="38"/>
      <c r="U112" s="38"/>
      <c r="V112" s="38"/>
      <c r="W112" s="38"/>
      <c r="X112" s="38"/>
      <c r="Y112" s="38"/>
      <c r="Z112" s="38"/>
      <c r="AA112" s="38"/>
      <c r="AB112" s="38"/>
      <c r="AC112" s="38"/>
      <c r="AD112" s="38"/>
      <c r="AE112" s="38"/>
    </row>
    <row r="113" s="2" customFormat="1" ht="16.5" customHeight="1">
      <c r="A113" s="38"/>
      <c r="B113" s="39"/>
      <c r="C113" s="40"/>
      <c r="D113" s="40"/>
      <c r="E113" s="174" t="str">
        <f>E7</f>
        <v>OPĚRNA STĚNA A KOMUNIKACE K MÁRNICI</v>
      </c>
      <c r="F113" s="32"/>
      <c r="G113" s="32"/>
      <c r="H113" s="32"/>
      <c r="I113" s="40"/>
      <c r="J113" s="40"/>
      <c r="K113" s="40"/>
      <c r="L113" s="63"/>
      <c r="S113" s="38"/>
      <c r="T113" s="38"/>
      <c r="U113" s="38"/>
      <c r="V113" s="38"/>
      <c r="W113" s="38"/>
      <c r="X113" s="38"/>
      <c r="Y113" s="38"/>
      <c r="Z113" s="38"/>
      <c r="AA113" s="38"/>
      <c r="AB113" s="38"/>
      <c r="AC113" s="38"/>
      <c r="AD113" s="38"/>
      <c r="AE113" s="38"/>
    </row>
    <row r="114" s="2" customFormat="1" ht="12" customHeight="1">
      <c r="A114" s="38"/>
      <c r="B114" s="39"/>
      <c r="C114" s="32" t="s">
        <v>105</v>
      </c>
      <c r="D114" s="40"/>
      <c r="E114" s="40"/>
      <c r="F114" s="40"/>
      <c r="G114" s="40"/>
      <c r="H114" s="40"/>
      <c r="I114" s="40"/>
      <c r="J114" s="40"/>
      <c r="K114" s="40"/>
      <c r="L114" s="63"/>
      <c r="S114" s="38"/>
      <c r="T114" s="38"/>
      <c r="U114" s="38"/>
      <c r="V114" s="38"/>
      <c r="W114" s="38"/>
      <c r="X114" s="38"/>
      <c r="Y114" s="38"/>
      <c r="Z114" s="38"/>
      <c r="AA114" s="38"/>
      <c r="AB114" s="38"/>
      <c r="AC114" s="38"/>
      <c r="AD114" s="38"/>
      <c r="AE114" s="38"/>
    </row>
    <row r="115" s="2" customFormat="1" ht="16.5" customHeight="1">
      <c r="A115" s="38"/>
      <c r="B115" s="39"/>
      <c r="C115" s="40"/>
      <c r="D115" s="40"/>
      <c r="E115" s="76" t="str">
        <f>E9</f>
        <v>SO 201 - Přístřešek</v>
      </c>
      <c r="F115" s="40"/>
      <c r="G115" s="40"/>
      <c r="H115" s="40"/>
      <c r="I115" s="40"/>
      <c r="J115" s="40"/>
      <c r="K115" s="40"/>
      <c r="L115" s="63"/>
      <c r="S115" s="38"/>
      <c r="T115" s="38"/>
      <c r="U115" s="38"/>
      <c r="V115" s="38"/>
      <c r="W115" s="38"/>
      <c r="X115" s="38"/>
      <c r="Y115" s="38"/>
      <c r="Z115" s="38"/>
      <c r="AA115" s="38"/>
      <c r="AB115" s="38"/>
      <c r="AC115" s="38"/>
      <c r="AD115" s="38"/>
      <c r="AE115" s="38"/>
    </row>
    <row r="116" s="2" customFormat="1" ht="6.96" customHeight="1">
      <c r="A116" s="38"/>
      <c r="B116" s="39"/>
      <c r="C116" s="40"/>
      <c r="D116" s="40"/>
      <c r="E116" s="40"/>
      <c r="F116" s="40"/>
      <c r="G116" s="40"/>
      <c r="H116" s="40"/>
      <c r="I116" s="40"/>
      <c r="J116" s="40"/>
      <c r="K116" s="40"/>
      <c r="L116" s="63"/>
      <c r="S116" s="38"/>
      <c r="T116" s="38"/>
      <c r="U116" s="38"/>
      <c r="V116" s="38"/>
      <c r="W116" s="38"/>
      <c r="X116" s="38"/>
      <c r="Y116" s="38"/>
      <c r="Z116" s="38"/>
      <c r="AA116" s="38"/>
      <c r="AB116" s="38"/>
      <c r="AC116" s="38"/>
      <c r="AD116" s="38"/>
      <c r="AE116" s="38"/>
    </row>
    <row r="117" s="2" customFormat="1" ht="12" customHeight="1">
      <c r="A117" s="38"/>
      <c r="B117" s="39"/>
      <c r="C117" s="32" t="s">
        <v>20</v>
      </c>
      <c r="D117" s="40"/>
      <c r="E117" s="40"/>
      <c r="F117" s="27" t="str">
        <f>F12</f>
        <v>Rokycany</v>
      </c>
      <c r="G117" s="40"/>
      <c r="H117" s="40"/>
      <c r="I117" s="32" t="s">
        <v>22</v>
      </c>
      <c r="J117" s="79" t="str">
        <f>IF(J12="","",J12)</f>
        <v>19. 3. 2026</v>
      </c>
      <c r="K117" s="40"/>
      <c r="L117" s="63"/>
      <c r="S117" s="38"/>
      <c r="T117" s="38"/>
      <c r="U117" s="38"/>
      <c r="V117" s="38"/>
      <c r="W117" s="38"/>
      <c r="X117" s="38"/>
      <c r="Y117" s="38"/>
      <c r="Z117" s="38"/>
      <c r="AA117" s="38"/>
      <c r="AB117" s="38"/>
      <c r="AC117" s="38"/>
      <c r="AD117" s="38"/>
      <c r="AE117" s="38"/>
    </row>
    <row r="118" s="2" customFormat="1" ht="6.96" customHeight="1">
      <c r="A118" s="38"/>
      <c r="B118" s="39"/>
      <c r="C118" s="40"/>
      <c r="D118" s="40"/>
      <c r="E118" s="40"/>
      <c r="F118" s="40"/>
      <c r="G118" s="40"/>
      <c r="H118" s="40"/>
      <c r="I118" s="40"/>
      <c r="J118" s="40"/>
      <c r="K118" s="40"/>
      <c r="L118" s="63"/>
      <c r="S118" s="38"/>
      <c r="T118" s="38"/>
      <c r="U118" s="38"/>
      <c r="V118" s="38"/>
      <c r="W118" s="38"/>
      <c r="X118" s="38"/>
      <c r="Y118" s="38"/>
      <c r="Z118" s="38"/>
      <c r="AA118" s="38"/>
      <c r="AB118" s="38"/>
      <c r="AC118" s="38"/>
      <c r="AD118" s="38"/>
      <c r="AE118" s="38"/>
    </row>
    <row r="119" s="2" customFormat="1" ht="25.65" customHeight="1">
      <c r="A119" s="38"/>
      <c r="B119" s="39"/>
      <c r="C119" s="32" t="s">
        <v>24</v>
      </c>
      <c r="D119" s="40"/>
      <c r="E119" s="40"/>
      <c r="F119" s="27" t="str">
        <f>E15</f>
        <v xml:space="preserve"> </v>
      </c>
      <c r="G119" s="40"/>
      <c r="H119" s="40"/>
      <c r="I119" s="32" t="s">
        <v>30</v>
      </c>
      <c r="J119" s="36" t="str">
        <f>E21</f>
        <v>SIEBERT + TALAŠ, spol. s r.o.</v>
      </c>
      <c r="K119" s="40"/>
      <c r="L119" s="63"/>
      <c r="S119" s="38"/>
      <c r="T119" s="38"/>
      <c r="U119" s="38"/>
      <c r="V119" s="38"/>
      <c r="W119" s="38"/>
      <c r="X119" s="38"/>
      <c r="Y119" s="38"/>
      <c r="Z119" s="38"/>
      <c r="AA119" s="38"/>
      <c r="AB119" s="38"/>
      <c r="AC119" s="38"/>
      <c r="AD119" s="38"/>
      <c r="AE119" s="38"/>
    </row>
    <row r="120" s="2" customFormat="1" ht="25.65" customHeight="1">
      <c r="A120" s="38"/>
      <c r="B120" s="39"/>
      <c r="C120" s="32" t="s">
        <v>28</v>
      </c>
      <c r="D120" s="40"/>
      <c r="E120" s="40"/>
      <c r="F120" s="27" t="str">
        <f>IF(E18="","",E18)</f>
        <v>Vyplň údaj</v>
      </c>
      <c r="G120" s="40"/>
      <c r="H120" s="40"/>
      <c r="I120" s="32" t="s">
        <v>35</v>
      </c>
      <c r="J120" s="36" t="str">
        <f>E24</f>
        <v>SIEBERT + TALAŠ, spol. s r.o.</v>
      </c>
      <c r="K120" s="40"/>
      <c r="L120" s="63"/>
      <c r="S120" s="38"/>
      <c r="T120" s="38"/>
      <c r="U120" s="38"/>
      <c r="V120" s="38"/>
      <c r="W120" s="38"/>
      <c r="X120" s="38"/>
      <c r="Y120" s="38"/>
      <c r="Z120" s="38"/>
      <c r="AA120" s="38"/>
      <c r="AB120" s="38"/>
      <c r="AC120" s="38"/>
      <c r="AD120" s="38"/>
      <c r="AE120" s="38"/>
    </row>
    <row r="121" s="2" customFormat="1" ht="10.32" customHeight="1">
      <c r="A121" s="38"/>
      <c r="B121" s="39"/>
      <c r="C121" s="40"/>
      <c r="D121" s="40"/>
      <c r="E121" s="40"/>
      <c r="F121" s="40"/>
      <c r="G121" s="40"/>
      <c r="H121" s="40"/>
      <c r="I121" s="40"/>
      <c r="J121" s="40"/>
      <c r="K121" s="40"/>
      <c r="L121" s="63"/>
      <c r="S121" s="38"/>
      <c r="T121" s="38"/>
      <c r="U121" s="38"/>
      <c r="V121" s="38"/>
      <c r="W121" s="38"/>
      <c r="X121" s="38"/>
      <c r="Y121" s="38"/>
      <c r="Z121" s="38"/>
      <c r="AA121" s="38"/>
      <c r="AB121" s="38"/>
      <c r="AC121" s="38"/>
      <c r="AD121" s="38"/>
      <c r="AE121" s="38"/>
    </row>
    <row r="122" s="10" customFormat="1" ht="29.28" customHeight="1">
      <c r="A122" s="185"/>
      <c r="B122" s="186"/>
      <c r="C122" s="187" t="s">
        <v>117</v>
      </c>
      <c r="D122" s="188" t="s">
        <v>63</v>
      </c>
      <c r="E122" s="188" t="s">
        <v>59</v>
      </c>
      <c r="F122" s="188" t="s">
        <v>60</v>
      </c>
      <c r="G122" s="188" t="s">
        <v>118</v>
      </c>
      <c r="H122" s="188" t="s">
        <v>119</v>
      </c>
      <c r="I122" s="188" t="s">
        <v>120</v>
      </c>
      <c r="J122" s="188" t="s">
        <v>109</v>
      </c>
      <c r="K122" s="189" t="s">
        <v>121</v>
      </c>
      <c r="L122" s="190"/>
      <c r="M122" s="100" t="s">
        <v>1</v>
      </c>
      <c r="N122" s="101" t="s">
        <v>42</v>
      </c>
      <c r="O122" s="101" t="s">
        <v>122</v>
      </c>
      <c r="P122" s="101" t="s">
        <v>123</v>
      </c>
      <c r="Q122" s="101" t="s">
        <v>124</v>
      </c>
      <c r="R122" s="101" t="s">
        <v>125</v>
      </c>
      <c r="S122" s="101" t="s">
        <v>126</v>
      </c>
      <c r="T122" s="102" t="s">
        <v>127</v>
      </c>
      <c r="U122" s="185"/>
      <c r="V122" s="185"/>
      <c r="W122" s="185"/>
      <c r="X122" s="185"/>
      <c r="Y122" s="185"/>
      <c r="Z122" s="185"/>
      <c r="AA122" s="185"/>
      <c r="AB122" s="185"/>
      <c r="AC122" s="185"/>
      <c r="AD122" s="185"/>
      <c r="AE122" s="185"/>
    </row>
    <row r="123" s="2" customFormat="1" ht="22.8" customHeight="1">
      <c r="A123" s="38"/>
      <c r="B123" s="39"/>
      <c r="C123" s="107" t="s">
        <v>128</v>
      </c>
      <c r="D123" s="40"/>
      <c r="E123" s="40"/>
      <c r="F123" s="40"/>
      <c r="G123" s="40"/>
      <c r="H123" s="40"/>
      <c r="I123" s="40"/>
      <c r="J123" s="191">
        <f>BK123</f>
        <v>0</v>
      </c>
      <c r="K123" s="40"/>
      <c r="L123" s="44"/>
      <c r="M123" s="103"/>
      <c r="N123" s="192"/>
      <c r="O123" s="104"/>
      <c r="P123" s="193">
        <f>P124+P146+P167+P187+P238+P253+P256</f>
        <v>0</v>
      </c>
      <c r="Q123" s="104"/>
      <c r="R123" s="193">
        <f>R124+R146+R167+R187+R238+R253+R256</f>
        <v>9.300456500000001</v>
      </c>
      <c r="S123" s="104"/>
      <c r="T123" s="194">
        <f>T124+T146+T167+T187+T238+T253+T256</f>
        <v>0</v>
      </c>
      <c r="U123" s="38"/>
      <c r="V123" s="38"/>
      <c r="W123" s="38"/>
      <c r="X123" s="38"/>
      <c r="Y123" s="38"/>
      <c r="Z123" s="38"/>
      <c r="AA123" s="38"/>
      <c r="AB123" s="38"/>
      <c r="AC123" s="38"/>
      <c r="AD123" s="38"/>
      <c r="AE123" s="38"/>
      <c r="AT123" s="17" t="s">
        <v>77</v>
      </c>
      <c r="AU123" s="17" t="s">
        <v>111</v>
      </c>
      <c r="BK123" s="195">
        <f>BK124+BK146+BK167+BK187+BK238+BK253+BK256</f>
        <v>0</v>
      </c>
    </row>
    <row r="124" s="11" customFormat="1" ht="25.92" customHeight="1">
      <c r="A124" s="11"/>
      <c r="B124" s="196"/>
      <c r="C124" s="197"/>
      <c r="D124" s="198" t="s">
        <v>77</v>
      </c>
      <c r="E124" s="199" t="s">
        <v>86</v>
      </c>
      <c r="F124" s="199" t="s">
        <v>317</v>
      </c>
      <c r="G124" s="197"/>
      <c r="H124" s="197"/>
      <c r="I124" s="200"/>
      <c r="J124" s="201">
        <f>BK124</f>
        <v>0</v>
      </c>
      <c r="K124" s="197"/>
      <c r="L124" s="202"/>
      <c r="M124" s="203"/>
      <c r="N124" s="204"/>
      <c r="O124" s="204"/>
      <c r="P124" s="205">
        <f>SUM(P125:P145)</f>
        <v>0</v>
      </c>
      <c r="Q124" s="204"/>
      <c r="R124" s="205">
        <f>SUM(R125:R145)</f>
        <v>0</v>
      </c>
      <c r="S124" s="204"/>
      <c r="T124" s="206">
        <f>SUM(T125:T145)</f>
        <v>0</v>
      </c>
      <c r="U124" s="11"/>
      <c r="V124" s="11"/>
      <c r="W124" s="11"/>
      <c r="X124" s="11"/>
      <c r="Y124" s="11"/>
      <c r="Z124" s="11"/>
      <c r="AA124" s="11"/>
      <c r="AB124" s="11"/>
      <c r="AC124" s="11"/>
      <c r="AD124" s="11"/>
      <c r="AE124" s="11"/>
      <c r="AR124" s="207" t="s">
        <v>86</v>
      </c>
      <c r="AT124" s="208" t="s">
        <v>77</v>
      </c>
      <c r="AU124" s="208" t="s">
        <v>78</v>
      </c>
      <c r="AY124" s="207" t="s">
        <v>130</v>
      </c>
      <c r="BK124" s="209">
        <f>SUM(BK125:BK145)</f>
        <v>0</v>
      </c>
    </row>
    <row r="125" s="2" customFormat="1" ht="33" customHeight="1">
      <c r="A125" s="38"/>
      <c r="B125" s="39"/>
      <c r="C125" s="210" t="s">
        <v>86</v>
      </c>
      <c r="D125" s="210" t="s">
        <v>131</v>
      </c>
      <c r="E125" s="211" t="s">
        <v>318</v>
      </c>
      <c r="F125" s="212" t="s">
        <v>319</v>
      </c>
      <c r="G125" s="213" t="s">
        <v>209</v>
      </c>
      <c r="H125" s="214">
        <v>2.226</v>
      </c>
      <c r="I125" s="215"/>
      <c r="J125" s="216">
        <f>ROUND(I125*H125,2)</f>
        <v>0</v>
      </c>
      <c r="K125" s="212" t="s">
        <v>150</v>
      </c>
      <c r="L125" s="44"/>
      <c r="M125" s="217" t="s">
        <v>1</v>
      </c>
      <c r="N125" s="218" t="s">
        <v>43</v>
      </c>
      <c r="O125" s="91"/>
      <c r="P125" s="219">
        <f>O125*H125</f>
        <v>0</v>
      </c>
      <c r="Q125" s="219">
        <v>0</v>
      </c>
      <c r="R125" s="219">
        <f>Q125*H125</f>
        <v>0</v>
      </c>
      <c r="S125" s="219">
        <v>0</v>
      </c>
      <c r="T125" s="220">
        <f>S125*H125</f>
        <v>0</v>
      </c>
      <c r="U125" s="38"/>
      <c r="V125" s="38"/>
      <c r="W125" s="38"/>
      <c r="X125" s="38"/>
      <c r="Y125" s="38"/>
      <c r="Z125" s="38"/>
      <c r="AA125" s="38"/>
      <c r="AB125" s="38"/>
      <c r="AC125" s="38"/>
      <c r="AD125" s="38"/>
      <c r="AE125" s="38"/>
      <c r="AR125" s="221" t="s">
        <v>136</v>
      </c>
      <c r="AT125" s="221" t="s">
        <v>131</v>
      </c>
      <c r="AU125" s="221" t="s">
        <v>86</v>
      </c>
      <c r="AY125" s="17" t="s">
        <v>130</v>
      </c>
      <c r="BE125" s="222">
        <f>IF(N125="základní",J125,0)</f>
        <v>0</v>
      </c>
      <c r="BF125" s="222">
        <f>IF(N125="snížená",J125,0)</f>
        <v>0</v>
      </c>
      <c r="BG125" s="222">
        <f>IF(N125="zákl. přenesená",J125,0)</f>
        <v>0</v>
      </c>
      <c r="BH125" s="222">
        <f>IF(N125="sníž. přenesená",J125,0)</f>
        <v>0</v>
      </c>
      <c r="BI125" s="222">
        <f>IF(N125="nulová",J125,0)</f>
        <v>0</v>
      </c>
      <c r="BJ125" s="17" t="s">
        <v>86</v>
      </c>
      <c r="BK125" s="222">
        <f>ROUND(I125*H125,2)</f>
        <v>0</v>
      </c>
      <c r="BL125" s="17" t="s">
        <v>136</v>
      </c>
      <c r="BM125" s="221" t="s">
        <v>88</v>
      </c>
    </row>
    <row r="126" s="2" customFormat="1">
      <c r="A126" s="38"/>
      <c r="B126" s="39"/>
      <c r="C126" s="40"/>
      <c r="D126" s="223" t="s">
        <v>152</v>
      </c>
      <c r="E126" s="40"/>
      <c r="F126" s="224" t="s">
        <v>320</v>
      </c>
      <c r="G126" s="40"/>
      <c r="H126" s="40"/>
      <c r="I126" s="225"/>
      <c r="J126" s="40"/>
      <c r="K126" s="40"/>
      <c r="L126" s="44"/>
      <c r="M126" s="226"/>
      <c r="N126" s="227"/>
      <c r="O126" s="91"/>
      <c r="P126" s="91"/>
      <c r="Q126" s="91"/>
      <c r="R126" s="91"/>
      <c r="S126" s="91"/>
      <c r="T126" s="92"/>
      <c r="U126" s="38"/>
      <c r="V126" s="38"/>
      <c r="W126" s="38"/>
      <c r="X126" s="38"/>
      <c r="Y126" s="38"/>
      <c r="Z126" s="38"/>
      <c r="AA126" s="38"/>
      <c r="AB126" s="38"/>
      <c r="AC126" s="38"/>
      <c r="AD126" s="38"/>
      <c r="AE126" s="38"/>
      <c r="AT126" s="17" t="s">
        <v>152</v>
      </c>
      <c r="AU126" s="17" t="s">
        <v>86</v>
      </c>
    </row>
    <row r="127" s="12" customFormat="1">
      <c r="A127" s="12"/>
      <c r="B127" s="228"/>
      <c r="C127" s="229"/>
      <c r="D127" s="230" t="s">
        <v>154</v>
      </c>
      <c r="E127" s="231" t="s">
        <v>1</v>
      </c>
      <c r="F127" s="232" t="s">
        <v>321</v>
      </c>
      <c r="G127" s="229"/>
      <c r="H127" s="231" t="s">
        <v>1</v>
      </c>
      <c r="I127" s="233"/>
      <c r="J127" s="229"/>
      <c r="K127" s="229"/>
      <c r="L127" s="234"/>
      <c r="M127" s="235"/>
      <c r="N127" s="236"/>
      <c r="O127" s="236"/>
      <c r="P127" s="236"/>
      <c r="Q127" s="236"/>
      <c r="R127" s="236"/>
      <c r="S127" s="236"/>
      <c r="T127" s="237"/>
      <c r="U127" s="12"/>
      <c r="V127" s="12"/>
      <c r="W127" s="12"/>
      <c r="X127" s="12"/>
      <c r="Y127" s="12"/>
      <c r="Z127" s="12"/>
      <c r="AA127" s="12"/>
      <c r="AB127" s="12"/>
      <c r="AC127" s="12"/>
      <c r="AD127" s="12"/>
      <c r="AE127" s="12"/>
      <c r="AT127" s="238" t="s">
        <v>154</v>
      </c>
      <c r="AU127" s="238" t="s">
        <v>86</v>
      </c>
      <c r="AV127" s="12" t="s">
        <v>86</v>
      </c>
      <c r="AW127" s="12" t="s">
        <v>34</v>
      </c>
      <c r="AX127" s="12" t="s">
        <v>78</v>
      </c>
      <c r="AY127" s="238" t="s">
        <v>130</v>
      </c>
    </row>
    <row r="128" s="13" customFormat="1">
      <c r="A128" s="13"/>
      <c r="B128" s="239"/>
      <c r="C128" s="240"/>
      <c r="D128" s="230" t="s">
        <v>154</v>
      </c>
      <c r="E128" s="241" t="s">
        <v>1</v>
      </c>
      <c r="F128" s="242" t="s">
        <v>322</v>
      </c>
      <c r="G128" s="240"/>
      <c r="H128" s="243">
        <v>0.70399999999999996</v>
      </c>
      <c r="I128" s="244"/>
      <c r="J128" s="240"/>
      <c r="K128" s="240"/>
      <c r="L128" s="245"/>
      <c r="M128" s="246"/>
      <c r="N128" s="247"/>
      <c r="O128" s="247"/>
      <c r="P128" s="247"/>
      <c r="Q128" s="247"/>
      <c r="R128" s="247"/>
      <c r="S128" s="247"/>
      <c r="T128" s="248"/>
      <c r="U128" s="13"/>
      <c r="V128" s="13"/>
      <c r="W128" s="13"/>
      <c r="X128" s="13"/>
      <c r="Y128" s="13"/>
      <c r="Z128" s="13"/>
      <c r="AA128" s="13"/>
      <c r="AB128" s="13"/>
      <c r="AC128" s="13"/>
      <c r="AD128" s="13"/>
      <c r="AE128" s="13"/>
      <c r="AT128" s="249" t="s">
        <v>154</v>
      </c>
      <c r="AU128" s="249" t="s">
        <v>86</v>
      </c>
      <c r="AV128" s="13" t="s">
        <v>88</v>
      </c>
      <c r="AW128" s="13" t="s">
        <v>34</v>
      </c>
      <c r="AX128" s="13" t="s">
        <v>78</v>
      </c>
      <c r="AY128" s="249" t="s">
        <v>130</v>
      </c>
    </row>
    <row r="129" s="13" customFormat="1">
      <c r="A129" s="13"/>
      <c r="B129" s="239"/>
      <c r="C129" s="240"/>
      <c r="D129" s="230" t="s">
        <v>154</v>
      </c>
      <c r="E129" s="241" t="s">
        <v>1</v>
      </c>
      <c r="F129" s="242" t="s">
        <v>323</v>
      </c>
      <c r="G129" s="240"/>
      <c r="H129" s="243">
        <v>0.38700000000000001</v>
      </c>
      <c r="I129" s="244"/>
      <c r="J129" s="240"/>
      <c r="K129" s="240"/>
      <c r="L129" s="245"/>
      <c r="M129" s="246"/>
      <c r="N129" s="247"/>
      <c r="O129" s="247"/>
      <c r="P129" s="247"/>
      <c r="Q129" s="247"/>
      <c r="R129" s="247"/>
      <c r="S129" s="247"/>
      <c r="T129" s="248"/>
      <c r="U129" s="13"/>
      <c r="V129" s="13"/>
      <c r="W129" s="13"/>
      <c r="X129" s="13"/>
      <c r="Y129" s="13"/>
      <c r="Z129" s="13"/>
      <c r="AA129" s="13"/>
      <c r="AB129" s="13"/>
      <c r="AC129" s="13"/>
      <c r="AD129" s="13"/>
      <c r="AE129" s="13"/>
      <c r="AT129" s="249" t="s">
        <v>154</v>
      </c>
      <c r="AU129" s="249" t="s">
        <v>86</v>
      </c>
      <c r="AV129" s="13" t="s">
        <v>88</v>
      </c>
      <c r="AW129" s="13" t="s">
        <v>34</v>
      </c>
      <c r="AX129" s="13" t="s">
        <v>78</v>
      </c>
      <c r="AY129" s="249" t="s">
        <v>130</v>
      </c>
    </row>
    <row r="130" s="13" customFormat="1">
      <c r="A130" s="13"/>
      <c r="B130" s="239"/>
      <c r="C130" s="240"/>
      <c r="D130" s="230" t="s">
        <v>154</v>
      </c>
      <c r="E130" s="241" t="s">
        <v>1</v>
      </c>
      <c r="F130" s="242" t="s">
        <v>324</v>
      </c>
      <c r="G130" s="240"/>
      <c r="H130" s="243">
        <v>1.135</v>
      </c>
      <c r="I130" s="244"/>
      <c r="J130" s="240"/>
      <c r="K130" s="240"/>
      <c r="L130" s="245"/>
      <c r="M130" s="246"/>
      <c r="N130" s="247"/>
      <c r="O130" s="247"/>
      <c r="P130" s="247"/>
      <c r="Q130" s="247"/>
      <c r="R130" s="247"/>
      <c r="S130" s="247"/>
      <c r="T130" s="248"/>
      <c r="U130" s="13"/>
      <c r="V130" s="13"/>
      <c r="W130" s="13"/>
      <c r="X130" s="13"/>
      <c r="Y130" s="13"/>
      <c r="Z130" s="13"/>
      <c r="AA130" s="13"/>
      <c r="AB130" s="13"/>
      <c r="AC130" s="13"/>
      <c r="AD130" s="13"/>
      <c r="AE130" s="13"/>
      <c r="AT130" s="249" t="s">
        <v>154</v>
      </c>
      <c r="AU130" s="249" t="s">
        <v>86</v>
      </c>
      <c r="AV130" s="13" t="s">
        <v>88</v>
      </c>
      <c r="AW130" s="13" t="s">
        <v>34</v>
      </c>
      <c r="AX130" s="13" t="s">
        <v>78</v>
      </c>
      <c r="AY130" s="249" t="s">
        <v>130</v>
      </c>
    </row>
    <row r="131" s="14" customFormat="1">
      <c r="A131" s="14"/>
      <c r="B131" s="250"/>
      <c r="C131" s="251"/>
      <c r="D131" s="230" t="s">
        <v>154</v>
      </c>
      <c r="E131" s="252" t="s">
        <v>1</v>
      </c>
      <c r="F131" s="253" t="s">
        <v>158</v>
      </c>
      <c r="G131" s="251"/>
      <c r="H131" s="254">
        <v>2.226</v>
      </c>
      <c r="I131" s="255"/>
      <c r="J131" s="251"/>
      <c r="K131" s="251"/>
      <c r="L131" s="256"/>
      <c r="M131" s="257"/>
      <c r="N131" s="258"/>
      <c r="O131" s="258"/>
      <c r="P131" s="258"/>
      <c r="Q131" s="258"/>
      <c r="R131" s="258"/>
      <c r="S131" s="258"/>
      <c r="T131" s="259"/>
      <c r="U131" s="14"/>
      <c r="V131" s="14"/>
      <c r="W131" s="14"/>
      <c r="X131" s="14"/>
      <c r="Y131" s="14"/>
      <c r="Z131" s="14"/>
      <c r="AA131" s="14"/>
      <c r="AB131" s="14"/>
      <c r="AC131" s="14"/>
      <c r="AD131" s="14"/>
      <c r="AE131" s="14"/>
      <c r="AT131" s="260" t="s">
        <v>154</v>
      </c>
      <c r="AU131" s="260" t="s">
        <v>86</v>
      </c>
      <c r="AV131" s="14" t="s">
        <v>136</v>
      </c>
      <c r="AW131" s="14" t="s">
        <v>34</v>
      </c>
      <c r="AX131" s="14" t="s">
        <v>86</v>
      </c>
      <c r="AY131" s="260" t="s">
        <v>130</v>
      </c>
    </row>
    <row r="132" s="2" customFormat="1" ht="37.8" customHeight="1">
      <c r="A132" s="38"/>
      <c r="B132" s="39"/>
      <c r="C132" s="210" t="s">
        <v>88</v>
      </c>
      <c r="D132" s="210" t="s">
        <v>131</v>
      </c>
      <c r="E132" s="211" t="s">
        <v>325</v>
      </c>
      <c r="F132" s="212" t="s">
        <v>326</v>
      </c>
      <c r="G132" s="213" t="s">
        <v>209</v>
      </c>
      <c r="H132" s="214">
        <v>2.226</v>
      </c>
      <c r="I132" s="215"/>
      <c r="J132" s="216">
        <f>ROUND(I132*H132,2)</f>
        <v>0</v>
      </c>
      <c r="K132" s="212" t="s">
        <v>150</v>
      </c>
      <c r="L132" s="44"/>
      <c r="M132" s="217" t="s">
        <v>1</v>
      </c>
      <c r="N132" s="218" t="s">
        <v>43</v>
      </c>
      <c r="O132" s="91"/>
      <c r="P132" s="219">
        <f>O132*H132</f>
        <v>0</v>
      </c>
      <c r="Q132" s="219">
        <v>0</v>
      </c>
      <c r="R132" s="219">
        <f>Q132*H132</f>
        <v>0</v>
      </c>
      <c r="S132" s="219">
        <v>0</v>
      </c>
      <c r="T132" s="220">
        <f>S132*H132</f>
        <v>0</v>
      </c>
      <c r="U132" s="38"/>
      <c r="V132" s="38"/>
      <c r="W132" s="38"/>
      <c r="X132" s="38"/>
      <c r="Y132" s="38"/>
      <c r="Z132" s="38"/>
      <c r="AA132" s="38"/>
      <c r="AB132" s="38"/>
      <c r="AC132" s="38"/>
      <c r="AD132" s="38"/>
      <c r="AE132" s="38"/>
      <c r="AR132" s="221" t="s">
        <v>136</v>
      </c>
      <c r="AT132" s="221" t="s">
        <v>131</v>
      </c>
      <c r="AU132" s="221" t="s">
        <v>86</v>
      </c>
      <c r="AY132" s="17" t="s">
        <v>130</v>
      </c>
      <c r="BE132" s="222">
        <f>IF(N132="základní",J132,0)</f>
        <v>0</v>
      </c>
      <c r="BF132" s="222">
        <f>IF(N132="snížená",J132,0)</f>
        <v>0</v>
      </c>
      <c r="BG132" s="222">
        <f>IF(N132="zákl. přenesená",J132,0)</f>
        <v>0</v>
      </c>
      <c r="BH132" s="222">
        <f>IF(N132="sníž. přenesená",J132,0)</f>
        <v>0</v>
      </c>
      <c r="BI132" s="222">
        <f>IF(N132="nulová",J132,0)</f>
        <v>0</v>
      </c>
      <c r="BJ132" s="17" t="s">
        <v>86</v>
      </c>
      <c r="BK132" s="222">
        <f>ROUND(I132*H132,2)</f>
        <v>0</v>
      </c>
      <c r="BL132" s="17" t="s">
        <v>136</v>
      </c>
      <c r="BM132" s="221" t="s">
        <v>136</v>
      </c>
    </row>
    <row r="133" s="2" customFormat="1">
      <c r="A133" s="38"/>
      <c r="B133" s="39"/>
      <c r="C133" s="40"/>
      <c r="D133" s="223" t="s">
        <v>152</v>
      </c>
      <c r="E133" s="40"/>
      <c r="F133" s="224" t="s">
        <v>327</v>
      </c>
      <c r="G133" s="40"/>
      <c r="H133" s="40"/>
      <c r="I133" s="225"/>
      <c r="J133" s="40"/>
      <c r="K133" s="40"/>
      <c r="L133" s="44"/>
      <c r="M133" s="226"/>
      <c r="N133" s="227"/>
      <c r="O133" s="91"/>
      <c r="P133" s="91"/>
      <c r="Q133" s="91"/>
      <c r="R133" s="91"/>
      <c r="S133" s="91"/>
      <c r="T133" s="92"/>
      <c r="U133" s="38"/>
      <c r="V133" s="38"/>
      <c r="W133" s="38"/>
      <c r="X133" s="38"/>
      <c r="Y133" s="38"/>
      <c r="Z133" s="38"/>
      <c r="AA133" s="38"/>
      <c r="AB133" s="38"/>
      <c r="AC133" s="38"/>
      <c r="AD133" s="38"/>
      <c r="AE133" s="38"/>
      <c r="AT133" s="17" t="s">
        <v>152</v>
      </c>
      <c r="AU133" s="17" t="s">
        <v>86</v>
      </c>
    </row>
    <row r="134" s="12" customFormat="1">
      <c r="A134" s="12"/>
      <c r="B134" s="228"/>
      <c r="C134" s="229"/>
      <c r="D134" s="230" t="s">
        <v>154</v>
      </c>
      <c r="E134" s="231" t="s">
        <v>1</v>
      </c>
      <c r="F134" s="232" t="s">
        <v>321</v>
      </c>
      <c r="G134" s="229"/>
      <c r="H134" s="231" t="s">
        <v>1</v>
      </c>
      <c r="I134" s="233"/>
      <c r="J134" s="229"/>
      <c r="K134" s="229"/>
      <c r="L134" s="234"/>
      <c r="M134" s="235"/>
      <c r="N134" s="236"/>
      <c r="O134" s="236"/>
      <c r="P134" s="236"/>
      <c r="Q134" s="236"/>
      <c r="R134" s="236"/>
      <c r="S134" s="236"/>
      <c r="T134" s="237"/>
      <c r="U134" s="12"/>
      <c r="V134" s="12"/>
      <c r="W134" s="12"/>
      <c r="X134" s="12"/>
      <c r="Y134" s="12"/>
      <c r="Z134" s="12"/>
      <c r="AA134" s="12"/>
      <c r="AB134" s="12"/>
      <c r="AC134" s="12"/>
      <c r="AD134" s="12"/>
      <c r="AE134" s="12"/>
      <c r="AT134" s="238" t="s">
        <v>154</v>
      </c>
      <c r="AU134" s="238" t="s">
        <v>86</v>
      </c>
      <c r="AV134" s="12" t="s">
        <v>86</v>
      </c>
      <c r="AW134" s="12" t="s">
        <v>34</v>
      </c>
      <c r="AX134" s="12" t="s">
        <v>78</v>
      </c>
      <c r="AY134" s="238" t="s">
        <v>130</v>
      </c>
    </row>
    <row r="135" s="13" customFormat="1">
      <c r="A135" s="13"/>
      <c r="B135" s="239"/>
      <c r="C135" s="240"/>
      <c r="D135" s="230" t="s">
        <v>154</v>
      </c>
      <c r="E135" s="241" t="s">
        <v>1</v>
      </c>
      <c r="F135" s="242" t="s">
        <v>322</v>
      </c>
      <c r="G135" s="240"/>
      <c r="H135" s="243">
        <v>0.70399999999999996</v>
      </c>
      <c r="I135" s="244"/>
      <c r="J135" s="240"/>
      <c r="K135" s="240"/>
      <c r="L135" s="245"/>
      <c r="M135" s="246"/>
      <c r="N135" s="247"/>
      <c r="O135" s="247"/>
      <c r="P135" s="247"/>
      <c r="Q135" s="247"/>
      <c r="R135" s="247"/>
      <c r="S135" s="247"/>
      <c r="T135" s="248"/>
      <c r="U135" s="13"/>
      <c r="V135" s="13"/>
      <c r="W135" s="13"/>
      <c r="X135" s="13"/>
      <c r="Y135" s="13"/>
      <c r="Z135" s="13"/>
      <c r="AA135" s="13"/>
      <c r="AB135" s="13"/>
      <c r="AC135" s="13"/>
      <c r="AD135" s="13"/>
      <c r="AE135" s="13"/>
      <c r="AT135" s="249" t="s">
        <v>154</v>
      </c>
      <c r="AU135" s="249" t="s">
        <v>86</v>
      </c>
      <c r="AV135" s="13" t="s">
        <v>88</v>
      </c>
      <c r="AW135" s="13" t="s">
        <v>34</v>
      </c>
      <c r="AX135" s="13" t="s">
        <v>78</v>
      </c>
      <c r="AY135" s="249" t="s">
        <v>130</v>
      </c>
    </row>
    <row r="136" s="13" customFormat="1">
      <c r="A136" s="13"/>
      <c r="B136" s="239"/>
      <c r="C136" s="240"/>
      <c r="D136" s="230" t="s">
        <v>154</v>
      </c>
      <c r="E136" s="241" t="s">
        <v>1</v>
      </c>
      <c r="F136" s="242" t="s">
        <v>323</v>
      </c>
      <c r="G136" s="240"/>
      <c r="H136" s="243">
        <v>0.38700000000000001</v>
      </c>
      <c r="I136" s="244"/>
      <c r="J136" s="240"/>
      <c r="K136" s="240"/>
      <c r="L136" s="245"/>
      <c r="M136" s="246"/>
      <c r="N136" s="247"/>
      <c r="O136" s="247"/>
      <c r="P136" s="247"/>
      <c r="Q136" s="247"/>
      <c r="R136" s="247"/>
      <c r="S136" s="247"/>
      <c r="T136" s="248"/>
      <c r="U136" s="13"/>
      <c r="V136" s="13"/>
      <c r="W136" s="13"/>
      <c r="X136" s="13"/>
      <c r="Y136" s="13"/>
      <c r="Z136" s="13"/>
      <c r="AA136" s="13"/>
      <c r="AB136" s="13"/>
      <c r="AC136" s="13"/>
      <c r="AD136" s="13"/>
      <c r="AE136" s="13"/>
      <c r="AT136" s="249" t="s">
        <v>154</v>
      </c>
      <c r="AU136" s="249" t="s">
        <v>86</v>
      </c>
      <c r="AV136" s="13" t="s">
        <v>88</v>
      </c>
      <c r="AW136" s="13" t="s">
        <v>34</v>
      </c>
      <c r="AX136" s="13" t="s">
        <v>78</v>
      </c>
      <c r="AY136" s="249" t="s">
        <v>130</v>
      </c>
    </row>
    <row r="137" s="13" customFormat="1">
      <c r="A137" s="13"/>
      <c r="B137" s="239"/>
      <c r="C137" s="240"/>
      <c r="D137" s="230" t="s">
        <v>154</v>
      </c>
      <c r="E137" s="241" t="s">
        <v>1</v>
      </c>
      <c r="F137" s="242" t="s">
        <v>324</v>
      </c>
      <c r="G137" s="240"/>
      <c r="H137" s="243">
        <v>1.135</v>
      </c>
      <c r="I137" s="244"/>
      <c r="J137" s="240"/>
      <c r="K137" s="240"/>
      <c r="L137" s="245"/>
      <c r="M137" s="246"/>
      <c r="N137" s="247"/>
      <c r="O137" s="247"/>
      <c r="P137" s="247"/>
      <c r="Q137" s="247"/>
      <c r="R137" s="247"/>
      <c r="S137" s="247"/>
      <c r="T137" s="248"/>
      <c r="U137" s="13"/>
      <c r="V137" s="13"/>
      <c r="W137" s="13"/>
      <c r="X137" s="13"/>
      <c r="Y137" s="13"/>
      <c r="Z137" s="13"/>
      <c r="AA137" s="13"/>
      <c r="AB137" s="13"/>
      <c r="AC137" s="13"/>
      <c r="AD137" s="13"/>
      <c r="AE137" s="13"/>
      <c r="AT137" s="249" t="s">
        <v>154</v>
      </c>
      <c r="AU137" s="249" t="s">
        <v>86</v>
      </c>
      <c r="AV137" s="13" t="s">
        <v>88</v>
      </c>
      <c r="AW137" s="13" t="s">
        <v>34</v>
      </c>
      <c r="AX137" s="13" t="s">
        <v>78</v>
      </c>
      <c r="AY137" s="249" t="s">
        <v>130</v>
      </c>
    </row>
    <row r="138" s="14" customFormat="1">
      <c r="A138" s="14"/>
      <c r="B138" s="250"/>
      <c r="C138" s="251"/>
      <c r="D138" s="230" t="s">
        <v>154</v>
      </c>
      <c r="E138" s="252" t="s">
        <v>1</v>
      </c>
      <c r="F138" s="253" t="s">
        <v>158</v>
      </c>
      <c r="G138" s="251"/>
      <c r="H138" s="254">
        <v>2.226</v>
      </c>
      <c r="I138" s="255"/>
      <c r="J138" s="251"/>
      <c r="K138" s="251"/>
      <c r="L138" s="256"/>
      <c r="M138" s="257"/>
      <c r="N138" s="258"/>
      <c r="O138" s="258"/>
      <c r="P138" s="258"/>
      <c r="Q138" s="258"/>
      <c r="R138" s="258"/>
      <c r="S138" s="258"/>
      <c r="T138" s="259"/>
      <c r="U138" s="14"/>
      <c r="V138" s="14"/>
      <c r="W138" s="14"/>
      <c r="X138" s="14"/>
      <c r="Y138" s="14"/>
      <c r="Z138" s="14"/>
      <c r="AA138" s="14"/>
      <c r="AB138" s="14"/>
      <c r="AC138" s="14"/>
      <c r="AD138" s="14"/>
      <c r="AE138" s="14"/>
      <c r="AT138" s="260" t="s">
        <v>154</v>
      </c>
      <c r="AU138" s="260" t="s">
        <v>86</v>
      </c>
      <c r="AV138" s="14" t="s">
        <v>136</v>
      </c>
      <c r="AW138" s="14" t="s">
        <v>34</v>
      </c>
      <c r="AX138" s="14" t="s">
        <v>86</v>
      </c>
      <c r="AY138" s="260" t="s">
        <v>130</v>
      </c>
    </row>
    <row r="139" s="2" customFormat="1" ht="24.15" customHeight="1">
      <c r="A139" s="38"/>
      <c r="B139" s="39"/>
      <c r="C139" s="210" t="s">
        <v>139</v>
      </c>
      <c r="D139" s="210" t="s">
        <v>131</v>
      </c>
      <c r="E139" s="211" t="s">
        <v>328</v>
      </c>
      <c r="F139" s="212" t="s">
        <v>329</v>
      </c>
      <c r="G139" s="213" t="s">
        <v>209</v>
      </c>
      <c r="H139" s="214">
        <v>2.226</v>
      </c>
      <c r="I139" s="215"/>
      <c r="J139" s="216">
        <f>ROUND(I139*H139,2)</f>
        <v>0</v>
      </c>
      <c r="K139" s="212" t="s">
        <v>150</v>
      </c>
      <c r="L139" s="44"/>
      <c r="M139" s="217" t="s">
        <v>1</v>
      </c>
      <c r="N139" s="218" t="s">
        <v>43</v>
      </c>
      <c r="O139" s="91"/>
      <c r="P139" s="219">
        <f>O139*H139</f>
        <v>0</v>
      </c>
      <c r="Q139" s="219">
        <v>0</v>
      </c>
      <c r="R139" s="219">
        <f>Q139*H139</f>
        <v>0</v>
      </c>
      <c r="S139" s="219">
        <v>0</v>
      </c>
      <c r="T139" s="220">
        <f>S139*H139</f>
        <v>0</v>
      </c>
      <c r="U139" s="38"/>
      <c r="V139" s="38"/>
      <c r="W139" s="38"/>
      <c r="X139" s="38"/>
      <c r="Y139" s="38"/>
      <c r="Z139" s="38"/>
      <c r="AA139" s="38"/>
      <c r="AB139" s="38"/>
      <c r="AC139" s="38"/>
      <c r="AD139" s="38"/>
      <c r="AE139" s="38"/>
      <c r="AR139" s="221" t="s">
        <v>136</v>
      </c>
      <c r="AT139" s="221" t="s">
        <v>131</v>
      </c>
      <c r="AU139" s="221" t="s">
        <v>86</v>
      </c>
      <c r="AY139" s="17" t="s">
        <v>130</v>
      </c>
      <c r="BE139" s="222">
        <f>IF(N139="základní",J139,0)</f>
        <v>0</v>
      </c>
      <c r="BF139" s="222">
        <f>IF(N139="snížená",J139,0)</f>
        <v>0</v>
      </c>
      <c r="BG139" s="222">
        <f>IF(N139="zákl. přenesená",J139,0)</f>
        <v>0</v>
      </c>
      <c r="BH139" s="222">
        <f>IF(N139="sníž. přenesená",J139,0)</f>
        <v>0</v>
      </c>
      <c r="BI139" s="222">
        <f>IF(N139="nulová",J139,0)</f>
        <v>0</v>
      </c>
      <c r="BJ139" s="17" t="s">
        <v>86</v>
      </c>
      <c r="BK139" s="222">
        <f>ROUND(I139*H139,2)</f>
        <v>0</v>
      </c>
      <c r="BL139" s="17" t="s">
        <v>136</v>
      </c>
      <c r="BM139" s="221" t="s">
        <v>142</v>
      </c>
    </row>
    <row r="140" s="2" customFormat="1">
      <c r="A140" s="38"/>
      <c r="B140" s="39"/>
      <c r="C140" s="40"/>
      <c r="D140" s="223" t="s">
        <v>152</v>
      </c>
      <c r="E140" s="40"/>
      <c r="F140" s="224" t="s">
        <v>330</v>
      </c>
      <c r="G140" s="40"/>
      <c r="H140" s="40"/>
      <c r="I140" s="225"/>
      <c r="J140" s="40"/>
      <c r="K140" s="40"/>
      <c r="L140" s="44"/>
      <c r="M140" s="226"/>
      <c r="N140" s="227"/>
      <c r="O140" s="91"/>
      <c r="P140" s="91"/>
      <c r="Q140" s="91"/>
      <c r="R140" s="91"/>
      <c r="S140" s="91"/>
      <c r="T140" s="92"/>
      <c r="U140" s="38"/>
      <c r="V140" s="38"/>
      <c r="W140" s="38"/>
      <c r="X140" s="38"/>
      <c r="Y140" s="38"/>
      <c r="Z140" s="38"/>
      <c r="AA140" s="38"/>
      <c r="AB140" s="38"/>
      <c r="AC140" s="38"/>
      <c r="AD140" s="38"/>
      <c r="AE140" s="38"/>
      <c r="AT140" s="17" t="s">
        <v>152</v>
      </c>
      <c r="AU140" s="17" t="s">
        <v>86</v>
      </c>
    </row>
    <row r="141" s="12" customFormat="1">
      <c r="A141" s="12"/>
      <c r="B141" s="228"/>
      <c r="C141" s="229"/>
      <c r="D141" s="230" t="s">
        <v>154</v>
      </c>
      <c r="E141" s="231" t="s">
        <v>1</v>
      </c>
      <c r="F141" s="232" t="s">
        <v>321</v>
      </c>
      <c r="G141" s="229"/>
      <c r="H141" s="231" t="s">
        <v>1</v>
      </c>
      <c r="I141" s="233"/>
      <c r="J141" s="229"/>
      <c r="K141" s="229"/>
      <c r="L141" s="234"/>
      <c r="M141" s="235"/>
      <c r="N141" s="236"/>
      <c r="O141" s="236"/>
      <c r="P141" s="236"/>
      <c r="Q141" s="236"/>
      <c r="R141" s="236"/>
      <c r="S141" s="236"/>
      <c r="T141" s="237"/>
      <c r="U141" s="12"/>
      <c r="V141" s="12"/>
      <c r="W141" s="12"/>
      <c r="X141" s="12"/>
      <c r="Y141" s="12"/>
      <c r="Z141" s="12"/>
      <c r="AA141" s="12"/>
      <c r="AB141" s="12"/>
      <c r="AC141" s="12"/>
      <c r="AD141" s="12"/>
      <c r="AE141" s="12"/>
      <c r="AT141" s="238" t="s">
        <v>154</v>
      </c>
      <c r="AU141" s="238" t="s">
        <v>86</v>
      </c>
      <c r="AV141" s="12" t="s">
        <v>86</v>
      </c>
      <c r="AW141" s="12" t="s">
        <v>34</v>
      </c>
      <c r="AX141" s="12" t="s">
        <v>78</v>
      </c>
      <c r="AY141" s="238" t="s">
        <v>130</v>
      </c>
    </row>
    <row r="142" s="13" customFormat="1">
      <c r="A142" s="13"/>
      <c r="B142" s="239"/>
      <c r="C142" s="240"/>
      <c r="D142" s="230" t="s">
        <v>154</v>
      </c>
      <c r="E142" s="241" t="s">
        <v>1</v>
      </c>
      <c r="F142" s="242" t="s">
        <v>322</v>
      </c>
      <c r="G142" s="240"/>
      <c r="H142" s="243">
        <v>0.70399999999999996</v>
      </c>
      <c r="I142" s="244"/>
      <c r="J142" s="240"/>
      <c r="K142" s="240"/>
      <c r="L142" s="245"/>
      <c r="M142" s="246"/>
      <c r="N142" s="247"/>
      <c r="O142" s="247"/>
      <c r="P142" s="247"/>
      <c r="Q142" s="247"/>
      <c r="R142" s="247"/>
      <c r="S142" s="247"/>
      <c r="T142" s="248"/>
      <c r="U142" s="13"/>
      <c r="V142" s="13"/>
      <c r="W142" s="13"/>
      <c r="X142" s="13"/>
      <c r="Y142" s="13"/>
      <c r="Z142" s="13"/>
      <c r="AA142" s="13"/>
      <c r="AB142" s="13"/>
      <c r="AC142" s="13"/>
      <c r="AD142" s="13"/>
      <c r="AE142" s="13"/>
      <c r="AT142" s="249" t="s">
        <v>154</v>
      </c>
      <c r="AU142" s="249" t="s">
        <v>86</v>
      </c>
      <c r="AV142" s="13" t="s">
        <v>88</v>
      </c>
      <c r="AW142" s="13" t="s">
        <v>34</v>
      </c>
      <c r="AX142" s="13" t="s">
        <v>78</v>
      </c>
      <c r="AY142" s="249" t="s">
        <v>130</v>
      </c>
    </row>
    <row r="143" s="13" customFormat="1">
      <c r="A143" s="13"/>
      <c r="B143" s="239"/>
      <c r="C143" s="240"/>
      <c r="D143" s="230" t="s">
        <v>154</v>
      </c>
      <c r="E143" s="241" t="s">
        <v>1</v>
      </c>
      <c r="F143" s="242" t="s">
        <v>323</v>
      </c>
      <c r="G143" s="240"/>
      <c r="H143" s="243">
        <v>0.38700000000000001</v>
      </c>
      <c r="I143" s="244"/>
      <c r="J143" s="240"/>
      <c r="K143" s="240"/>
      <c r="L143" s="245"/>
      <c r="M143" s="246"/>
      <c r="N143" s="247"/>
      <c r="O143" s="247"/>
      <c r="P143" s="247"/>
      <c r="Q143" s="247"/>
      <c r="R143" s="247"/>
      <c r="S143" s="247"/>
      <c r="T143" s="248"/>
      <c r="U143" s="13"/>
      <c r="V143" s="13"/>
      <c r="W143" s="13"/>
      <c r="X143" s="13"/>
      <c r="Y143" s="13"/>
      <c r="Z143" s="13"/>
      <c r="AA143" s="13"/>
      <c r="AB143" s="13"/>
      <c r="AC143" s="13"/>
      <c r="AD143" s="13"/>
      <c r="AE143" s="13"/>
      <c r="AT143" s="249" t="s">
        <v>154</v>
      </c>
      <c r="AU143" s="249" t="s">
        <v>86</v>
      </c>
      <c r="AV143" s="13" t="s">
        <v>88</v>
      </c>
      <c r="AW143" s="13" t="s">
        <v>34</v>
      </c>
      <c r="AX143" s="13" t="s">
        <v>78</v>
      </c>
      <c r="AY143" s="249" t="s">
        <v>130</v>
      </c>
    </row>
    <row r="144" s="13" customFormat="1">
      <c r="A144" s="13"/>
      <c r="B144" s="239"/>
      <c r="C144" s="240"/>
      <c r="D144" s="230" t="s">
        <v>154</v>
      </c>
      <c r="E144" s="241" t="s">
        <v>1</v>
      </c>
      <c r="F144" s="242" t="s">
        <v>324</v>
      </c>
      <c r="G144" s="240"/>
      <c r="H144" s="243">
        <v>1.135</v>
      </c>
      <c r="I144" s="244"/>
      <c r="J144" s="240"/>
      <c r="K144" s="240"/>
      <c r="L144" s="245"/>
      <c r="M144" s="246"/>
      <c r="N144" s="247"/>
      <c r="O144" s="247"/>
      <c r="P144" s="247"/>
      <c r="Q144" s="247"/>
      <c r="R144" s="247"/>
      <c r="S144" s="247"/>
      <c r="T144" s="248"/>
      <c r="U144" s="13"/>
      <c r="V144" s="13"/>
      <c r="W144" s="13"/>
      <c r="X144" s="13"/>
      <c r="Y144" s="13"/>
      <c r="Z144" s="13"/>
      <c r="AA144" s="13"/>
      <c r="AB144" s="13"/>
      <c r="AC144" s="13"/>
      <c r="AD144" s="13"/>
      <c r="AE144" s="13"/>
      <c r="AT144" s="249" t="s">
        <v>154</v>
      </c>
      <c r="AU144" s="249" t="s">
        <v>86</v>
      </c>
      <c r="AV144" s="13" t="s">
        <v>88</v>
      </c>
      <c r="AW144" s="13" t="s">
        <v>34</v>
      </c>
      <c r="AX144" s="13" t="s">
        <v>78</v>
      </c>
      <c r="AY144" s="249" t="s">
        <v>130</v>
      </c>
    </row>
    <row r="145" s="14" customFormat="1">
      <c r="A145" s="14"/>
      <c r="B145" s="250"/>
      <c r="C145" s="251"/>
      <c r="D145" s="230" t="s">
        <v>154</v>
      </c>
      <c r="E145" s="252" t="s">
        <v>1</v>
      </c>
      <c r="F145" s="253" t="s">
        <v>158</v>
      </c>
      <c r="G145" s="251"/>
      <c r="H145" s="254">
        <v>2.226</v>
      </c>
      <c r="I145" s="255"/>
      <c r="J145" s="251"/>
      <c r="K145" s="251"/>
      <c r="L145" s="256"/>
      <c r="M145" s="257"/>
      <c r="N145" s="258"/>
      <c r="O145" s="258"/>
      <c r="P145" s="258"/>
      <c r="Q145" s="258"/>
      <c r="R145" s="258"/>
      <c r="S145" s="258"/>
      <c r="T145" s="259"/>
      <c r="U145" s="14"/>
      <c r="V145" s="14"/>
      <c r="W145" s="14"/>
      <c r="X145" s="14"/>
      <c r="Y145" s="14"/>
      <c r="Z145" s="14"/>
      <c r="AA145" s="14"/>
      <c r="AB145" s="14"/>
      <c r="AC145" s="14"/>
      <c r="AD145" s="14"/>
      <c r="AE145" s="14"/>
      <c r="AT145" s="260" t="s">
        <v>154</v>
      </c>
      <c r="AU145" s="260" t="s">
        <v>86</v>
      </c>
      <c r="AV145" s="14" t="s">
        <v>136</v>
      </c>
      <c r="AW145" s="14" t="s">
        <v>34</v>
      </c>
      <c r="AX145" s="14" t="s">
        <v>86</v>
      </c>
      <c r="AY145" s="260" t="s">
        <v>130</v>
      </c>
    </row>
    <row r="146" s="11" customFormat="1" ht="25.92" customHeight="1">
      <c r="A146" s="11"/>
      <c r="B146" s="196"/>
      <c r="C146" s="197"/>
      <c r="D146" s="198" t="s">
        <v>77</v>
      </c>
      <c r="E146" s="199" t="s">
        <v>88</v>
      </c>
      <c r="F146" s="199" t="s">
        <v>331</v>
      </c>
      <c r="G146" s="197"/>
      <c r="H146" s="197"/>
      <c r="I146" s="200"/>
      <c r="J146" s="201">
        <f>BK146</f>
        <v>0</v>
      </c>
      <c r="K146" s="197"/>
      <c r="L146" s="202"/>
      <c r="M146" s="203"/>
      <c r="N146" s="204"/>
      <c r="O146" s="204"/>
      <c r="P146" s="205">
        <f>SUM(P147:P166)</f>
        <v>0</v>
      </c>
      <c r="Q146" s="204"/>
      <c r="R146" s="205">
        <f>SUM(R147:R166)</f>
        <v>5.9731414000000003</v>
      </c>
      <c r="S146" s="204"/>
      <c r="T146" s="206">
        <f>SUM(T147:T166)</f>
        <v>0</v>
      </c>
      <c r="U146" s="11"/>
      <c r="V146" s="11"/>
      <c r="W146" s="11"/>
      <c r="X146" s="11"/>
      <c r="Y146" s="11"/>
      <c r="Z146" s="11"/>
      <c r="AA146" s="11"/>
      <c r="AB146" s="11"/>
      <c r="AC146" s="11"/>
      <c r="AD146" s="11"/>
      <c r="AE146" s="11"/>
      <c r="AR146" s="207" t="s">
        <v>86</v>
      </c>
      <c r="AT146" s="208" t="s">
        <v>77</v>
      </c>
      <c r="AU146" s="208" t="s">
        <v>78</v>
      </c>
      <c r="AY146" s="207" t="s">
        <v>130</v>
      </c>
      <c r="BK146" s="209">
        <f>SUM(BK147:BK166)</f>
        <v>0</v>
      </c>
    </row>
    <row r="147" s="2" customFormat="1" ht="24.15" customHeight="1">
      <c r="A147" s="38"/>
      <c r="B147" s="39"/>
      <c r="C147" s="210" t="s">
        <v>136</v>
      </c>
      <c r="D147" s="210" t="s">
        <v>131</v>
      </c>
      <c r="E147" s="211" t="s">
        <v>332</v>
      </c>
      <c r="F147" s="212" t="s">
        <v>333</v>
      </c>
      <c r="G147" s="213" t="s">
        <v>209</v>
      </c>
      <c r="H147" s="214">
        <v>0.20200000000000001</v>
      </c>
      <c r="I147" s="215"/>
      <c r="J147" s="216">
        <f>ROUND(I147*H147,2)</f>
        <v>0</v>
      </c>
      <c r="K147" s="212" t="s">
        <v>150</v>
      </c>
      <c r="L147" s="44"/>
      <c r="M147" s="217" t="s">
        <v>1</v>
      </c>
      <c r="N147" s="218" t="s">
        <v>43</v>
      </c>
      <c r="O147" s="91"/>
      <c r="P147" s="219">
        <f>O147*H147</f>
        <v>0</v>
      </c>
      <c r="Q147" s="219">
        <v>2.1600000000000001</v>
      </c>
      <c r="R147" s="219">
        <f>Q147*H147</f>
        <v>0.43632000000000004</v>
      </c>
      <c r="S147" s="219">
        <v>0</v>
      </c>
      <c r="T147" s="220">
        <f>S147*H147</f>
        <v>0</v>
      </c>
      <c r="U147" s="38"/>
      <c r="V147" s="38"/>
      <c r="W147" s="38"/>
      <c r="X147" s="38"/>
      <c r="Y147" s="38"/>
      <c r="Z147" s="38"/>
      <c r="AA147" s="38"/>
      <c r="AB147" s="38"/>
      <c r="AC147" s="38"/>
      <c r="AD147" s="38"/>
      <c r="AE147" s="38"/>
      <c r="AR147" s="221" t="s">
        <v>136</v>
      </c>
      <c r="AT147" s="221" t="s">
        <v>131</v>
      </c>
      <c r="AU147" s="221" t="s">
        <v>86</v>
      </c>
      <c r="AY147" s="17" t="s">
        <v>130</v>
      </c>
      <c r="BE147" s="222">
        <f>IF(N147="základní",J147,0)</f>
        <v>0</v>
      </c>
      <c r="BF147" s="222">
        <f>IF(N147="snížená",J147,0)</f>
        <v>0</v>
      </c>
      <c r="BG147" s="222">
        <f>IF(N147="zákl. přenesená",J147,0)</f>
        <v>0</v>
      </c>
      <c r="BH147" s="222">
        <f>IF(N147="sníž. přenesená",J147,0)</f>
        <v>0</v>
      </c>
      <c r="BI147" s="222">
        <f>IF(N147="nulová",J147,0)</f>
        <v>0</v>
      </c>
      <c r="BJ147" s="17" t="s">
        <v>86</v>
      </c>
      <c r="BK147" s="222">
        <f>ROUND(I147*H147,2)</f>
        <v>0</v>
      </c>
      <c r="BL147" s="17" t="s">
        <v>136</v>
      </c>
      <c r="BM147" s="221" t="s">
        <v>145</v>
      </c>
    </row>
    <row r="148" s="2" customFormat="1">
      <c r="A148" s="38"/>
      <c r="B148" s="39"/>
      <c r="C148" s="40"/>
      <c r="D148" s="223" t="s">
        <v>152</v>
      </c>
      <c r="E148" s="40"/>
      <c r="F148" s="224" t="s">
        <v>334</v>
      </c>
      <c r="G148" s="40"/>
      <c r="H148" s="40"/>
      <c r="I148" s="225"/>
      <c r="J148" s="40"/>
      <c r="K148" s="40"/>
      <c r="L148" s="44"/>
      <c r="M148" s="226"/>
      <c r="N148" s="227"/>
      <c r="O148" s="91"/>
      <c r="P148" s="91"/>
      <c r="Q148" s="91"/>
      <c r="R148" s="91"/>
      <c r="S148" s="91"/>
      <c r="T148" s="92"/>
      <c r="U148" s="38"/>
      <c r="V148" s="38"/>
      <c r="W148" s="38"/>
      <c r="X148" s="38"/>
      <c r="Y148" s="38"/>
      <c r="Z148" s="38"/>
      <c r="AA148" s="38"/>
      <c r="AB148" s="38"/>
      <c r="AC148" s="38"/>
      <c r="AD148" s="38"/>
      <c r="AE148" s="38"/>
      <c r="AT148" s="17" t="s">
        <v>152</v>
      </c>
      <c r="AU148" s="17" t="s">
        <v>86</v>
      </c>
    </row>
    <row r="149" s="12" customFormat="1">
      <c r="A149" s="12"/>
      <c r="B149" s="228"/>
      <c r="C149" s="229"/>
      <c r="D149" s="230" t="s">
        <v>154</v>
      </c>
      <c r="E149" s="231" t="s">
        <v>1</v>
      </c>
      <c r="F149" s="232" t="s">
        <v>321</v>
      </c>
      <c r="G149" s="229"/>
      <c r="H149" s="231" t="s">
        <v>1</v>
      </c>
      <c r="I149" s="233"/>
      <c r="J149" s="229"/>
      <c r="K149" s="229"/>
      <c r="L149" s="234"/>
      <c r="M149" s="235"/>
      <c r="N149" s="236"/>
      <c r="O149" s="236"/>
      <c r="P149" s="236"/>
      <c r="Q149" s="236"/>
      <c r="R149" s="236"/>
      <c r="S149" s="236"/>
      <c r="T149" s="237"/>
      <c r="U149" s="12"/>
      <c r="V149" s="12"/>
      <c r="W149" s="12"/>
      <c r="X149" s="12"/>
      <c r="Y149" s="12"/>
      <c r="Z149" s="12"/>
      <c r="AA149" s="12"/>
      <c r="AB149" s="12"/>
      <c r="AC149" s="12"/>
      <c r="AD149" s="12"/>
      <c r="AE149" s="12"/>
      <c r="AT149" s="238" t="s">
        <v>154</v>
      </c>
      <c r="AU149" s="238" t="s">
        <v>86</v>
      </c>
      <c r="AV149" s="12" t="s">
        <v>86</v>
      </c>
      <c r="AW149" s="12" t="s">
        <v>34</v>
      </c>
      <c r="AX149" s="12" t="s">
        <v>78</v>
      </c>
      <c r="AY149" s="238" t="s">
        <v>130</v>
      </c>
    </row>
    <row r="150" s="13" customFormat="1">
      <c r="A150" s="13"/>
      <c r="B150" s="239"/>
      <c r="C150" s="240"/>
      <c r="D150" s="230" t="s">
        <v>154</v>
      </c>
      <c r="E150" s="241" t="s">
        <v>1</v>
      </c>
      <c r="F150" s="242" t="s">
        <v>335</v>
      </c>
      <c r="G150" s="240"/>
      <c r="H150" s="243">
        <v>0.064000000000000001</v>
      </c>
      <c r="I150" s="244"/>
      <c r="J150" s="240"/>
      <c r="K150" s="240"/>
      <c r="L150" s="245"/>
      <c r="M150" s="246"/>
      <c r="N150" s="247"/>
      <c r="O150" s="247"/>
      <c r="P150" s="247"/>
      <c r="Q150" s="247"/>
      <c r="R150" s="247"/>
      <c r="S150" s="247"/>
      <c r="T150" s="248"/>
      <c r="U150" s="13"/>
      <c r="V150" s="13"/>
      <c r="W150" s="13"/>
      <c r="X150" s="13"/>
      <c r="Y150" s="13"/>
      <c r="Z150" s="13"/>
      <c r="AA150" s="13"/>
      <c r="AB150" s="13"/>
      <c r="AC150" s="13"/>
      <c r="AD150" s="13"/>
      <c r="AE150" s="13"/>
      <c r="AT150" s="249" t="s">
        <v>154</v>
      </c>
      <c r="AU150" s="249" t="s">
        <v>86</v>
      </c>
      <c r="AV150" s="13" t="s">
        <v>88</v>
      </c>
      <c r="AW150" s="13" t="s">
        <v>34</v>
      </c>
      <c r="AX150" s="13" t="s">
        <v>78</v>
      </c>
      <c r="AY150" s="249" t="s">
        <v>130</v>
      </c>
    </row>
    <row r="151" s="13" customFormat="1">
      <c r="A151" s="13"/>
      <c r="B151" s="239"/>
      <c r="C151" s="240"/>
      <c r="D151" s="230" t="s">
        <v>154</v>
      </c>
      <c r="E151" s="241" t="s">
        <v>1</v>
      </c>
      <c r="F151" s="242" t="s">
        <v>336</v>
      </c>
      <c r="G151" s="240"/>
      <c r="H151" s="243">
        <v>0.035000000000000003</v>
      </c>
      <c r="I151" s="244"/>
      <c r="J151" s="240"/>
      <c r="K151" s="240"/>
      <c r="L151" s="245"/>
      <c r="M151" s="246"/>
      <c r="N151" s="247"/>
      <c r="O151" s="247"/>
      <c r="P151" s="247"/>
      <c r="Q151" s="247"/>
      <c r="R151" s="247"/>
      <c r="S151" s="247"/>
      <c r="T151" s="248"/>
      <c r="U151" s="13"/>
      <c r="V151" s="13"/>
      <c r="W151" s="13"/>
      <c r="X151" s="13"/>
      <c r="Y151" s="13"/>
      <c r="Z151" s="13"/>
      <c r="AA151" s="13"/>
      <c r="AB151" s="13"/>
      <c r="AC151" s="13"/>
      <c r="AD151" s="13"/>
      <c r="AE151" s="13"/>
      <c r="AT151" s="249" t="s">
        <v>154</v>
      </c>
      <c r="AU151" s="249" t="s">
        <v>86</v>
      </c>
      <c r="AV151" s="13" t="s">
        <v>88</v>
      </c>
      <c r="AW151" s="13" t="s">
        <v>34</v>
      </c>
      <c r="AX151" s="13" t="s">
        <v>78</v>
      </c>
      <c r="AY151" s="249" t="s">
        <v>130</v>
      </c>
    </row>
    <row r="152" s="13" customFormat="1">
      <c r="A152" s="13"/>
      <c r="B152" s="239"/>
      <c r="C152" s="240"/>
      <c r="D152" s="230" t="s">
        <v>154</v>
      </c>
      <c r="E152" s="241" t="s">
        <v>1</v>
      </c>
      <c r="F152" s="242" t="s">
        <v>337</v>
      </c>
      <c r="G152" s="240"/>
      <c r="H152" s="243">
        <v>0.10299999999999999</v>
      </c>
      <c r="I152" s="244"/>
      <c r="J152" s="240"/>
      <c r="K152" s="240"/>
      <c r="L152" s="245"/>
      <c r="M152" s="246"/>
      <c r="N152" s="247"/>
      <c r="O152" s="247"/>
      <c r="P152" s="247"/>
      <c r="Q152" s="247"/>
      <c r="R152" s="247"/>
      <c r="S152" s="247"/>
      <c r="T152" s="248"/>
      <c r="U152" s="13"/>
      <c r="V152" s="13"/>
      <c r="W152" s="13"/>
      <c r="X152" s="13"/>
      <c r="Y152" s="13"/>
      <c r="Z152" s="13"/>
      <c r="AA152" s="13"/>
      <c r="AB152" s="13"/>
      <c r="AC152" s="13"/>
      <c r="AD152" s="13"/>
      <c r="AE152" s="13"/>
      <c r="AT152" s="249" t="s">
        <v>154</v>
      </c>
      <c r="AU152" s="249" t="s">
        <v>86</v>
      </c>
      <c r="AV152" s="13" t="s">
        <v>88</v>
      </c>
      <c r="AW152" s="13" t="s">
        <v>34</v>
      </c>
      <c r="AX152" s="13" t="s">
        <v>78</v>
      </c>
      <c r="AY152" s="249" t="s">
        <v>130</v>
      </c>
    </row>
    <row r="153" s="14" customFormat="1">
      <c r="A153" s="14"/>
      <c r="B153" s="250"/>
      <c r="C153" s="251"/>
      <c r="D153" s="230" t="s">
        <v>154</v>
      </c>
      <c r="E153" s="252" t="s">
        <v>1</v>
      </c>
      <c r="F153" s="253" t="s">
        <v>158</v>
      </c>
      <c r="G153" s="251"/>
      <c r="H153" s="254">
        <v>0.20200000000000001</v>
      </c>
      <c r="I153" s="255"/>
      <c r="J153" s="251"/>
      <c r="K153" s="251"/>
      <c r="L153" s="256"/>
      <c r="M153" s="257"/>
      <c r="N153" s="258"/>
      <c r="O153" s="258"/>
      <c r="P153" s="258"/>
      <c r="Q153" s="258"/>
      <c r="R153" s="258"/>
      <c r="S153" s="258"/>
      <c r="T153" s="259"/>
      <c r="U153" s="14"/>
      <c r="V153" s="14"/>
      <c r="W153" s="14"/>
      <c r="X153" s="14"/>
      <c r="Y153" s="14"/>
      <c r="Z153" s="14"/>
      <c r="AA153" s="14"/>
      <c r="AB153" s="14"/>
      <c r="AC153" s="14"/>
      <c r="AD153" s="14"/>
      <c r="AE153" s="14"/>
      <c r="AT153" s="260" t="s">
        <v>154</v>
      </c>
      <c r="AU153" s="260" t="s">
        <v>86</v>
      </c>
      <c r="AV153" s="14" t="s">
        <v>136</v>
      </c>
      <c r="AW153" s="14" t="s">
        <v>34</v>
      </c>
      <c r="AX153" s="14" t="s">
        <v>86</v>
      </c>
      <c r="AY153" s="260" t="s">
        <v>130</v>
      </c>
    </row>
    <row r="154" s="2" customFormat="1" ht="24.15" customHeight="1">
      <c r="A154" s="38"/>
      <c r="B154" s="39"/>
      <c r="C154" s="210" t="s">
        <v>146</v>
      </c>
      <c r="D154" s="210" t="s">
        <v>131</v>
      </c>
      <c r="E154" s="211" t="s">
        <v>338</v>
      </c>
      <c r="F154" s="212" t="s">
        <v>339</v>
      </c>
      <c r="G154" s="213" t="s">
        <v>209</v>
      </c>
      <c r="H154" s="214">
        <v>2.024</v>
      </c>
      <c r="I154" s="215"/>
      <c r="J154" s="216">
        <f>ROUND(I154*H154,2)</f>
        <v>0</v>
      </c>
      <c r="K154" s="212" t="s">
        <v>150</v>
      </c>
      <c r="L154" s="44"/>
      <c r="M154" s="217" t="s">
        <v>1</v>
      </c>
      <c r="N154" s="218" t="s">
        <v>43</v>
      </c>
      <c r="O154" s="91"/>
      <c r="P154" s="219">
        <f>O154*H154</f>
        <v>0</v>
      </c>
      <c r="Q154" s="219">
        <v>2.5018699999999998</v>
      </c>
      <c r="R154" s="219">
        <f>Q154*H154</f>
        <v>5.06378488</v>
      </c>
      <c r="S154" s="219">
        <v>0</v>
      </c>
      <c r="T154" s="220">
        <f>S154*H154</f>
        <v>0</v>
      </c>
      <c r="U154" s="38"/>
      <c r="V154" s="38"/>
      <c r="W154" s="38"/>
      <c r="X154" s="38"/>
      <c r="Y154" s="38"/>
      <c r="Z154" s="38"/>
      <c r="AA154" s="38"/>
      <c r="AB154" s="38"/>
      <c r="AC154" s="38"/>
      <c r="AD154" s="38"/>
      <c r="AE154" s="38"/>
      <c r="AR154" s="221" t="s">
        <v>136</v>
      </c>
      <c r="AT154" s="221" t="s">
        <v>131</v>
      </c>
      <c r="AU154" s="221" t="s">
        <v>86</v>
      </c>
      <c r="AY154" s="17" t="s">
        <v>130</v>
      </c>
      <c r="BE154" s="222">
        <f>IF(N154="základní",J154,0)</f>
        <v>0</v>
      </c>
      <c r="BF154" s="222">
        <f>IF(N154="snížená",J154,0)</f>
        <v>0</v>
      </c>
      <c r="BG154" s="222">
        <f>IF(N154="zákl. přenesená",J154,0)</f>
        <v>0</v>
      </c>
      <c r="BH154" s="222">
        <f>IF(N154="sníž. přenesená",J154,0)</f>
        <v>0</v>
      </c>
      <c r="BI154" s="222">
        <f>IF(N154="nulová",J154,0)</f>
        <v>0</v>
      </c>
      <c r="BJ154" s="17" t="s">
        <v>86</v>
      </c>
      <c r="BK154" s="222">
        <f>ROUND(I154*H154,2)</f>
        <v>0</v>
      </c>
      <c r="BL154" s="17" t="s">
        <v>136</v>
      </c>
      <c r="BM154" s="221" t="s">
        <v>151</v>
      </c>
    </row>
    <row r="155" s="2" customFormat="1">
      <c r="A155" s="38"/>
      <c r="B155" s="39"/>
      <c r="C155" s="40"/>
      <c r="D155" s="223" t="s">
        <v>152</v>
      </c>
      <c r="E155" s="40"/>
      <c r="F155" s="224" t="s">
        <v>340</v>
      </c>
      <c r="G155" s="40"/>
      <c r="H155" s="40"/>
      <c r="I155" s="225"/>
      <c r="J155" s="40"/>
      <c r="K155" s="40"/>
      <c r="L155" s="44"/>
      <c r="M155" s="226"/>
      <c r="N155" s="227"/>
      <c r="O155" s="91"/>
      <c r="P155" s="91"/>
      <c r="Q155" s="91"/>
      <c r="R155" s="91"/>
      <c r="S155" s="91"/>
      <c r="T155" s="92"/>
      <c r="U155" s="38"/>
      <c r="V155" s="38"/>
      <c r="W155" s="38"/>
      <c r="X155" s="38"/>
      <c r="Y155" s="38"/>
      <c r="Z155" s="38"/>
      <c r="AA155" s="38"/>
      <c r="AB155" s="38"/>
      <c r="AC155" s="38"/>
      <c r="AD155" s="38"/>
      <c r="AE155" s="38"/>
      <c r="AT155" s="17" t="s">
        <v>152</v>
      </c>
      <c r="AU155" s="17" t="s">
        <v>86</v>
      </c>
    </row>
    <row r="156" s="12" customFormat="1">
      <c r="A156" s="12"/>
      <c r="B156" s="228"/>
      <c r="C156" s="229"/>
      <c r="D156" s="230" t="s">
        <v>154</v>
      </c>
      <c r="E156" s="231" t="s">
        <v>1</v>
      </c>
      <c r="F156" s="232" t="s">
        <v>321</v>
      </c>
      <c r="G156" s="229"/>
      <c r="H156" s="231" t="s">
        <v>1</v>
      </c>
      <c r="I156" s="233"/>
      <c r="J156" s="229"/>
      <c r="K156" s="229"/>
      <c r="L156" s="234"/>
      <c r="M156" s="235"/>
      <c r="N156" s="236"/>
      <c r="O156" s="236"/>
      <c r="P156" s="236"/>
      <c r="Q156" s="236"/>
      <c r="R156" s="236"/>
      <c r="S156" s="236"/>
      <c r="T156" s="237"/>
      <c r="U156" s="12"/>
      <c r="V156" s="12"/>
      <c r="W156" s="12"/>
      <c r="X156" s="12"/>
      <c r="Y156" s="12"/>
      <c r="Z156" s="12"/>
      <c r="AA156" s="12"/>
      <c r="AB156" s="12"/>
      <c r="AC156" s="12"/>
      <c r="AD156" s="12"/>
      <c r="AE156" s="12"/>
      <c r="AT156" s="238" t="s">
        <v>154</v>
      </c>
      <c r="AU156" s="238" t="s">
        <v>86</v>
      </c>
      <c r="AV156" s="12" t="s">
        <v>86</v>
      </c>
      <c r="AW156" s="12" t="s">
        <v>34</v>
      </c>
      <c r="AX156" s="12" t="s">
        <v>78</v>
      </c>
      <c r="AY156" s="238" t="s">
        <v>130</v>
      </c>
    </row>
    <row r="157" s="13" customFormat="1">
      <c r="A157" s="13"/>
      <c r="B157" s="239"/>
      <c r="C157" s="240"/>
      <c r="D157" s="230" t="s">
        <v>154</v>
      </c>
      <c r="E157" s="241" t="s">
        <v>1</v>
      </c>
      <c r="F157" s="242" t="s">
        <v>341</v>
      </c>
      <c r="G157" s="240"/>
      <c r="H157" s="243">
        <v>0.64000000000000001</v>
      </c>
      <c r="I157" s="244"/>
      <c r="J157" s="240"/>
      <c r="K157" s="240"/>
      <c r="L157" s="245"/>
      <c r="M157" s="246"/>
      <c r="N157" s="247"/>
      <c r="O157" s="247"/>
      <c r="P157" s="247"/>
      <c r="Q157" s="247"/>
      <c r="R157" s="247"/>
      <c r="S157" s="247"/>
      <c r="T157" s="248"/>
      <c r="U157" s="13"/>
      <c r="V157" s="13"/>
      <c r="W157" s="13"/>
      <c r="X157" s="13"/>
      <c r="Y157" s="13"/>
      <c r="Z157" s="13"/>
      <c r="AA157" s="13"/>
      <c r="AB157" s="13"/>
      <c r="AC157" s="13"/>
      <c r="AD157" s="13"/>
      <c r="AE157" s="13"/>
      <c r="AT157" s="249" t="s">
        <v>154</v>
      </c>
      <c r="AU157" s="249" t="s">
        <v>86</v>
      </c>
      <c r="AV157" s="13" t="s">
        <v>88</v>
      </c>
      <c r="AW157" s="13" t="s">
        <v>34</v>
      </c>
      <c r="AX157" s="13" t="s">
        <v>78</v>
      </c>
      <c r="AY157" s="249" t="s">
        <v>130</v>
      </c>
    </row>
    <row r="158" s="13" customFormat="1">
      <c r="A158" s="13"/>
      <c r="B158" s="239"/>
      <c r="C158" s="240"/>
      <c r="D158" s="230" t="s">
        <v>154</v>
      </c>
      <c r="E158" s="241" t="s">
        <v>1</v>
      </c>
      <c r="F158" s="242" t="s">
        <v>342</v>
      </c>
      <c r="G158" s="240"/>
      <c r="H158" s="243">
        <v>0.35199999999999998</v>
      </c>
      <c r="I158" s="244"/>
      <c r="J158" s="240"/>
      <c r="K158" s="240"/>
      <c r="L158" s="245"/>
      <c r="M158" s="246"/>
      <c r="N158" s="247"/>
      <c r="O158" s="247"/>
      <c r="P158" s="247"/>
      <c r="Q158" s="247"/>
      <c r="R158" s="247"/>
      <c r="S158" s="247"/>
      <c r="T158" s="248"/>
      <c r="U158" s="13"/>
      <c r="V158" s="13"/>
      <c r="W158" s="13"/>
      <c r="X158" s="13"/>
      <c r="Y158" s="13"/>
      <c r="Z158" s="13"/>
      <c r="AA158" s="13"/>
      <c r="AB158" s="13"/>
      <c r="AC158" s="13"/>
      <c r="AD158" s="13"/>
      <c r="AE158" s="13"/>
      <c r="AT158" s="249" t="s">
        <v>154</v>
      </c>
      <c r="AU158" s="249" t="s">
        <v>86</v>
      </c>
      <c r="AV158" s="13" t="s">
        <v>88</v>
      </c>
      <c r="AW158" s="13" t="s">
        <v>34</v>
      </c>
      <c r="AX158" s="13" t="s">
        <v>78</v>
      </c>
      <c r="AY158" s="249" t="s">
        <v>130</v>
      </c>
    </row>
    <row r="159" s="13" customFormat="1">
      <c r="A159" s="13"/>
      <c r="B159" s="239"/>
      <c r="C159" s="240"/>
      <c r="D159" s="230" t="s">
        <v>154</v>
      </c>
      <c r="E159" s="241" t="s">
        <v>1</v>
      </c>
      <c r="F159" s="242" t="s">
        <v>343</v>
      </c>
      <c r="G159" s="240"/>
      <c r="H159" s="243">
        <v>1.032</v>
      </c>
      <c r="I159" s="244"/>
      <c r="J159" s="240"/>
      <c r="K159" s="240"/>
      <c r="L159" s="245"/>
      <c r="M159" s="246"/>
      <c r="N159" s="247"/>
      <c r="O159" s="247"/>
      <c r="P159" s="247"/>
      <c r="Q159" s="247"/>
      <c r="R159" s="247"/>
      <c r="S159" s="247"/>
      <c r="T159" s="248"/>
      <c r="U159" s="13"/>
      <c r="V159" s="13"/>
      <c r="W159" s="13"/>
      <c r="X159" s="13"/>
      <c r="Y159" s="13"/>
      <c r="Z159" s="13"/>
      <c r="AA159" s="13"/>
      <c r="AB159" s="13"/>
      <c r="AC159" s="13"/>
      <c r="AD159" s="13"/>
      <c r="AE159" s="13"/>
      <c r="AT159" s="249" t="s">
        <v>154</v>
      </c>
      <c r="AU159" s="249" t="s">
        <v>86</v>
      </c>
      <c r="AV159" s="13" t="s">
        <v>88</v>
      </c>
      <c r="AW159" s="13" t="s">
        <v>34</v>
      </c>
      <c r="AX159" s="13" t="s">
        <v>78</v>
      </c>
      <c r="AY159" s="249" t="s">
        <v>130</v>
      </c>
    </row>
    <row r="160" s="14" customFormat="1">
      <c r="A160" s="14"/>
      <c r="B160" s="250"/>
      <c r="C160" s="251"/>
      <c r="D160" s="230" t="s">
        <v>154</v>
      </c>
      <c r="E160" s="252" t="s">
        <v>1</v>
      </c>
      <c r="F160" s="253" t="s">
        <v>158</v>
      </c>
      <c r="G160" s="251"/>
      <c r="H160" s="254">
        <v>2.024</v>
      </c>
      <c r="I160" s="255"/>
      <c r="J160" s="251"/>
      <c r="K160" s="251"/>
      <c r="L160" s="256"/>
      <c r="M160" s="257"/>
      <c r="N160" s="258"/>
      <c r="O160" s="258"/>
      <c r="P160" s="258"/>
      <c r="Q160" s="258"/>
      <c r="R160" s="258"/>
      <c r="S160" s="258"/>
      <c r="T160" s="259"/>
      <c r="U160" s="14"/>
      <c r="V160" s="14"/>
      <c r="W160" s="14"/>
      <c r="X160" s="14"/>
      <c r="Y160" s="14"/>
      <c r="Z160" s="14"/>
      <c r="AA160" s="14"/>
      <c r="AB160" s="14"/>
      <c r="AC160" s="14"/>
      <c r="AD160" s="14"/>
      <c r="AE160" s="14"/>
      <c r="AT160" s="260" t="s">
        <v>154</v>
      </c>
      <c r="AU160" s="260" t="s">
        <v>86</v>
      </c>
      <c r="AV160" s="14" t="s">
        <v>136</v>
      </c>
      <c r="AW160" s="14" t="s">
        <v>34</v>
      </c>
      <c r="AX160" s="14" t="s">
        <v>86</v>
      </c>
      <c r="AY160" s="260" t="s">
        <v>130</v>
      </c>
    </row>
    <row r="161" s="2" customFormat="1" ht="21.75" customHeight="1">
      <c r="A161" s="38"/>
      <c r="B161" s="39"/>
      <c r="C161" s="210" t="s">
        <v>142</v>
      </c>
      <c r="D161" s="210" t="s">
        <v>131</v>
      </c>
      <c r="E161" s="211" t="s">
        <v>344</v>
      </c>
      <c r="F161" s="212" t="s">
        <v>345</v>
      </c>
      <c r="G161" s="213" t="s">
        <v>219</v>
      </c>
      <c r="H161" s="214">
        <v>0.44600000000000001</v>
      </c>
      <c r="I161" s="215"/>
      <c r="J161" s="216">
        <f>ROUND(I161*H161,2)</f>
        <v>0</v>
      </c>
      <c r="K161" s="212" t="s">
        <v>150</v>
      </c>
      <c r="L161" s="44"/>
      <c r="M161" s="217" t="s">
        <v>1</v>
      </c>
      <c r="N161" s="218" t="s">
        <v>43</v>
      </c>
      <c r="O161" s="91"/>
      <c r="P161" s="219">
        <f>O161*H161</f>
        <v>0</v>
      </c>
      <c r="Q161" s="219">
        <v>1.0606199999999999</v>
      </c>
      <c r="R161" s="219">
        <f>Q161*H161</f>
        <v>0.47303651999999996</v>
      </c>
      <c r="S161" s="219">
        <v>0</v>
      </c>
      <c r="T161" s="220">
        <f>S161*H161</f>
        <v>0</v>
      </c>
      <c r="U161" s="38"/>
      <c r="V161" s="38"/>
      <c r="W161" s="38"/>
      <c r="X161" s="38"/>
      <c r="Y161" s="38"/>
      <c r="Z161" s="38"/>
      <c r="AA161" s="38"/>
      <c r="AB161" s="38"/>
      <c r="AC161" s="38"/>
      <c r="AD161" s="38"/>
      <c r="AE161" s="38"/>
      <c r="AR161" s="221" t="s">
        <v>136</v>
      </c>
      <c r="AT161" s="221" t="s">
        <v>131</v>
      </c>
      <c r="AU161" s="221" t="s">
        <v>86</v>
      </c>
      <c r="AY161" s="17" t="s">
        <v>130</v>
      </c>
      <c r="BE161" s="222">
        <f>IF(N161="základní",J161,0)</f>
        <v>0</v>
      </c>
      <c r="BF161" s="222">
        <f>IF(N161="snížená",J161,0)</f>
        <v>0</v>
      </c>
      <c r="BG161" s="222">
        <f>IF(N161="zákl. přenesená",J161,0)</f>
        <v>0</v>
      </c>
      <c r="BH161" s="222">
        <f>IF(N161="sníž. přenesená",J161,0)</f>
        <v>0</v>
      </c>
      <c r="BI161" s="222">
        <f>IF(N161="nulová",J161,0)</f>
        <v>0</v>
      </c>
      <c r="BJ161" s="17" t="s">
        <v>86</v>
      </c>
      <c r="BK161" s="222">
        <f>ROUND(I161*H161,2)</f>
        <v>0</v>
      </c>
      <c r="BL161" s="17" t="s">
        <v>136</v>
      </c>
      <c r="BM161" s="221" t="s">
        <v>8</v>
      </c>
    </row>
    <row r="162" s="2" customFormat="1">
      <c r="A162" s="38"/>
      <c r="B162" s="39"/>
      <c r="C162" s="40"/>
      <c r="D162" s="223" t="s">
        <v>152</v>
      </c>
      <c r="E162" s="40"/>
      <c r="F162" s="224" t="s">
        <v>346</v>
      </c>
      <c r="G162" s="40"/>
      <c r="H162" s="40"/>
      <c r="I162" s="225"/>
      <c r="J162" s="40"/>
      <c r="K162" s="40"/>
      <c r="L162" s="44"/>
      <c r="M162" s="226"/>
      <c r="N162" s="227"/>
      <c r="O162" s="91"/>
      <c r="P162" s="91"/>
      <c r="Q162" s="91"/>
      <c r="R162" s="91"/>
      <c r="S162" s="91"/>
      <c r="T162" s="92"/>
      <c r="U162" s="38"/>
      <c r="V162" s="38"/>
      <c r="W162" s="38"/>
      <c r="X162" s="38"/>
      <c r="Y162" s="38"/>
      <c r="Z162" s="38"/>
      <c r="AA162" s="38"/>
      <c r="AB162" s="38"/>
      <c r="AC162" s="38"/>
      <c r="AD162" s="38"/>
      <c r="AE162" s="38"/>
      <c r="AT162" s="17" t="s">
        <v>152</v>
      </c>
      <c r="AU162" s="17" t="s">
        <v>86</v>
      </c>
    </row>
    <row r="163" s="12" customFormat="1">
      <c r="A163" s="12"/>
      <c r="B163" s="228"/>
      <c r="C163" s="229"/>
      <c r="D163" s="230" t="s">
        <v>154</v>
      </c>
      <c r="E163" s="231" t="s">
        <v>1</v>
      </c>
      <c r="F163" s="232" t="s">
        <v>321</v>
      </c>
      <c r="G163" s="229"/>
      <c r="H163" s="231" t="s">
        <v>1</v>
      </c>
      <c r="I163" s="233"/>
      <c r="J163" s="229"/>
      <c r="K163" s="229"/>
      <c r="L163" s="234"/>
      <c r="M163" s="235"/>
      <c r="N163" s="236"/>
      <c r="O163" s="236"/>
      <c r="P163" s="236"/>
      <c r="Q163" s="236"/>
      <c r="R163" s="236"/>
      <c r="S163" s="236"/>
      <c r="T163" s="237"/>
      <c r="U163" s="12"/>
      <c r="V163" s="12"/>
      <c r="W163" s="12"/>
      <c r="X163" s="12"/>
      <c r="Y163" s="12"/>
      <c r="Z163" s="12"/>
      <c r="AA163" s="12"/>
      <c r="AB163" s="12"/>
      <c r="AC163" s="12"/>
      <c r="AD163" s="12"/>
      <c r="AE163" s="12"/>
      <c r="AT163" s="238" t="s">
        <v>154</v>
      </c>
      <c r="AU163" s="238" t="s">
        <v>86</v>
      </c>
      <c r="AV163" s="12" t="s">
        <v>86</v>
      </c>
      <c r="AW163" s="12" t="s">
        <v>34</v>
      </c>
      <c r="AX163" s="12" t="s">
        <v>78</v>
      </c>
      <c r="AY163" s="238" t="s">
        <v>130</v>
      </c>
    </row>
    <row r="164" s="13" customFormat="1">
      <c r="A164" s="13"/>
      <c r="B164" s="239"/>
      <c r="C164" s="240"/>
      <c r="D164" s="230" t="s">
        <v>154</v>
      </c>
      <c r="E164" s="241" t="s">
        <v>1</v>
      </c>
      <c r="F164" s="242" t="s">
        <v>347</v>
      </c>
      <c r="G164" s="240"/>
      <c r="H164" s="243">
        <v>0.44600000000000001</v>
      </c>
      <c r="I164" s="244"/>
      <c r="J164" s="240"/>
      <c r="K164" s="240"/>
      <c r="L164" s="245"/>
      <c r="M164" s="246"/>
      <c r="N164" s="247"/>
      <c r="O164" s="247"/>
      <c r="P164" s="247"/>
      <c r="Q164" s="247"/>
      <c r="R164" s="247"/>
      <c r="S164" s="247"/>
      <c r="T164" s="248"/>
      <c r="U164" s="13"/>
      <c r="V164" s="13"/>
      <c r="W164" s="13"/>
      <c r="X164" s="13"/>
      <c r="Y164" s="13"/>
      <c r="Z164" s="13"/>
      <c r="AA164" s="13"/>
      <c r="AB164" s="13"/>
      <c r="AC164" s="13"/>
      <c r="AD164" s="13"/>
      <c r="AE164" s="13"/>
      <c r="AT164" s="249" t="s">
        <v>154</v>
      </c>
      <c r="AU164" s="249" t="s">
        <v>86</v>
      </c>
      <c r="AV164" s="13" t="s">
        <v>88</v>
      </c>
      <c r="AW164" s="13" t="s">
        <v>34</v>
      </c>
      <c r="AX164" s="13" t="s">
        <v>78</v>
      </c>
      <c r="AY164" s="249" t="s">
        <v>130</v>
      </c>
    </row>
    <row r="165" s="14" customFormat="1">
      <c r="A165" s="14"/>
      <c r="B165" s="250"/>
      <c r="C165" s="251"/>
      <c r="D165" s="230" t="s">
        <v>154</v>
      </c>
      <c r="E165" s="252" t="s">
        <v>1</v>
      </c>
      <c r="F165" s="253" t="s">
        <v>158</v>
      </c>
      <c r="G165" s="251"/>
      <c r="H165" s="254">
        <v>0.44600000000000001</v>
      </c>
      <c r="I165" s="255"/>
      <c r="J165" s="251"/>
      <c r="K165" s="251"/>
      <c r="L165" s="256"/>
      <c r="M165" s="257"/>
      <c r="N165" s="258"/>
      <c r="O165" s="258"/>
      <c r="P165" s="258"/>
      <c r="Q165" s="258"/>
      <c r="R165" s="258"/>
      <c r="S165" s="258"/>
      <c r="T165" s="259"/>
      <c r="U165" s="14"/>
      <c r="V165" s="14"/>
      <c r="W165" s="14"/>
      <c r="X165" s="14"/>
      <c r="Y165" s="14"/>
      <c r="Z165" s="14"/>
      <c r="AA165" s="14"/>
      <c r="AB165" s="14"/>
      <c r="AC165" s="14"/>
      <c r="AD165" s="14"/>
      <c r="AE165" s="14"/>
      <c r="AT165" s="260" t="s">
        <v>154</v>
      </c>
      <c r="AU165" s="260" t="s">
        <v>86</v>
      </c>
      <c r="AV165" s="14" t="s">
        <v>136</v>
      </c>
      <c r="AW165" s="14" t="s">
        <v>34</v>
      </c>
      <c r="AX165" s="14" t="s">
        <v>86</v>
      </c>
      <c r="AY165" s="260" t="s">
        <v>130</v>
      </c>
    </row>
    <row r="166" s="2" customFormat="1" ht="21.75" customHeight="1">
      <c r="A166" s="38"/>
      <c r="B166" s="39"/>
      <c r="C166" s="210" t="s">
        <v>163</v>
      </c>
      <c r="D166" s="210" t="s">
        <v>131</v>
      </c>
      <c r="E166" s="211" t="s">
        <v>348</v>
      </c>
      <c r="F166" s="212" t="s">
        <v>349</v>
      </c>
      <c r="G166" s="213" t="s">
        <v>161</v>
      </c>
      <c r="H166" s="214">
        <v>3.4990000000000001</v>
      </c>
      <c r="I166" s="215"/>
      <c r="J166" s="216">
        <f>ROUND(I166*H166,2)</f>
        <v>0</v>
      </c>
      <c r="K166" s="212" t="s">
        <v>135</v>
      </c>
      <c r="L166" s="44"/>
      <c r="M166" s="217" t="s">
        <v>1</v>
      </c>
      <c r="N166" s="218" t="s">
        <v>43</v>
      </c>
      <c r="O166" s="91"/>
      <c r="P166" s="219">
        <f>O166*H166</f>
        <v>0</v>
      </c>
      <c r="Q166" s="219">
        <v>0</v>
      </c>
      <c r="R166" s="219">
        <f>Q166*H166</f>
        <v>0</v>
      </c>
      <c r="S166" s="219">
        <v>0</v>
      </c>
      <c r="T166" s="220">
        <f>S166*H166</f>
        <v>0</v>
      </c>
      <c r="U166" s="38"/>
      <c r="V166" s="38"/>
      <c r="W166" s="38"/>
      <c r="X166" s="38"/>
      <c r="Y166" s="38"/>
      <c r="Z166" s="38"/>
      <c r="AA166" s="38"/>
      <c r="AB166" s="38"/>
      <c r="AC166" s="38"/>
      <c r="AD166" s="38"/>
      <c r="AE166" s="38"/>
      <c r="AR166" s="221" t="s">
        <v>136</v>
      </c>
      <c r="AT166" s="221" t="s">
        <v>131</v>
      </c>
      <c r="AU166" s="221" t="s">
        <v>86</v>
      </c>
      <c r="AY166" s="17" t="s">
        <v>130</v>
      </c>
      <c r="BE166" s="222">
        <f>IF(N166="základní",J166,0)</f>
        <v>0</v>
      </c>
      <c r="BF166" s="222">
        <f>IF(N166="snížená",J166,0)</f>
        <v>0</v>
      </c>
      <c r="BG166" s="222">
        <f>IF(N166="zákl. přenesená",J166,0)</f>
        <v>0</v>
      </c>
      <c r="BH166" s="222">
        <f>IF(N166="sníž. přenesená",J166,0)</f>
        <v>0</v>
      </c>
      <c r="BI166" s="222">
        <f>IF(N166="nulová",J166,0)</f>
        <v>0</v>
      </c>
      <c r="BJ166" s="17" t="s">
        <v>86</v>
      </c>
      <c r="BK166" s="222">
        <f>ROUND(I166*H166,2)</f>
        <v>0</v>
      </c>
      <c r="BL166" s="17" t="s">
        <v>136</v>
      </c>
      <c r="BM166" s="221" t="s">
        <v>166</v>
      </c>
    </row>
    <row r="167" s="11" customFormat="1" ht="25.92" customHeight="1">
      <c r="A167" s="11"/>
      <c r="B167" s="196"/>
      <c r="C167" s="197"/>
      <c r="D167" s="198" t="s">
        <v>77</v>
      </c>
      <c r="E167" s="199" t="s">
        <v>139</v>
      </c>
      <c r="F167" s="199" t="s">
        <v>350</v>
      </c>
      <c r="G167" s="197"/>
      <c r="H167" s="197"/>
      <c r="I167" s="200"/>
      <c r="J167" s="201">
        <f>BK167</f>
        <v>0</v>
      </c>
      <c r="K167" s="197"/>
      <c r="L167" s="202"/>
      <c r="M167" s="203"/>
      <c r="N167" s="204"/>
      <c r="O167" s="204"/>
      <c r="P167" s="205">
        <f>SUM(P168:P186)</f>
        <v>0</v>
      </c>
      <c r="Q167" s="204"/>
      <c r="R167" s="205">
        <f>SUM(R168:R186)</f>
        <v>1.1260000000000001</v>
      </c>
      <c r="S167" s="204"/>
      <c r="T167" s="206">
        <f>SUM(T168:T186)</f>
        <v>0</v>
      </c>
      <c r="U167" s="11"/>
      <c r="V167" s="11"/>
      <c r="W167" s="11"/>
      <c r="X167" s="11"/>
      <c r="Y167" s="11"/>
      <c r="Z167" s="11"/>
      <c r="AA167" s="11"/>
      <c r="AB167" s="11"/>
      <c r="AC167" s="11"/>
      <c r="AD167" s="11"/>
      <c r="AE167" s="11"/>
      <c r="AR167" s="207" t="s">
        <v>86</v>
      </c>
      <c r="AT167" s="208" t="s">
        <v>77</v>
      </c>
      <c r="AU167" s="208" t="s">
        <v>78</v>
      </c>
      <c r="AY167" s="207" t="s">
        <v>130</v>
      </c>
      <c r="BK167" s="209">
        <f>SUM(BK168:BK186)</f>
        <v>0</v>
      </c>
    </row>
    <row r="168" s="2" customFormat="1" ht="21.75" customHeight="1">
      <c r="A168" s="38"/>
      <c r="B168" s="39"/>
      <c r="C168" s="210" t="s">
        <v>145</v>
      </c>
      <c r="D168" s="210" t="s">
        <v>131</v>
      </c>
      <c r="E168" s="211" t="s">
        <v>351</v>
      </c>
      <c r="F168" s="212" t="s">
        <v>352</v>
      </c>
      <c r="G168" s="213" t="s">
        <v>219</v>
      </c>
      <c r="H168" s="214">
        <v>1.022</v>
      </c>
      <c r="I168" s="215"/>
      <c r="J168" s="216">
        <f>ROUND(I168*H168,2)</f>
        <v>0</v>
      </c>
      <c r="K168" s="212" t="s">
        <v>150</v>
      </c>
      <c r="L168" s="44"/>
      <c r="M168" s="217" t="s">
        <v>1</v>
      </c>
      <c r="N168" s="218" t="s">
        <v>43</v>
      </c>
      <c r="O168" s="91"/>
      <c r="P168" s="219">
        <f>O168*H168</f>
        <v>0</v>
      </c>
      <c r="Q168" s="219">
        <v>0</v>
      </c>
      <c r="R168" s="219">
        <f>Q168*H168</f>
        <v>0</v>
      </c>
      <c r="S168" s="219">
        <v>0</v>
      </c>
      <c r="T168" s="220">
        <f>S168*H168</f>
        <v>0</v>
      </c>
      <c r="U168" s="38"/>
      <c r="V168" s="38"/>
      <c r="W168" s="38"/>
      <c r="X168" s="38"/>
      <c r="Y168" s="38"/>
      <c r="Z168" s="38"/>
      <c r="AA168" s="38"/>
      <c r="AB168" s="38"/>
      <c r="AC168" s="38"/>
      <c r="AD168" s="38"/>
      <c r="AE168" s="38"/>
      <c r="AR168" s="221" t="s">
        <v>136</v>
      </c>
      <c r="AT168" s="221" t="s">
        <v>131</v>
      </c>
      <c r="AU168" s="221" t="s">
        <v>86</v>
      </c>
      <c r="AY168" s="17" t="s">
        <v>130</v>
      </c>
      <c r="BE168" s="222">
        <f>IF(N168="základní",J168,0)</f>
        <v>0</v>
      </c>
      <c r="BF168" s="222">
        <f>IF(N168="snížená",J168,0)</f>
        <v>0</v>
      </c>
      <c r="BG168" s="222">
        <f>IF(N168="zákl. přenesená",J168,0)</f>
        <v>0</v>
      </c>
      <c r="BH168" s="222">
        <f>IF(N168="sníž. přenesená",J168,0)</f>
        <v>0</v>
      </c>
      <c r="BI168" s="222">
        <f>IF(N168="nulová",J168,0)</f>
        <v>0</v>
      </c>
      <c r="BJ168" s="17" t="s">
        <v>86</v>
      </c>
      <c r="BK168" s="222">
        <f>ROUND(I168*H168,2)</f>
        <v>0</v>
      </c>
      <c r="BL168" s="17" t="s">
        <v>136</v>
      </c>
      <c r="BM168" s="221" t="s">
        <v>170</v>
      </c>
    </row>
    <row r="169" s="2" customFormat="1">
      <c r="A169" s="38"/>
      <c r="B169" s="39"/>
      <c r="C169" s="40"/>
      <c r="D169" s="223" t="s">
        <v>152</v>
      </c>
      <c r="E169" s="40"/>
      <c r="F169" s="224" t="s">
        <v>353</v>
      </c>
      <c r="G169" s="40"/>
      <c r="H169" s="40"/>
      <c r="I169" s="225"/>
      <c r="J169" s="40"/>
      <c r="K169" s="40"/>
      <c r="L169" s="44"/>
      <c r="M169" s="226"/>
      <c r="N169" s="227"/>
      <c r="O169" s="91"/>
      <c r="P169" s="91"/>
      <c r="Q169" s="91"/>
      <c r="R169" s="91"/>
      <c r="S169" s="91"/>
      <c r="T169" s="92"/>
      <c r="U169" s="38"/>
      <c r="V169" s="38"/>
      <c r="W169" s="38"/>
      <c r="X169" s="38"/>
      <c r="Y169" s="38"/>
      <c r="Z169" s="38"/>
      <c r="AA169" s="38"/>
      <c r="AB169" s="38"/>
      <c r="AC169" s="38"/>
      <c r="AD169" s="38"/>
      <c r="AE169" s="38"/>
      <c r="AT169" s="17" t="s">
        <v>152</v>
      </c>
      <c r="AU169" s="17" t="s">
        <v>86</v>
      </c>
    </row>
    <row r="170" s="12" customFormat="1">
      <c r="A170" s="12"/>
      <c r="B170" s="228"/>
      <c r="C170" s="229"/>
      <c r="D170" s="230" t="s">
        <v>154</v>
      </c>
      <c r="E170" s="231" t="s">
        <v>1</v>
      </c>
      <c r="F170" s="232" t="s">
        <v>354</v>
      </c>
      <c r="G170" s="229"/>
      <c r="H170" s="231" t="s">
        <v>1</v>
      </c>
      <c r="I170" s="233"/>
      <c r="J170" s="229"/>
      <c r="K170" s="229"/>
      <c r="L170" s="234"/>
      <c r="M170" s="235"/>
      <c r="N170" s="236"/>
      <c r="O170" s="236"/>
      <c r="P170" s="236"/>
      <c r="Q170" s="236"/>
      <c r="R170" s="236"/>
      <c r="S170" s="236"/>
      <c r="T170" s="237"/>
      <c r="U170" s="12"/>
      <c r="V170" s="12"/>
      <c r="W170" s="12"/>
      <c r="X170" s="12"/>
      <c r="Y170" s="12"/>
      <c r="Z170" s="12"/>
      <c r="AA170" s="12"/>
      <c r="AB170" s="12"/>
      <c r="AC170" s="12"/>
      <c r="AD170" s="12"/>
      <c r="AE170" s="12"/>
      <c r="AT170" s="238" t="s">
        <v>154</v>
      </c>
      <c r="AU170" s="238" t="s">
        <v>86</v>
      </c>
      <c r="AV170" s="12" t="s">
        <v>86</v>
      </c>
      <c r="AW170" s="12" t="s">
        <v>34</v>
      </c>
      <c r="AX170" s="12" t="s">
        <v>78</v>
      </c>
      <c r="AY170" s="238" t="s">
        <v>130</v>
      </c>
    </row>
    <row r="171" s="13" customFormat="1">
      <c r="A171" s="13"/>
      <c r="B171" s="239"/>
      <c r="C171" s="240"/>
      <c r="D171" s="230" t="s">
        <v>154</v>
      </c>
      <c r="E171" s="241" t="s">
        <v>1</v>
      </c>
      <c r="F171" s="242" t="s">
        <v>355</v>
      </c>
      <c r="G171" s="240"/>
      <c r="H171" s="243">
        <v>1.022</v>
      </c>
      <c r="I171" s="244"/>
      <c r="J171" s="240"/>
      <c r="K171" s="240"/>
      <c r="L171" s="245"/>
      <c r="M171" s="246"/>
      <c r="N171" s="247"/>
      <c r="O171" s="247"/>
      <c r="P171" s="247"/>
      <c r="Q171" s="247"/>
      <c r="R171" s="247"/>
      <c r="S171" s="247"/>
      <c r="T171" s="248"/>
      <c r="U171" s="13"/>
      <c r="V171" s="13"/>
      <c r="W171" s="13"/>
      <c r="X171" s="13"/>
      <c r="Y171" s="13"/>
      <c r="Z171" s="13"/>
      <c r="AA171" s="13"/>
      <c r="AB171" s="13"/>
      <c r="AC171" s="13"/>
      <c r="AD171" s="13"/>
      <c r="AE171" s="13"/>
      <c r="AT171" s="249" t="s">
        <v>154</v>
      </c>
      <c r="AU171" s="249" t="s">
        <v>86</v>
      </c>
      <c r="AV171" s="13" t="s">
        <v>88</v>
      </c>
      <c r="AW171" s="13" t="s">
        <v>34</v>
      </c>
      <c r="AX171" s="13" t="s">
        <v>78</v>
      </c>
      <c r="AY171" s="249" t="s">
        <v>130</v>
      </c>
    </row>
    <row r="172" s="14" customFormat="1">
      <c r="A172" s="14"/>
      <c r="B172" s="250"/>
      <c r="C172" s="251"/>
      <c r="D172" s="230" t="s">
        <v>154</v>
      </c>
      <c r="E172" s="252" t="s">
        <v>1</v>
      </c>
      <c r="F172" s="253" t="s">
        <v>158</v>
      </c>
      <c r="G172" s="251"/>
      <c r="H172" s="254">
        <v>1.022</v>
      </c>
      <c r="I172" s="255"/>
      <c r="J172" s="251"/>
      <c r="K172" s="251"/>
      <c r="L172" s="256"/>
      <c r="M172" s="257"/>
      <c r="N172" s="258"/>
      <c r="O172" s="258"/>
      <c r="P172" s="258"/>
      <c r="Q172" s="258"/>
      <c r="R172" s="258"/>
      <c r="S172" s="258"/>
      <c r="T172" s="259"/>
      <c r="U172" s="14"/>
      <c r="V172" s="14"/>
      <c r="W172" s="14"/>
      <c r="X172" s="14"/>
      <c r="Y172" s="14"/>
      <c r="Z172" s="14"/>
      <c r="AA172" s="14"/>
      <c r="AB172" s="14"/>
      <c r="AC172" s="14"/>
      <c r="AD172" s="14"/>
      <c r="AE172" s="14"/>
      <c r="AT172" s="260" t="s">
        <v>154</v>
      </c>
      <c r="AU172" s="260" t="s">
        <v>86</v>
      </c>
      <c r="AV172" s="14" t="s">
        <v>136</v>
      </c>
      <c r="AW172" s="14" t="s">
        <v>34</v>
      </c>
      <c r="AX172" s="14" t="s">
        <v>86</v>
      </c>
      <c r="AY172" s="260" t="s">
        <v>130</v>
      </c>
    </row>
    <row r="173" s="2" customFormat="1" ht="21.75" customHeight="1">
      <c r="A173" s="38"/>
      <c r="B173" s="39"/>
      <c r="C173" s="266" t="s">
        <v>173</v>
      </c>
      <c r="D173" s="266" t="s">
        <v>356</v>
      </c>
      <c r="E173" s="267" t="s">
        <v>357</v>
      </c>
      <c r="F173" s="268" t="s">
        <v>358</v>
      </c>
      <c r="G173" s="269" t="s">
        <v>219</v>
      </c>
      <c r="H173" s="270">
        <v>1.022</v>
      </c>
      <c r="I173" s="271"/>
      <c r="J173" s="272">
        <f>ROUND(I173*H173,2)</f>
        <v>0</v>
      </c>
      <c r="K173" s="268" t="s">
        <v>150</v>
      </c>
      <c r="L173" s="273"/>
      <c r="M173" s="274" t="s">
        <v>1</v>
      </c>
      <c r="N173" s="275" t="s">
        <v>43</v>
      </c>
      <c r="O173" s="91"/>
      <c r="P173" s="219">
        <f>O173*H173</f>
        <v>0</v>
      </c>
      <c r="Q173" s="219">
        <v>1</v>
      </c>
      <c r="R173" s="219">
        <f>Q173*H173</f>
        <v>1.022</v>
      </c>
      <c r="S173" s="219">
        <v>0</v>
      </c>
      <c r="T173" s="220">
        <f>S173*H173</f>
        <v>0</v>
      </c>
      <c r="U173" s="38"/>
      <c r="V173" s="38"/>
      <c r="W173" s="38"/>
      <c r="X173" s="38"/>
      <c r="Y173" s="38"/>
      <c r="Z173" s="38"/>
      <c r="AA173" s="38"/>
      <c r="AB173" s="38"/>
      <c r="AC173" s="38"/>
      <c r="AD173" s="38"/>
      <c r="AE173" s="38"/>
      <c r="AR173" s="221" t="s">
        <v>145</v>
      </c>
      <c r="AT173" s="221" t="s">
        <v>356</v>
      </c>
      <c r="AU173" s="221" t="s">
        <v>86</v>
      </c>
      <c r="AY173" s="17" t="s">
        <v>130</v>
      </c>
      <c r="BE173" s="222">
        <f>IF(N173="základní",J173,0)</f>
        <v>0</v>
      </c>
      <c r="BF173" s="222">
        <f>IF(N173="snížená",J173,0)</f>
        <v>0</v>
      </c>
      <c r="BG173" s="222">
        <f>IF(N173="zákl. přenesená",J173,0)</f>
        <v>0</v>
      </c>
      <c r="BH173" s="222">
        <f>IF(N173="sníž. přenesená",J173,0)</f>
        <v>0</v>
      </c>
      <c r="BI173" s="222">
        <f>IF(N173="nulová",J173,0)</f>
        <v>0</v>
      </c>
      <c r="BJ173" s="17" t="s">
        <v>86</v>
      </c>
      <c r="BK173" s="222">
        <f>ROUND(I173*H173,2)</f>
        <v>0</v>
      </c>
      <c r="BL173" s="17" t="s">
        <v>136</v>
      </c>
      <c r="BM173" s="221" t="s">
        <v>210</v>
      </c>
    </row>
    <row r="174" s="12" customFormat="1">
      <c r="A174" s="12"/>
      <c r="B174" s="228"/>
      <c r="C174" s="229"/>
      <c r="D174" s="230" t="s">
        <v>154</v>
      </c>
      <c r="E174" s="231" t="s">
        <v>1</v>
      </c>
      <c r="F174" s="232" t="s">
        <v>354</v>
      </c>
      <c r="G174" s="229"/>
      <c r="H174" s="231" t="s">
        <v>1</v>
      </c>
      <c r="I174" s="233"/>
      <c r="J174" s="229"/>
      <c r="K174" s="229"/>
      <c r="L174" s="234"/>
      <c r="M174" s="235"/>
      <c r="N174" s="236"/>
      <c r="O174" s="236"/>
      <c r="P174" s="236"/>
      <c r="Q174" s="236"/>
      <c r="R174" s="236"/>
      <c r="S174" s="236"/>
      <c r="T174" s="237"/>
      <c r="U174" s="12"/>
      <c r="V174" s="12"/>
      <c r="W174" s="12"/>
      <c r="X174" s="12"/>
      <c r="Y174" s="12"/>
      <c r="Z174" s="12"/>
      <c r="AA174" s="12"/>
      <c r="AB174" s="12"/>
      <c r="AC174" s="12"/>
      <c r="AD174" s="12"/>
      <c r="AE174" s="12"/>
      <c r="AT174" s="238" t="s">
        <v>154</v>
      </c>
      <c r="AU174" s="238" t="s">
        <v>86</v>
      </c>
      <c r="AV174" s="12" t="s">
        <v>86</v>
      </c>
      <c r="AW174" s="12" t="s">
        <v>34</v>
      </c>
      <c r="AX174" s="12" t="s">
        <v>78</v>
      </c>
      <c r="AY174" s="238" t="s">
        <v>130</v>
      </c>
    </row>
    <row r="175" s="13" customFormat="1">
      <c r="A175" s="13"/>
      <c r="B175" s="239"/>
      <c r="C175" s="240"/>
      <c r="D175" s="230" t="s">
        <v>154</v>
      </c>
      <c r="E175" s="241" t="s">
        <v>1</v>
      </c>
      <c r="F175" s="242" t="s">
        <v>355</v>
      </c>
      <c r="G175" s="240"/>
      <c r="H175" s="243">
        <v>1.022</v>
      </c>
      <c r="I175" s="244"/>
      <c r="J175" s="240"/>
      <c r="K175" s="240"/>
      <c r="L175" s="245"/>
      <c r="M175" s="246"/>
      <c r="N175" s="247"/>
      <c r="O175" s="247"/>
      <c r="P175" s="247"/>
      <c r="Q175" s="247"/>
      <c r="R175" s="247"/>
      <c r="S175" s="247"/>
      <c r="T175" s="248"/>
      <c r="U175" s="13"/>
      <c r="V175" s="13"/>
      <c r="W175" s="13"/>
      <c r="X175" s="13"/>
      <c r="Y175" s="13"/>
      <c r="Z175" s="13"/>
      <c r="AA175" s="13"/>
      <c r="AB175" s="13"/>
      <c r="AC175" s="13"/>
      <c r="AD175" s="13"/>
      <c r="AE175" s="13"/>
      <c r="AT175" s="249" t="s">
        <v>154</v>
      </c>
      <c r="AU175" s="249" t="s">
        <v>86</v>
      </c>
      <c r="AV175" s="13" t="s">
        <v>88</v>
      </c>
      <c r="AW175" s="13" t="s">
        <v>34</v>
      </c>
      <c r="AX175" s="13" t="s">
        <v>78</v>
      </c>
      <c r="AY175" s="249" t="s">
        <v>130</v>
      </c>
    </row>
    <row r="176" s="14" customFormat="1">
      <c r="A176" s="14"/>
      <c r="B176" s="250"/>
      <c r="C176" s="251"/>
      <c r="D176" s="230" t="s">
        <v>154</v>
      </c>
      <c r="E176" s="252" t="s">
        <v>1</v>
      </c>
      <c r="F176" s="253" t="s">
        <v>158</v>
      </c>
      <c r="G176" s="251"/>
      <c r="H176" s="254">
        <v>1.022</v>
      </c>
      <c r="I176" s="255"/>
      <c r="J176" s="251"/>
      <c r="K176" s="251"/>
      <c r="L176" s="256"/>
      <c r="M176" s="257"/>
      <c r="N176" s="258"/>
      <c r="O176" s="258"/>
      <c r="P176" s="258"/>
      <c r="Q176" s="258"/>
      <c r="R176" s="258"/>
      <c r="S176" s="258"/>
      <c r="T176" s="259"/>
      <c r="U176" s="14"/>
      <c r="V176" s="14"/>
      <c r="W176" s="14"/>
      <c r="X176" s="14"/>
      <c r="Y176" s="14"/>
      <c r="Z176" s="14"/>
      <c r="AA176" s="14"/>
      <c r="AB176" s="14"/>
      <c r="AC176" s="14"/>
      <c r="AD176" s="14"/>
      <c r="AE176" s="14"/>
      <c r="AT176" s="260" t="s">
        <v>154</v>
      </c>
      <c r="AU176" s="260" t="s">
        <v>86</v>
      </c>
      <c r="AV176" s="14" t="s">
        <v>136</v>
      </c>
      <c r="AW176" s="14" t="s">
        <v>34</v>
      </c>
      <c r="AX176" s="14" t="s">
        <v>86</v>
      </c>
      <c r="AY176" s="260" t="s">
        <v>130</v>
      </c>
    </row>
    <row r="177" s="2" customFormat="1" ht="16.5" customHeight="1">
      <c r="A177" s="38"/>
      <c r="B177" s="39"/>
      <c r="C177" s="210" t="s">
        <v>151</v>
      </c>
      <c r="D177" s="210" t="s">
        <v>131</v>
      </c>
      <c r="E177" s="211" t="s">
        <v>359</v>
      </c>
      <c r="F177" s="212" t="s">
        <v>360</v>
      </c>
      <c r="G177" s="213" t="s">
        <v>161</v>
      </c>
      <c r="H177" s="214">
        <v>5</v>
      </c>
      <c r="I177" s="215"/>
      <c r="J177" s="216">
        <f>ROUND(I177*H177,2)</f>
        <v>0</v>
      </c>
      <c r="K177" s="212" t="s">
        <v>135</v>
      </c>
      <c r="L177" s="44"/>
      <c r="M177" s="217" t="s">
        <v>1</v>
      </c>
      <c r="N177" s="218" t="s">
        <v>43</v>
      </c>
      <c r="O177" s="91"/>
      <c r="P177" s="219">
        <f>O177*H177</f>
        <v>0</v>
      </c>
      <c r="Q177" s="219">
        <v>0</v>
      </c>
      <c r="R177" s="219">
        <f>Q177*H177</f>
        <v>0</v>
      </c>
      <c r="S177" s="219">
        <v>0</v>
      </c>
      <c r="T177" s="220">
        <f>S177*H177</f>
        <v>0</v>
      </c>
      <c r="U177" s="38"/>
      <c r="V177" s="38"/>
      <c r="W177" s="38"/>
      <c r="X177" s="38"/>
      <c r="Y177" s="38"/>
      <c r="Z177" s="38"/>
      <c r="AA177" s="38"/>
      <c r="AB177" s="38"/>
      <c r="AC177" s="38"/>
      <c r="AD177" s="38"/>
      <c r="AE177" s="38"/>
      <c r="AR177" s="221" t="s">
        <v>136</v>
      </c>
      <c r="AT177" s="221" t="s">
        <v>131</v>
      </c>
      <c r="AU177" s="221" t="s">
        <v>86</v>
      </c>
      <c r="AY177" s="17" t="s">
        <v>130</v>
      </c>
      <c r="BE177" s="222">
        <f>IF(N177="základní",J177,0)</f>
        <v>0</v>
      </c>
      <c r="BF177" s="222">
        <f>IF(N177="snížená",J177,0)</f>
        <v>0</v>
      </c>
      <c r="BG177" s="222">
        <f>IF(N177="zákl. přenesená",J177,0)</f>
        <v>0</v>
      </c>
      <c r="BH177" s="222">
        <f>IF(N177="sníž. přenesená",J177,0)</f>
        <v>0</v>
      </c>
      <c r="BI177" s="222">
        <f>IF(N177="nulová",J177,0)</f>
        <v>0</v>
      </c>
      <c r="BJ177" s="17" t="s">
        <v>86</v>
      </c>
      <c r="BK177" s="222">
        <f>ROUND(I177*H177,2)</f>
        <v>0</v>
      </c>
      <c r="BL177" s="17" t="s">
        <v>136</v>
      </c>
      <c r="BM177" s="221" t="s">
        <v>214</v>
      </c>
    </row>
    <row r="178" s="2" customFormat="1">
      <c r="A178" s="38"/>
      <c r="B178" s="39"/>
      <c r="C178" s="40"/>
      <c r="D178" s="230" t="s">
        <v>279</v>
      </c>
      <c r="E178" s="40"/>
      <c r="F178" s="265" t="s">
        <v>361</v>
      </c>
      <c r="G178" s="40"/>
      <c r="H178" s="40"/>
      <c r="I178" s="225"/>
      <c r="J178" s="40"/>
      <c r="K178" s="40"/>
      <c r="L178" s="44"/>
      <c r="M178" s="226"/>
      <c r="N178" s="227"/>
      <c r="O178" s="91"/>
      <c r="P178" s="91"/>
      <c r="Q178" s="91"/>
      <c r="R178" s="91"/>
      <c r="S178" s="91"/>
      <c r="T178" s="92"/>
      <c r="U178" s="38"/>
      <c r="V178" s="38"/>
      <c r="W178" s="38"/>
      <c r="X178" s="38"/>
      <c r="Y178" s="38"/>
      <c r="Z178" s="38"/>
      <c r="AA178" s="38"/>
      <c r="AB178" s="38"/>
      <c r="AC178" s="38"/>
      <c r="AD178" s="38"/>
      <c r="AE178" s="38"/>
      <c r="AT178" s="17" t="s">
        <v>279</v>
      </c>
      <c r="AU178" s="17" t="s">
        <v>86</v>
      </c>
    </row>
    <row r="179" s="12" customFormat="1">
      <c r="A179" s="12"/>
      <c r="B179" s="228"/>
      <c r="C179" s="229"/>
      <c r="D179" s="230" t="s">
        <v>154</v>
      </c>
      <c r="E179" s="231" t="s">
        <v>1</v>
      </c>
      <c r="F179" s="232" t="s">
        <v>354</v>
      </c>
      <c r="G179" s="229"/>
      <c r="H179" s="231" t="s">
        <v>1</v>
      </c>
      <c r="I179" s="233"/>
      <c r="J179" s="229"/>
      <c r="K179" s="229"/>
      <c r="L179" s="234"/>
      <c r="M179" s="235"/>
      <c r="N179" s="236"/>
      <c r="O179" s="236"/>
      <c r="P179" s="236"/>
      <c r="Q179" s="236"/>
      <c r="R179" s="236"/>
      <c r="S179" s="236"/>
      <c r="T179" s="237"/>
      <c r="U179" s="12"/>
      <c r="V179" s="12"/>
      <c r="W179" s="12"/>
      <c r="X179" s="12"/>
      <c r="Y179" s="12"/>
      <c r="Z179" s="12"/>
      <c r="AA179" s="12"/>
      <c r="AB179" s="12"/>
      <c r="AC179" s="12"/>
      <c r="AD179" s="12"/>
      <c r="AE179" s="12"/>
      <c r="AT179" s="238" t="s">
        <v>154</v>
      </c>
      <c r="AU179" s="238" t="s">
        <v>86</v>
      </c>
      <c r="AV179" s="12" t="s">
        <v>86</v>
      </c>
      <c r="AW179" s="12" t="s">
        <v>34</v>
      </c>
      <c r="AX179" s="12" t="s">
        <v>78</v>
      </c>
      <c r="AY179" s="238" t="s">
        <v>130</v>
      </c>
    </row>
    <row r="180" s="13" customFormat="1">
      <c r="A180" s="13"/>
      <c r="B180" s="239"/>
      <c r="C180" s="240"/>
      <c r="D180" s="230" t="s">
        <v>154</v>
      </c>
      <c r="E180" s="241" t="s">
        <v>1</v>
      </c>
      <c r="F180" s="242" t="s">
        <v>146</v>
      </c>
      <c r="G180" s="240"/>
      <c r="H180" s="243">
        <v>5</v>
      </c>
      <c r="I180" s="244"/>
      <c r="J180" s="240"/>
      <c r="K180" s="240"/>
      <c r="L180" s="245"/>
      <c r="M180" s="246"/>
      <c r="N180" s="247"/>
      <c r="O180" s="247"/>
      <c r="P180" s="247"/>
      <c r="Q180" s="247"/>
      <c r="R180" s="247"/>
      <c r="S180" s="247"/>
      <c r="T180" s="248"/>
      <c r="U180" s="13"/>
      <c r="V180" s="13"/>
      <c r="W180" s="13"/>
      <c r="X180" s="13"/>
      <c r="Y180" s="13"/>
      <c r="Z180" s="13"/>
      <c r="AA180" s="13"/>
      <c r="AB180" s="13"/>
      <c r="AC180" s="13"/>
      <c r="AD180" s="13"/>
      <c r="AE180" s="13"/>
      <c r="AT180" s="249" t="s">
        <v>154</v>
      </c>
      <c r="AU180" s="249" t="s">
        <v>86</v>
      </c>
      <c r="AV180" s="13" t="s">
        <v>88</v>
      </c>
      <c r="AW180" s="13" t="s">
        <v>34</v>
      </c>
      <c r="AX180" s="13" t="s">
        <v>78</v>
      </c>
      <c r="AY180" s="249" t="s">
        <v>130</v>
      </c>
    </row>
    <row r="181" s="14" customFormat="1">
      <c r="A181" s="14"/>
      <c r="B181" s="250"/>
      <c r="C181" s="251"/>
      <c r="D181" s="230" t="s">
        <v>154</v>
      </c>
      <c r="E181" s="252" t="s">
        <v>1</v>
      </c>
      <c r="F181" s="253" t="s">
        <v>158</v>
      </c>
      <c r="G181" s="251"/>
      <c r="H181" s="254">
        <v>5</v>
      </c>
      <c r="I181" s="255"/>
      <c r="J181" s="251"/>
      <c r="K181" s="251"/>
      <c r="L181" s="256"/>
      <c r="M181" s="257"/>
      <c r="N181" s="258"/>
      <c r="O181" s="258"/>
      <c r="P181" s="258"/>
      <c r="Q181" s="258"/>
      <c r="R181" s="258"/>
      <c r="S181" s="258"/>
      <c r="T181" s="259"/>
      <c r="U181" s="14"/>
      <c r="V181" s="14"/>
      <c r="W181" s="14"/>
      <c r="X181" s="14"/>
      <c r="Y181" s="14"/>
      <c r="Z181" s="14"/>
      <c r="AA181" s="14"/>
      <c r="AB181" s="14"/>
      <c r="AC181" s="14"/>
      <c r="AD181" s="14"/>
      <c r="AE181" s="14"/>
      <c r="AT181" s="260" t="s">
        <v>154</v>
      </c>
      <c r="AU181" s="260" t="s">
        <v>86</v>
      </c>
      <c r="AV181" s="14" t="s">
        <v>136</v>
      </c>
      <c r="AW181" s="14" t="s">
        <v>34</v>
      </c>
      <c r="AX181" s="14" t="s">
        <v>86</v>
      </c>
      <c r="AY181" s="260" t="s">
        <v>130</v>
      </c>
    </row>
    <row r="182" s="2" customFormat="1" ht="24.15" customHeight="1">
      <c r="A182" s="38"/>
      <c r="B182" s="39"/>
      <c r="C182" s="266" t="s">
        <v>183</v>
      </c>
      <c r="D182" s="266" t="s">
        <v>356</v>
      </c>
      <c r="E182" s="267" t="s">
        <v>362</v>
      </c>
      <c r="F182" s="268" t="s">
        <v>363</v>
      </c>
      <c r="G182" s="269" t="s">
        <v>161</v>
      </c>
      <c r="H182" s="270">
        <v>5</v>
      </c>
      <c r="I182" s="271"/>
      <c r="J182" s="272">
        <f>ROUND(I182*H182,2)</f>
        <v>0</v>
      </c>
      <c r="K182" s="268" t="s">
        <v>150</v>
      </c>
      <c r="L182" s="273"/>
      <c r="M182" s="274" t="s">
        <v>1</v>
      </c>
      <c r="N182" s="275" t="s">
        <v>43</v>
      </c>
      <c r="O182" s="91"/>
      <c r="P182" s="219">
        <f>O182*H182</f>
        <v>0</v>
      </c>
      <c r="Q182" s="219">
        <v>0.020799999999999999</v>
      </c>
      <c r="R182" s="219">
        <f>Q182*H182</f>
        <v>0.104</v>
      </c>
      <c r="S182" s="219">
        <v>0</v>
      </c>
      <c r="T182" s="220">
        <f>S182*H182</f>
        <v>0</v>
      </c>
      <c r="U182" s="38"/>
      <c r="V182" s="38"/>
      <c r="W182" s="38"/>
      <c r="X182" s="38"/>
      <c r="Y182" s="38"/>
      <c r="Z182" s="38"/>
      <c r="AA182" s="38"/>
      <c r="AB182" s="38"/>
      <c r="AC182" s="38"/>
      <c r="AD182" s="38"/>
      <c r="AE182" s="38"/>
      <c r="AR182" s="221" t="s">
        <v>145</v>
      </c>
      <c r="AT182" s="221" t="s">
        <v>356</v>
      </c>
      <c r="AU182" s="221" t="s">
        <v>86</v>
      </c>
      <c r="AY182" s="17" t="s">
        <v>130</v>
      </c>
      <c r="BE182" s="222">
        <f>IF(N182="základní",J182,0)</f>
        <v>0</v>
      </c>
      <c r="BF182" s="222">
        <f>IF(N182="snížená",J182,0)</f>
        <v>0</v>
      </c>
      <c r="BG182" s="222">
        <f>IF(N182="zákl. přenesená",J182,0)</f>
        <v>0</v>
      </c>
      <c r="BH182" s="222">
        <f>IF(N182="sníž. přenesená",J182,0)</f>
        <v>0</v>
      </c>
      <c r="BI182" s="222">
        <f>IF(N182="nulová",J182,0)</f>
        <v>0</v>
      </c>
      <c r="BJ182" s="17" t="s">
        <v>86</v>
      </c>
      <c r="BK182" s="222">
        <f>ROUND(I182*H182,2)</f>
        <v>0</v>
      </c>
      <c r="BL182" s="17" t="s">
        <v>136</v>
      </c>
      <c r="BM182" s="221" t="s">
        <v>177</v>
      </c>
    </row>
    <row r="183" s="2" customFormat="1">
      <c r="A183" s="38"/>
      <c r="B183" s="39"/>
      <c r="C183" s="40"/>
      <c r="D183" s="230" t="s">
        <v>279</v>
      </c>
      <c r="E183" s="40"/>
      <c r="F183" s="265" t="s">
        <v>361</v>
      </c>
      <c r="G183" s="40"/>
      <c r="H183" s="40"/>
      <c r="I183" s="225"/>
      <c r="J183" s="40"/>
      <c r="K183" s="40"/>
      <c r="L183" s="44"/>
      <c r="M183" s="226"/>
      <c r="N183" s="227"/>
      <c r="O183" s="91"/>
      <c r="P183" s="91"/>
      <c r="Q183" s="91"/>
      <c r="R183" s="91"/>
      <c r="S183" s="91"/>
      <c r="T183" s="92"/>
      <c r="U183" s="38"/>
      <c r="V183" s="38"/>
      <c r="W183" s="38"/>
      <c r="X183" s="38"/>
      <c r="Y183" s="38"/>
      <c r="Z183" s="38"/>
      <c r="AA183" s="38"/>
      <c r="AB183" s="38"/>
      <c r="AC183" s="38"/>
      <c r="AD183" s="38"/>
      <c r="AE183" s="38"/>
      <c r="AT183" s="17" t="s">
        <v>279</v>
      </c>
      <c r="AU183" s="17" t="s">
        <v>86</v>
      </c>
    </row>
    <row r="184" s="12" customFormat="1">
      <c r="A184" s="12"/>
      <c r="B184" s="228"/>
      <c r="C184" s="229"/>
      <c r="D184" s="230" t="s">
        <v>154</v>
      </c>
      <c r="E184" s="231" t="s">
        <v>1</v>
      </c>
      <c r="F184" s="232" t="s">
        <v>354</v>
      </c>
      <c r="G184" s="229"/>
      <c r="H184" s="231" t="s">
        <v>1</v>
      </c>
      <c r="I184" s="233"/>
      <c r="J184" s="229"/>
      <c r="K184" s="229"/>
      <c r="L184" s="234"/>
      <c r="M184" s="235"/>
      <c r="N184" s="236"/>
      <c r="O184" s="236"/>
      <c r="P184" s="236"/>
      <c r="Q184" s="236"/>
      <c r="R184" s="236"/>
      <c r="S184" s="236"/>
      <c r="T184" s="237"/>
      <c r="U184" s="12"/>
      <c r="V184" s="12"/>
      <c r="W184" s="12"/>
      <c r="X184" s="12"/>
      <c r="Y184" s="12"/>
      <c r="Z184" s="12"/>
      <c r="AA184" s="12"/>
      <c r="AB184" s="12"/>
      <c r="AC184" s="12"/>
      <c r="AD184" s="12"/>
      <c r="AE184" s="12"/>
      <c r="AT184" s="238" t="s">
        <v>154</v>
      </c>
      <c r="AU184" s="238" t="s">
        <v>86</v>
      </c>
      <c r="AV184" s="12" t="s">
        <v>86</v>
      </c>
      <c r="AW184" s="12" t="s">
        <v>34</v>
      </c>
      <c r="AX184" s="12" t="s">
        <v>78</v>
      </c>
      <c r="AY184" s="238" t="s">
        <v>130</v>
      </c>
    </row>
    <row r="185" s="13" customFormat="1">
      <c r="A185" s="13"/>
      <c r="B185" s="239"/>
      <c r="C185" s="240"/>
      <c r="D185" s="230" t="s">
        <v>154</v>
      </c>
      <c r="E185" s="241" t="s">
        <v>1</v>
      </c>
      <c r="F185" s="242" t="s">
        <v>146</v>
      </c>
      <c r="G185" s="240"/>
      <c r="H185" s="243">
        <v>5</v>
      </c>
      <c r="I185" s="244"/>
      <c r="J185" s="240"/>
      <c r="K185" s="240"/>
      <c r="L185" s="245"/>
      <c r="M185" s="246"/>
      <c r="N185" s="247"/>
      <c r="O185" s="247"/>
      <c r="P185" s="247"/>
      <c r="Q185" s="247"/>
      <c r="R185" s="247"/>
      <c r="S185" s="247"/>
      <c r="T185" s="248"/>
      <c r="U185" s="13"/>
      <c r="V185" s="13"/>
      <c r="W185" s="13"/>
      <c r="X185" s="13"/>
      <c r="Y185" s="13"/>
      <c r="Z185" s="13"/>
      <c r="AA185" s="13"/>
      <c r="AB185" s="13"/>
      <c r="AC185" s="13"/>
      <c r="AD185" s="13"/>
      <c r="AE185" s="13"/>
      <c r="AT185" s="249" t="s">
        <v>154</v>
      </c>
      <c r="AU185" s="249" t="s">
        <v>86</v>
      </c>
      <c r="AV185" s="13" t="s">
        <v>88</v>
      </c>
      <c r="AW185" s="13" t="s">
        <v>34</v>
      </c>
      <c r="AX185" s="13" t="s">
        <v>78</v>
      </c>
      <c r="AY185" s="249" t="s">
        <v>130</v>
      </c>
    </row>
    <row r="186" s="14" customFormat="1">
      <c r="A186" s="14"/>
      <c r="B186" s="250"/>
      <c r="C186" s="251"/>
      <c r="D186" s="230" t="s">
        <v>154</v>
      </c>
      <c r="E186" s="252" t="s">
        <v>1</v>
      </c>
      <c r="F186" s="253" t="s">
        <v>158</v>
      </c>
      <c r="G186" s="251"/>
      <c r="H186" s="254">
        <v>5</v>
      </c>
      <c r="I186" s="255"/>
      <c r="J186" s="251"/>
      <c r="K186" s="251"/>
      <c r="L186" s="256"/>
      <c r="M186" s="257"/>
      <c r="N186" s="258"/>
      <c r="O186" s="258"/>
      <c r="P186" s="258"/>
      <c r="Q186" s="258"/>
      <c r="R186" s="258"/>
      <c r="S186" s="258"/>
      <c r="T186" s="259"/>
      <c r="U186" s="14"/>
      <c r="V186" s="14"/>
      <c r="W186" s="14"/>
      <c r="X186" s="14"/>
      <c r="Y186" s="14"/>
      <c r="Z186" s="14"/>
      <c r="AA186" s="14"/>
      <c r="AB186" s="14"/>
      <c r="AC186" s="14"/>
      <c r="AD186" s="14"/>
      <c r="AE186" s="14"/>
      <c r="AT186" s="260" t="s">
        <v>154</v>
      </c>
      <c r="AU186" s="260" t="s">
        <v>86</v>
      </c>
      <c r="AV186" s="14" t="s">
        <v>136</v>
      </c>
      <c r="AW186" s="14" t="s">
        <v>34</v>
      </c>
      <c r="AX186" s="14" t="s">
        <v>86</v>
      </c>
      <c r="AY186" s="260" t="s">
        <v>130</v>
      </c>
    </row>
    <row r="187" s="11" customFormat="1" ht="25.92" customHeight="1">
      <c r="A187" s="11"/>
      <c r="B187" s="196"/>
      <c r="C187" s="197"/>
      <c r="D187" s="198" t="s">
        <v>77</v>
      </c>
      <c r="E187" s="199" t="s">
        <v>136</v>
      </c>
      <c r="F187" s="199" t="s">
        <v>364</v>
      </c>
      <c r="G187" s="197"/>
      <c r="H187" s="197"/>
      <c r="I187" s="200"/>
      <c r="J187" s="201">
        <f>BK187</f>
        <v>0</v>
      </c>
      <c r="K187" s="197"/>
      <c r="L187" s="202"/>
      <c r="M187" s="203"/>
      <c r="N187" s="204"/>
      <c r="O187" s="204"/>
      <c r="P187" s="205">
        <f>SUM(P188:P237)</f>
        <v>0</v>
      </c>
      <c r="Q187" s="204"/>
      <c r="R187" s="205">
        <f>SUM(R188:R237)</f>
        <v>2.1799151000000001</v>
      </c>
      <c r="S187" s="204"/>
      <c r="T187" s="206">
        <f>SUM(T188:T237)</f>
        <v>0</v>
      </c>
      <c r="U187" s="11"/>
      <c r="V187" s="11"/>
      <c r="W187" s="11"/>
      <c r="X187" s="11"/>
      <c r="Y187" s="11"/>
      <c r="Z187" s="11"/>
      <c r="AA187" s="11"/>
      <c r="AB187" s="11"/>
      <c r="AC187" s="11"/>
      <c r="AD187" s="11"/>
      <c r="AE187" s="11"/>
      <c r="AR187" s="207" t="s">
        <v>86</v>
      </c>
      <c r="AT187" s="208" t="s">
        <v>77</v>
      </c>
      <c r="AU187" s="208" t="s">
        <v>78</v>
      </c>
      <c r="AY187" s="207" t="s">
        <v>130</v>
      </c>
      <c r="BK187" s="209">
        <f>SUM(BK188:BK237)</f>
        <v>0</v>
      </c>
    </row>
    <row r="188" s="2" customFormat="1" ht="24.15" customHeight="1">
      <c r="A188" s="38"/>
      <c r="B188" s="39"/>
      <c r="C188" s="210" t="s">
        <v>8</v>
      </c>
      <c r="D188" s="210" t="s">
        <v>131</v>
      </c>
      <c r="E188" s="211" t="s">
        <v>365</v>
      </c>
      <c r="F188" s="212" t="s">
        <v>366</v>
      </c>
      <c r="G188" s="213" t="s">
        <v>219</v>
      </c>
      <c r="H188" s="214">
        <v>0.26100000000000001</v>
      </c>
      <c r="I188" s="215"/>
      <c r="J188" s="216">
        <f>ROUND(I188*H188,2)</f>
        <v>0</v>
      </c>
      <c r="K188" s="212" t="s">
        <v>150</v>
      </c>
      <c r="L188" s="44"/>
      <c r="M188" s="217" t="s">
        <v>1</v>
      </c>
      <c r="N188" s="218" t="s">
        <v>43</v>
      </c>
      <c r="O188" s="91"/>
      <c r="P188" s="219">
        <f>O188*H188</f>
        <v>0</v>
      </c>
      <c r="Q188" s="219">
        <v>0</v>
      </c>
      <c r="R188" s="219">
        <f>Q188*H188</f>
        <v>0</v>
      </c>
      <c r="S188" s="219">
        <v>0</v>
      </c>
      <c r="T188" s="220">
        <f>S188*H188</f>
        <v>0</v>
      </c>
      <c r="U188" s="38"/>
      <c r="V188" s="38"/>
      <c r="W188" s="38"/>
      <c r="X188" s="38"/>
      <c r="Y188" s="38"/>
      <c r="Z188" s="38"/>
      <c r="AA188" s="38"/>
      <c r="AB188" s="38"/>
      <c r="AC188" s="38"/>
      <c r="AD188" s="38"/>
      <c r="AE188" s="38"/>
      <c r="AR188" s="221" t="s">
        <v>136</v>
      </c>
      <c r="AT188" s="221" t="s">
        <v>131</v>
      </c>
      <c r="AU188" s="221" t="s">
        <v>86</v>
      </c>
      <c r="AY188" s="17" t="s">
        <v>130</v>
      </c>
      <c r="BE188" s="222">
        <f>IF(N188="základní",J188,0)</f>
        <v>0</v>
      </c>
      <c r="BF188" s="222">
        <f>IF(N188="snížená",J188,0)</f>
        <v>0</v>
      </c>
      <c r="BG188" s="222">
        <f>IF(N188="zákl. přenesená",J188,0)</f>
        <v>0</v>
      </c>
      <c r="BH188" s="222">
        <f>IF(N188="sníž. přenesená",J188,0)</f>
        <v>0</v>
      </c>
      <c r="BI188" s="222">
        <f>IF(N188="nulová",J188,0)</f>
        <v>0</v>
      </c>
      <c r="BJ188" s="17" t="s">
        <v>86</v>
      </c>
      <c r="BK188" s="222">
        <f>ROUND(I188*H188,2)</f>
        <v>0</v>
      </c>
      <c r="BL188" s="17" t="s">
        <v>136</v>
      </c>
      <c r="BM188" s="221" t="s">
        <v>181</v>
      </c>
    </row>
    <row r="189" s="2" customFormat="1">
      <c r="A189" s="38"/>
      <c r="B189" s="39"/>
      <c r="C189" s="40"/>
      <c r="D189" s="223" t="s">
        <v>152</v>
      </c>
      <c r="E189" s="40"/>
      <c r="F189" s="224" t="s">
        <v>367</v>
      </c>
      <c r="G189" s="40"/>
      <c r="H189" s="40"/>
      <c r="I189" s="225"/>
      <c r="J189" s="40"/>
      <c r="K189" s="40"/>
      <c r="L189" s="44"/>
      <c r="M189" s="226"/>
      <c r="N189" s="227"/>
      <c r="O189" s="91"/>
      <c r="P189" s="91"/>
      <c r="Q189" s="91"/>
      <c r="R189" s="91"/>
      <c r="S189" s="91"/>
      <c r="T189" s="92"/>
      <c r="U189" s="38"/>
      <c r="V189" s="38"/>
      <c r="W189" s="38"/>
      <c r="X189" s="38"/>
      <c r="Y189" s="38"/>
      <c r="Z189" s="38"/>
      <c r="AA189" s="38"/>
      <c r="AB189" s="38"/>
      <c r="AC189" s="38"/>
      <c r="AD189" s="38"/>
      <c r="AE189" s="38"/>
      <c r="AT189" s="17" t="s">
        <v>152</v>
      </c>
      <c r="AU189" s="17" t="s">
        <v>86</v>
      </c>
    </row>
    <row r="190" s="12" customFormat="1">
      <c r="A190" s="12"/>
      <c r="B190" s="228"/>
      <c r="C190" s="229"/>
      <c r="D190" s="230" t="s">
        <v>154</v>
      </c>
      <c r="E190" s="231" t="s">
        <v>1</v>
      </c>
      <c r="F190" s="232" t="s">
        <v>354</v>
      </c>
      <c r="G190" s="229"/>
      <c r="H190" s="231" t="s">
        <v>1</v>
      </c>
      <c r="I190" s="233"/>
      <c r="J190" s="229"/>
      <c r="K190" s="229"/>
      <c r="L190" s="234"/>
      <c r="M190" s="235"/>
      <c r="N190" s="236"/>
      <c r="O190" s="236"/>
      <c r="P190" s="236"/>
      <c r="Q190" s="236"/>
      <c r="R190" s="236"/>
      <c r="S190" s="236"/>
      <c r="T190" s="237"/>
      <c r="U190" s="12"/>
      <c r="V190" s="12"/>
      <c r="W190" s="12"/>
      <c r="X190" s="12"/>
      <c r="Y190" s="12"/>
      <c r="Z190" s="12"/>
      <c r="AA190" s="12"/>
      <c r="AB190" s="12"/>
      <c r="AC190" s="12"/>
      <c r="AD190" s="12"/>
      <c r="AE190" s="12"/>
      <c r="AT190" s="238" t="s">
        <v>154</v>
      </c>
      <c r="AU190" s="238" t="s">
        <v>86</v>
      </c>
      <c r="AV190" s="12" t="s">
        <v>86</v>
      </c>
      <c r="AW190" s="12" t="s">
        <v>34</v>
      </c>
      <c r="AX190" s="12" t="s">
        <v>78</v>
      </c>
      <c r="AY190" s="238" t="s">
        <v>130</v>
      </c>
    </row>
    <row r="191" s="13" customFormat="1">
      <c r="A191" s="13"/>
      <c r="B191" s="239"/>
      <c r="C191" s="240"/>
      <c r="D191" s="230" t="s">
        <v>154</v>
      </c>
      <c r="E191" s="241" t="s">
        <v>1</v>
      </c>
      <c r="F191" s="242" t="s">
        <v>368</v>
      </c>
      <c r="G191" s="240"/>
      <c r="H191" s="243">
        <v>0.070999999999999994</v>
      </c>
      <c r="I191" s="244"/>
      <c r="J191" s="240"/>
      <c r="K191" s="240"/>
      <c r="L191" s="245"/>
      <c r="M191" s="246"/>
      <c r="N191" s="247"/>
      <c r="O191" s="247"/>
      <c r="P191" s="247"/>
      <c r="Q191" s="247"/>
      <c r="R191" s="247"/>
      <c r="S191" s="247"/>
      <c r="T191" s="248"/>
      <c r="U191" s="13"/>
      <c r="V191" s="13"/>
      <c r="W191" s="13"/>
      <c r="X191" s="13"/>
      <c r="Y191" s="13"/>
      <c r="Z191" s="13"/>
      <c r="AA191" s="13"/>
      <c r="AB191" s="13"/>
      <c r="AC191" s="13"/>
      <c r="AD191" s="13"/>
      <c r="AE191" s="13"/>
      <c r="AT191" s="249" t="s">
        <v>154</v>
      </c>
      <c r="AU191" s="249" t="s">
        <v>86</v>
      </c>
      <c r="AV191" s="13" t="s">
        <v>88</v>
      </c>
      <c r="AW191" s="13" t="s">
        <v>34</v>
      </c>
      <c r="AX191" s="13" t="s">
        <v>78</v>
      </c>
      <c r="AY191" s="249" t="s">
        <v>130</v>
      </c>
    </row>
    <row r="192" s="13" customFormat="1">
      <c r="A192" s="13"/>
      <c r="B192" s="239"/>
      <c r="C192" s="240"/>
      <c r="D192" s="230" t="s">
        <v>154</v>
      </c>
      <c r="E192" s="241" t="s">
        <v>1</v>
      </c>
      <c r="F192" s="242" t="s">
        <v>369</v>
      </c>
      <c r="G192" s="240"/>
      <c r="H192" s="243">
        <v>0.086999999999999994</v>
      </c>
      <c r="I192" s="244"/>
      <c r="J192" s="240"/>
      <c r="K192" s="240"/>
      <c r="L192" s="245"/>
      <c r="M192" s="246"/>
      <c r="N192" s="247"/>
      <c r="O192" s="247"/>
      <c r="P192" s="247"/>
      <c r="Q192" s="247"/>
      <c r="R192" s="247"/>
      <c r="S192" s="247"/>
      <c r="T192" s="248"/>
      <c r="U192" s="13"/>
      <c r="V192" s="13"/>
      <c r="W192" s="13"/>
      <c r="X192" s="13"/>
      <c r="Y192" s="13"/>
      <c r="Z192" s="13"/>
      <c r="AA192" s="13"/>
      <c r="AB192" s="13"/>
      <c r="AC192" s="13"/>
      <c r="AD192" s="13"/>
      <c r="AE192" s="13"/>
      <c r="AT192" s="249" t="s">
        <v>154</v>
      </c>
      <c r="AU192" s="249" t="s">
        <v>86</v>
      </c>
      <c r="AV192" s="13" t="s">
        <v>88</v>
      </c>
      <c r="AW192" s="13" t="s">
        <v>34</v>
      </c>
      <c r="AX192" s="13" t="s">
        <v>78</v>
      </c>
      <c r="AY192" s="249" t="s">
        <v>130</v>
      </c>
    </row>
    <row r="193" s="13" customFormat="1">
      <c r="A193" s="13"/>
      <c r="B193" s="239"/>
      <c r="C193" s="240"/>
      <c r="D193" s="230" t="s">
        <v>154</v>
      </c>
      <c r="E193" s="241" t="s">
        <v>1</v>
      </c>
      <c r="F193" s="242" t="s">
        <v>370</v>
      </c>
      <c r="G193" s="240"/>
      <c r="H193" s="243">
        <v>0.10299999999999999</v>
      </c>
      <c r="I193" s="244"/>
      <c r="J193" s="240"/>
      <c r="K193" s="240"/>
      <c r="L193" s="245"/>
      <c r="M193" s="246"/>
      <c r="N193" s="247"/>
      <c r="O193" s="247"/>
      <c r="P193" s="247"/>
      <c r="Q193" s="247"/>
      <c r="R193" s="247"/>
      <c r="S193" s="247"/>
      <c r="T193" s="248"/>
      <c r="U193" s="13"/>
      <c r="V193" s="13"/>
      <c r="W193" s="13"/>
      <c r="X193" s="13"/>
      <c r="Y193" s="13"/>
      <c r="Z193" s="13"/>
      <c r="AA193" s="13"/>
      <c r="AB193" s="13"/>
      <c r="AC193" s="13"/>
      <c r="AD193" s="13"/>
      <c r="AE193" s="13"/>
      <c r="AT193" s="249" t="s">
        <v>154</v>
      </c>
      <c r="AU193" s="249" t="s">
        <v>86</v>
      </c>
      <c r="AV193" s="13" t="s">
        <v>88</v>
      </c>
      <c r="AW193" s="13" t="s">
        <v>34</v>
      </c>
      <c r="AX193" s="13" t="s">
        <v>78</v>
      </c>
      <c r="AY193" s="249" t="s">
        <v>130</v>
      </c>
    </row>
    <row r="194" s="14" customFormat="1">
      <c r="A194" s="14"/>
      <c r="B194" s="250"/>
      <c r="C194" s="251"/>
      <c r="D194" s="230" t="s">
        <v>154</v>
      </c>
      <c r="E194" s="252" t="s">
        <v>1</v>
      </c>
      <c r="F194" s="253" t="s">
        <v>158</v>
      </c>
      <c r="G194" s="251"/>
      <c r="H194" s="254">
        <v>0.26099999999999995</v>
      </c>
      <c r="I194" s="255"/>
      <c r="J194" s="251"/>
      <c r="K194" s="251"/>
      <c r="L194" s="256"/>
      <c r="M194" s="257"/>
      <c r="N194" s="258"/>
      <c r="O194" s="258"/>
      <c r="P194" s="258"/>
      <c r="Q194" s="258"/>
      <c r="R194" s="258"/>
      <c r="S194" s="258"/>
      <c r="T194" s="259"/>
      <c r="U194" s="14"/>
      <c r="V194" s="14"/>
      <c r="W194" s="14"/>
      <c r="X194" s="14"/>
      <c r="Y194" s="14"/>
      <c r="Z194" s="14"/>
      <c r="AA194" s="14"/>
      <c r="AB194" s="14"/>
      <c r="AC194" s="14"/>
      <c r="AD194" s="14"/>
      <c r="AE194" s="14"/>
      <c r="AT194" s="260" t="s">
        <v>154</v>
      </c>
      <c r="AU194" s="260" t="s">
        <v>86</v>
      </c>
      <c r="AV194" s="14" t="s">
        <v>136</v>
      </c>
      <c r="AW194" s="14" t="s">
        <v>34</v>
      </c>
      <c r="AX194" s="14" t="s">
        <v>86</v>
      </c>
      <c r="AY194" s="260" t="s">
        <v>130</v>
      </c>
    </row>
    <row r="195" s="2" customFormat="1" ht="21.75" customHeight="1">
      <c r="A195" s="38"/>
      <c r="B195" s="39"/>
      <c r="C195" s="266" t="s">
        <v>192</v>
      </c>
      <c r="D195" s="266" t="s">
        <v>356</v>
      </c>
      <c r="E195" s="267" t="s">
        <v>371</v>
      </c>
      <c r="F195" s="268" t="s">
        <v>372</v>
      </c>
      <c r="G195" s="269" t="s">
        <v>219</v>
      </c>
      <c r="H195" s="270">
        <v>0.26100000000000001</v>
      </c>
      <c r="I195" s="271"/>
      <c r="J195" s="272">
        <f>ROUND(I195*H195,2)</f>
        <v>0</v>
      </c>
      <c r="K195" s="268" t="s">
        <v>150</v>
      </c>
      <c r="L195" s="273"/>
      <c r="M195" s="274" t="s">
        <v>1</v>
      </c>
      <c r="N195" s="275" t="s">
        <v>43</v>
      </c>
      <c r="O195" s="91"/>
      <c r="P195" s="219">
        <f>O195*H195</f>
        <v>0</v>
      </c>
      <c r="Q195" s="219">
        <v>1</v>
      </c>
      <c r="R195" s="219">
        <f>Q195*H195</f>
        <v>0.26100000000000001</v>
      </c>
      <c r="S195" s="219">
        <v>0</v>
      </c>
      <c r="T195" s="220">
        <f>S195*H195</f>
        <v>0</v>
      </c>
      <c r="U195" s="38"/>
      <c r="V195" s="38"/>
      <c r="W195" s="38"/>
      <c r="X195" s="38"/>
      <c r="Y195" s="38"/>
      <c r="Z195" s="38"/>
      <c r="AA195" s="38"/>
      <c r="AB195" s="38"/>
      <c r="AC195" s="38"/>
      <c r="AD195" s="38"/>
      <c r="AE195" s="38"/>
      <c r="AR195" s="221" t="s">
        <v>145</v>
      </c>
      <c r="AT195" s="221" t="s">
        <v>356</v>
      </c>
      <c r="AU195" s="221" t="s">
        <v>86</v>
      </c>
      <c r="AY195" s="17" t="s">
        <v>130</v>
      </c>
      <c r="BE195" s="222">
        <f>IF(N195="základní",J195,0)</f>
        <v>0</v>
      </c>
      <c r="BF195" s="222">
        <f>IF(N195="snížená",J195,0)</f>
        <v>0</v>
      </c>
      <c r="BG195" s="222">
        <f>IF(N195="zákl. přenesená",J195,0)</f>
        <v>0</v>
      </c>
      <c r="BH195" s="222">
        <f>IF(N195="sníž. přenesená",J195,0)</f>
        <v>0</v>
      </c>
      <c r="BI195" s="222">
        <f>IF(N195="nulová",J195,0)</f>
        <v>0</v>
      </c>
      <c r="BJ195" s="17" t="s">
        <v>86</v>
      </c>
      <c r="BK195" s="222">
        <f>ROUND(I195*H195,2)</f>
        <v>0</v>
      </c>
      <c r="BL195" s="17" t="s">
        <v>136</v>
      </c>
      <c r="BM195" s="221" t="s">
        <v>186</v>
      </c>
    </row>
    <row r="196" s="12" customFormat="1">
      <c r="A196" s="12"/>
      <c r="B196" s="228"/>
      <c r="C196" s="229"/>
      <c r="D196" s="230" t="s">
        <v>154</v>
      </c>
      <c r="E196" s="231" t="s">
        <v>1</v>
      </c>
      <c r="F196" s="232" t="s">
        <v>354</v>
      </c>
      <c r="G196" s="229"/>
      <c r="H196" s="231" t="s">
        <v>1</v>
      </c>
      <c r="I196" s="233"/>
      <c r="J196" s="229"/>
      <c r="K196" s="229"/>
      <c r="L196" s="234"/>
      <c r="M196" s="235"/>
      <c r="N196" s="236"/>
      <c r="O196" s="236"/>
      <c r="P196" s="236"/>
      <c r="Q196" s="236"/>
      <c r="R196" s="236"/>
      <c r="S196" s="236"/>
      <c r="T196" s="237"/>
      <c r="U196" s="12"/>
      <c r="V196" s="12"/>
      <c r="W196" s="12"/>
      <c r="X196" s="12"/>
      <c r="Y196" s="12"/>
      <c r="Z196" s="12"/>
      <c r="AA196" s="12"/>
      <c r="AB196" s="12"/>
      <c r="AC196" s="12"/>
      <c r="AD196" s="12"/>
      <c r="AE196" s="12"/>
      <c r="AT196" s="238" t="s">
        <v>154</v>
      </c>
      <c r="AU196" s="238" t="s">
        <v>86</v>
      </c>
      <c r="AV196" s="12" t="s">
        <v>86</v>
      </c>
      <c r="AW196" s="12" t="s">
        <v>34</v>
      </c>
      <c r="AX196" s="12" t="s">
        <v>78</v>
      </c>
      <c r="AY196" s="238" t="s">
        <v>130</v>
      </c>
    </row>
    <row r="197" s="13" customFormat="1">
      <c r="A197" s="13"/>
      <c r="B197" s="239"/>
      <c r="C197" s="240"/>
      <c r="D197" s="230" t="s">
        <v>154</v>
      </c>
      <c r="E197" s="241" t="s">
        <v>1</v>
      </c>
      <c r="F197" s="242" t="s">
        <v>368</v>
      </c>
      <c r="G197" s="240"/>
      <c r="H197" s="243">
        <v>0.070999999999999994</v>
      </c>
      <c r="I197" s="244"/>
      <c r="J197" s="240"/>
      <c r="K197" s="240"/>
      <c r="L197" s="245"/>
      <c r="M197" s="246"/>
      <c r="N197" s="247"/>
      <c r="O197" s="247"/>
      <c r="P197" s="247"/>
      <c r="Q197" s="247"/>
      <c r="R197" s="247"/>
      <c r="S197" s="247"/>
      <c r="T197" s="248"/>
      <c r="U197" s="13"/>
      <c r="V197" s="13"/>
      <c r="W197" s="13"/>
      <c r="X197" s="13"/>
      <c r="Y197" s="13"/>
      <c r="Z197" s="13"/>
      <c r="AA197" s="13"/>
      <c r="AB197" s="13"/>
      <c r="AC197" s="13"/>
      <c r="AD197" s="13"/>
      <c r="AE197" s="13"/>
      <c r="AT197" s="249" t="s">
        <v>154</v>
      </c>
      <c r="AU197" s="249" t="s">
        <v>86</v>
      </c>
      <c r="AV197" s="13" t="s">
        <v>88</v>
      </c>
      <c r="AW197" s="13" t="s">
        <v>34</v>
      </c>
      <c r="AX197" s="13" t="s">
        <v>78</v>
      </c>
      <c r="AY197" s="249" t="s">
        <v>130</v>
      </c>
    </row>
    <row r="198" s="13" customFormat="1">
      <c r="A198" s="13"/>
      <c r="B198" s="239"/>
      <c r="C198" s="240"/>
      <c r="D198" s="230" t="s">
        <v>154</v>
      </c>
      <c r="E198" s="241" t="s">
        <v>1</v>
      </c>
      <c r="F198" s="242" t="s">
        <v>369</v>
      </c>
      <c r="G198" s="240"/>
      <c r="H198" s="243">
        <v>0.086999999999999994</v>
      </c>
      <c r="I198" s="244"/>
      <c r="J198" s="240"/>
      <c r="K198" s="240"/>
      <c r="L198" s="245"/>
      <c r="M198" s="246"/>
      <c r="N198" s="247"/>
      <c r="O198" s="247"/>
      <c r="P198" s="247"/>
      <c r="Q198" s="247"/>
      <c r="R198" s="247"/>
      <c r="S198" s="247"/>
      <c r="T198" s="248"/>
      <c r="U198" s="13"/>
      <c r="V198" s="13"/>
      <c r="W198" s="13"/>
      <c r="X198" s="13"/>
      <c r="Y198" s="13"/>
      <c r="Z198" s="13"/>
      <c r="AA198" s="13"/>
      <c r="AB198" s="13"/>
      <c r="AC198" s="13"/>
      <c r="AD198" s="13"/>
      <c r="AE198" s="13"/>
      <c r="AT198" s="249" t="s">
        <v>154</v>
      </c>
      <c r="AU198" s="249" t="s">
        <v>86</v>
      </c>
      <c r="AV198" s="13" t="s">
        <v>88</v>
      </c>
      <c r="AW198" s="13" t="s">
        <v>34</v>
      </c>
      <c r="AX198" s="13" t="s">
        <v>78</v>
      </c>
      <c r="AY198" s="249" t="s">
        <v>130</v>
      </c>
    </row>
    <row r="199" s="13" customFormat="1">
      <c r="A199" s="13"/>
      <c r="B199" s="239"/>
      <c r="C199" s="240"/>
      <c r="D199" s="230" t="s">
        <v>154</v>
      </c>
      <c r="E199" s="241" t="s">
        <v>1</v>
      </c>
      <c r="F199" s="242" t="s">
        <v>370</v>
      </c>
      <c r="G199" s="240"/>
      <c r="H199" s="243">
        <v>0.10299999999999999</v>
      </c>
      <c r="I199" s="244"/>
      <c r="J199" s="240"/>
      <c r="K199" s="240"/>
      <c r="L199" s="245"/>
      <c r="M199" s="246"/>
      <c r="N199" s="247"/>
      <c r="O199" s="247"/>
      <c r="P199" s="247"/>
      <c r="Q199" s="247"/>
      <c r="R199" s="247"/>
      <c r="S199" s="247"/>
      <c r="T199" s="248"/>
      <c r="U199" s="13"/>
      <c r="V199" s="13"/>
      <c r="W199" s="13"/>
      <c r="X199" s="13"/>
      <c r="Y199" s="13"/>
      <c r="Z199" s="13"/>
      <c r="AA199" s="13"/>
      <c r="AB199" s="13"/>
      <c r="AC199" s="13"/>
      <c r="AD199" s="13"/>
      <c r="AE199" s="13"/>
      <c r="AT199" s="249" t="s">
        <v>154</v>
      </c>
      <c r="AU199" s="249" t="s">
        <v>86</v>
      </c>
      <c r="AV199" s="13" t="s">
        <v>88</v>
      </c>
      <c r="AW199" s="13" t="s">
        <v>34</v>
      </c>
      <c r="AX199" s="13" t="s">
        <v>78</v>
      </c>
      <c r="AY199" s="249" t="s">
        <v>130</v>
      </c>
    </row>
    <row r="200" s="14" customFormat="1">
      <c r="A200" s="14"/>
      <c r="B200" s="250"/>
      <c r="C200" s="251"/>
      <c r="D200" s="230" t="s">
        <v>154</v>
      </c>
      <c r="E200" s="252" t="s">
        <v>1</v>
      </c>
      <c r="F200" s="253" t="s">
        <v>158</v>
      </c>
      <c r="G200" s="251"/>
      <c r="H200" s="254">
        <v>0.26099999999999995</v>
      </c>
      <c r="I200" s="255"/>
      <c r="J200" s="251"/>
      <c r="K200" s="251"/>
      <c r="L200" s="256"/>
      <c r="M200" s="257"/>
      <c r="N200" s="258"/>
      <c r="O200" s="258"/>
      <c r="P200" s="258"/>
      <c r="Q200" s="258"/>
      <c r="R200" s="258"/>
      <c r="S200" s="258"/>
      <c r="T200" s="259"/>
      <c r="U200" s="14"/>
      <c r="V200" s="14"/>
      <c r="W200" s="14"/>
      <c r="X200" s="14"/>
      <c r="Y200" s="14"/>
      <c r="Z200" s="14"/>
      <c r="AA200" s="14"/>
      <c r="AB200" s="14"/>
      <c r="AC200" s="14"/>
      <c r="AD200" s="14"/>
      <c r="AE200" s="14"/>
      <c r="AT200" s="260" t="s">
        <v>154</v>
      </c>
      <c r="AU200" s="260" t="s">
        <v>86</v>
      </c>
      <c r="AV200" s="14" t="s">
        <v>136</v>
      </c>
      <c r="AW200" s="14" t="s">
        <v>34</v>
      </c>
      <c r="AX200" s="14" t="s">
        <v>86</v>
      </c>
      <c r="AY200" s="260" t="s">
        <v>130</v>
      </c>
    </row>
    <row r="201" s="2" customFormat="1" ht="33" customHeight="1">
      <c r="A201" s="38"/>
      <c r="B201" s="39"/>
      <c r="C201" s="210" t="s">
        <v>166</v>
      </c>
      <c r="D201" s="210" t="s">
        <v>131</v>
      </c>
      <c r="E201" s="211" t="s">
        <v>373</v>
      </c>
      <c r="F201" s="212" t="s">
        <v>374</v>
      </c>
      <c r="G201" s="213" t="s">
        <v>219</v>
      </c>
      <c r="H201" s="214">
        <v>1.129</v>
      </c>
      <c r="I201" s="215"/>
      <c r="J201" s="216">
        <f>ROUND(I201*H201,2)</f>
        <v>0</v>
      </c>
      <c r="K201" s="212" t="s">
        <v>150</v>
      </c>
      <c r="L201" s="44"/>
      <c r="M201" s="217" t="s">
        <v>1</v>
      </c>
      <c r="N201" s="218" t="s">
        <v>43</v>
      </c>
      <c r="O201" s="91"/>
      <c r="P201" s="219">
        <f>O201*H201</f>
        <v>0</v>
      </c>
      <c r="Q201" s="219">
        <v>0</v>
      </c>
      <c r="R201" s="219">
        <f>Q201*H201</f>
        <v>0</v>
      </c>
      <c r="S201" s="219">
        <v>0</v>
      </c>
      <c r="T201" s="220">
        <f>S201*H201</f>
        <v>0</v>
      </c>
      <c r="U201" s="38"/>
      <c r="V201" s="38"/>
      <c r="W201" s="38"/>
      <c r="X201" s="38"/>
      <c r="Y201" s="38"/>
      <c r="Z201" s="38"/>
      <c r="AA201" s="38"/>
      <c r="AB201" s="38"/>
      <c r="AC201" s="38"/>
      <c r="AD201" s="38"/>
      <c r="AE201" s="38"/>
      <c r="AR201" s="221" t="s">
        <v>136</v>
      </c>
      <c r="AT201" s="221" t="s">
        <v>131</v>
      </c>
      <c r="AU201" s="221" t="s">
        <v>86</v>
      </c>
      <c r="AY201" s="17" t="s">
        <v>130</v>
      </c>
      <c r="BE201" s="222">
        <f>IF(N201="základní",J201,0)</f>
        <v>0</v>
      </c>
      <c r="BF201" s="222">
        <f>IF(N201="snížená",J201,0)</f>
        <v>0</v>
      </c>
      <c r="BG201" s="222">
        <f>IF(N201="zákl. přenesená",J201,0)</f>
        <v>0</v>
      </c>
      <c r="BH201" s="222">
        <f>IF(N201="sníž. přenesená",J201,0)</f>
        <v>0</v>
      </c>
      <c r="BI201" s="222">
        <f>IF(N201="nulová",J201,0)</f>
        <v>0</v>
      </c>
      <c r="BJ201" s="17" t="s">
        <v>86</v>
      </c>
      <c r="BK201" s="222">
        <f>ROUND(I201*H201,2)</f>
        <v>0</v>
      </c>
      <c r="BL201" s="17" t="s">
        <v>136</v>
      </c>
      <c r="BM201" s="221" t="s">
        <v>190</v>
      </c>
    </row>
    <row r="202" s="2" customFormat="1">
      <c r="A202" s="38"/>
      <c r="B202" s="39"/>
      <c r="C202" s="40"/>
      <c r="D202" s="223" t="s">
        <v>152</v>
      </c>
      <c r="E202" s="40"/>
      <c r="F202" s="224" t="s">
        <v>375</v>
      </c>
      <c r="G202" s="40"/>
      <c r="H202" s="40"/>
      <c r="I202" s="225"/>
      <c r="J202" s="40"/>
      <c r="K202" s="40"/>
      <c r="L202" s="44"/>
      <c r="M202" s="226"/>
      <c r="N202" s="227"/>
      <c r="O202" s="91"/>
      <c r="P202" s="91"/>
      <c r="Q202" s="91"/>
      <c r="R202" s="91"/>
      <c r="S202" s="91"/>
      <c r="T202" s="92"/>
      <c r="U202" s="38"/>
      <c r="V202" s="38"/>
      <c r="W202" s="38"/>
      <c r="X202" s="38"/>
      <c r="Y202" s="38"/>
      <c r="Z202" s="38"/>
      <c r="AA202" s="38"/>
      <c r="AB202" s="38"/>
      <c r="AC202" s="38"/>
      <c r="AD202" s="38"/>
      <c r="AE202" s="38"/>
      <c r="AT202" s="17" t="s">
        <v>152</v>
      </c>
      <c r="AU202" s="17" t="s">
        <v>86</v>
      </c>
    </row>
    <row r="203" s="12" customFormat="1">
      <c r="A203" s="12"/>
      <c r="B203" s="228"/>
      <c r="C203" s="229"/>
      <c r="D203" s="230" t="s">
        <v>154</v>
      </c>
      <c r="E203" s="231" t="s">
        <v>1</v>
      </c>
      <c r="F203" s="232" t="s">
        <v>354</v>
      </c>
      <c r="G203" s="229"/>
      <c r="H203" s="231" t="s">
        <v>1</v>
      </c>
      <c r="I203" s="233"/>
      <c r="J203" s="229"/>
      <c r="K203" s="229"/>
      <c r="L203" s="234"/>
      <c r="M203" s="235"/>
      <c r="N203" s="236"/>
      <c r="O203" s="236"/>
      <c r="P203" s="236"/>
      <c r="Q203" s="236"/>
      <c r="R203" s="236"/>
      <c r="S203" s="236"/>
      <c r="T203" s="237"/>
      <c r="U203" s="12"/>
      <c r="V203" s="12"/>
      <c r="W203" s="12"/>
      <c r="X203" s="12"/>
      <c r="Y203" s="12"/>
      <c r="Z203" s="12"/>
      <c r="AA203" s="12"/>
      <c r="AB203" s="12"/>
      <c r="AC203" s="12"/>
      <c r="AD203" s="12"/>
      <c r="AE203" s="12"/>
      <c r="AT203" s="238" t="s">
        <v>154</v>
      </c>
      <c r="AU203" s="238" t="s">
        <v>86</v>
      </c>
      <c r="AV203" s="12" t="s">
        <v>86</v>
      </c>
      <c r="AW203" s="12" t="s">
        <v>34</v>
      </c>
      <c r="AX203" s="12" t="s">
        <v>78</v>
      </c>
      <c r="AY203" s="238" t="s">
        <v>130</v>
      </c>
    </row>
    <row r="204" s="13" customFormat="1">
      <c r="A204" s="13"/>
      <c r="B204" s="239"/>
      <c r="C204" s="240"/>
      <c r="D204" s="230" t="s">
        <v>154</v>
      </c>
      <c r="E204" s="241" t="s">
        <v>1</v>
      </c>
      <c r="F204" s="242" t="s">
        <v>376</v>
      </c>
      <c r="G204" s="240"/>
      <c r="H204" s="243">
        <v>0.14899999999999999</v>
      </c>
      <c r="I204" s="244"/>
      <c r="J204" s="240"/>
      <c r="K204" s="240"/>
      <c r="L204" s="245"/>
      <c r="M204" s="246"/>
      <c r="N204" s="247"/>
      <c r="O204" s="247"/>
      <c r="P204" s="247"/>
      <c r="Q204" s="247"/>
      <c r="R204" s="247"/>
      <c r="S204" s="247"/>
      <c r="T204" s="248"/>
      <c r="U204" s="13"/>
      <c r="V204" s="13"/>
      <c r="W204" s="13"/>
      <c r="X204" s="13"/>
      <c r="Y204" s="13"/>
      <c r="Z204" s="13"/>
      <c r="AA204" s="13"/>
      <c r="AB204" s="13"/>
      <c r="AC204" s="13"/>
      <c r="AD204" s="13"/>
      <c r="AE204" s="13"/>
      <c r="AT204" s="249" t="s">
        <v>154</v>
      </c>
      <c r="AU204" s="249" t="s">
        <v>86</v>
      </c>
      <c r="AV204" s="13" t="s">
        <v>88</v>
      </c>
      <c r="AW204" s="13" t="s">
        <v>34</v>
      </c>
      <c r="AX204" s="13" t="s">
        <v>78</v>
      </c>
      <c r="AY204" s="249" t="s">
        <v>130</v>
      </c>
    </row>
    <row r="205" s="13" customFormat="1">
      <c r="A205" s="13"/>
      <c r="B205" s="239"/>
      <c r="C205" s="240"/>
      <c r="D205" s="230" t="s">
        <v>154</v>
      </c>
      <c r="E205" s="241" t="s">
        <v>1</v>
      </c>
      <c r="F205" s="242" t="s">
        <v>377</v>
      </c>
      <c r="G205" s="240"/>
      <c r="H205" s="243">
        <v>0.38300000000000001</v>
      </c>
      <c r="I205" s="244"/>
      <c r="J205" s="240"/>
      <c r="K205" s="240"/>
      <c r="L205" s="245"/>
      <c r="M205" s="246"/>
      <c r="N205" s="247"/>
      <c r="O205" s="247"/>
      <c r="P205" s="247"/>
      <c r="Q205" s="247"/>
      <c r="R205" s="247"/>
      <c r="S205" s="247"/>
      <c r="T205" s="248"/>
      <c r="U205" s="13"/>
      <c r="V205" s="13"/>
      <c r="W205" s="13"/>
      <c r="X205" s="13"/>
      <c r="Y205" s="13"/>
      <c r="Z205" s="13"/>
      <c r="AA205" s="13"/>
      <c r="AB205" s="13"/>
      <c r="AC205" s="13"/>
      <c r="AD205" s="13"/>
      <c r="AE205" s="13"/>
      <c r="AT205" s="249" t="s">
        <v>154</v>
      </c>
      <c r="AU205" s="249" t="s">
        <v>86</v>
      </c>
      <c r="AV205" s="13" t="s">
        <v>88</v>
      </c>
      <c r="AW205" s="13" t="s">
        <v>34</v>
      </c>
      <c r="AX205" s="13" t="s">
        <v>78</v>
      </c>
      <c r="AY205" s="249" t="s">
        <v>130</v>
      </c>
    </row>
    <row r="206" s="13" customFormat="1">
      <c r="A206" s="13"/>
      <c r="B206" s="239"/>
      <c r="C206" s="240"/>
      <c r="D206" s="230" t="s">
        <v>154</v>
      </c>
      <c r="E206" s="241" t="s">
        <v>1</v>
      </c>
      <c r="F206" s="242" t="s">
        <v>378</v>
      </c>
      <c r="G206" s="240"/>
      <c r="H206" s="243">
        <v>0.27700000000000002</v>
      </c>
      <c r="I206" s="244"/>
      <c r="J206" s="240"/>
      <c r="K206" s="240"/>
      <c r="L206" s="245"/>
      <c r="M206" s="246"/>
      <c r="N206" s="247"/>
      <c r="O206" s="247"/>
      <c r="P206" s="247"/>
      <c r="Q206" s="247"/>
      <c r="R206" s="247"/>
      <c r="S206" s="247"/>
      <c r="T206" s="248"/>
      <c r="U206" s="13"/>
      <c r="V206" s="13"/>
      <c r="W206" s="13"/>
      <c r="X206" s="13"/>
      <c r="Y206" s="13"/>
      <c r="Z206" s="13"/>
      <c r="AA206" s="13"/>
      <c r="AB206" s="13"/>
      <c r="AC206" s="13"/>
      <c r="AD206" s="13"/>
      <c r="AE206" s="13"/>
      <c r="AT206" s="249" t="s">
        <v>154</v>
      </c>
      <c r="AU206" s="249" t="s">
        <v>86</v>
      </c>
      <c r="AV206" s="13" t="s">
        <v>88</v>
      </c>
      <c r="AW206" s="13" t="s">
        <v>34</v>
      </c>
      <c r="AX206" s="13" t="s">
        <v>78</v>
      </c>
      <c r="AY206" s="249" t="s">
        <v>130</v>
      </c>
    </row>
    <row r="207" s="13" customFormat="1">
      <c r="A207" s="13"/>
      <c r="B207" s="239"/>
      <c r="C207" s="240"/>
      <c r="D207" s="230" t="s">
        <v>154</v>
      </c>
      <c r="E207" s="241" t="s">
        <v>1</v>
      </c>
      <c r="F207" s="242" t="s">
        <v>379</v>
      </c>
      <c r="G207" s="240"/>
      <c r="H207" s="243">
        <v>0.32000000000000001</v>
      </c>
      <c r="I207" s="244"/>
      <c r="J207" s="240"/>
      <c r="K207" s="240"/>
      <c r="L207" s="245"/>
      <c r="M207" s="246"/>
      <c r="N207" s="247"/>
      <c r="O207" s="247"/>
      <c r="P207" s="247"/>
      <c r="Q207" s="247"/>
      <c r="R207" s="247"/>
      <c r="S207" s="247"/>
      <c r="T207" s="248"/>
      <c r="U207" s="13"/>
      <c r="V207" s="13"/>
      <c r="W207" s="13"/>
      <c r="X207" s="13"/>
      <c r="Y207" s="13"/>
      <c r="Z207" s="13"/>
      <c r="AA207" s="13"/>
      <c r="AB207" s="13"/>
      <c r="AC207" s="13"/>
      <c r="AD207" s="13"/>
      <c r="AE207" s="13"/>
      <c r="AT207" s="249" t="s">
        <v>154</v>
      </c>
      <c r="AU207" s="249" t="s">
        <v>86</v>
      </c>
      <c r="AV207" s="13" t="s">
        <v>88</v>
      </c>
      <c r="AW207" s="13" t="s">
        <v>34</v>
      </c>
      <c r="AX207" s="13" t="s">
        <v>78</v>
      </c>
      <c r="AY207" s="249" t="s">
        <v>130</v>
      </c>
    </row>
    <row r="208" s="14" customFormat="1">
      <c r="A208" s="14"/>
      <c r="B208" s="250"/>
      <c r="C208" s="251"/>
      <c r="D208" s="230" t="s">
        <v>154</v>
      </c>
      <c r="E208" s="252" t="s">
        <v>1</v>
      </c>
      <c r="F208" s="253" t="s">
        <v>158</v>
      </c>
      <c r="G208" s="251"/>
      <c r="H208" s="254">
        <v>1.129</v>
      </c>
      <c r="I208" s="255"/>
      <c r="J208" s="251"/>
      <c r="K208" s="251"/>
      <c r="L208" s="256"/>
      <c r="M208" s="257"/>
      <c r="N208" s="258"/>
      <c r="O208" s="258"/>
      <c r="P208" s="258"/>
      <c r="Q208" s="258"/>
      <c r="R208" s="258"/>
      <c r="S208" s="258"/>
      <c r="T208" s="259"/>
      <c r="U208" s="14"/>
      <c r="V208" s="14"/>
      <c r="W208" s="14"/>
      <c r="X208" s="14"/>
      <c r="Y208" s="14"/>
      <c r="Z208" s="14"/>
      <c r="AA208" s="14"/>
      <c r="AB208" s="14"/>
      <c r="AC208" s="14"/>
      <c r="AD208" s="14"/>
      <c r="AE208" s="14"/>
      <c r="AT208" s="260" t="s">
        <v>154</v>
      </c>
      <c r="AU208" s="260" t="s">
        <v>86</v>
      </c>
      <c r="AV208" s="14" t="s">
        <v>136</v>
      </c>
      <c r="AW208" s="14" t="s">
        <v>34</v>
      </c>
      <c r="AX208" s="14" t="s">
        <v>86</v>
      </c>
      <c r="AY208" s="260" t="s">
        <v>130</v>
      </c>
    </row>
    <row r="209" s="2" customFormat="1" ht="21.75" customHeight="1">
      <c r="A209" s="38"/>
      <c r="B209" s="39"/>
      <c r="C209" s="266" t="s">
        <v>201</v>
      </c>
      <c r="D209" s="266" t="s">
        <v>356</v>
      </c>
      <c r="E209" s="267" t="s">
        <v>357</v>
      </c>
      <c r="F209" s="268" t="s">
        <v>358</v>
      </c>
      <c r="G209" s="269" t="s">
        <v>219</v>
      </c>
      <c r="H209" s="270">
        <v>1.129</v>
      </c>
      <c r="I209" s="271"/>
      <c r="J209" s="272">
        <f>ROUND(I209*H209,2)</f>
        <v>0</v>
      </c>
      <c r="K209" s="268" t="s">
        <v>150</v>
      </c>
      <c r="L209" s="273"/>
      <c r="M209" s="274" t="s">
        <v>1</v>
      </c>
      <c r="N209" s="275" t="s">
        <v>43</v>
      </c>
      <c r="O209" s="91"/>
      <c r="P209" s="219">
        <f>O209*H209</f>
        <v>0</v>
      </c>
      <c r="Q209" s="219">
        <v>1</v>
      </c>
      <c r="R209" s="219">
        <f>Q209*H209</f>
        <v>1.129</v>
      </c>
      <c r="S209" s="219">
        <v>0</v>
      </c>
      <c r="T209" s="220">
        <f>S209*H209</f>
        <v>0</v>
      </c>
      <c r="U209" s="38"/>
      <c r="V209" s="38"/>
      <c r="W209" s="38"/>
      <c r="X209" s="38"/>
      <c r="Y209" s="38"/>
      <c r="Z209" s="38"/>
      <c r="AA209" s="38"/>
      <c r="AB209" s="38"/>
      <c r="AC209" s="38"/>
      <c r="AD209" s="38"/>
      <c r="AE209" s="38"/>
      <c r="AR209" s="221" t="s">
        <v>145</v>
      </c>
      <c r="AT209" s="221" t="s">
        <v>356</v>
      </c>
      <c r="AU209" s="221" t="s">
        <v>86</v>
      </c>
      <c r="AY209" s="17" t="s">
        <v>130</v>
      </c>
      <c r="BE209" s="222">
        <f>IF(N209="základní",J209,0)</f>
        <v>0</v>
      </c>
      <c r="BF209" s="222">
        <f>IF(N209="snížená",J209,0)</f>
        <v>0</v>
      </c>
      <c r="BG209" s="222">
        <f>IF(N209="zákl. přenesená",J209,0)</f>
        <v>0</v>
      </c>
      <c r="BH209" s="222">
        <f>IF(N209="sníž. přenesená",J209,0)</f>
        <v>0</v>
      </c>
      <c r="BI209" s="222">
        <f>IF(N209="nulová",J209,0)</f>
        <v>0</v>
      </c>
      <c r="BJ209" s="17" t="s">
        <v>86</v>
      </c>
      <c r="BK209" s="222">
        <f>ROUND(I209*H209,2)</f>
        <v>0</v>
      </c>
      <c r="BL209" s="17" t="s">
        <v>136</v>
      </c>
      <c r="BM209" s="221" t="s">
        <v>195</v>
      </c>
    </row>
    <row r="210" s="12" customFormat="1">
      <c r="A210" s="12"/>
      <c r="B210" s="228"/>
      <c r="C210" s="229"/>
      <c r="D210" s="230" t="s">
        <v>154</v>
      </c>
      <c r="E210" s="231" t="s">
        <v>1</v>
      </c>
      <c r="F210" s="232" t="s">
        <v>354</v>
      </c>
      <c r="G210" s="229"/>
      <c r="H210" s="231" t="s">
        <v>1</v>
      </c>
      <c r="I210" s="233"/>
      <c r="J210" s="229"/>
      <c r="K210" s="229"/>
      <c r="L210" s="234"/>
      <c r="M210" s="235"/>
      <c r="N210" s="236"/>
      <c r="O210" s="236"/>
      <c r="P210" s="236"/>
      <c r="Q210" s="236"/>
      <c r="R210" s="236"/>
      <c r="S210" s="236"/>
      <c r="T210" s="237"/>
      <c r="U210" s="12"/>
      <c r="V210" s="12"/>
      <c r="W210" s="12"/>
      <c r="X210" s="12"/>
      <c r="Y210" s="12"/>
      <c r="Z210" s="12"/>
      <c r="AA210" s="12"/>
      <c r="AB210" s="12"/>
      <c r="AC210" s="12"/>
      <c r="AD210" s="12"/>
      <c r="AE210" s="12"/>
      <c r="AT210" s="238" t="s">
        <v>154</v>
      </c>
      <c r="AU210" s="238" t="s">
        <v>86</v>
      </c>
      <c r="AV210" s="12" t="s">
        <v>86</v>
      </c>
      <c r="AW210" s="12" t="s">
        <v>34</v>
      </c>
      <c r="AX210" s="12" t="s">
        <v>78</v>
      </c>
      <c r="AY210" s="238" t="s">
        <v>130</v>
      </c>
    </row>
    <row r="211" s="13" customFormat="1">
      <c r="A211" s="13"/>
      <c r="B211" s="239"/>
      <c r="C211" s="240"/>
      <c r="D211" s="230" t="s">
        <v>154</v>
      </c>
      <c r="E211" s="241" t="s">
        <v>1</v>
      </c>
      <c r="F211" s="242" t="s">
        <v>376</v>
      </c>
      <c r="G211" s="240"/>
      <c r="H211" s="243">
        <v>0.14899999999999999</v>
      </c>
      <c r="I211" s="244"/>
      <c r="J211" s="240"/>
      <c r="K211" s="240"/>
      <c r="L211" s="245"/>
      <c r="M211" s="246"/>
      <c r="N211" s="247"/>
      <c r="O211" s="247"/>
      <c r="P211" s="247"/>
      <c r="Q211" s="247"/>
      <c r="R211" s="247"/>
      <c r="S211" s="247"/>
      <c r="T211" s="248"/>
      <c r="U211" s="13"/>
      <c r="V211" s="13"/>
      <c r="W211" s="13"/>
      <c r="X211" s="13"/>
      <c r="Y211" s="13"/>
      <c r="Z211" s="13"/>
      <c r="AA211" s="13"/>
      <c r="AB211" s="13"/>
      <c r="AC211" s="13"/>
      <c r="AD211" s="13"/>
      <c r="AE211" s="13"/>
      <c r="AT211" s="249" t="s">
        <v>154</v>
      </c>
      <c r="AU211" s="249" t="s">
        <v>86</v>
      </c>
      <c r="AV211" s="13" t="s">
        <v>88</v>
      </c>
      <c r="AW211" s="13" t="s">
        <v>34</v>
      </c>
      <c r="AX211" s="13" t="s">
        <v>78</v>
      </c>
      <c r="AY211" s="249" t="s">
        <v>130</v>
      </c>
    </row>
    <row r="212" s="13" customFormat="1">
      <c r="A212" s="13"/>
      <c r="B212" s="239"/>
      <c r="C212" s="240"/>
      <c r="D212" s="230" t="s">
        <v>154</v>
      </c>
      <c r="E212" s="241" t="s">
        <v>1</v>
      </c>
      <c r="F212" s="242" t="s">
        <v>377</v>
      </c>
      <c r="G212" s="240"/>
      <c r="H212" s="243">
        <v>0.38300000000000001</v>
      </c>
      <c r="I212" s="244"/>
      <c r="J212" s="240"/>
      <c r="K212" s="240"/>
      <c r="L212" s="245"/>
      <c r="M212" s="246"/>
      <c r="N212" s="247"/>
      <c r="O212" s="247"/>
      <c r="P212" s="247"/>
      <c r="Q212" s="247"/>
      <c r="R212" s="247"/>
      <c r="S212" s="247"/>
      <c r="T212" s="248"/>
      <c r="U212" s="13"/>
      <c r="V212" s="13"/>
      <c r="W212" s="13"/>
      <c r="X212" s="13"/>
      <c r="Y212" s="13"/>
      <c r="Z212" s="13"/>
      <c r="AA212" s="13"/>
      <c r="AB212" s="13"/>
      <c r="AC212" s="13"/>
      <c r="AD212" s="13"/>
      <c r="AE212" s="13"/>
      <c r="AT212" s="249" t="s">
        <v>154</v>
      </c>
      <c r="AU212" s="249" t="s">
        <v>86</v>
      </c>
      <c r="AV212" s="13" t="s">
        <v>88</v>
      </c>
      <c r="AW212" s="13" t="s">
        <v>34</v>
      </c>
      <c r="AX212" s="13" t="s">
        <v>78</v>
      </c>
      <c r="AY212" s="249" t="s">
        <v>130</v>
      </c>
    </row>
    <row r="213" s="13" customFormat="1">
      <c r="A213" s="13"/>
      <c r="B213" s="239"/>
      <c r="C213" s="240"/>
      <c r="D213" s="230" t="s">
        <v>154</v>
      </c>
      <c r="E213" s="241" t="s">
        <v>1</v>
      </c>
      <c r="F213" s="242" t="s">
        <v>378</v>
      </c>
      <c r="G213" s="240"/>
      <c r="H213" s="243">
        <v>0.27700000000000002</v>
      </c>
      <c r="I213" s="244"/>
      <c r="J213" s="240"/>
      <c r="K213" s="240"/>
      <c r="L213" s="245"/>
      <c r="M213" s="246"/>
      <c r="N213" s="247"/>
      <c r="O213" s="247"/>
      <c r="P213" s="247"/>
      <c r="Q213" s="247"/>
      <c r="R213" s="247"/>
      <c r="S213" s="247"/>
      <c r="T213" s="248"/>
      <c r="U213" s="13"/>
      <c r="V213" s="13"/>
      <c r="W213" s="13"/>
      <c r="X213" s="13"/>
      <c r="Y213" s="13"/>
      <c r="Z213" s="13"/>
      <c r="AA213" s="13"/>
      <c r="AB213" s="13"/>
      <c r="AC213" s="13"/>
      <c r="AD213" s="13"/>
      <c r="AE213" s="13"/>
      <c r="AT213" s="249" t="s">
        <v>154</v>
      </c>
      <c r="AU213" s="249" t="s">
        <v>86</v>
      </c>
      <c r="AV213" s="13" t="s">
        <v>88</v>
      </c>
      <c r="AW213" s="13" t="s">
        <v>34</v>
      </c>
      <c r="AX213" s="13" t="s">
        <v>78</v>
      </c>
      <c r="AY213" s="249" t="s">
        <v>130</v>
      </c>
    </row>
    <row r="214" s="13" customFormat="1">
      <c r="A214" s="13"/>
      <c r="B214" s="239"/>
      <c r="C214" s="240"/>
      <c r="D214" s="230" t="s">
        <v>154</v>
      </c>
      <c r="E214" s="241" t="s">
        <v>1</v>
      </c>
      <c r="F214" s="242" t="s">
        <v>379</v>
      </c>
      <c r="G214" s="240"/>
      <c r="H214" s="243">
        <v>0.32000000000000001</v>
      </c>
      <c r="I214" s="244"/>
      <c r="J214" s="240"/>
      <c r="K214" s="240"/>
      <c r="L214" s="245"/>
      <c r="M214" s="246"/>
      <c r="N214" s="247"/>
      <c r="O214" s="247"/>
      <c r="P214" s="247"/>
      <c r="Q214" s="247"/>
      <c r="R214" s="247"/>
      <c r="S214" s="247"/>
      <c r="T214" s="248"/>
      <c r="U214" s="13"/>
      <c r="V214" s="13"/>
      <c r="W214" s="13"/>
      <c r="X214" s="13"/>
      <c r="Y214" s="13"/>
      <c r="Z214" s="13"/>
      <c r="AA214" s="13"/>
      <c r="AB214" s="13"/>
      <c r="AC214" s="13"/>
      <c r="AD214" s="13"/>
      <c r="AE214" s="13"/>
      <c r="AT214" s="249" t="s">
        <v>154</v>
      </c>
      <c r="AU214" s="249" t="s">
        <v>86</v>
      </c>
      <c r="AV214" s="13" t="s">
        <v>88</v>
      </c>
      <c r="AW214" s="13" t="s">
        <v>34</v>
      </c>
      <c r="AX214" s="13" t="s">
        <v>78</v>
      </c>
      <c r="AY214" s="249" t="s">
        <v>130</v>
      </c>
    </row>
    <row r="215" s="14" customFormat="1">
      <c r="A215" s="14"/>
      <c r="B215" s="250"/>
      <c r="C215" s="251"/>
      <c r="D215" s="230" t="s">
        <v>154</v>
      </c>
      <c r="E215" s="252" t="s">
        <v>1</v>
      </c>
      <c r="F215" s="253" t="s">
        <v>158</v>
      </c>
      <c r="G215" s="251"/>
      <c r="H215" s="254">
        <v>1.129</v>
      </c>
      <c r="I215" s="255"/>
      <c r="J215" s="251"/>
      <c r="K215" s="251"/>
      <c r="L215" s="256"/>
      <c r="M215" s="257"/>
      <c r="N215" s="258"/>
      <c r="O215" s="258"/>
      <c r="P215" s="258"/>
      <c r="Q215" s="258"/>
      <c r="R215" s="258"/>
      <c r="S215" s="258"/>
      <c r="T215" s="259"/>
      <c r="U215" s="14"/>
      <c r="V215" s="14"/>
      <c r="W215" s="14"/>
      <c r="X215" s="14"/>
      <c r="Y215" s="14"/>
      <c r="Z215" s="14"/>
      <c r="AA215" s="14"/>
      <c r="AB215" s="14"/>
      <c r="AC215" s="14"/>
      <c r="AD215" s="14"/>
      <c r="AE215" s="14"/>
      <c r="AT215" s="260" t="s">
        <v>154</v>
      </c>
      <c r="AU215" s="260" t="s">
        <v>86</v>
      </c>
      <c r="AV215" s="14" t="s">
        <v>136</v>
      </c>
      <c r="AW215" s="14" t="s">
        <v>34</v>
      </c>
      <c r="AX215" s="14" t="s">
        <v>86</v>
      </c>
      <c r="AY215" s="260" t="s">
        <v>130</v>
      </c>
    </row>
    <row r="216" s="2" customFormat="1" ht="24.15" customHeight="1">
      <c r="A216" s="38"/>
      <c r="B216" s="39"/>
      <c r="C216" s="210" t="s">
        <v>170</v>
      </c>
      <c r="D216" s="210" t="s">
        <v>131</v>
      </c>
      <c r="E216" s="211" t="s">
        <v>380</v>
      </c>
      <c r="F216" s="212" t="s">
        <v>381</v>
      </c>
      <c r="G216" s="213" t="s">
        <v>161</v>
      </c>
      <c r="H216" s="214">
        <v>23.27</v>
      </c>
      <c r="I216" s="215"/>
      <c r="J216" s="216">
        <f>ROUND(I216*H216,2)</f>
        <v>0</v>
      </c>
      <c r="K216" s="212" t="s">
        <v>150</v>
      </c>
      <c r="L216" s="44"/>
      <c r="M216" s="217" t="s">
        <v>1</v>
      </c>
      <c r="N216" s="218" t="s">
        <v>43</v>
      </c>
      <c r="O216" s="91"/>
      <c r="P216" s="219">
        <f>O216*H216</f>
        <v>0</v>
      </c>
      <c r="Q216" s="219">
        <v>0.0071300000000000001</v>
      </c>
      <c r="R216" s="219">
        <f>Q216*H216</f>
        <v>0.16591510000000001</v>
      </c>
      <c r="S216" s="219">
        <v>0</v>
      </c>
      <c r="T216" s="220">
        <f>S216*H216</f>
        <v>0</v>
      </c>
      <c r="U216" s="38"/>
      <c r="V216" s="38"/>
      <c r="W216" s="38"/>
      <c r="X216" s="38"/>
      <c r="Y216" s="38"/>
      <c r="Z216" s="38"/>
      <c r="AA216" s="38"/>
      <c r="AB216" s="38"/>
      <c r="AC216" s="38"/>
      <c r="AD216" s="38"/>
      <c r="AE216" s="38"/>
      <c r="AR216" s="221" t="s">
        <v>136</v>
      </c>
      <c r="AT216" s="221" t="s">
        <v>131</v>
      </c>
      <c r="AU216" s="221" t="s">
        <v>86</v>
      </c>
      <c r="AY216" s="17" t="s">
        <v>130</v>
      </c>
      <c r="BE216" s="222">
        <f>IF(N216="základní",J216,0)</f>
        <v>0</v>
      </c>
      <c r="BF216" s="222">
        <f>IF(N216="snížená",J216,0)</f>
        <v>0</v>
      </c>
      <c r="BG216" s="222">
        <f>IF(N216="zákl. přenesená",J216,0)</f>
        <v>0</v>
      </c>
      <c r="BH216" s="222">
        <f>IF(N216="sníž. přenesená",J216,0)</f>
        <v>0</v>
      </c>
      <c r="BI216" s="222">
        <f>IF(N216="nulová",J216,0)</f>
        <v>0</v>
      </c>
      <c r="BJ216" s="17" t="s">
        <v>86</v>
      </c>
      <c r="BK216" s="222">
        <f>ROUND(I216*H216,2)</f>
        <v>0</v>
      </c>
      <c r="BL216" s="17" t="s">
        <v>136</v>
      </c>
      <c r="BM216" s="221" t="s">
        <v>199</v>
      </c>
    </row>
    <row r="217" s="2" customFormat="1">
      <c r="A217" s="38"/>
      <c r="B217" s="39"/>
      <c r="C217" s="40"/>
      <c r="D217" s="223" t="s">
        <v>152</v>
      </c>
      <c r="E217" s="40"/>
      <c r="F217" s="224" t="s">
        <v>382</v>
      </c>
      <c r="G217" s="40"/>
      <c r="H217" s="40"/>
      <c r="I217" s="225"/>
      <c r="J217" s="40"/>
      <c r="K217" s="40"/>
      <c r="L217" s="44"/>
      <c r="M217" s="226"/>
      <c r="N217" s="227"/>
      <c r="O217" s="91"/>
      <c r="P217" s="91"/>
      <c r="Q217" s="91"/>
      <c r="R217" s="91"/>
      <c r="S217" s="91"/>
      <c r="T217" s="92"/>
      <c r="U217" s="38"/>
      <c r="V217" s="38"/>
      <c r="W217" s="38"/>
      <c r="X217" s="38"/>
      <c r="Y217" s="38"/>
      <c r="Z217" s="38"/>
      <c r="AA217" s="38"/>
      <c r="AB217" s="38"/>
      <c r="AC217" s="38"/>
      <c r="AD217" s="38"/>
      <c r="AE217" s="38"/>
      <c r="AT217" s="17" t="s">
        <v>152</v>
      </c>
      <c r="AU217" s="17" t="s">
        <v>86</v>
      </c>
    </row>
    <row r="218" s="12" customFormat="1">
      <c r="A218" s="12"/>
      <c r="B218" s="228"/>
      <c r="C218" s="229"/>
      <c r="D218" s="230" t="s">
        <v>154</v>
      </c>
      <c r="E218" s="231" t="s">
        <v>1</v>
      </c>
      <c r="F218" s="232" t="s">
        <v>383</v>
      </c>
      <c r="G218" s="229"/>
      <c r="H218" s="231" t="s">
        <v>1</v>
      </c>
      <c r="I218" s="233"/>
      <c r="J218" s="229"/>
      <c r="K218" s="229"/>
      <c r="L218" s="234"/>
      <c r="M218" s="235"/>
      <c r="N218" s="236"/>
      <c r="O218" s="236"/>
      <c r="P218" s="236"/>
      <c r="Q218" s="236"/>
      <c r="R218" s="236"/>
      <c r="S218" s="236"/>
      <c r="T218" s="237"/>
      <c r="U218" s="12"/>
      <c r="V218" s="12"/>
      <c r="W218" s="12"/>
      <c r="X218" s="12"/>
      <c r="Y218" s="12"/>
      <c r="Z218" s="12"/>
      <c r="AA218" s="12"/>
      <c r="AB218" s="12"/>
      <c r="AC218" s="12"/>
      <c r="AD218" s="12"/>
      <c r="AE218" s="12"/>
      <c r="AT218" s="238" t="s">
        <v>154</v>
      </c>
      <c r="AU218" s="238" t="s">
        <v>86</v>
      </c>
      <c r="AV218" s="12" t="s">
        <v>86</v>
      </c>
      <c r="AW218" s="12" t="s">
        <v>34</v>
      </c>
      <c r="AX218" s="12" t="s">
        <v>78</v>
      </c>
      <c r="AY218" s="238" t="s">
        <v>130</v>
      </c>
    </row>
    <row r="219" s="13" customFormat="1">
      <c r="A219" s="13"/>
      <c r="B219" s="239"/>
      <c r="C219" s="240"/>
      <c r="D219" s="230" t="s">
        <v>154</v>
      </c>
      <c r="E219" s="241" t="s">
        <v>1</v>
      </c>
      <c r="F219" s="242" t="s">
        <v>384</v>
      </c>
      <c r="G219" s="240"/>
      <c r="H219" s="243">
        <v>23.27</v>
      </c>
      <c r="I219" s="244"/>
      <c r="J219" s="240"/>
      <c r="K219" s="240"/>
      <c r="L219" s="245"/>
      <c r="M219" s="246"/>
      <c r="N219" s="247"/>
      <c r="O219" s="247"/>
      <c r="P219" s="247"/>
      <c r="Q219" s="247"/>
      <c r="R219" s="247"/>
      <c r="S219" s="247"/>
      <c r="T219" s="248"/>
      <c r="U219" s="13"/>
      <c r="V219" s="13"/>
      <c r="W219" s="13"/>
      <c r="X219" s="13"/>
      <c r="Y219" s="13"/>
      <c r="Z219" s="13"/>
      <c r="AA219" s="13"/>
      <c r="AB219" s="13"/>
      <c r="AC219" s="13"/>
      <c r="AD219" s="13"/>
      <c r="AE219" s="13"/>
      <c r="AT219" s="249" t="s">
        <v>154</v>
      </c>
      <c r="AU219" s="249" t="s">
        <v>86</v>
      </c>
      <c r="AV219" s="13" t="s">
        <v>88</v>
      </c>
      <c r="AW219" s="13" t="s">
        <v>34</v>
      </c>
      <c r="AX219" s="13" t="s">
        <v>78</v>
      </c>
      <c r="AY219" s="249" t="s">
        <v>130</v>
      </c>
    </row>
    <row r="220" s="14" customFormat="1">
      <c r="A220" s="14"/>
      <c r="B220" s="250"/>
      <c r="C220" s="251"/>
      <c r="D220" s="230" t="s">
        <v>154</v>
      </c>
      <c r="E220" s="252" t="s">
        <v>1</v>
      </c>
      <c r="F220" s="253" t="s">
        <v>158</v>
      </c>
      <c r="G220" s="251"/>
      <c r="H220" s="254">
        <v>23.27</v>
      </c>
      <c r="I220" s="255"/>
      <c r="J220" s="251"/>
      <c r="K220" s="251"/>
      <c r="L220" s="256"/>
      <c r="M220" s="257"/>
      <c r="N220" s="258"/>
      <c r="O220" s="258"/>
      <c r="P220" s="258"/>
      <c r="Q220" s="258"/>
      <c r="R220" s="258"/>
      <c r="S220" s="258"/>
      <c r="T220" s="259"/>
      <c r="U220" s="14"/>
      <c r="V220" s="14"/>
      <c r="W220" s="14"/>
      <c r="X220" s="14"/>
      <c r="Y220" s="14"/>
      <c r="Z220" s="14"/>
      <c r="AA220" s="14"/>
      <c r="AB220" s="14"/>
      <c r="AC220" s="14"/>
      <c r="AD220" s="14"/>
      <c r="AE220" s="14"/>
      <c r="AT220" s="260" t="s">
        <v>154</v>
      </c>
      <c r="AU220" s="260" t="s">
        <v>86</v>
      </c>
      <c r="AV220" s="14" t="s">
        <v>136</v>
      </c>
      <c r="AW220" s="14" t="s">
        <v>34</v>
      </c>
      <c r="AX220" s="14" t="s">
        <v>86</v>
      </c>
      <c r="AY220" s="260" t="s">
        <v>130</v>
      </c>
    </row>
    <row r="221" s="2" customFormat="1" ht="16.5" customHeight="1">
      <c r="A221" s="38"/>
      <c r="B221" s="39"/>
      <c r="C221" s="266" t="s">
        <v>211</v>
      </c>
      <c r="D221" s="266" t="s">
        <v>356</v>
      </c>
      <c r="E221" s="267" t="s">
        <v>385</v>
      </c>
      <c r="F221" s="268" t="s">
        <v>386</v>
      </c>
      <c r="G221" s="269" t="s">
        <v>219</v>
      </c>
      <c r="H221" s="270">
        <v>1.129</v>
      </c>
      <c r="I221" s="271"/>
      <c r="J221" s="272">
        <f>ROUND(I221*H221,2)</f>
        <v>0</v>
      </c>
      <c r="K221" s="268" t="s">
        <v>135</v>
      </c>
      <c r="L221" s="273"/>
      <c r="M221" s="274" t="s">
        <v>1</v>
      </c>
      <c r="N221" s="275" t="s">
        <v>43</v>
      </c>
      <c r="O221" s="91"/>
      <c r="P221" s="219">
        <f>O221*H221</f>
        <v>0</v>
      </c>
      <c r="Q221" s="219">
        <v>0</v>
      </c>
      <c r="R221" s="219">
        <f>Q221*H221</f>
        <v>0</v>
      </c>
      <c r="S221" s="219">
        <v>0</v>
      </c>
      <c r="T221" s="220">
        <f>S221*H221</f>
        <v>0</v>
      </c>
      <c r="U221" s="38"/>
      <c r="V221" s="38"/>
      <c r="W221" s="38"/>
      <c r="X221" s="38"/>
      <c r="Y221" s="38"/>
      <c r="Z221" s="38"/>
      <c r="AA221" s="38"/>
      <c r="AB221" s="38"/>
      <c r="AC221" s="38"/>
      <c r="AD221" s="38"/>
      <c r="AE221" s="38"/>
      <c r="AR221" s="221" t="s">
        <v>145</v>
      </c>
      <c r="AT221" s="221" t="s">
        <v>356</v>
      </c>
      <c r="AU221" s="221" t="s">
        <v>86</v>
      </c>
      <c r="AY221" s="17" t="s">
        <v>130</v>
      </c>
      <c r="BE221" s="222">
        <f>IF(N221="základní",J221,0)</f>
        <v>0</v>
      </c>
      <c r="BF221" s="222">
        <f>IF(N221="snížená",J221,0)</f>
        <v>0</v>
      </c>
      <c r="BG221" s="222">
        <f>IF(N221="zákl. přenesená",J221,0)</f>
        <v>0</v>
      </c>
      <c r="BH221" s="222">
        <f>IF(N221="sníž. přenesená",J221,0)</f>
        <v>0</v>
      </c>
      <c r="BI221" s="222">
        <f>IF(N221="nulová",J221,0)</f>
        <v>0</v>
      </c>
      <c r="BJ221" s="17" t="s">
        <v>86</v>
      </c>
      <c r="BK221" s="222">
        <f>ROUND(I221*H221,2)</f>
        <v>0</v>
      </c>
      <c r="BL221" s="17" t="s">
        <v>136</v>
      </c>
      <c r="BM221" s="221" t="s">
        <v>204</v>
      </c>
    </row>
    <row r="222" s="12" customFormat="1">
      <c r="A222" s="12"/>
      <c r="B222" s="228"/>
      <c r="C222" s="229"/>
      <c r="D222" s="230" t="s">
        <v>154</v>
      </c>
      <c r="E222" s="231" t="s">
        <v>1</v>
      </c>
      <c r="F222" s="232" t="s">
        <v>354</v>
      </c>
      <c r="G222" s="229"/>
      <c r="H222" s="231" t="s">
        <v>1</v>
      </c>
      <c r="I222" s="233"/>
      <c r="J222" s="229"/>
      <c r="K222" s="229"/>
      <c r="L222" s="234"/>
      <c r="M222" s="235"/>
      <c r="N222" s="236"/>
      <c r="O222" s="236"/>
      <c r="P222" s="236"/>
      <c r="Q222" s="236"/>
      <c r="R222" s="236"/>
      <c r="S222" s="236"/>
      <c r="T222" s="237"/>
      <c r="U222" s="12"/>
      <c r="V222" s="12"/>
      <c r="W222" s="12"/>
      <c r="X222" s="12"/>
      <c r="Y222" s="12"/>
      <c r="Z222" s="12"/>
      <c r="AA222" s="12"/>
      <c r="AB222" s="12"/>
      <c r="AC222" s="12"/>
      <c r="AD222" s="12"/>
      <c r="AE222" s="12"/>
      <c r="AT222" s="238" t="s">
        <v>154</v>
      </c>
      <c r="AU222" s="238" t="s">
        <v>86</v>
      </c>
      <c r="AV222" s="12" t="s">
        <v>86</v>
      </c>
      <c r="AW222" s="12" t="s">
        <v>34</v>
      </c>
      <c r="AX222" s="12" t="s">
        <v>78</v>
      </c>
      <c r="AY222" s="238" t="s">
        <v>130</v>
      </c>
    </row>
    <row r="223" s="13" customFormat="1">
      <c r="A223" s="13"/>
      <c r="B223" s="239"/>
      <c r="C223" s="240"/>
      <c r="D223" s="230" t="s">
        <v>154</v>
      </c>
      <c r="E223" s="241" t="s">
        <v>1</v>
      </c>
      <c r="F223" s="242" t="s">
        <v>376</v>
      </c>
      <c r="G223" s="240"/>
      <c r="H223" s="243">
        <v>0.14899999999999999</v>
      </c>
      <c r="I223" s="244"/>
      <c r="J223" s="240"/>
      <c r="K223" s="240"/>
      <c r="L223" s="245"/>
      <c r="M223" s="246"/>
      <c r="N223" s="247"/>
      <c r="O223" s="247"/>
      <c r="P223" s="247"/>
      <c r="Q223" s="247"/>
      <c r="R223" s="247"/>
      <c r="S223" s="247"/>
      <c r="T223" s="248"/>
      <c r="U223" s="13"/>
      <c r="V223" s="13"/>
      <c r="W223" s="13"/>
      <c r="X223" s="13"/>
      <c r="Y223" s="13"/>
      <c r="Z223" s="13"/>
      <c r="AA223" s="13"/>
      <c r="AB223" s="13"/>
      <c r="AC223" s="13"/>
      <c r="AD223" s="13"/>
      <c r="AE223" s="13"/>
      <c r="AT223" s="249" t="s">
        <v>154</v>
      </c>
      <c r="AU223" s="249" t="s">
        <v>86</v>
      </c>
      <c r="AV223" s="13" t="s">
        <v>88</v>
      </c>
      <c r="AW223" s="13" t="s">
        <v>34</v>
      </c>
      <c r="AX223" s="13" t="s">
        <v>78</v>
      </c>
      <c r="AY223" s="249" t="s">
        <v>130</v>
      </c>
    </row>
    <row r="224" s="13" customFormat="1">
      <c r="A224" s="13"/>
      <c r="B224" s="239"/>
      <c r="C224" s="240"/>
      <c r="D224" s="230" t="s">
        <v>154</v>
      </c>
      <c r="E224" s="241" t="s">
        <v>1</v>
      </c>
      <c r="F224" s="242" t="s">
        <v>377</v>
      </c>
      <c r="G224" s="240"/>
      <c r="H224" s="243">
        <v>0.38300000000000001</v>
      </c>
      <c r="I224" s="244"/>
      <c r="J224" s="240"/>
      <c r="K224" s="240"/>
      <c r="L224" s="245"/>
      <c r="M224" s="246"/>
      <c r="N224" s="247"/>
      <c r="O224" s="247"/>
      <c r="P224" s="247"/>
      <c r="Q224" s="247"/>
      <c r="R224" s="247"/>
      <c r="S224" s="247"/>
      <c r="T224" s="248"/>
      <c r="U224" s="13"/>
      <c r="V224" s="13"/>
      <c r="W224" s="13"/>
      <c r="X224" s="13"/>
      <c r="Y224" s="13"/>
      <c r="Z224" s="13"/>
      <c r="AA224" s="13"/>
      <c r="AB224" s="13"/>
      <c r="AC224" s="13"/>
      <c r="AD224" s="13"/>
      <c r="AE224" s="13"/>
      <c r="AT224" s="249" t="s">
        <v>154</v>
      </c>
      <c r="AU224" s="249" t="s">
        <v>86</v>
      </c>
      <c r="AV224" s="13" t="s">
        <v>88</v>
      </c>
      <c r="AW224" s="13" t="s">
        <v>34</v>
      </c>
      <c r="AX224" s="13" t="s">
        <v>78</v>
      </c>
      <c r="AY224" s="249" t="s">
        <v>130</v>
      </c>
    </row>
    <row r="225" s="13" customFormat="1">
      <c r="A225" s="13"/>
      <c r="B225" s="239"/>
      <c r="C225" s="240"/>
      <c r="D225" s="230" t="s">
        <v>154</v>
      </c>
      <c r="E225" s="241" t="s">
        <v>1</v>
      </c>
      <c r="F225" s="242" t="s">
        <v>378</v>
      </c>
      <c r="G225" s="240"/>
      <c r="H225" s="243">
        <v>0.27700000000000002</v>
      </c>
      <c r="I225" s="244"/>
      <c r="J225" s="240"/>
      <c r="K225" s="240"/>
      <c r="L225" s="245"/>
      <c r="M225" s="246"/>
      <c r="N225" s="247"/>
      <c r="O225" s="247"/>
      <c r="P225" s="247"/>
      <c r="Q225" s="247"/>
      <c r="R225" s="247"/>
      <c r="S225" s="247"/>
      <c r="T225" s="248"/>
      <c r="U225" s="13"/>
      <c r="V225" s="13"/>
      <c r="W225" s="13"/>
      <c r="X225" s="13"/>
      <c r="Y225" s="13"/>
      <c r="Z225" s="13"/>
      <c r="AA225" s="13"/>
      <c r="AB225" s="13"/>
      <c r="AC225" s="13"/>
      <c r="AD225" s="13"/>
      <c r="AE225" s="13"/>
      <c r="AT225" s="249" t="s">
        <v>154</v>
      </c>
      <c r="AU225" s="249" t="s">
        <v>86</v>
      </c>
      <c r="AV225" s="13" t="s">
        <v>88</v>
      </c>
      <c r="AW225" s="13" t="s">
        <v>34</v>
      </c>
      <c r="AX225" s="13" t="s">
        <v>78</v>
      </c>
      <c r="AY225" s="249" t="s">
        <v>130</v>
      </c>
    </row>
    <row r="226" s="13" customFormat="1">
      <c r="A226" s="13"/>
      <c r="B226" s="239"/>
      <c r="C226" s="240"/>
      <c r="D226" s="230" t="s">
        <v>154</v>
      </c>
      <c r="E226" s="241" t="s">
        <v>1</v>
      </c>
      <c r="F226" s="242" t="s">
        <v>379</v>
      </c>
      <c r="G226" s="240"/>
      <c r="H226" s="243">
        <v>0.32000000000000001</v>
      </c>
      <c r="I226" s="244"/>
      <c r="J226" s="240"/>
      <c r="K226" s="240"/>
      <c r="L226" s="245"/>
      <c r="M226" s="246"/>
      <c r="N226" s="247"/>
      <c r="O226" s="247"/>
      <c r="P226" s="247"/>
      <c r="Q226" s="247"/>
      <c r="R226" s="247"/>
      <c r="S226" s="247"/>
      <c r="T226" s="248"/>
      <c r="U226" s="13"/>
      <c r="V226" s="13"/>
      <c r="W226" s="13"/>
      <c r="X226" s="13"/>
      <c r="Y226" s="13"/>
      <c r="Z226" s="13"/>
      <c r="AA226" s="13"/>
      <c r="AB226" s="13"/>
      <c r="AC226" s="13"/>
      <c r="AD226" s="13"/>
      <c r="AE226" s="13"/>
      <c r="AT226" s="249" t="s">
        <v>154</v>
      </c>
      <c r="AU226" s="249" t="s">
        <v>86</v>
      </c>
      <c r="AV226" s="13" t="s">
        <v>88</v>
      </c>
      <c r="AW226" s="13" t="s">
        <v>34</v>
      </c>
      <c r="AX226" s="13" t="s">
        <v>78</v>
      </c>
      <c r="AY226" s="249" t="s">
        <v>130</v>
      </c>
    </row>
    <row r="227" s="14" customFormat="1">
      <c r="A227" s="14"/>
      <c r="B227" s="250"/>
      <c r="C227" s="251"/>
      <c r="D227" s="230" t="s">
        <v>154</v>
      </c>
      <c r="E227" s="252" t="s">
        <v>1</v>
      </c>
      <c r="F227" s="253" t="s">
        <v>158</v>
      </c>
      <c r="G227" s="251"/>
      <c r="H227" s="254">
        <v>1.129</v>
      </c>
      <c r="I227" s="255"/>
      <c r="J227" s="251"/>
      <c r="K227" s="251"/>
      <c r="L227" s="256"/>
      <c r="M227" s="257"/>
      <c r="N227" s="258"/>
      <c r="O227" s="258"/>
      <c r="P227" s="258"/>
      <c r="Q227" s="258"/>
      <c r="R227" s="258"/>
      <c r="S227" s="258"/>
      <c r="T227" s="259"/>
      <c r="U227" s="14"/>
      <c r="V227" s="14"/>
      <c r="W227" s="14"/>
      <c r="X227" s="14"/>
      <c r="Y227" s="14"/>
      <c r="Z227" s="14"/>
      <c r="AA227" s="14"/>
      <c r="AB227" s="14"/>
      <c r="AC227" s="14"/>
      <c r="AD227" s="14"/>
      <c r="AE227" s="14"/>
      <c r="AT227" s="260" t="s">
        <v>154</v>
      </c>
      <c r="AU227" s="260" t="s">
        <v>86</v>
      </c>
      <c r="AV227" s="14" t="s">
        <v>136</v>
      </c>
      <c r="AW227" s="14" t="s">
        <v>34</v>
      </c>
      <c r="AX227" s="14" t="s">
        <v>86</v>
      </c>
      <c r="AY227" s="260" t="s">
        <v>130</v>
      </c>
    </row>
    <row r="228" s="2" customFormat="1" ht="16.5" customHeight="1">
      <c r="A228" s="38"/>
      <c r="B228" s="39"/>
      <c r="C228" s="210" t="s">
        <v>210</v>
      </c>
      <c r="D228" s="210" t="s">
        <v>131</v>
      </c>
      <c r="E228" s="211" t="s">
        <v>359</v>
      </c>
      <c r="F228" s="212" t="s">
        <v>360</v>
      </c>
      <c r="G228" s="213" t="s">
        <v>161</v>
      </c>
      <c r="H228" s="214">
        <v>5</v>
      </c>
      <c r="I228" s="215"/>
      <c r="J228" s="216">
        <f>ROUND(I228*H228,2)</f>
        <v>0</v>
      </c>
      <c r="K228" s="212" t="s">
        <v>135</v>
      </c>
      <c r="L228" s="44"/>
      <c r="M228" s="217" t="s">
        <v>1</v>
      </c>
      <c r="N228" s="218" t="s">
        <v>43</v>
      </c>
      <c r="O228" s="91"/>
      <c r="P228" s="219">
        <f>O228*H228</f>
        <v>0</v>
      </c>
      <c r="Q228" s="219">
        <v>0</v>
      </c>
      <c r="R228" s="219">
        <f>Q228*H228</f>
        <v>0</v>
      </c>
      <c r="S228" s="219">
        <v>0</v>
      </c>
      <c r="T228" s="220">
        <f>S228*H228</f>
        <v>0</v>
      </c>
      <c r="U228" s="38"/>
      <c r="V228" s="38"/>
      <c r="W228" s="38"/>
      <c r="X228" s="38"/>
      <c r="Y228" s="38"/>
      <c r="Z228" s="38"/>
      <c r="AA228" s="38"/>
      <c r="AB228" s="38"/>
      <c r="AC228" s="38"/>
      <c r="AD228" s="38"/>
      <c r="AE228" s="38"/>
      <c r="AR228" s="221" t="s">
        <v>136</v>
      </c>
      <c r="AT228" s="221" t="s">
        <v>131</v>
      </c>
      <c r="AU228" s="221" t="s">
        <v>86</v>
      </c>
      <c r="AY228" s="17" t="s">
        <v>130</v>
      </c>
      <c r="BE228" s="222">
        <f>IF(N228="základní",J228,0)</f>
        <v>0</v>
      </c>
      <c r="BF228" s="222">
        <f>IF(N228="snížená",J228,0)</f>
        <v>0</v>
      </c>
      <c r="BG228" s="222">
        <f>IF(N228="zákl. přenesená",J228,0)</f>
        <v>0</v>
      </c>
      <c r="BH228" s="222">
        <f>IF(N228="sníž. přenesená",J228,0)</f>
        <v>0</v>
      </c>
      <c r="BI228" s="222">
        <f>IF(N228="nulová",J228,0)</f>
        <v>0</v>
      </c>
      <c r="BJ228" s="17" t="s">
        <v>86</v>
      </c>
      <c r="BK228" s="222">
        <f>ROUND(I228*H228,2)</f>
        <v>0</v>
      </c>
      <c r="BL228" s="17" t="s">
        <v>136</v>
      </c>
      <c r="BM228" s="221" t="s">
        <v>220</v>
      </c>
    </row>
    <row r="229" s="2" customFormat="1">
      <c r="A229" s="38"/>
      <c r="B229" s="39"/>
      <c r="C229" s="40"/>
      <c r="D229" s="230" t="s">
        <v>279</v>
      </c>
      <c r="E229" s="40"/>
      <c r="F229" s="265" t="s">
        <v>387</v>
      </c>
      <c r="G229" s="40"/>
      <c r="H229" s="40"/>
      <c r="I229" s="225"/>
      <c r="J229" s="40"/>
      <c r="K229" s="40"/>
      <c r="L229" s="44"/>
      <c r="M229" s="226"/>
      <c r="N229" s="227"/>
      <c r="O229" s="91"/>
      <c r="P229" s="91"/>
      <c r="Q229" s="91"/>
      <c r="R229" s="91"/>
      <c r="S229" s="91"/>
      <c r="T229" s="92"/>
      <c r="U229" s="38"/>
      <c r="V229" s="38"/>
      <c r="W229" s="38"/>
      <c r="X229" s="38"/>
      <c r="Y229" s="38"/>
      <c r="Z229" s="38"/>
      <c r="AA229" s="38"/>
      <c r="AB229" s="38"/>
      <c r="AC229" s="38"/>
      <c r="AD229" s="38"/>
      <c r="AE229" s="38"/>
      <c r="AT229" s="17" t="s">
        <v>279</v>
      </c>
      <c r="AU229" s="17" t="s">
        <v>86</v>
      </c>
    </row>
    <row r="230" s="12" customFormat="1">
      <c r="A230" s="12"/>
      <c r="B230" s="228"/>
      <c r="C230" s="229"/>
      <c r="D230" s="230" t="s">
        <v>154</v>
      </c>
      <c r="E230" s="231" t="s">
        <v>1</v>
      </c>
      <c r="F230" s="232" t="s">
        <v>354</v>
      </c>
      <c r="G230" s="229"/>
      <c r="H230" s="231" t="s">
        <v>1</v>
      </c>
      <c r="I230" s="233"/>
      <c r="J230" s="229"/>
      <c r="K230" s="229"/>
      <c r="L230" s="234"/>
      <c r="M230" s="235"/>
      <c r="N230" s="236"/>
      <c r="O230" s="236"/>
      <c r="P230" s="236"/>
      <c r="Q230" s="236"/>
      <c r="R230" s="236"/>
      <c r="S230" s="236"/>
      <c r="T230" s="237"/>
      <c r="U230" s="12"/>
      <c r="V230" s="12"/>
      <c r="W230" s="12"/>
      <c r="X230" s="12"/>
      <c r="Y230" s="12"/>
      <c r="Z230" s="12"/>
      <c r="AA230" s="12"/>
      <c r="AB230" s="12"/>
      <c r="AC230" s="12"/>
      <c r="AD230" s="12"/>
      <c r="AE230" s="12"/>
      <c r="AT230" s="238" t="s">
        <v>154</v>
      </c>
      <c r="AU230" s="238" t="s">
        <v>86</v>
      </c>
      <c r="AV230" s="12" t="s">
        <v>86</v>
      </c>
      <c r="AW230" s="12" t="s">
        <v>34</v>
      </c>
      <c r="AX230" s="12" t="s">
        <v>78</v>
      </c>
      <c r="AY230" s="238" t="s">
        <v>130</v>
      </c>
    </row>
    <row r="231" s="13" customFormat="1">
      <c r="A231" s="13"/>
      <c r="B231" s="239"/>
      <c r="C231" s="240"/>
      <c r="D231" s="230" t="s">
        <v>154</v>
      </c>
      <c r="E231" s="241" t="s">
        <v>1</v>
      </c>
      <c r="F231" s="242" t="s">
        <v>146</v>
      </c>
      <c r="G231" s="240"/>
      <c r="H231" s="243">
        <v>5</v>
      </c>
      <c r="I231" s="244"/>
      <c r="J231" s="240"/>
      <c r="K231" s="240"/>
      <c r="L231" s="245"/>
      <c r="M231" s="246"/>
      <c r="N231" s="247"/>
      <c r="O231" s="247"/>
      <c r="P231" s="247"/>
      <c r="Q231" s="247"/>
      <c r="R231" s="247"/>
      <c r="S231" s="247"/>
      <c r="T231" s="248"/>
      <c r="U231" s="13"/>
      <c r="V231" s="13"/>
      <c r="W231" s="13"/>
      <c r="X231" s="13"/>
      <c r="Y231" s="13"/>
      <c r="Z231" s="13"/>
      <c r="AA231" s="13"/>
      <c r="AB231" s="13"/>
      <c r="AC231" s="13"/>
      <c r="AD231" s="13"/>
      <c r="AE231" s="13"/>
      <c r="AT231" s="249" t="s">
        <v>154</v>
      </c>
      <c r="AU231" s="249" t="s">
        <v>86</v>
      </c>
      <c r="AV231" s="13" t="s">
        <v>88</v>
      </c>
      <c r="AW231" s="13" t="s">
        <v>34</v>
      </c>
      <c r="AX231" s="13" t="s">
        <v>78</v>
      </c>
      <c r="AY231" s="249" t="s">
        <v>130</v>
      </c>
    </row>
    <row r="232" s="14" customFormat="1">
      <c r="A232" s="14"/>
      <c r="B232" s="250"/>
      <c r="C232" s="251"/>
      <c r="D232" s="230" t="s">
        <v>154</v>
      </c>
      <c r="E232" s="252" t="s">
        <v>1</v>
      </c>
      <c r="F232" s="253" t="s">
        <v>158</v>
      </c>
      <c r="G232" s="251"/>
      <c r="H232" s="254">
        <v>5</v>
      </c>
      <c r="I232" s="255"/>
      <c r="J232" s="251"/>
      <c r="K232" s="251"/>
      <c r="L232" s="256"/>
      <c r="M232" s="257"/>
      <c r="N232" s="258"/>
      <c r="O232" s="258"/>
      <c r="P232" s="258"/>
      <c r="Q232" s="258"/>
      <c r="R232" s="258"/>
      <c r="S232" s="258"/>
      <c r="T232" s="259"/>
      <c r="U232" s="14"/>
      <c r="V232" s="14"/>
      <c r="W232" s="14"/>
      <c r="X232" s="14"/>
      <c r="Y232" s="14"/>
      <c r="Z232" s="14"/>
      <c r="AA232" s="14"/>
      <c r="AB232" s="14"/>
      <c r="AC232" s="14"/>
      <c r="AD232" s="14"/>
      <c r="AE232" s="14"/>
      <c r="AT232" s="260" t="s">
        <v>154</v>
      </c>
      <c r="AU232" s="260" t="s">
        <v>86</v>
      </c>
      <c r="AV232" s="14" t="s">
        <v>136</v>
      </c>
      <c r="AW232" s="14" t="s">
        <v>34</v>
      </c>
      <c r="AX232" s="14" t="s">
        <v>86</v>
      </c>
      <c r="AY232" s="260" t="s">
        <v>130</v>
      </c>
    </row>
    <row r="233" s="2" customFormat="1" ht="24.15" customHeight="1">
      <c r="A233" s="38"/>
      <c r="B233" s="39"/>
      <c r="C233" s="266" t="s">
        <v>222</v>
      </c>
      <c r="D233" s="266" t="s">
        <v>356</v>
      </c>
      <c r="E233" s="267" t="s">
        <v>362</v>
      </c>
      <c r="F233" s="268" t="s">
        <v>363</v>
      </c>
      <c r="G233" s="269" t="s">
        <v>161</v>
      </c>
      <c r="H233" s="270">
        <v>30</v>
      </c>
      <c r="I233" s="271"/>
      <c r="J233" s="272">
        <f>ROUND(I233*H233,2)</f>
        <v>0</v>
      </c>
      <c r="K233" s="268" t="s">
        <v>150</v>
      </c>
      <c r="L233" s="273"/>
      <c r="M233" s="274" t="s">
        <v>1</v>
      </c>
      <c r="N233" s="275" t="s">
        <v>43</v>
      </c>
      <c r="O233" s="91"/>
      <c r="P233" s="219">
        <f>O233*H233</f>
        <v>0</v>
      </c>
      <c r="Q233" s="219">
        <v>0.020799999999999999</v>
      </c>
      <c r="R233" s="219">
        <f>Q233*H233</f>
        <v>0.624</v>
      </c>
      <c r="S233" s="219">
        <v>0</v>
      </c>
      <c r="T233" s="220">
        <f>S233*H233</f>
        <v>0</v>
      </c>
      <c r="U233" s="38"/>
      <c r="V233" s="38"/>
      <c r="W233" s="38"/>
      <c r="X233" s="38"/>
      <c r="Y233" s="38"/>
      <c r="Z233" s="38"/>
      <c r="AA233" s="38"/>
      <c r="AB233" s="38"/>
      <c r="AC233" s="38"/>
      <c r="AD233" s="38"/>
      <c r="AE233" s="38"/>
      <c r="AR233" s="221" t="s">
        <v>145</v>
      </c>
      <c r="AT233" s="221" t="s">
        <v>356</v>
      </c>
      <c r="AU233" s="221" t="s">
        <v>86</v>
      </c>
      <c r="AY233" s="17" t="s">
        <v>130</v>
      </c>
      <c r="BE233" s="222">
        <f>IF(N233="základní",J233,0)</f>
        <v>0</v>
      </c>
      <c r="BF233" s="222">
        <f>IF(N233="snížená",J233,0)</f>
        <v>0</v>
      </c>
      <c r="BG233" s="222">
        <f>IF(N233="zákl. přenesená",J233,0)</f>
        <v>0</v>
      </c>
      <c r="BH233" s="222">
        <f>IF(N233="sníž. přenesená",J233,0)</f>
        <v>0</v>
      </c>
      <c r="BI233" s="222">
        <f>IF(N233="nulová",J233,0)</f>
        <v>0</v>
      </c>
      <c r="BJ233" s="17" t="s">
        <v>86</v>
      </c>
      <c r="BK233" s="222">
        <f>ROUND(I233*H233,2)</f>
        <v>0</v>
      </c>
      <c r="BL233" s="17" t="s">
        <v>136</v>
      </c>
      <c r="BM233" s="221" t="s">
        <v>225</v>
      </c>
    </row>
    <row r="234" s="2" customFormat="1">
      <c r="A234" s="38"/>
      <c r="B234" s="39"/>
      <c r="C234" s="40"/>
      <c r="D234" s="230" t="s">
        <v>279</v>
      </c>
      <c r="E234" s="40"/>
      <c r="F234" s="265" t="s">
        <v>387</v>
      </c>
      <c r="G234" s="40"/>
      <c r="H234" s="40"/>
      <c r="I234" s="225"/>
      <c r="J234" s="40"/>
      <c r="K234" s="40"/>
      <c r="L234" s="44"/>
      <c r="M234" s="226"/>
      <c r="N234" s="227"/>
      <c r="O234" s="91"/>
      <c r="P234" s="91"/>
      <c r="Q234" s="91"/>
      <c r="R234" s="91"/>
      <c r="S234" s="91"/>
      <c r="T234" s="92"/>
      <c r="U234" s="38"/>
      <c r="V234" s="38"/>
      <c r="W234" s="38"/>
      <c r="X234" s="38"/>
      <c r="Y234" s="38"/>
      <c r="Z234" s="38"/>
      <c r="AA234" s="38"/>
      <c r="AB234" s="38"/>
      <c r="AC234" s="38"/>
      <c r="AD234" s="38"/>
      <c r="AE234" s="38"/>
      <c r="AT234" s="17" t="s">
        <v>279</v>
      </c>
      <c r="AU234" s="17" t="s">
        <v>86</v>
      </c>
    </row>
    <row r="235" s="12" customFormat="1">
      <c r="A235" s="12"/>
      <c r="B235" s="228"/>
      <c r="C235" s="229"/>
      <c r="D235" s="230" t="s">
        <v>154</v>
      </c>
      <c r="E235" s="231" t="s">
        <v>1</v>
      </c>
      <c r="F235" s="232" t="s">
        <v>354</v>
      </c>
      <c r="G235" s="229"/>
      <c r="H235" s="231" t="s">
        <v>1</v>
      </c>
      <c r="I235" s="233"/>
      <c r="J235" s="229"/>
      <c r="K235" s="229"/>
      <c r="L235" s="234"/>
      <c r="M235" s="235"/>
      <c r="N235" s="236"/>
      <c r="O235" s="236"/>
      <c r="P235" s="236"/>
      <c r="Q235" s="236"/>
      <c r="R235" s="236"/>
      <c r="S235" s="236"/>
      <c r="T235" s="237"/>
      <c r="U235" s="12"/>
      <c r="V235" s="12"/>
      <c r="W235" s="12"/>
      <c r="X235" s="12"/>
      <c r="Y235" s="12"/>
      <c r="Z235" s="12"/>
      <c r="AA235" s="12"/>
      <c r="AB235" s="12"/>
      <c r="AC235" s="12"/>
      <c r="AD235" s="12"/>
      <c r="AE235" s="12"/>
      <c r="AT235" s="238" t="s">
        <v>154</v>
      </c>
      <c r="AU235" s="238" t="s">
        <v>86</v>
      </c>
      <c r="AV235" s="12" t="s">
        <v>86</v>
      </c>
      <c r="AW235" s="12" t="s">
        <v>34</v>
      </c>
      <c r="AX235" s="12" t="s">
        <v>78</v>
      </c>
      <c r="AY235" s="238" t="s">
        <v>130</v>
      </c>
    </row>
    <row r="236" s="13" customFormat="1">
      <c r="A236" s="13"/>
      <c r="B236" s="239"/>
      <c r="C236" s="240"/>
      <c r="D236" s="230" t="s">
        <v>154</v>
      </c>
      <c r="E236" s="241" t="s">
        <v>1</v>
      </c>
      <c r="F236" s="242" t="s">
        <v>195</v>
      </c>
      <c r="G236" s="240"/>
      <c r="H236" s="243">
        <v>30</v>
      </c>
      <c r="I236" s="244"/>
      <c r="J236" s="240"/>
      <c r="K236" s="240"/>
      <c r="L236" s="245"/>
      <c r="M236" s="246"/>
      <c r="N236" s="247"/>
      <c r="O236" s="247"/>
      <c r="P236" s="247"/>
      <c r="Q236" s="247"/>
      <c r="R236" s="247"/>
      <c r="S236" s="247"/>
      <c r="T236" s="248"/>
      <c r="U236" s="13"/>
      <c r="V236" s="13"/>
      <c r="W236" s="13"/>
      <c r="X236" s="13"/>
      <c r="Y236" s="13"/>
      <c r="Z236" s="13"/>
      <c r="AA236" s="13"/>
      <c r="AB236" s="13"/>
      <c r="AC236" s="13"/>
      <c r="AD236" s="13"/>
      <c r="AE236" s="13"/>
      <c r="AT236" s="249" t="s">
        <v>154</v>
      </c>
      <c r="AU236" s="249" t="s">
        <v>86</v>
      </c>
      <c r="AV236" s="13" t="s">
        <v>88</v>
      </c>
      <c r="AW236" s="13" t="s">
        <v>34</v>
      </c>
      <c r="AX236" s="13" t="s">
        <v>78</v>
      </c>
      <c r="AY236" s="249" t="s">
        <v>130</v>
      </c>
    </row>
    <row r="237" s="14" customFormat="1">
      <c r="A237" s="14"/>
      <c r="B237" s="250"/>
      <c r="C237" s="251"/>
      <c r="D237" s="230" t="s">
        <v>154</v>
      </c>
      <c r="E237" s="252" t="s">
        <v>1</v>
      </c>
      <c r="F237" s="253" t="s">
        <v>158</v>
      </c>
      <c r="G237" s="251"/>
      <c r="H237" s="254">
        <v>30</v>
      </c>
      <c r="I237" s="255"/>
      <c r="J237" s="251"/>
      <c r="K237" s="251"/>
      <c r="L237" s="256"/>
      <c r="M237" s="257"/>
      <c r="N237" s="258"/>
      <c r="O237" s="258"/>
      <c r="P237" s="258"/>
      <c r="Q237" s="258"/>
      <c r="R237" s="258"/>
      <c r="S237" s="258"/>
      <c r="T237" s="259"/>
      <c r="U237" s="14"/>
      <c r="V237" s="14"/>
      <c r="W237" s="14"/>
      <c r="X237" s="14"/>
      <c r="Y237" s="14"/>
      <c r="Z237" s="14"/>
      <c r="AA237" s="14"/>
      <c r="AB237" s="14"/>
      <c r="AC237" s="14"/>
      <c r="AD237" s="14"/>
      <c r="AE237" s="14"/>
      <c r="AT237" s="260" t="s">
        <v>154</v>
      </c>
      <c r="AU237" s="260" t="s">
        <v>86</v>
      </c>
      <c r="AV237" s="14" t="s">
        <v>136</v>
      </c>
      <c r="AW237" s="14" t="s">
        <v>34</v>
      </c>
      <c r="AX237" s="14" t="s">
        <v>86</v>
      </c>
      <c r="AY237" s="260" t="s">
        <v>130</v>
      </c>
    </row>
    <row r="238" s="11" customFormat="1" ht="25.92" customHeight="1">
      <c r="A238" s="11"/>
      <c r="B238" s="196"/>
      <c r="C238" s="197"/>
      <c r="D238" s="198" t="s">
        <v>77</v>
      </c>
      <c r="E238" s="199" t="s">
        <v>388</v>
      </c>
      <c r="F238" s="199" t="s">
        <v>389</v>
      </c>
      <c r="G238" s="197"/>
      <c r="H238" s="197"/>
      <c r="I238" s="200"/>
      <c r="J238" s="201">
        <f>BK238</f>
        <v>0</v>
      </c>
      <c r="K238" s="197"/>
      <c r="L238" s="202"/>
      <c r="M238" s="203"/>
      <c r="N238" s="204"/>
      <c r="O238" s="204"/>
      <c r="P238" s="205">
        <f>SUM(P239:P252)</f>
        <v>0</v>
      </c>
      <c r="Q238" s="204"/>
      <c r="R238" s="205">
        <f>SUM(R239:R252)</f>
        <v>0.0014</v>
      </c>
      <c r="S238" s="204"/>
      <c r="T238" s="206">
        <f>SUM(T239:T252)</f>
        <v>0</v>
      </c>
      <c r="U238" s="11"/>
      <c r="V238" s="11"/>
      <c r="W238" s="11"/>
      <c r="X238" s="11"/>
      <c r="Y238" s="11"/>
      <c r="Z238" s="11"/>
      <c r="AA238" s="11"/>
      <c r="AB238" s="11"/>
      <c r="AC238" s="11"/>
      <c r="AD238" s="11"/>
      <c r="AE238" s="11"/>
      <c r="AR238" s="207" t="s">
        <v>86</v>
      </c>
      <c r="AT238" s="208" t="s">
        <v>77</v>
      </c>
      <c r="AU238" s="208" t="s">
        <v>78</v>
      </c>
      <c r="AY238" s="207" t="s">
        <v>130</v>
      </c>
      <c r="BK238" s="209">
        <f>SUM(BK239:BK252)</f>
        <v>0</v>
      </c>
    </row>
    <row r="239" s="2" customFormat="1" ht="33" customHeight="1">
      <c r="A239" s="38"/>
      <c r="B239" s="39"/>
      <c r="C239" s="210" t="s">
        <v>214</v>
      </c>
      <c r="D239" s="210" t="s">
        <v>131</v>
      </c>
      <c r="E239" s="211" t="s">
        <v>390</v>
      </c>
      <c r="F239" s="212" t="s">
        <v>391</v>
      </c>
      <c r="G239" s="213" t="s">
        <v>176</v>
      </c>
      <c r="H239" s="214">
        <v>2</v>
      </c>
      <c r="I239" s="215"/>
      <c r="J239" s="216">
        <f>ROUND(I239*H239,2)</f>
        <v>0</v>
      </c>
      <c r="K239" s="212" t="s">
        <v>150</v>
      </c>
      <c r="L239" s="44"/>
      <c r="M239" s="217" t="s">
        <v>1</v>
      </c>
      <c r="N239" s="218" t="s">
        <v>43</v>
      </c>
      <c r="O239" s="91"/>
      <c r="P239" s="219">
        <f>O239*H239</f>
        <v>0</v>
      </c>
      <c r="Q239" s="219">
        <v>0</v>
      </c>
      <c r="R239" s="219">
        <f>Q239*H239</f>
        <v>0</v>
      </c>
      <c r="S239" s="219">
        <v>0</v>
      </c>
      <c r="T239" s="220">
        <f>S239*H239</f>
        <v>0</v>
      </c>
      <c r="U239" s="38"/>
      <c r="V239" s="38"/>
      <c r="W239" s="38"/>
      <c r="X239" s="38"/>
      <c r="Y239" s="38"/>
      <c r="Z239" s="38"/>
      <c r="AA239" s="38"/>
      <c r="AB239" s="38"/>
      <c r="AC239" s="38"/>
      <c r="AD239" s="38"/>
      <c r="AE239" s="38"/>
      <c r="AR239" s="221" t="s">
        <v>136</v>
      </c>
      <c r="AT239" s="221" t="s">
        <v>131</v>
      </c>
      <c r="AU239" s="221" t="s">
        <v>86</v>
      </c>
      <c r="AY239" s="17" t="s">
        <v>130</v>
      </c>
      <c r="BE239" s="222">
        <f>IF(N239="základní",J239,0)</f>
        <v>0</v>
      </c>
      <c r="BF239" s="222">
        <f>IF(N239="snížená",J239,0)</f>
        <v>0</v>
      </c>
      <c r="BG239" s="222">
        <f>IF(N239="zákl. přenesená",J239,0)</f>
        <v>0</v>
      </c>
      <c r="BH239" s="222">
        <f>IF(N239="sníž. přenesená",J239,0)</f>
        <v>0</v>
      </c>
      <c r="BI239" s="222">
        <f>IF(N239="nulová",J239,0)</f>
        <v>0</v>
      </c>
      <c r="BJ239" s="17" t="s">
        <v>86</v>
      </c>
      <c r="BK239" s="222">
        <f>ROUND(I239*H239,2)</f>
        <v>0</v>
      </c>
      <c r="BL239" s="17" t="s">
        <v>136</v>
      </c>
      <c r="BM239" s="221" t="s">
        <v>230</v>
      </c>
    </row>
    <row r="240" s="2" customFormat="1">
      <c r="A240" s="38"/>
      <c r="B240" s="39"/>
      <c r="C240" s="40"/>
      <c r="D240" s="223" t="s">
        <v>152</v>
      </c>
      <c r="E240" s="40"/>
      <c r="F240" s="224" t="s">
        <v>392</v>
      </c>
      <c r="G240" s="40"/>
      <c r="H240" s="40"/>
      <c r="I240" s="225"/>
      <c r="J240" s="40"/>
      <c r="K240" s="40"/>
      <c r="L240" s="44"/>
      <c r="M240" s="226"/>
      <c r="N240" s="227"/>
      <c r="O240" s="91"/>
      <c r="P240" s="91"/>
      <c r="Q240" s="91"/>
      <c r="R240" s="91"/>
      <c r="S240" s="91"/>
      <c r="T240" s="92"/>
      <c r="U240" s="38"/>
      <c r="V240" s="38"/>
      <c r="W240" s="38"/>
      <c r="X240" s="38"/>
      <c r="Y240" s="38"/>
      <c r="Z240" s="38"/>
      <c r="AA240" s="38"/>
      <c r="AB240" s="38"/>
      <c r="AC240" s="38"/>
      <c r="AD240" s="38"/>
      <c r="AE240" s="38"/>
      <c r="AT240" s="17" t="s">
        <v>152</v>
      </c>
      <c r="AU240" s="17" t="s">
        <v>86</v>
      </c>
    </row>
    <row r="241" s="12" customFormat="1">
      <c r="A241" s="12"/>
      <c r="B241" s="228"/>
      <c r="C241" s="229"/>
      <c r="D241" s="230" t="s">
        <v>154</v>
      </c>
      <c r="E241" s="231" t="s">
        <v>1</v>
      </c>
      <c r="F241" s="232" t="s">
        <v>354</v>
      </c>
      <c r="G241" s="229"/>
      <c r="H241" s="231" t="s">
        <v>1</v>
      </c>
      <c r="I241" s="233"/>
      <c r="J241" s="229"/>
      <c r="K241" s="229"/>
      <c r="L241" s="234"/>
      <c r="M241" s="235"/>
      <c r="N241" s="236"/>
      <c r="O241" s="236"/>
      <c r="P241" s="236"/>
      <c r="Q241" s="236"/>
      <c r="R241" s="236"/>
      <c r="S241" s="236"/>
      <c r="T241" s="237"/>
      <c r="U241" s="12"/>
      <c r="V241" s="12"/>
      <c r="W241" s="12"/>
      <c r="X241" s="12"/>
      <c r="Y241" s="12"/>
      <c r="Z241" s="12"/>
      <c r="AA241" s="12"/>
      <c r="AB241" s="12"/>
      <c r="AC241" s="12"/>
      <c r="AD241" s="12"/>
      <c r="AE241" s="12"/>
      <c r="AT241" s="238" t="s">
        <v>154</v>
      </c>
      <c r="AU241" s="238" t="s">
        <v>86</v>
      </c>
      <c r="AV241" s="12" t="s">
        <v>86</v>
      </c>
      <c r="AW241" s="12" t="s">
        <v>34</v>
      </c>
      <c r="AX241" s="12" t="s">
        <v>78</v>
      </c>
      <c r="AY241" s="238" t="s">
        <v>130</v>
      </c>
    </row>
    <row r="242" s="13" customFormat="1">
      <c r="A242" s="13"/>
      <c r="B242" s="239"/>
      <c r="C242" s="240"/>
      <c r="D242" s="230" t="s">
        <v>154</v>
      </c>
      <c r="E242" s="241" t="s">
        <v>1</v>
      </c>
      <c r="F242" s="242" t="s">
        <v>88</v>
      </c>
      <c r="G242" s="240"/>
      <c r="H242" s="243">
        <v>2</v>
      </c>
      <c r="I242" s="244"/>
      <c r="J242" s="240"/>
      <c r="K242" s="240"/>
      <c r="L242" s="245"/>
      <c r="M242" s="246"/>
      <c r="N242" s="247"/>
      <c r="O242" s="247"/>
      <c r="P242" s="247"/>
      <c r="Q242" s="247"/>
      <c r="R242" s="247"/>
      <c r="S242" s="247"/>
      <c r="T242" s="248"/>
      <c r="U242" s="13"/>
      <c r="V242" s="13"/>
      <c r="W242" s="13"/>
      <c r="X242" s="13"/>
      <c r="Y242" s="13"/>
      <c r="Z242" s="13"/>
      <c r="AA242" s="13"/>
      <c r="AB242" s="13"/>
      <c r="AC242" s="13"/>
      <c r="AD242" s="13"/>
      <c r="AE242" s="13"/>
      <c r="AT242" s="249" t="s">
        <v>154</v>
      </c>
      <c r="AU242" s="249" t="s">
        <v>86</v>
      </c>
      <c r="AV242" s="13" t="s">
        <v>88</v>
      </c>
      <c r="AW242" s="13" t="s">
        <v>34</v>
      </c>
      <c r="AX242" s="13" t="s">
        <v>78</v>
      </c>
      <c r="AY242" s="249" t="s">
        <v>130</v>
      </c>
    </row>
    <row r="243" s="14" customFormat="1">
      <c r="A243" s="14"/>
      <c r="B243" s="250"/>
      <c r="C243" s="251"/>
      <c r="D243" s="230" t="s">
        <v>154</v>
      </c>
      <c r="E243" s="252" t="s">
        <v>1</v>
      </c>
      <c r="F243" s="253" t="s">
        <v>158</v>
      </c>
      <c r="G243" s="251"/>
      <c r="H243" s="254">
        <v>2</v>
      </c>
      <c r="I243" s="255"/>
      <c r="J243" s="251"/>
      <c r="K243" s="251"/>
      <c r="L243" s="256"/>
      <c r="M243" s="257"/>
      <c r="N243" s="258"/>
      <c r="O243" s="258"/>
      <c r="P243" s="258"/>
      <c r="Q243" s="258"/>
      <c r="R243" s="258"/>
      <c r="S243" s="258"/>
      <c r="T243" s="259"/>
      <c r="U243" s="14"/>
      <c r="V243" s="14"/>
      <c r="W243" s="14"/>
      <c r="X243" s="14"/>
      <c r="Y243" s="14"/>
      <c r="Z243" s="14"/>
      <c r="AA243" s="14"/>
      <c r="AB243" s="14"/>
      <c r="AC243" s="14"/>
      <c r="AD243" s="14"/>
      <c r="AE243" s="14"/>
      <c r="AT243" s="260" t="s">
        <v>154</v>
      </c>
      <c r="AU243" s="260" t="s">
        <v>86</v>
      </c>
      <c r="AV243" s="14" t="s">
        <v>136</v>
      </c>
      <c r="AW243" s="14" t="s">
        <v>34</v>
      </c>
      <c r="AX243" s="14" t="s">
        <v>86</v>
      </c>
      <c r="AY243" s="260" t="s">
        <v>130</v>
      </c>
    </row>
    <row r="244" s="2" customFormat="1" ht="24.15" customHeight="1">
      <c r="A244" s="38"/>
      <c r="B244" s="39"/>
      <c r="C244" s="266" t="s">
        <v>7</v>
      </c>
      <c r="D244" s="266" t="s">
        <v>356</v>
      </c>
      <c r="E244" s="267" t="s">
        <v>393</v>
      </c>
      <c r="F244" s="268" t="s">
        <v>394</v>
      </c>
      <c r="G244" s="269" t="s">
        <v>176</v>
      </c>
      <c r="H244" s="270">
        <v>2</v>
      </c>
      <c r="I244" s="271"/>
      <c r="J244" s="272">
        <f>ROUND(I244*H244,2)</f>
        <v>0</v>
      </c>
      <c r="K244" s="268" t="s">
        <v>150</v>
      </c>
      <c r="L244" s="273"/>
      <c r="M244" s="274" t="s">
        <v>1</v>
      </c>
      <c r="N244" s="275" t="s">
        <v>43</v>
      </c>
      <c r="O244" s="91"/>
      <c r="P244" s="219">
        <f>O244*H244</f>
        <v>0</v>
      </c>
      <c r="Q244" s="219">
        <v>0.00069999999999999999</v>
      </c>
      <c r="R244" s="219">
        <f>Q244*H244</f>
        <v>0.0014</v>
      </c>
      <c r="S244" s="219">
        <v>0</v>
      </c>
      <c r="T244" s="220">
        <f>S244*H244</f>
        <v>0</v>
      </c>
      <c r="U244" s="38"/>
      <c r="V244" s="38"/>
      <c r="W244" s="38"/>
      <c r="X244" s="38"/>
      <c r="Y244" s="38"/>
      <c r="Z244" s="38"/>
      <c r="AA244" s="38"/>
      <c r="AB244" s="38"/>
      <c r="AC244" s="38"/>
      <c r="AD244" s="38"/>
      <c r="AE244" s="38"/>
      <c r="AR244" s="221" t="s">
        <v>145</v>
      </c>
      <c r="AT244" s="221" t="s">
        <v>356</v>
      </c>
      <c r="AU244" s="221" t="s">
        <v>86</v>
      </c>
      <c r="AY244" s="17" t="s">
        <v>130</v>
      </c>
      <c r="BE244" s="222">
        <f>IF(N244="základní",J244,0)</f>
        <v>0</v>
      </c>
      <c r="BF244" s="222">
        <f>IF(N244="snížená",J244,0)</f>
        <v>0</v>
      </c>
      <c r="BG244" s="222">
        <f>IF(N244="zákl. přenesená",J244,0)</f>
        <v>0</v>
      </c>
      <c r="BH244" s="222">
        <f>IF(N244="sníž. přenesená",J244,0)</f>
        <v>0</v>
      </c>
      <c r="BI244" s="222">
        <f>IF(N244="nulová",J244,0)</f>
        <v>0</v>
      </c>
      <c r="BJ244" s="17" t="s">
        <v>86</v>
      </c>
      <c r="BK244" s="222">
        <f>ROUND(I244*H244,2)</f>
        <v>0</v>
      </c>
      <c r="BL244" s="17" t="s">
        <v>136</v>
      </c>
      <c r="BM244" s="221" t="s">
        <v>234</v>
      </c>
    </row>
    <row r="245" s="2" customFormat="1">
      <c r="A245" s="38"/>
      <c r="B245" s="39"/>
      <c r="C245" s="40"/>
      <c r="D245" s="230" t="s">
        <v>279</v>
      </c>
      <c r="E245" s="40"/>
      <c r="F245" s="265" t="s">
        <v>387</v>
      </c>
      <c r="G245" s="40"/>
      <c r="H245" s="40"/>
      <c r="I245" s="225"/>
      <c r="J245" s="40"/>
      <c r="K245" s="40"/>
      <c r="L245" s="44"/>
      <c r="M245" s="226"/>
      <c r="N245" s="227"/>
      <c r="O245" s="91"/>
      <c r="P245" s="91"/>
      <c r="Q245" s="91"/>
      <c r="R245" s="91"/>
      <c r="S245" s="91"/>
      <c r="T245" s="92"/>
      <c r="U245" s="38"/>
      <c r="V245" s="38"/>
      <c r="W245" s="38"/>
      <c r="X245" s="38"/>
      <c r="Y245" s="38"/>
      <c r="Z245" s="38"/>
      <c r="AA245" s="38"/>
      <c r="AB245" s="38"/>
      <c r="AC245" s="38"/>
      <c r="AD245" s="38"/>
      <c r="AE245" s="38"/>
      <c r="AT245" s="17" t="s">
        <v>279</v>
      </c>
      <c r="AU245" s="17" t="s">
        <v>86</v>
      </c>
    </row>
    <row r="246" s="12" customFormat="1">
      <c r="A246" s="12"/>
      <c r="B246" s="228"/>
      <c r="C246" s="229"/>
      <c r="D246" s="230" t="s">
        <v>154</v>
      </c>
      <c r="E246" s="231" t="s">
        <v>1</v>
      </c>
      <c r="F246" s="232" t="s">
        <v>354</v>
      </c>
      <c r="G246" s="229"/>
      <c r="H246" s="231" t="s">
        <v>1</v>
      </c>
      <c r="I246" s="233"/>
      <c r="J246" s="229"/>
      <c r="K246" s="229"/>
      <c r="L246" s="234"/>
      <c r="M246" s="235"/>
      <c r="N246" s="236"/>
      <c r="O246" s="236"/>
      <c r="P246" s="236"/>
      <c r="Q246" s="236"/>
      <c r="R246" s="236"/>
      <c r="S246" s="236"/>
      <c r="T246" s="237"/>
      <c r="U246" s="12"/>
      <c r="V246" s="12"/>
      <c r="W246" s="12"/>
      <c r="X246" s="12"/>
      <c r="Y246" s="12"/>
      <c r="Z246" s="12"/>
      <c r="AA246" s="12"/>
      <c r="AB246" s="12"/>
      <c r="AC246" s="12"/>
      <c r="AD246" s="12"/>
      <c r="AE246" s="12"/>
      <c r="AT246" s="238" t="s">
        <v>154</v>
      </c>
      <c r="AU246" s="238" t="s">
        <v>86</v>
      </c>
      <c r="AV246" s="12" t="s">
        <v>86</v>
      </c>
      <c r="AW246" s="12" t="s">
        <v>34</v>
      </c>
      <c r="AX246" s="12" t="s">
        <v>78</v>
      </c>
      <c r="AY246" s="238" t="s">
        <v>130</v>
      </c>
    </row>
    <row r="247" s="13" customFormat="1">
      <c r="A247" s="13"/>
      <c r="B247" s="239"/>
      <c r="C247" s="240"/>
      <c r="D247" s="230" t="s">
        <v>154</v>
      </c>
      <c r="E247" s="241" t="s">
        <v>1</v>
      </c>
      <c r="F247" s="242" t="s">
        <v>88</v>
      </c>
      <c r="G247" s="240"/>
      <c r="H247" s="243">
        <v>2</v>
      </c>
      <c r="I247" s="244"/>
      <c r="J247" s="240"/>
      <c r="K247" s="240"/>
      <c r="L247" s="245"/>
      <c r="M247" s="246"/>
      <c r="N247" s="247"/>
      <c r="O247" s="247"/>
      <c r="P247" s="247"/>
      <c r="Q247" s="247"/>
      <c r="R247" s="247"/>
      <c r="S247" s="247"/>
      <c r="T247" s="248"/>
      <c r="U247" s="13"/>
      <c r="V247" s="13"/>
      <c r="W247" s="13"/>
      <c r="X247" s="13"/>
      <c r="Y247" s="13"/>
      <c r="Z247" s="13"/>
      <c r="AA247" s="13"/>
      <c r="AB247" s="13"/>
      <c r="AC247" s="13"/>
      <c r="AD247" s="13"/>
      <c r="AE247" s="13"/>
      <c r="AT247" s="249" t="s">
        <v>154</v>
      </c>
      <c r="AU247" s="249" t="s">
        <v>86</v>
      </c>
      <c r="AV247" s="13" t="s">
        <v>88</v>
      </c>
      <c r="AW247" s="13" t="s">
        <v>34</v>
      </c>
      <c r="AX247" s="13" t="s">
        <v>78</v>
      </c>
      <c r="AY247" s="249" t="s">
        <v>130</v>
      </c>
    </row>
    <row r="248" s="14" customFormat="1">
      <c r="A248" s="14"/>
      <c r="B248" s="250"/>
      <c r="C248" s="251"/>
      <c r="D248" s="230" t="s">
        <v>154</v>
      </c>
      <c r="E248" s="252" t="s">
        <v>1</v>
      </c>
      <c r="F248" s="253" t="s">
        <v>158</v>
      </c>
      <c r="G248" s="251"/>
      <c r="H248" s="254">
        <v>2</v>
      </c>
      <c r="I248" s="255"/>
      <c r="J248" s="251"/>
      <c r="K248" s="251"/>
      <c r="L248" s="256"/>
      <c r="M248" s="257"/>
      <c r="N248" s="258"/>
      <c r="O248" s="258"/>
      <c r="P248" s="258"/>
      <c r="Q248" s="258"/>
      <c r="R248" s="258"/>
      <c r="S248" s="258"/>
      <c r="T248" s="259"/>
      <c r="U248" s="14"/>
      <c r="V248" s="14"/>
      <c r="W248" s="14"/>
      <c r="X248" s="14"/>
      <c r="Y248" s="14"/>
      <c r="Z248" s="14"/>
      <c r="AA248" s="14"/>
      <c r="AB248" s="14"/>
      <c r="AC248" s="14"/>
      <c r="AD248" s="14"/>
      <c r="AE248" s="14"/>
      <c r="AT248" s="260" t="s">
        <v>154</v>
      </c>
      <c r="AU248" s="260" t="s">
        <v>86</v>
      </c>
      <c r="AV248" s="14" t="s">
        <v>136</v>
      </c>
      <c r="AW248" s="14" t="s">
        <v>34</v>
      </c>
      <c r="AX248" s="14" t="s">
        <v>86</v>
      </c>
      <c r="AY248" s="260" t="s">
        <v>130</v>
      </c>
    </row>
    <row r="249" s="2" customFormat="1" ht="21.75" customHeight="1">
      <c r="A249" s="38"/>
      <c r="B249" s="39"/>
      <c r="C249" s="210" t="s">
        <v>177</v>
      </c>
      <c r="D249" s="210" t="s">
        <v>131</v>
      </c>
      <c r="E249" s="211" t="s">
        <v>395</v>
      </c>
      <c r="F249" s="212" t="s">
        <v>396</v>
      </c>
      <c r="G249" s="213" t="s">
        <v>134</v>
      </c>
      <c r="H249" s="214">
        <v>1</v>
      </c>
      <c r="I249" s="215"/>
      <c r="J249" s="216">
        <f>ROUND(I249*H249,2)</f>
        <v>0</v>
      </c>
      <c r="K249" s="212" t="s">
        <v>135</v>
      </c>
      <c r="L249" s="44"/>
      <c r="M249" s="217" t="s">
        <v>1</v>
      </c>
      <c r="N249" s="218" t="s">
        <v>43</v>
      </c>
      <c r="O249" s="91"/>
      <c r="P249" s="219">
        <f>O249*H249</f>
        <v>0</v>
      </c>
      <c r="Q249" s="219">
        <v>0</v>
      </c>
      <c r="R249" s="219">
        <f>Q249*H249</f>
        <v>0</v>
      </c>
      <c r="S249" s="219">
        <v>0</v>
      </c>
      <c r="T249" s="220">
        <f>S249*H249</f>
        <v>0</v>
      </c>
      <c r="U249" s="38"/>
      <c r="V249" s="38"/>
      <c r="W249" s="38"/>
      <c r="X249" s="38"/>
      <c r="Y249" s="38"/>
      <c r="Z249" s="38"/>
      <c r="AA249" s="38"/>
      <c r="AB249" s="38"/>
      <c r="AC249" s="38"/>
      <c r="AD249" s="38"/>
      <c r="AE249" s="38"/>
      <c r="AR249" s="221" t="s">
        <v>136</v>
      </c>
      <c r="AT249" s="221" t="s">
        <v>131</v>
      </c>
      <c r="AU249" s="221" t="s">
        <v>86</v>
      </c>
      <c r="AY249" s="17" t="s">
        <v>130</v>
      </c>
      <c r="BE249" s="222">
        <f>IF(N249="základní",J249,0)</f>
        <v>0</v>
      </c>
      <c r="BF249" s="222">
        <f>IF(N249="snížená",J249,0)</f>
        <v>0</v>
      </c>
      <c r="BG249" s="222">
        <f>IF(N249="zákl. přenesená",J249,0)</f>
        <v>0</v>
      </c>
      <c r="BH249" s="222">
        <f>IF(N249="sníž. přenesená",J249,0)</f>
        <v>0</v>
      </c>
      <c r="BI249" s="222">
        <f>IF(N249="nulová",J249,0)</f>
        <v>0</v>
      </c>
      <c r="BJ249" s="17" t="s">
        <v>86</v>
      </c>
      <c r="BK249" s="222">
        <f>ROUND(I249*H249,2)</f>
        <v>0</v>
      </c>
      <c r="BL249" s="17" t="s">
        <v>136</v>
      </c>
      <c r="BM249" s="221" t="s">
        <v>239</v>
      </c>
    </row>
    <row r="250" s="2" customFormat="1">
      <c r="A250" s="38"/>
      <c r="B250" s="39"/>
      <c r="C250" s="40"/>
      <c r="D250" s="230" t="s">
        <v>279</v>
      </c>
      <c r="E250" s="40"/>
      <c r="F250" s="265" t="s">
        <v>397</v>
      </c>
      <c r="G250" s="40"/>
      <c r="H250" s="40"/>
      <c r="I250" s="225"/>
      <c r="J250" s="40"/>
      <c r="K250" s="40"/>
      <c r="L250" s="44"/>
      <c r="M250" s="226"/>
      <c r="N250" s="227"/>
      <c r="O250" s="91"/>
      <c r="P250" s="91"/>
      <c r="Q250" s="91"/>
      <c r="R250" s="91"/>
      <c r="S250" s="91"/>
      <c r="T250" s="92"/>
      <c r="U250" s="38"/>
      <c r="V250" s="38"/>
      <c r="W250" s="38"/>
      <c r="X250" s="38"/>
      <c r="Y250" s="38"/>
      <c r="Z250" s="38"/>
      <c r="AA250" s="38"/>
      <c r="AB250" s="38"/>
      <c r="AC250" s="38"/>
      <c r="AD250" s="38"/>
      <c r="AE250" s="38"/>
      <c r="AT250" s="17" t="s">
        <v>279</v>
      </c>
      <c r="AU250" s="17" t="s">
        <v>86</v>
      </c>
    </row>
    <row r="251" s="2" customFormat="1" ht="24.15" customHeight="1">
      <c r="A251" s="38"/>
      <c r="B251" s="39"/>
      <c r="C251" s="210" t="s">
        <v>241</v>
      </c>
      <c r="D251" s="210" t="s">
        <v>131</v>
      </c>
      <c r="E251" s="211" t="s">
        <v>398</v>
      </c>
      <c r="F251" s="212" t="s">
        <v>399</v>
      </c>
      <c r="G251" s="213" t="s">
        <v>219</v>
      </c>
      <c r="H251" s="214">
        <v>1.5</v>
      </c>
      <c r="I251" s="215"/>
      <c r="J251" s="216">
        <f>ROUND(I251*H251,2)</f>
        <v>0</v>
      </c>
      <c r="K251" s="212" t="s">
        <v>150</v>
      </c>
      <c r="L251" s="44"/>
      <c r="M251" s="217" t="s">
        <v>1</v>
      </c>
      <c r="N251" s="218" t="s">
        <v>43</v>
      </c>
      <c r="O251" s="91"/>
      <c r="P251" s="219">
        <f>O251*H251</f>
        <v>0</v>
      </c>
      <c r="Q251" s="219">
        <v>0</v>
      </c>
      <c r="R251" s="219">
        <f>Q251*H251</f>
        <v>0</v>
      </c>
      <c r="S251" s="219">
        <v>0</v>
      </c>
      <c r="T251" s="220">
        <f>S251*H251</f>
        <v>0</v>
      </c>
      <c r="U251" s="38"/>
      <c r="V251" s="38"/>
      <c r="W251" s="38"/>
      <c r="X251" s="38"/>
      <c r="Y251" s="38"/>
      <c r="Z251" s="38"/>
      <c r="AA251" s="38"/>
      <c r="AB251" s="38"/>
      <c r="AC251" s="38"/>
      <c r="AD251" s="38"/>
      <c r="AE251" s="38"/>
      <c r="AR251" s="221" t="s">
        <v>136</v>
      </c>
      <c r="AT251" s="221" t="s">
        <v>131</v>
      </c>
      <c r="AU251" s="221" t="s">
        <v>86</v>
      </c>
      <c r="AY251" s="17" t="s">
        <v>130</v>
      </c>
      <c r="BE251" s="222">
        <f>IF(N251="základní",J251,0)</f>
        <v>0</v>
      </c>
      <c r="BF251" s="222">
        <f>IF(N251="snížená",J251,0)</f>
        <v>0</v>
      </c>
      <c r="BG251" s="222">
        <f>IF(N251="zákl. přenesená",J251,0)</f>
        <v>0</v>
      </c>
      <c r="BH251" s="222">
        <f>IF(N251="sníž. přenesená",J251,0)</f>
        <v>0</v>
      </c>
      <c r="BI251" s="222">
        <f>IF(N251="nulová",J251,0)</f>
        <v>0</v>
      </c>
      <c r="BJ251" s="17" t="s">
        <v>86</v>
      </c>
      <c r="BK251" s="222">
        <f>ROUND(I251*H251,2)</f>
        <v>0</v>
      </c>
      <c r="BL251" s="17" t="s">
        <v>136</v>
      </c>
      <c r="BM251" s="221" t="s">
        <v>244</v>
      </c>
    </row>
    <row r="252" s="2" customFormat="1">
      <c r="A252" s="38"/>
      <c r="B252" s="39"/>
      <c r="C252" s="40"/>
      <c r="D252" s="223" t="s">
        <v>152</v>
      </c>
      <c r="E252" s="40"/>
      <c r="F252" s="224" t="s">
        <v>400</v>
      </c>
      <c r="G252" s="40"/>
      <c r="H252" s="40"/>
      <c r="I252" s="225"/>
      <c r="J252" s="40"/>
      <c r="K252" s="40"/>
      <c r="L252" s="44"/>
      <c r="M252" s="226"/>
      <c r="N252" s="227"/>
      <c r="O252" s="91"/>
      <c r="P252" s="91"/>
      <c r="Q252" s="91"/>
      <c r="R252" s="91"/>
      <c r="S252" s="91"/>
      <c r="T252" s="92"/>
      <c r="U252" s="38"/>
      <c r="V252" s="38"/>
      <c r="W252" s="38"/>
      <c r="X252" s="38"/>
      <c r="Y252" s="38"/>
      <c r="Z252" s="38"/>
      <c r="AA252" s="38"/>
      <c r="AB252" s="38"/>
      <c r="AC252" s="38"/>
      <c r="AD252" s="38"/>
      <c r="AE252" s="38"/>
      <c r="AT252" s="17" t="s">
        <v>152</v>
      </c>
      <c r="AU252" s="17" t="s">
        <v>86</v>
      </c>
    </row>
    <row r="253" s="11" customFormat="1" ht="25.92" customHeight="1">
      <c r="A253" s="11"/>
      <c r="B253" s="196"/>
      <c r="C253" s="197"/>
      <c r="D253" s="198" t="s">
        <v>77</v>
      </c>
      <c r="E253" s="199" t="s">
        <v>401</v>
      </c>
      <c r="F253" s="199" t="s">
        <v>402</v>
      </c>
      <c r="G253" s="197"/>
      <c r="H253" s="197"/>
      <c r="I253" s="200"/>
      <c r="J253" s="201">
        <f>BK253</f>
        <v>0</v>
      </c>
      <c r="K253" s="197"/>
      <c r="L253" s="202"/>
      <c r="M253" s="203"/>
      <c r="N253" s="204"/>
      <c r="O253" s="204"/>
      <c r="P253" s="205">
        <f>SUM(P254:P255)</f>
        <v>0</v>
      </c>
      <c r="Q253" s="204"/>
      <c r="R253" s="205">
        <f>SUM(R254:R255)</f>
        <v>0.02</v>
      </c>
      <c r="S253" s="204"/>
      <c r="T253" s="206">
        <f>SUM(T254:T255)</f>
        <v>0</v>
      </c>
      <c r="U253" s="11"/>
      <c r="V253" s="11"/>
      <c r="W253" s="11"/>
      <c r="X253" s="11"/>
      <c r="Y253" s="11"/>
      <c r="Z253" s="11"/>
      <c r="AA253" s="11"/>
      <c r="AB253" s="11"/>
      <c r="AC253" s="11"/>
      <c r="AD253" s="11"/>
      <c r="AE253" s="11"/>
      <c r="AR253" s="207" t="s">
        <v>86</v>
      </c>
      <c r="AT253" s="208" t="s">
        <v>77</v>
      </c>
      <c r="AU253" s="208" t="s">
        <v>78</v>
      </c>
      <c r="AY253" s="207" t="s">
        <v>130</v>
      </c>
      <c r="BK253" s="209">
        <f>SUM(BK254:BK255)</f>
        <v>0</v>
      </c>
    </row>
    <row r="254" s="2" customFormat="1" ht="24.15" customHeight="1">
      <c r="A254" s="38"/>
      <c r="B254" s="39"/>
      <c r="C254" s="210" t="s">
        <v>181</v>
      </c>
      <c r="D254" s="210" t="s">
        <v>131</v>
      </c>
      <c r="E254" s="211" t="s">
        <v>403</v>
      </c>
      <c r="F254" s="212" t="s">
        <v>404</v>
      </c>
      <c r="G254" s="213" t="s">
        <v>161</v>
      </c>
      <c r="H254" s="214">
        <v>80</v>
      </c>
      <c r="I254" s="215"/>
      <c r="J254" s="216">
        <f>ROUND(I254*H254,2)</f>
        <v>0</v>
      </c>
      <c r="K254" s="212" t="s">
        <v>150</v>
      </c>
      <c r="L254" s="44"/>
      <c r="M254" s="217" t="s">
        <v>1</v>
      </c>
      <c r="N254" s="218" t="s">
        <v>43</v>
      </c>
      <c r="O254" s="91"/>
      <c r="P254" s="219">
        <f>O254*H254</f>
        <v>0</v>
      </c>
      <c r="Q254" s="219">
        <v>0.00025000000000000001</v>
      </c>
      <c r="R254" s="219">
        <f>Q254*H254</f>
        <v>0.02</v>
      </c>
      <c r="S254" s="219">
        <v>0</v>
      </c>
      <c r="T254" s="220">
        <f>S254*H254</f>
        <v>0</v>
      </c>
      <c r="U254" s="38"/>
      <c r="V254" s="38"/>
      <c r="W254" s="38"/>
      <c r="X254" s="38"/>
      <c r="Y254" s="38"/>
      <c r="Z254" s="38"/>
      <c r="AA254" s="38"/>
      <c r="AB254" s="38"/>
      <c r="AC254" s="38"/>
      <c r="AD254" s="38"/>
      <c r="AE254" s="38"/>
      <c r="AR254" s="221" t="s">
        <v>136</v>
      </c>
      <c r="AT254" s="221" t="s">
        <v>131</v>
      </c>
      <c r="AU254" s="221" t="s">
        <v>86</v>
      </c>
      <c r="AY254" s="17" t="s">
        <v>130</v>
      </c>
      <c r="BE254" s="222">
        <f>IF(N254="základní",J254,0)</f>
        <v>0</v>
      </c>
      <c r="BF254" s="222">
        <f>IF(N254="snížená",J254,0)</f>
        <v>0</v>
      </c>
      <c r="BG254" s="222">
        <f>IF(N254="zákl. přenesená",J254,0)</f>
        <v>0</v>
      </c>
      <c r="BH254" s="222">
        <f>IF(N254="sníž. přenesená",J254,0)</f>
        <v>0</v>
      </c>
      <c r="BI254" s="222">
        <f>IF(N254="nulová",J254,0)</f>
        <v>0</v>
      </c>
      <c r="BJ254" s="17" t="s">
        <v>86</v>
      </c>
      <c r="BK254" s="222">
        <f>ROUND(I254*H254,2)</f>
        <v>0</v>
      </c>
      <c r="BL254" s="17" t="s">
        <v>136</v>
      </c>
      <c r="BM254" s="221" t="s">
        <v>249</v>
      </c>
    </row>
    <row r="255" s="2" customFormat="1">
      <c r="A255" s="38"/>
      <c r="B255" s="39"/>
      <c r="C255" s="40"/>
      <c r="D255" s="223" t="s">
        <v>152</v>
      </c>
      <c r="E255" s="40"/>
      <c r="F255" s="224" t="s">
        <v>405</v>
      </c>
      <c r="G255" s="40"/>
      <c r="H255" s="40"/>
      <c r="I255" s="225"/>
      <c r="J255" s="40"/>
      <c r="K255" s="40"/>
      <c r="L255" s="44"/>
      <c r="M255" s="226"/>
      <c r="N255" s="227"/>
      <c r="O255" s="91"/>
      <c r="P255" s="91"/>
      <c r="Q255" s="91"/>
      <c r="R255" s="91"/>
      <c r="S255" s="91"/>
      <c r="T255" s="92"/>
      <c r="U255" s="38"/>
      <c r="V255" s="38"/>
      <c r="W255" s="38"/>
      <c r="X255" s="38"/>
      <c r="Y255" s="38"/>
      <c r="Z255" s="38"/>
      <c r="AA255" s="38"/>
      <c r="AB255" s="38"/>
      <c r="AC255" s="38"/>
      <c r="AD255" s="38"/>
      <c r="AE255" s="38"/>
      <c r="AT255" s="17" t="s">
        <v>152</v>
      </c>
      <c r="AU255" s="17" t="s">
        <v>86</v>
      </c>
    </row>
    <row r="256" s="11" customFormat="1" ht="25.92" customHeight="1">
      <c r="A256" s="11"/>
      <c r="B256" s="196"/>
      <c r="C256" s="197"/>
      <c r="D256" s="198" t="s">
        <v>77</v>
      </c>
      <c r="E256" s="199" t="s">
        <v>406</v>
      </c>
      <c r="F256" s="199" t="s">
        <v>407</v>
      </c>
      <c r="G256" s="197"/>
      <c r="H256" s="197"/>
      <c r="I256" s="200"/>
      <c r="J256" s="201">
        <f>BK256</f>
        <v>0</v>
      </c>
      <c r="K256" s="197"/>
      <c r="L256" s="202"/>
      <c r="M256" s="203"/>
      <c r="N256" s="204"/>
      <c r="O256" s="204"/>
      <c r="P256" s="205">
        <f>SUM(P257:P258)</f>
        <v>0</v>
      </c>
      <c r="Q256" s="204"/>
      <c r="R256" s="205">
        <f>SUM(R257:R258)</f>
        <v>0</v>
      </c>
      <c r="S256" s="204"/>
      <c r="T256" s="206">
        <f>SUM(T257:T258)</f>
        <v>0</v>
      </c>
      <c r="U256" s="11"/>
      <c r="V256" s="11"/>
      <c r="W256" s="11"/>
      <c r="X256" s="11"/>
      <c r="Y256" s="11"/>
      <c r="Z256" s="11"/>
      <c r="AA256" s="11"/>
      <c r="AB256" s="11"/>
      <c r="AC256" s="11"/>
      <c r="AD256" s="11"/>
      <c r="AE256" s="11"/>
      <c r="AR256" s="207" t="s">
        <v>86</v>
      </c>
      <c r="AT256" s="208" t="s">
        <v>77</v>
      </c>
      <c r="AU256" s="208" t="s">
        <v>78</v>
      </c>
      <c r="AY256" s="207" t="s">
        <v>130</v>
      </c>
      <c r="BK256" s="209">
        <f>SUM(BK257:BK258)</f>
        <v>0</v>
      </c>
    </row>
    <row r="257" s="2" customFormat="1" ht="24.15" customHeight="1">
      <c r="A257" s="38"/>
      <c r="B257" s="39"/>
      <c r="C257" s="210" t="s">
        <v>252</v>
      </c>
      <c r="D257" s="210" t="s">
        <v>131</v>
      </c>
      <c r="E257" s="211" t="s">
        <v>408</v>
      </c>
      <c r="F257" s="212" t="s">
        <v>409</v>
      </c>
      <c r="G257" s="213" t="s">
        <v>219</v>
      </c>
      <c r="H257" s="214">
        <v>22.024999999999999</v>
      </c>
      <c r="I257" s="215"/>
      <c r="J257" s="216">
        <f>ROUND(I257*H257,2)</f>
        <v>0</v>
      </c>
      <c r="K257" s="212" t="s">
        <v>150</v>
      </c>
      <c r="L257" s="44"/>
      <c r="M257" s="217" t="s">
        <v>1</v>
      </c>
      <c r="N257" s="218" t="s">
        <v>43</v>
      </c>
      <c r="O257" s="91"/>
      <c r="P257" s="219">
        <f>O257*H257</f>
        <v>0</v>
      </c>
      <c r="Q257" s="219">
        <v>0</v>
      </c>
      <c r="R257" s="219">
        <f>Q257*H257</f>
        <v>0</v>
      </c>
      <c r="S257" s="219">
        <v>0</v>
      </c>
      <c r="T257" s="220">
        <f>S257*H257</f>
        <v>0</v>
      </c>
      <c r="U257" s="38"/>
      <c r="V257" s="38"/>
      <c r="W257" s="38"/>
      <c r="X257" s="38"/>
      <c r="Y257" s="38"/>
      <c r="Z257" s="38"/>
      <c r="AA257" s="38"/>
      <c r="AB257" s="38"/>
      <c r="AC257" s="38"/>
      <c r="AD257" s="38"/>
      <c r="AE257" s="38"/>
      <c r="AR257" s="221" t="s">
        <v>136</v>
      </c>
      <c r="AT257" s="221" t="s">
        <v>131</v>
      </c>
      <c r="AU257" s="221" t="s">
        <v>86</v>
      </c>
      <c r="AY257" s="17" t="s">
        <v>130</v>
      </c>
      <c r="BE257" s="222">
        <f>IF(N257="základní",J257,0)</f>
        <v>0</v>
      </c>
      <c r="BF257" s="222">
        <f>IF(N257="snížená",J257,0)</f>
        <v>0</v>
      </c>
      <c r="BG257" s="222">
        <f>IF(N257="zákl. přenesená",J257,0)</f>
        <v>0</v>
      </c>
      <c r="BH257" s="222">
        <f>IF(N257="sníž. přenesená",J257,0)</f>
        <v>0</v>
      </c>
      <c r="BI257" s="222">
        <f>IF(N257="nulová",J257,0)</f>
        <v>0</v>
      </c>
      <c r="BJ257" s="17" t="s">
        <v>86</v>
      </c>
      <c r="BK257" s="222">
        <f>ROUND(I257*H257,2)</f>
        <v>0</v>
      </c>
      <c r="BL257" s="17" t="s">
        <v>136</v>
      </c>
      <c r="BM257" s="221" t="s">
        <v>255</v>
      </c>
    </row>
    <row r="258" s="2" customFormat="1">
      <c r="A258" s="38"/>
      <c r="B258" s="39"/>
      <c r="C258" s="40"/>
      <c r="D258" s="223" t="s">
        <v>152</v>
      </c>
      <c r="E258" s="40"/>
      <c r="F258" s="224" t="s">
        <v>410</v>
      </c>
      <c r="G258" s="40"/>
      <c r="H258" s="40"/>
      <c r="I258" s="225"/>
      <c r="J258" s="40"/>
      <c r="K258" s="40"/>
      <c r="L258" s="44"/>
      <c r="M258" s="261"/>
      <c r="N258" s="262"/>
      <c r="O258" s="263"/>
      <c r="P258" s="263"/>
      <c r="Q258" s="263"/>
      <c r="R258" s="263"/>
      <c r="S258" s="263"/>
      <c r="T258" s="264"/>
      <c r="U258" s="38"/>
      <c r="V258" s="38"/>
      <c r="W258" s="38"/>
      <c r="X258" s="38"/>
      <c r="Y258" s="38"/>
      <c r="Z258" s="38"/>
      <c r="AA258" s="38"/>
      <c r="AB258" s="38"/>
      <c r="AC258" s="38"/>
      <c r="AD258" s="38"/>
      <c r="AE258" s="38"/>
      <c r="AT258" s="17" t="s">
        <v>152</v>
      </c>
      <c r="AU258" s="17" t="s">
        <v>86</v>
      </c>
    </row>
    <row r="259" s="2" customFormat="1" ht="6.96" customHeight="1">
      <c r="A259" s="38"/>
      <c r="B259" s="66"/>
      <c r="C259" s="67"/>
      <c r="D259" s="67"/>
      <c r="E259" s="67"/>
      <c r="F259" s="67"/>
      <c r="G259" s="67"/>
      <c r="H259" s="67"/>
      <c r="I259" s="67"/>
      <c r="J259" s="67"/>
      <c r="K259" s="67"/>
      <c r="L259" s="44"/>
      <c r="M259" s="38"/>
      <c r="O259" s="38"/>
      <c r="P259" s="38"/>
      <c r="Q259" s="38"/>
      <c r="R259" s="38"/>
      <c r="S259" s="38"/>
      <c r="T259" s="38"/>
      <c r="U259" s="38"/>
      <c r="V259" s="38"/>
      <c r="W259" s="38"/>
      <c r="X259" s="38"/>
      <c r="Y259" s="38"/>
      <c r="Z259" s="38"/>
      <c r="AA259" s="38"/>
      <c r="AB259" s="38"/>
      <c r="AC259" s="38"/>
      <c r="AD259" s="38"/>
      <c r="AE259" s="38"/>
    </row>
  </sheetData>
  <sheetProtection sheet="1" autoFilter="0" formatColumns="0" formatRows="0" objects="1" scenarios="1" spinCount="100000" saltValue="mnfI3JVbF1ErG2BBzFlq+I3FUHwMPp3UJGBFyTD9NVklbCEwhL8PeBdelz74I6PtQpLOgXBNSwrnUAQv0A2a6w==" hashValue="p7zE/Cbp8xoe23vjNVQE46DpTYVIT0dBUpzwOsxHQ1nATFqzequ910kyaVbpAJ684xVyvabHh0pOibc3ALrWGw==" algorithmName="SHA-512" password="DD28"/>
  <autoFilter ref="C122:K258"/>
  <mergeCells count="9">
    <mergeCell ref="E7:H7"/>
    <mergeCell ref="E9:H9"/>
    <mergeCell ref="E18:H18"/>
    <mergeCell ref="E27:H27"/>
    <mergeCell ref="E85:H85"/>
    <mergeCell ref="E87:H87"/>
    <mergeCell ref="E113:H113"/>
    <mergeCell ref="E115:H115"/>
    <mergeCell ref="L2:V2"/>
  </mergeCells>
  <hyperlinks>
    <hyperlink ref="F126" r:id="rId1" display="https://podminky.urs.cz/item/CS_URS_2026_01/131113701"/>
    <hyperlink ref="F133" r:id="rId2" display="https://podminky.urs.cz/item/CS_URS_2026_01/162251102"/>
    <hyperlink ref="F140" r:id="rId3" display="https://podminky.urs.cz/item/CS_URS_2026_01/171151103"/>
    <hyperlink ref="F148" r:id="rId4" display="https://podminky.urs.cz/item/CS_URS_2026_01/271532212"/>
    <hyperlink ref="F155" r:id="rId5" display="https://podminky.urs.cz/item/CS_URS_2026_01/275322611"/>
    <hyperlink ref="F162" r:id="rId6" display="https://podminky.urs.cz/item/CS_URS_2026_01/275361821"/>
    <hyperlink ref="F169" r:id="rId7" display="https://podminky.urs.cz/item/CS_URS_2026_01/337173110"/>
    <hyperlink ref="F189" r:id="rId8" display="https://podminky.urs.cz/item/CS_URS_2026_01/441171111"/>
    <hyperlink ref="F202" r:id="rId9" display="https://podminky.urs.cz/item/CS_URS_2026_01/441171121"/>
    <hyperlink ref="F217" r:id="rId10" display="https://podminky.urs.cz/item/CS_URS_2026_01/411354204"/>
    <hyperlink ref="F240" r:id="rId11" display="https://podminky.urs.cz/item/CS_URS_2026_01/741372063"/>
    <hyperlink ref="F252" r:id="rId12" display="https://podminky.urs.cz/item/CS_URS_2026_01/998741101"/>
    <hyperlink ref="F255" r:id="rId13" display="https://podminky.urs.cz/item/CS_URS_2026_01/789325120"/>
    <hyperlink ref="F258" r:id="rId14" display="https://podminky.urs.cz/item/CS_URS_2026_01/998014211"/>
  </hyperlinks>
  <pageMargins left="0.39375" right="0.39375" top="0.39375" bottom="0.39375" header="0" footer="0"/>
  <pageSetup paperSize="9" orientation="portrait" blackAndWhite="1" fitToHeight="100"/>
  <headerFooter>
    <oddFooter>&amp;CStrana &amp;P z &amp;N</oddFooter>
  </headerFooter>
  <drawing r:id="rId15"/>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97</v>
      </c>
    </row>
    <row r="3" s="1" customFormat="1" ht="6.96" customHeight="1">
      <c r="B3" s="136"/>
      <c r="C3" s="137"/>
      <c r="D3" s="137"/>
      <c r="E3" s="137"/>
      <c r="F3" s="137"/>
      <c r="G3" s="137"/>
      <c r="H3" s="137"/>
      <c r="I3" s="137"/>
      <c r="J3" s="137"/>
      <c r="K3" s="137"/>
      <c r="L3" s="20"/>
      <c r="AT3" s="17" t="s">
        <v>88</v>
      </c>
    </row>
    <row r="4" s="1" customFormat="1" ht="24.96" customHeight="1">
      <c r="B4" s="20"/>
      <c r="D4" s="138" t="s">
        <v>104</v>
      </c>
      <c r="L4" s="20"/>
      <c r="M4" s="139" t="s">
        <v>10</v>
      </c>
      <c r="AT4" s="17" t="s">
        <v>4</v>
      </c>
    </row>
    <row r="5" s="1" customFormat="1" ht="6.96" customHeight="1">
      <c r="B5" s="20"/>
      <c r="L5" s="20"/>
    </row>
    <row r="6" s="1" customFormat="1" ht="12" customHeight="1">
      <c r="B6" s="20"/>
      <c r="D6" s="140" t="s">
        <v>16</v>
      </c>
      <c r="L6" s="20"/>
    </row>
    <row r="7" s="1" customFormat="1" ht="16.5" customHeight="1">
      <c r="B7" s="20"/>
      <c r="E7" s="141" t="str">
        <f>'Rekapitulace stavby'!K6</f>
        <v>OPĚRNA STĚNA A KOMUNIKACE K MÁRNICI</v>
      </c>
      <c r="F7" s="140"/>
      <c r="G7" s="140"/>
      <c r="H7" s="140"/>
      <c r="L7" s="20"/>
    </row>
    <row r="8" s="2" customFormat="1" ht="12" customHeight="1">
      <c r="A8" s="38"/>
      <c r="B8" s="44"/>
      <c r="C8" s="38"/>
      <c r="D8" s="140" t="s">
        <v>105</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411</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18</v>
      </c>
      <c r="E11" s="38"/>
      <c r="F11" s="143" t="s">
        <v>1</v>
      </c>
      <c r="G11" s="38"/>
      <c r="H11" s="38"/>
      <c r="I11" s="140" t="s">
        <v>19</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20</v>
      </c>
      <c r="E12" s="38"/>
      <c r="F12" s="143" t="s">
        <v>21</v>
      </c>
      <c r="G12" s="38"/>
      <c r="H12" s="38"/>
      <c r="I12" s="140" t="s">
        <v>22</v>
      </c>
      <c r="J12" s="144" t="str">
        <f>'Rekapitulace stavby'!AN8</f>
        <v>19. 3. 2026</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24</v>
      </c>
      <c r="E14" s="38"/>
      <c r="F14" s="38"/>
      <c r="G14" s="38"/>
      <c r="H14" s="38"/>
      <c r="I14" s="140" t="s">
        <v>25</v>
      </c>
      <c r="J14" s="143" t="str">
        <f>IF('Rekapitulace stavby'!AN10="","",'Rekapitulace stavby'!AN10)</f>
        <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tr">
        <f>IF('Rekapitulace stavby'!E11="","",'Rekapitulace stavby'!E11)</f>
        <v xml:space="preserve"> </v>
      </c>
      <c r="F15" s="38"/>
      <c r="G15" s="38"/>
      <c r="H15" s="38"/>
      <c r="I15" s="140" t="s">
        <v>27</v>
      </c>
      <c r="J15" s="143" t="str">
        <f>IF('Rekapitulace stavby'!AN11="","",'Rekapitulace stavby'!AN11)</f>
        <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28</v>
      </c>
      <c r="E17" s="38"/>
      <c r="F17" s="38"/>
      <c r="G17" s="38"/>
      <c r="H17" s="38"/>
      <c r="I17" s="140"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27</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30</v>
      </c>
      <c r="E20" s="38"/>
      <c r="F20" s="38"/>
      <c r="G20" s="38"/>
      <c r="H20" s="38"/>
      <c r="I20" s="140" t="s">
        <v>25</v>
      </c>
      <c r="J20" s="143" t="s">
        <v>31</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
        <v>32</v>
      </c>
      <c r="F21" s="38"/>
      <c r="G21" s="38"/>
      <c r="H21" s="38"/>
      <c r="I21" s="140" t="s">
        <v>27</v>
      </c>
      <c r="J21" s="143" t="s">
        <v>33</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35</v>
      </c>
      <c r="E23" s="38"/>
      <c r="F23" s="38"/>
      <c r="G23" s="38"/>
      <c r="H23" s="38"/>
      <c r="I23" s="140" t="s">
        <v>25</v>
      </c>
      <c r="J23" s="143" t="s">
        <v>31</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
        <v>32</v>
      </c>
      <c r="F24" s="38"/>
      <c r="G24" s="38"/>
      <c r="H24" s="38"/>
      <c r="I24" s="140" t="s">
        <v>27</v>
      </c>
      <c r="J24" s="143" t="s">
        <v>33</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36</v>
      </c>
      <c r="E26" s="38"/>
      <c r="F26" s="38"/>
      <c r="G26" s="38"/>
      <c r="H26" s="38"/>
      <c r="I26" s="38"/>
      <c r="J26" s="38"/>
      <c r="K26" s="38"/>
      <c r="L26" s="63"/>
      <c r="S26" s="38"/>
      <c r="T26" s="38"/>
      <c r="U26" s="38"/>
      <c r="V26" s="38"/>
      <c r="W26" s="38"/>
      <c r="X26" s="38"/>
      <c r="Y26" s="38"/>
      <c r="Z26" s="38"/>
      <c r="AA26" s="38"/>
      <c r="AB26" s="38"/>
      <c r="AC26" s="38"/>
      <c r="AD26" s="38"/>
      <c r="AE26" s="38"/>
    </row>
    <row r="27" s="8" customFormat="1" ht="143.25" customHeight="1">
      <c r="A27" s="145"/>
      <c r="B27" s="146"/>
      <c r="C27" s="145"/>
      <c r="D27" s="145"/>
      <c r="E27" s="147" t="s">
        <v>37</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38</v>
      </c>
      <c r="E30" s="38"/>
      <c r="F30" s="38"/>
      <c r="G30" s="38"/>
      <c r="H30" s="38"/>
      <c r="I30" s="38"/>
      <c r="J30" s="151">
        <f>ROUND(J121,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40</v>
      </c>
      <c r="G32" s="38"/>
      <c r="H32" s="38"/>
      <c r="I32" s="152" t="s">
        <v>39</v>
      </c>
      <c r="J32" s="152" t="s">
        <v>41</v>
      </c>
      <c r="K32" s="38"/>
      <c r="L32" s="63"/>
      <c r="S32" s="38"/>
      <c r="T32" s="38"/>
      <c r="U32" s="38"/>
      <c r="V32" s="38"/>
      <c r="W32" s="38"/>
      <c r="X32" s="38"/>
      <c r="Y32" s="38"/>
      <c r="Z32" s="38"/>
      <c r="AA32" s="38"/>
      <c r="AB32" s="38"/>
      <c r="AC32" s="38"/>
      <c r="AD32" s="38"/>
      <c r="AE32" s="38"/>
    </row>
    <row r="33" s="2" customFormat="1" ht="14.4" customHeight="1">
      <c r="A33" s="38"/>
      <c r="B33" s="44"/>
      <c r="C33" s="38"/>
      <c r="D33" s="153" t="s">
        <v>42</v>
      </c>
      <c r="E33" s="140" t="s">
        <v>43</v>
      </c>
      <c r="F33" s="154">
        <f>ROUND((SUM(BE121:BE184)),  2)</f>
        <v>0</v>
      </c>
      <c r="G33" s="38"/>
      <c r="H33" s="38"/>
      <c r="I33" s="155">
        <v>0.20999999999999999</v>
      </c>
      <c r="J33" s="154">
        <f>ROUND(((SUM(BE121:BE184))*I33),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44</v>
      </c>
      <c r="F34" s="154">
        <f>ROUND((SUM(BF121:BF184)),  2)</f>
        <v>0</v>
      </c>
      <c r="G34" s="38"/>
      <c r="H34" s="38"/>
      <c r="I34" s="155">
        <v>0.12</v>
      </c>
      <c r="J34" s="154">
        <f>ROUND(((SUM(BF121:BF184))*I34),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45</v>
      </c>
      <c r="F35" s="154">
        <f>ROUND((SUM(BG121:BG184)),  2)</f>
        <v>0</v>
      </c>
      <c r="G35" s="38"/>
      <c r="H35" s="38"/>
      <c r="I35" s="155">
        <v>0.20999999999999999</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46</v>
      </c>
      <c r="F36" s="154">
        <f>ROUND((SUM(BH121:BH184)),  2)</f>
        <v>0</v>
      </c>
      <c r="G36" s="38"/>
      <c r="H36" s="38"/>
      <c r="I36" s="155">
        <v>0.12</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47</v>
      </c>
      <c r="F37" s="154">
        <f>ROUND((SUM(BI121:BI184)),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48</v>
      </c>
      <c r="E39" s="158"/>
      <c r="F39" s="158"/>
      <c r="G39" s="159" t="s">
        <v>49</v>
      </c>
      <c r="H39" s="160" t="s">
        <v>50</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51</v>
      </c>
      <c r="E50" s="164"/>
      <c r="F50" s="164"/>
      <c r="G50" s="163" t="s">
        <v>52</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53</v>
      </c>
      <c r="E61" s="166"/>
      <c r="F61" s="167" t="s">
        <v>54</v>
      </c>
      <c r="G61" s="165" t="s">
        <v>53</v>
      </c>
      <c r="H61" s="166"/>
      <c r="I61" s="166"/>
      <c r="J61" s="168" t="s">
        <v>54</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55</v>
      </c>
      <c r="E65" s="169"/>
      <c r="F65" s="169"/>
      <c r="G65" s="163" t="s">
        <v>56</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53</v>
      </c>
      <c r="E76" s="166"/>
      <c r="F76" s="167" t="s">
        <v>54</v>
      </c>
      <c r="G76" s="165" t="s">
        <v>53</v>
      </c>
      <c r="H76" s="166"/>
      <c r="I76" s="166"/>
      <c r="J76" s="168" t="s">
        <v>54</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s="2" customFormat="1" ht="24.96" customHeight="1">
      <c r="A82" s="38"/>
      <c r="B82" s="39"/>
      <c r="C82" s="23" t="s">
        <v>107</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16.5" customHeight="1">
      <c r="A85" s="38"/>
      <c r="B85" s="39"/>
      <c r="C85" s="40"/>
      <c r="D85" s="40"/>
      <c r="E85" s="174" t="str">
        <f>E7</f>
        <v>OPĚRNA STĚNA A KOMUNIKACE K MÁRNICI</v>
      </c>
      <c r="F85" s="32"/>
      <c r="G85" s="32"/>
      <c r="H85" s="32"/>
      <c r="I85" s="40"/>
      <c r="J85" s="40"/>
      <c r="K85" s="40"/>
      <c r="L85" s="63"/>
      <c r="S85" s="38"/>
      <c r="T85" s="38"/>
      <c r="U85" s="38"/>
      <c r="V85" s="38"/>
      <c r="W85" s="38"/>
      <c r="X85" s="38"/>
      <c r="Y85" s="38"/>
      <c r="Z85" s="38"/>
      <c r="AA85" s="38"/>
      <c r="AB85" s="38"/>
      <c r="AC85" s="38"/>
      <c r="AD85" s="38"/>
      <c r="AE85" s="38"/>
    </row>
    <row r="86" s="2" customFormat="1" ht="12" customHeight="1">
      <c r="A86" s="38"/>
      <c r="B86" s="39"/>
      <c r="C86" s="32" t="s">
        <v>105</v>
      </c>
      <c r="D86" s="40"/>
      <c r="E86" s="40"/>
      <c r="F86" s="40"/>
      <c r="G86" s="40"/>
      <c r="H86" s="40"/>
      <c r="I86" s="40"/>
      <c r="J86" s="40"/>
      <c r="K86" s="40"/>
      <c r="L86" s="63"/>
      <c r="S86" s="38"/>
      <c r="T86" s="38"/>
      <c r="U86" s="38"/>
      <c r="V86" s="38"/>
      <c r="W86" s="38"/>
      <c r="X86" s="38"/>
      <c r="Y86" s="38"/>
      <c r="Z86" s="38"/>
      <c r="AA86" s="38"/>
      <c r="AB86" s="38"/>
      <c r="AC86" s="38"/>
      <c r="AD86" s="38"/>
      <c r="AE86" s="38"/>
    </row>
    <row r="87" s="2" customFormat="1" ht="16.5" customHeight="1">
      <c r="A87" s="38"/>
      <c r="B87" s="39"/>
      <c r="C87" s="40"/>
      <c r="D87" s="40"/>
      <c r="E87" s="76" t="str">
        <f>E9</f>
        <v>SO 202 - Opěrná stěna</v>
      </c>
      <c r="F87" s="40"/>
      <c r="G87" s="40"/>
      <c r="H87" s="40"/>
      <c r="I87" s="40"/>
      <c r="J87" s="40"/>
      <c r="K87" s="40"/>
      <c r="L87" s="63"/>
      <c r="S87" s="38"/>
      <c r="T87" s="38"/>
      <c r="U87" s="38"/>
      <c r="V87" s="38"/>
      <c r="W87" s="38"/>
      <c r="X87" s="38"/>
      <c r="Y87" s="38"/>
      <c r="Z87" s="38"/>
      <c r="AA87" s="38"/>
      <c r="AB87" s="38"/>
      <c r="AC87" s="38"/>
      <c r="AD87" s="38"/>
      <c r="AE87" s="38"/>
    </row>
    <row r="88"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2" customHeight="1">
      <c r="A89" s="38"/>
      <c r="B89" s="39"/>
      <c r="C89" s="32" t="s">
        <v>20</v>
      </c>
      <c r="D89" s="40"/>
      <c r="E89" s="40"/>
      <c r="F89" s="27" t="str">
        <f>F12</f>
        <v>Rokycany</v>
      </c>
      <c r="G89" s="40"/>
      <c r="H89" s="40"/>
      <c r="I89" s="32" t="s">
        <v>22</v>
      </c>
      <c r="J89" s="79" t="str">
        <f>IF(J12="","",J12)</f>
        <v>19. 3. 2026</v>
      </c>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25.65" customHeight="1">
      <c r="A91" s="38"/>
      <c r="B91" s="39"/>
      <c r="C91" s="32" t="s">
        <v>24</v>
      </c>
      <c r="D91" s="40"/>
      <c r="E91" s="40"/>
      <c r="F91" s="27" t="str">
        <f>E15</f>
        <v xml:space="preserve"> </v>
      </c>
      <c r="G91" s="40"/>
      <c r="H91" s="40"/>
      <c r="I91" s="32" t="s">
        <v>30</v>
      </c>
      <c r="J91" s="36" t="str">
        <f>E21</f>
        <v>SIEBERT + TALAŠ, spol. s r.o.</v>
      </c>
      <c r="K91" s="40"/>
      <c r="L91" s="63"/>
      <c r="S91" s="38"/>
      <c r="T91" s="38"/>
      <c r="U91" s="38"/>
      <c r="V91" s="38"/>
      <c r="W91" s="38"/>
      <c r="X91" s="38"/>
      <c r="Y91" s="38"/>
      <c r="Z91" s="38"/>
      <c r="AA91" s="38"/>
      <c r="AB91" s="38"/>
      <c r="AC91" s="38"/>
      <c r="AD91" s="38"/>
      <c r="AE91" s="38"/>
    </row>
    <row r="92" s="2" customFormat="1" ht="25.65" customHeight="1">
      <c r="A92" s="38"/>
      <c r="B92" s="39"/>
      <c r="C92" s="32" t="s">
        <v>28</v>
      </c>
      <c r="D92" s="40"/>
      <c r="E92" s="40"/>
      <c r="F92" s="27" t="str">
        <f>IF(E18="","",E18)</f>
        <v>Vyplň údaj</v>
      </c>
      <c r="G92" s="40"/>
      <c r="H92" s="40"/>
      <c r="I92" s="32" t="s">
        <v>35</v>
      </c>
      <c r="J92" s="36" t="str">
        <f>E24</f>
        <v>SIEBERT + TALAŠ, spol. s r.o.</v>
      </c>
      <c r="K92" s="40"/>
      <c r="L92" s="63"/>
      <c r="S92" s="38"/>
      <c r="T92" s="38"/>
      <c r="U92" s="38"/>
      <c r="V92" s="38"/>
      <c r="W92" s="38"/>
      <c r="X92" s="38"/>
      <c r="Y92" s="38"/>
      <c r="Z92" s="38"/>
      <c r="AA92" s="38"/>
      <c r="AB92" s="38"/>
      <c r="AC92" s="38"/>
      <c r="AD92" s="38"/>
      <c r="AE92" s="38"/>
    </row>
    <row r="93"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s="2" customFormat="1" ht="29.28" customHeight="1">
      <c r="A94" s="38"/>
      <c r="B94" s="39"/>
      <c r="C94" s="175" t="s">
        <v>108</v>
      </c>
      <c r="D94" s="176"/>
      <c r="E94" s="176"/>
      <c r="F94" s="176"/>
      <c r="G94" s="176"/>
      <c r="H94" s="176"/>
      <c r="I94" s="176"/>
      <c r="J94" s="177" t="s">
        <v>109</v>
      </c>
      <c r="K94" s="176"/>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2.8" customHeight="1">
      <c r="A96" s="38"/>
      <c r="B96" s="39"/>
      <c r="C96" s="178" t="s">
        <v>110</v>
      </c>
      <c r="D96" s="40"/>
      <c r="E96" s="40"/>
      <c r="F96" s="40"/>
      <c r="G96" s="40"/>
      <c r="H96" s="40"/>
      <c r="I96" s="40"/>
      <c r="J96" s="110">
        <f>J121</f>
        <v>0</v>
      </c>
      <c r="K96" s="40"/>
      <c r="L96" s="63"/>
      <c r="S96" s="38"/>
      <c r="T96" s="38"/>
      <c r="U96" s="38"/>
      <c r="V96" s="38"/>
      <c r="W96" s="38"/>
      <c r="X96" s="38"/>
      <c r="Y96" s="38"/>
      <c r="Z96" s="38"/>
      <c r="AA96" s="38"/>
      <c r="AB96" s="38"/>
      <c r="AC96" s="38"/>
      <c r="AD96" s="38"/>
      <c r="AE96" s="38"/>
      <c r="AU96" s="17" t="s">
        <v>111</v>
      </c>
    </row>
    <row r="97" s="9" customFormat="1" ht="24.96" customHeight="1">
      <c r="A97" s="9"/>
      <c r="B97" s="179"/>
      <c r="C97" s="180"/>
      <c r="D97" s="181" t="s">
        <v>412</v>
      </c>
      <c r="E97" s="182"/>
      <c r="F97" s="182"/>
      <c r="G97" s="182"/>
      <c r="H97" s="182"/>
      <c r="I97" s="182"/>
      <c r="J97" s="183">
        <f>J122</f>
        <v>0</v>
      </c>
      <c r="K97" s="180"/>
      <c r="L97" s="184"/>
      <c r="S97" s="9"/>
      <c r="T97" s="9"/>
      <c r="U97" s="9"/>
      <c r="V97" s="9"/>
      <c r="W97" s="9"/>
      <c r="X97" s="9"/>
      <c r="Y97" s="9"/>
      <c r="Z97" s="9"/>
      <c r="AA97" s="9"/>
      <c r="AB97" s="9"/>
      <c r="AC97" s="9"/>
      <c r="AD97" s="9"/>
      <c r="AE97" s="9"/>
    </row>
    <row r="98" s="9" customFormat="1" ht="24.96" customHeight="1">
      <c r="A98" s="9"/>
      <c r="B98" s="179"/>
      <c r="C98" s="180"/>
      <c r="D98" s="181" t="s">
        <v>310</v>
      </c>
      <c r="E98" s="182"/>
      <c r="F98" s="182"/>
      <c r="G98" s="182"/>
      <c r="H98" s="182"/>
      <c r="I98" s="182"/>
      <c r="J98" s="183">
        <f>J135</f>
        <v>0</v>
      </c>
      <c r="K98" s="180"/>
      <c r="L98" s="184"/>
      <c r="S98" s="9"/>
      <c r="T98" s="9"/>
      <c r="U98" s="9"/>
      <c r="V98" s="9"/>
      <c r="W98" s="9"/>
      <c r="X98" s="9"/>
      <c r="Y98" s="9"/>
      <c r="Z98" s="9"/>
      <c r="AA98" s="9"/>
      <c r="AB98" s="9"/>
      <c r="AC98" s="9"/>
      <c r="AD98" s="9"/>
      <c r="AE98" s="9"/>
    </row>
    <row r="99" s="9" customFormat="1" ht="24.96" customHeight="1">
      <c r="A99" s="9"/>
      <c r="B99" s="179"/>
      <c r="C99" s="180"/>
      <c r="D99" s="181" t="s">
        <v>311</v>
      </c>
      <c r="E99" s="182"/>
      <c r="F99" s="182"/>
      <c r="G99" s="182"/>
      <c r="H99" s="182"/>
      <c r="I99" s="182"/>
      <c r="J99" s="183">
        <f>J144</f>
        <v>0</v>
      </c>
      <c r="K99" s="180"/>
      <c r="L99" s="184"/>
      <c r="S99" s="9"/>
      <c r="T99" s="9"/>
      <c r="U99" s="9"/>
      <c r="V99" s="9"/>
      <c r="W99" s="9"/>
      <c r="X99" s="9"/>
      <c r="Y99" s="9"/>
      <c r="Z99" s="9"/>
      <c r="AA99" s="9"/>
      <c r="AB99" s="9"/>
      <c r="AC99" s="9"/>
      <c r="AD99" s="9"/>
      <c r="AE99" s="9"/>
    </row>
    <row r="100" s="9" customFormat="1" ht="24.96" customHeight="1">
      <c r="A100" s="9"/>
      <c r="B100" s="179"/>
      <c r="C100" s="180"/>
      <c r="D100" s="181" t="s">
        <v>114</v>
      </c>
      <c r="E100" s="182"/>
      <c r="F100" s="182"/>
      <c r="G100" s="182"/>
      <c r="H100" s="182"/>
      <c r="I100" s="182"/>
      <c r="J100" s="183">
        <f>J177</f>
        <v>0</v>
      </c>
      <c r="K100" s="180"/>
      <c r="L100" s="184"/>
      <c r="S100" s="9"/>
      <c r="T100" s="9"/>
      <c r="U100" s="9"/>
      <c r="V100" s="9"/>
      <c r="W100" s="9"/>
      <c r="X100" s="9"/>
      <c r="Y100" s="9"/>
      <c r="Z100" s="9"/>
      <c r="AA100" s="9"/>
      <c r="AB100" s="9"/>
      <c r="AC100" s="9"/>
      <c r="AD100" s="9"/>
      <c r="AE100" s="9"/>
    </row>
    <row r="101" s="9" customFormat="1" ht="24.96" customHeight="1">
      <c r="A101" s="9"/>
      <c r="B101" s="179"/>
      <c r="C101" s="180"/>
      <c r="D101" s="181" t="s">
        <v>316</v>
      </c>
      <c r="E101" s="182"/>
      <c r="F101" s="182"/>
      <c r="G101" s="182"/>
      <c r="H101" s="182"/>
      <c r="I101" s="182"/>
      <c r="J101" s="183">
        <f>J182</f>
        <v>0</v>
      </c>
      <c r="K101" s="180"/>
      <c r="L101" s="184"/>
      <c r="S101" s="9"/>
      <c r="T101" s="9"/>
      <c r="U101" s="9"/>
      <c r="V101" s="9"/>
      <c r="W101" s="9"/>
      <c r="X101" s="9"/>
      <c r="Y101" s="9"/>
      <c r="Z101" s="9"/>
      <c r="AA101" s="9"/>
      <c r="AB101" s="9"/>
      <c r="AC101" s="9"/>
      <c r="AD101" s="9"/>
      <c r="AE101" s="9"/>
    </row>
    <row r="102" s="2" customFormat="1" ht="21.84" customHeight="1">
      <c r="A102" s="38"/>
      <c r="B102" s="39"/>
      <c r="C102" s="40"/>
      <c r="D102" s="40"/>
      <c r="E102" s="40"/>
      <c r="F102" s="40"/>
      <c r="G102" s="40"/>
      <c r="H102" s="40"/>
      <c r="I102" s="40"/>
      <c r="J102" s="40"/>
      <c r="K102" s="40"/>
      <c r="L102" s="63"/>
      <c r="S102" s="38"/>
      <c r="T102" s="38"/>
      <c r="U102" s="38"/>
      <c r="V102" s="38"/>
      <c r="W102" s="38"/>
      <c r="X102" s="38"/>
      <c r="Y102" s="38"/>
      <c r="Z102" s="38"/>
      <c r="AA102" s="38"/>
      <c r="AB102" s="38"/>
      <c r="AC102" s="38"/>
      <c r="AD102" s="38"/>
      <c r="AE102" s="38"/>
    </row>
    <row r="103" s="2" customFormat="1" ht="6.96" customHeight="1">
      <c r="A103" s="38"/>
      <c r="B103" s="66"/>
      <c r="C103" s="67"/>
      <c r="D103" s="67"/>
      <c r="E103" s="67"/>
      <c r="F103" s="67"/>
      <c r="G103" s="67"/>
      <c r="H103" s="67"/>
      <c r="I103" s="67"/>
      <c r="J103" s="67"/>
      <c r="K103" s="67"/>
      <c r="L103" s="63"/>
      <c r="S103" s="38"/>
      <c r="T103" s="38"/>
      <c r="U103" s="38"/>
      <c r="V103" s="38"/>
      <c r="W103" s="38"/>
      <c r="X103" s="38"/>
      <c r="Y103" s="38"/>
      <c r="Z103" s="38"/>
      <c r="AA103" s="38"/>
      <c r="AB103" s="38"/>
      <c r="AC103" s="38"/>
      <c r="AD103" s="38"/>
      <c r="AE103" s="38"/>
    </row>
    <row r="107" s="2" customFormat="1" ht="6.96" customHeight="1">
      <c r="A107" s="38"/>
      <c r="B107" s="68"/>
      <c r="C107" s="69"/>
      <c r="D107" s="69"/>
      <c r="E107" s="69"/>
      <c r="F107" s="69"/>
      <c r="G107" s="69"/>
      <c r="H107" s="69"/>
      <c r="I107" s="69"/>
      <c r="J107" s="69"/>
      <c r="K107" s="69"/>
      <c r="L107" s="63"/>
      <c r="S107" s="38"/>
      <c r="T107" s="38"/>
      <c r="U107" s="38"/>
      <c r="V107" s="38"/>
      <c r="W107" s="38"/>
      <c r="X107" s="38"/>
      <c r="Y107" s="38"/>
      <c r="Z107" s="38"/>
      <c r="AA107" s="38"/>
      <c r="AB107" s="38"/>
      <c r="AC107" s="38"/>
      <c r="AD107" s="38"/>
      <c r="AE107" s="38"/>
    </row>
    <row r="108" s="2" customFormat="1" ht="24.96" customHeight="1">
      <c r="A108" s="38"/>
      <c r="B108" s="39"/>
      <c r="C108" s="23" t="s">
        <v>116</v>
      </c>
      <c r="D108" s="40"/>
      <c r="E108" s="40"/>
      <c r="F108" s="40"/>
      <c r="G108" s="40"/>
      <c r="H108" s="40"/>
      <c r="I108" s="40"/>
      <c r="J108" s="40"/>
      <c r="K108" s="40"/>
      <c r="L108" s="63"/>
      <c r="S108" s="38"/>
      <c r="T108" s="38"/>
      <c r="U108" s="38"/>
      <c r="V108" s="38"/>
      <c r="W108" s="38"/>
      <c r="X108" s="38"/>
      <c r="Y108" s="38"/>
      <c r="Z108" s="38"/>
      <c r="AA108" s="38"/>
      <c r="AB108" s="38"/>
      <c r="AC108" s="38"/>
      <c r="AD108" s="38"/>
      <c r="AE108" s="38"/>
    </row>
    <row r="109" s="2" customFormat="1" ht="6.96" customHeight="1">
      <c r="A109" s="38"/>
      <c r="B109" s="39"/>
      <c r="C109" s="40"/>
      <c r="D109" s="40"/>
      <c r="E109" s="40"/>
      <c r="F109" s="40"/>
      <c r="G109" s="40"/>
      <c r="H109" s="40"/>
      <c r="I109" s="40"/>
      <c r="J109" s="40"/>
      <c r="K109" s="40"/>
      <c r="L109" s="63"/>
      <c r="S109" s="38"/>
      <c r="T109" s="38"/>
      <c r="U109" s="38"/>
      <c r="V109" s="38"/>
      <c r="W109" s="38"/>
      <c r="X109" s="38"/>
      <c r="Y109" s="38"/>
      <c r="Z109" s="38"/>
      <c r="AA109" s="38"/>
      <c r="AB109" s="38"/>
      <c r="AC109" s="38"/>
      <c r="AD109" s="38"/>
      <c r="AE109" s="38"/>
    </row>
    <row r="110" s="2" customFormat="1" ht="12" customHeight="1">
      <c r="A110" s="38"/>
      <c r="B110" s="39"/>
      <c r="C110" s="32" t="s">
        <v>16</v>
      </c>
      <c r="D110" s="40"/>
      <c r="E110" s="40"/>
      <c r="F110" s="40"/>
      <c r="G110" s="40"/>
      <c r="H110" s="40"/>
      <c r="I110" s="40"/>
      <c r="J110" s="40"/>
      <c r="K110" s="40"/>
      <c r="L110" s="63"/>
      <c r="S110" s="38"/>
      <c r="T110" s="38"/>
      <c r="U110" s="38"/>
      <c r="V110" s="38"/>
      <c r="W110" s="38"/>
      <c r="X110" s="38"/>
      <c r="Y110" s="38"/>
      <c r="Z110" s="38"/>
      <c r="AA110" s="38"/>
      <c r="AB110" s="38"/>
      <c r="AC110" s="38"/>
      <c r="AD110" s="38"/>
      <c r="AE110" s="38"/>
    </row>
    <row r="111" s="2" customFormat="1" ht="16.5" customHeight="1">
      <c r="A111" s="38"/>
      <c r="B111" s="39"/>
      <c r="C111" s="40"/>
      <c r="D111" s="40"/>
      <c r="E111" s="174" t="str">
        <f>E7</f>
        <v>OPĚRNA STĚNA A KOMUNIKACE K MÁRNICI</v>
      </c>
      <c r="F111" s="32"/>
      <c r="G111" s="32"/>
      <c r="H111" s="32"/>
      <c r="I111" s="40"/>
      <c r="J111" s="40"/>
      <c r="K111" s="40"/>
      <c r="L111" s="63"/>
      <c r="S111" s="38"/>
      <c r="T111" s="38"/>
      <c r="U111" s="38"/>
      <c r="V111" s="38"/>
      <c r="W111" s="38"/>
      <c r="X111" s="38"/>
      <c r="Y111" s="38"/>
      <c r="Z111" s="38"/>
      <c r="AA111" s="38"/>
      <c r="AB111" s="38"/>
      <c r="AC111" s="38"/>
      <c r="AD111" s="38"/>
      <c r="AE111" s="38"/>
    </row>
    <row r="112" s="2" customFormat="1" ht="12" customHeight="1">
      <c r="A112" s="38"/>
      <c r="B112" s="39"/>
      <c r="C112" s="32" t="s">
        <v>105</v>
      </c>
      <c r="D112" s="40"/>
      <c r="E112" s="40"/>
      <c r="F112" s="40"/>
      <c r="G112" s="40"/>
      <c r="H112" s="40"/>
      <c r="I112" s="40"/>
      <c r="J112" s="40"/>
      <c r="K112" s="40"/>
      <c r="L112" s="63"/>
      <c r="S112" s="38"/>
      <c r="T112" s="38"/>
      <c r="U112" s="38"/>
      <c r="V112" s="38"/>
      <c r="W112" s="38"/>
      <c r="X112" s="38"/>
      <c r="Y112" s="38"/>
      <c r="Z112" s="38"/>
      <c r="AA112" s="38"/>
      <c r="AB112" s="38"/>
      <c r="AC112" s="38"/>
      <c r="AD112" s="38"/>
      <c r="AE112" s="38"/>
    </row>
    <row r="113" s="2" customFormat="1" ht="16.5" customHeight="1">
      <c r="A113" s="38"/>
      <c r="B113" s="39"/>
      <c r="C113" s="40"/>
      <c r="D113" s="40"/>
      <c r="E113" s="76" t="str">
        <f>E9</f>
        <v>SO 202 - Opěrná stěna</v>
      </c>
      <c r="F113" s="40"/>
      <c r="G113" s="40"/>
      <c r="H113" s="40"/>
      <c r="I113" s="40"/>
      <c r="J113" s="40"/>
      <c r="K113" s="40"/>
      <c r="L113" s="63"/>
      <c r="S113" s="38"/>
      <c r="T113" s="38"/>
      <c r="U113" s="38"/>
      <c r="V113" s="38"/>
      <c r="W113" s="38"/>
      <c r="X113" s="38"/>
      <c r="Y113" s="38"/>
      <c r="Z113" s="38"/>
      <c r="AA113" s="38"/>
      <c r="AB113" s="38"/>
      <c r="AC113" s="38"/>
      <c r="AD113" s="38"/>
      <c r="AE113" s="38"/>
    </row>
    <row r="114" s="2" customFormat="1" ht="6.96" customHeight="1">
      <c r="A114" s="38"/>
      <c r="B114" s="39"/>
      <c r="C114" s="40"/>
      <c r="D114" s="40"/>
      <c r="E114" s="40"/>
      <c r="F114" s="40"/>
      <c r="G114" s="40"/>
      <c r="H114" s="40"/>
      <c r="I114" s="40"/>
      <c r="J114" s="40"/>
      <c r="K114" s="40"/>
      <c r="L114" s="63"/>
      <c r="S114" s="38"/>
      <c r="T114" s="38"/>
      <c r="U114" s="38"/>
      <c r="V114" s="38"/>
      <c r="W114" s="38"/>
      <c r="X114" s="38"/>
      <c r="Y114" s="38"/>
      <c r="Z114" s="38"/>
      <c r="AA114" s="38"/>
      <c r="AB114" s="38"/>
      <c r="AC114" s="38"/>
      <c r="AD114" s="38"/>
      <c r="AE114" s="38"/>
    </row>
    <row r="115" s="2" customFormat="1" ht="12" customHeight="1">
      <c r="A115" s="38"/>
      <c r="B115" s="39"/>
      <c r="C115" s="32" t="s">
        <v>20</v>
      </c>
      <c r="D115" s="40"/>
      <c r="E115" s="40"/>
      <c r="F115" s="27" t="str">
        <f>F12</f>
        <v>Rokycany</v>
      </c>
      <c r="G115" s="40"/>
      <c r="H115" s="40"/>
      <c r="I115" s="32" t="s">
        <v>22</v>
      </c>
      <c r="J115" s="79" t="str">
        <f>IF(J12="","",J12)</f>
        <v>19. 3. 2026</v>
      </c>
      <c r="K115" s="40"/>
      <c r="L115" s="63"/>
      <c r="S115" s="38"/>
      <c r="T115" s="38"/>
      <c r="U115" s="38"/>
      <c r="V115" s="38"/>
      <c r="W115" s="38"/>
      <c r="X115" s="38"/>
      <c r="Y115" s="38"/>
      <c r="Z115" s="38"/>
      <c r="AA115" s="38"/>
      <c r="AB115" s="38"/>
      <c r="AC115" s="38"/>
      <c r="AD115" s="38"/>
      <c r="AE115" s="38"/>
    </row>
    <row r="116" s="2" customFormat="1" ht="6.96" customHeight="1">
      <c r="A116" s="38"/>
      <c r="B116" s="39"/>
      <c r="C116" s="40"/>
      <c r="D116" s="40"/>
      <c r="E116" s="40"/>
      <c r="F116" s="40"/>
      <c r="G116" s="40"/>
      <c r="H116" s="40"/>
      <c r="I116" s="40"/>
      <c r="J116" s="40"/>
      <c r="K116" s="40"/>
      <c r="L116" s="63"/>
      <c r="S116" s="38"/>
      <c r="T116" s="38"/>
      <c r="U116" s="38"/>
      <c r="V116" s="38"/>
      <c r="W116" s="38"/>
      <c r="X116" s="38"/>
      <c r="Y116" s="38"/>
      <c r="Z116" s="38"/>
      <c r="AA116" s="38"/>
      <c r="AB116" s="38"/>
      <c r="AC116" s="38"/>
      <c r="AD116" s="38"/>
      <c r="AE116" s="38"/>
    </row>
    <row r="117" s="2" customFormat="1" ht="25.65" customHeight="1">
      <c r="A117" s="38"/>
      <c r="B117" s="39"/>
      <c r="C117" s="32" t="s">
        <v>24</v>
      </c>
      <c r="D117" s="40"/>
      <c r="E117" s="40"/>
      <c r="F117" s="27" t="str">
        <f>E15</f>
        <v xml:space="preserve"> </v>
      </c>
      <c r="G117" s="40"/>
      <c r="H117" s="40"/>
      <c r="I117" s="32" t="s">
        <v>30</v>
      </c>
      <c r="J117" s="36" t="str">
        <f>E21</f>
        <v>SIEBERT + TALAŠ, spol. s r.o.</v>
      </c>
      <c r="K117" s="40"/>
      <c r="L117" s="63"/>
      <c r="S117" s="38"/>
      <c r="T117" s="38"/>
      <c r="U117" s="38"/>
      <c r="V117" s="38"/>
      <c r="W117" s="38"/>
      <c r="X117" s="38"/>
      <c r="Y117" s="38"/>
      <c r="Z117" s="38"/>
      <c r="AA117" s="38"/>
      <c r="AB117" s="38"/>
      <c r="AC117" s="38"/>
      <c r="AD117" s="38"/>
      <c r="AE117" s="38"/>
    </row>
    <row r="118" s="2" customFormat="1" ht="25.65" customHeight="1">
      <c r="A118" s="38"/>
      <c r="B118" s="39"/>
      <c r="C118" s="32" t="s">
        <v>28</v>
      </c>
      <c r="D118" s="40"/>
      <c r="E118" s="40"/>
      <c r="F118" s="27" t="str">
        <f>IF(E18="","",E18)</f>
        <v>Vyplň údaj</v>
      </c>
      <c r="G118" s="40"/>
      <c r="H118" s="40"/>
      <c r="I118" s="32" t="s">
        <v>35</v>
      </c>
      <c r="J118" s="36" t="str">
        <f>E24</f>
        <v>SIEBERT + TALAŠ, spol. s r.o.</v>
      </c>
      <c r="K118" s="40"/>
      <c r="L118" s="63"/>
      <c r="S118" s="38"/>
      <c r="T118" s="38"/>
      <c r="U118" s="38"/>
      <c r="V118" s="38"/>
      <c r="W118" s="38"/>
      <c r="X118" s="38"/>
      <c r="Y118" s="38"/>
      <c r="Z118" s="38"/>
      <c r="AA118" s="38"/>
      <c r="AB118" s="38"/>
      <c r="AC118" s="38"/>
      <c r="AD118" s="38"/>
      <c r="AE118" s="38"/>
    </row>
    <row r="119" s="2" customFormat="1" ht="10.32" customHeight="1">
      <c r="A119" s="38"/>
      <c r="B119" s="39"/>
      <c r="C119" s="40"/>
      <c r="D119" s="40"/>
      <c r="E119" s="40"/>
      <c r="F119" s="40"/>
      <c r="G119" s="40"/>
      <c r="H119" s="40"/>
      <c r="I119" s="40"/>
      <c r="J119" s="40"/>
      <c r="K119" s="40"/>
      <c r="L119" s="63"/>
      <c r="S119" s="38"/>
      <c r="T119" s="38"/>
      <c r="U119" s="38"/>
      <c r="V119" s="38"/>
      <c r="W119" s="38"/>
      <c r="X119" s="38"/>
      <c r="Y119" s="38"/>
      <c r="Z119" s="38"/>
      <c r="AA119" s="38"/>
      <c r="AB119" s="38"/>
      <c r="AC119" s="38"/>
      <c r="AD119" s="38"/>
      <c r="AE119" s="38"/>
    </row>
    <row r="120" s="10" customFormat="1" ht="29.28" customHeight="1">
      <c r="A120" s="185"/>
      <c r="B120" s="186"/>
      <c r="C120" s="187" t="s">
        <v>117</v>
      </c>
      <c r="D120" s="188" t="s">
        <v>63</v>
      </c>
      <c r="E120" s="188" t="s">
        <v>59</v>
      </c>
      <c r="F120" s="188" t="s">
        <v>60</v>
      </c>
      <c r="G120" s="188" t="s">
        <v>118</v>
      </c>
      <c r="H120" s="188" t="s">
        <v>119</v>
      </c>
      <c r="I120" s="188" t="s">
        <v>120</v>
      </c>
      <c r="J120" s="188" t="s">
        <v>109</v>
      </c>
      <c r="K120" s="189" t="s">
        <v>121</v>
      </c>
      <c r="L120" s="190"/>
      <c r="M120" s="100" t="s">
        <v>1</v>
      </c>
      <c r="N120" s="101" t="s">
        <v>42</v>
      </c>
      <c r="O120" s="101" t="s">
        <v>122</v>
      </c>
      <c r="P120" s="101" t="s">
        <v>123</v>
      </c>
      <c r="Q120" s="101" t="s">
        <v>124</v>
      </c>
      <c r="R120" s="101" t="s">
        <v>125</v>
      </c>
      <c r="S120" s="101" t="s">
        <v>126</v>
      </c>
      <c r="T120" s="102" t="s">
        <v>127</v>
      </c>
      <c r="U120" s="185"/>
      <c r="V120" s="185"/>
      <c r="W120" s="185"/>
      <c r="X120" s="185"/>
      <c r="Y120" s="185"/>
      <c r="Z120" s="185"/>
      <c r="AA120" s="185"/>
      <c r="AB120" s="185"/>
      <c r="AC120" s="185"/>
      <c r="AD120" s="185"/>
      <c r="AE120" s="185"/>
    </row>
    <row r="121" s="2" customFormat="1" ht="22.8" customHeight="1">
      <c r="A121" s="38"/>
      <c r="B121" s="39"/>
      <c r="C121" s="107" t="s">
        <v>128</v>
      </c>
      <c r="D121" s="40"/>
      <c r="E121" s="40"/>
      <c r="F121" s="40"/>
      <c r="G121" s="40"/>
      <c r="H121" s="40"/>
      <c r="I121" s="40"/>
      <c r="J121" s="191">
        <f>BK121</f>
        <v>0</v>
      </c>
      <c r="K121" s="40"/>
      <c r="L121" s="44"/>
      <c r="M121" s="103"/>
      <c r="N121" s="192"/>
      <c r="O121" s="104"/>
      <c r="P121" s="193">
        <f>P122+P135+P144+P177+P182</f>
        <v>0</v>
      </c>
      <c r="Q121" s="104"/>
      <c r="R121" s="193">
        <f>R122+R135+R144+R177+R182</f>
        <v>155.00748936999997</v>
      </c>
      <c r="S121" s="104"/>
      <c r="T121" s="194">
        <f>T122+T135+T144+T177+T182</f>
        <v>84.350000000000009</v>
      </c>
      <c r="U121" s="38"/>
      <c r="V121" s="38"/>
      <c r="W121" s="38"/>
      <c r="X121" s="38"/>
      <c r="Y121" s="38"/>
      <c r="Z121" s="38"/>
      <c r="AA121" s="38"/>
      <c r="AB121" s="38"/>
      <c r="AC121" s="38"/>
      <c r="AD121" s="38"/>
      <c r="AE121" s="38"/>
      <c r="AT121" s="17" t="s">
        <v>77</v>
      </c>
      <c r="AU121" s="17" t="s">
        <v>111</v>
      </c>
      <c r="BK121" s="195">
        <f>BK122+BK135+BK144+BK177+BK182</f>
        <v>0</v>
      </c>
    </row>
    <row r="122" s="11" customFormat="1" ht="25.92" customHeight="1">
      <c r="A122" s="11"/>
      <c r="B122" s="196"/>
      <c r="C122" s="197"/>
      <c r="D122" s="198" t="s">
        <v>77</v>
      </c>
      <c r="E122" s="199" t="s">
        <v>78</v>
      </c>
      <c r="F122" s="199" t="s">
        <v>413</v>
      </c>
      <c r="G122" s="197"/>
      <c r="H122" s="197"/>
      <c r="I122" s="200"/>
      <c r="J122" s="201">
        <f>BK122</f>
        <v>0</v>
      </c>
      <c r="K122" s="197"/>
      <c r="L122" s="202"/>
      <c r="M122" s="203"/>
      <c r="N122" s="204"/>
      <c r="O122" s="204"/>
      <c r="P122" s="205">
        <f>SUM(P123:P134)</f>
        <v>0</v>
      </c>
      <c r="Q122" s="204"/>
      <c r="R122" s="205">
        <f>SUM(R123:R134)</f>
        <v>0</v>
      </c>
      <c r="S122" s="204"/>
      <c r="T122" s="206">
        <f>SUM(T123:T134)</f>
        <v>84.350000000000009</v>
      </c>
      <c r="U122" s="11"/>
      <c r="V122" s="11"/>
      <c r="W122" s="11"/>
      <c r="X122" s="11"/>
      <c r="Y122" s="11"/>
      <c r="Z122" s="11"/>
      <c r="AA122" s="11"/>
      <c r="AB122" s="11"/>
      <c r="AC122" s="11"/>
      <c r="AD122" s="11"/>
      <c r="AE122" s="11"/>
      <c r="AR122" s="207" t="s">
        <v>86</v>
      </c>
      <c r="AT122" s="208" t="s">
        <v>77</v>
      </c>
      <c r="AU122" s="208" t="s">
        <v>78</v>
      </c>
      <c r="AY122" s="207" t="s">
        <v>130</v>
      </c>
      <c r="BK122" s="209">
        <f>SUM(BK123:BK134)</f>
        <v>0</v>
      </c>
    </row>
    <row r="123" s="2" customFormat="1" ht="24.15" customHeight="1">
      <c r="A123" s="38"/>
      <c r="B123" s="39"/>
      <c r="C123" s="210" t="s">
        <v>86</v>
      </c>
      <c r="D123" s="210" t="s">
        <v>131</v>
      </c>
      <c r="E123" s="211" t="s">
        <v>414</v>
      </c>
      <c r="F123" s="212" t="s">
        <v>415</v>
      </c>
      <c r="G123" s="213" t="s">
        <v>209</v>
      </c>
      <c r="H123" s="214">
        <v>35</v>
      </c>
      <c r="I123" s="215"/>
      <c r="J123" s="216">
        <f>ROUND(I123*H123,2)</f>
        <v>0</v>
      </c>
      <c r="K123" s="212" t="s">
        <v>150</v>
      </c>
      <c r="L123" s="44"/>
      <c r="M123" s="217" t="s">
        <v>1</v>
      </c>
      <c r="N123" s="218" t="s">
        <v>43</v>
      </c>
      <c r="O123" s="91"/>
      <c r="P123" s="219">
        <f>O123*H123</f>
        <v>0</v>
      </c>
      <c r="Q123" s="219">
        <v>0</v>
      </c>
      <c r="R123" s="219">
        <f>Q123*H123</f>
        <v>0</v>
      </c>
      <c r="S123" s="219">
        <v>2.4100000000000001</v>
      </c>
      <c r="T123" s="220">
        <f>S123*H123</f>
        <v>84.350000000000009</v>
      </c>
      <c r="U123" s="38"/>
      <c r="V123" s="38"/>
      <c r="W123" s="38"/>
      <c r="X123" s="38"/>
      <c r="Y123" s="38"/>
      <c r="Z123" s="38"/>
      <c r="AA123" s="38"/>
      <c r="AB123" s="38"/>
      <c r="AC123" s="38"/>
      <c r="AD123" s="38"/>
      <c r="AE123" s="38"/>
      <c r="AR123" s="221" t="s">
        <v>136</v>
      </c>
      <c r="AT123" s="221" t="s">
        <v>131</v>
      </c>
      <c r="AU123" s="221" t="s">
        <v>86</v>
      </c>
      <c r="AY123" s="17" t="s">
        <v>130</v>
      </c>
      <c r="BE123" s="222">
        <f>IF(N123="základní",J123,0)</f>
        <v>0</v>
      </c>
      <c r="BF123" s="222">
        <f>IF(N123="snížená",J123,0)</f>
        <v>0</v>
      </c>
      <c r="BG123" s="222">
        <f>IF(N123="zákl. přenesená",J123,0)</f>
        <v>0</v>
      </c>
      <c r="BH123" s="222">
        <f>IF(N123="sníž. přenesená",J123,0)</f>
        <v>0</v>
      </c>
      <c r="BI123" s="222">
        <f>IF(N123="nulová",J123,0)</f>
        <v>0</v>
      </c>
      <c r="BJ123" s="17" t="s">
        <v>86</v>
      </c>
      <c r="BK123" s="222">
        <f>ROUND(I123*H123,2)</f>
        <v>0</v>
      </c>
      <c r="BL123" s="17" t="s">
        <v>136</v>
      </c>
      <c r="BM123" s="221" t="s">
        <v>88</v>
      </c>
    </row>
    <row r="124" s="2" customFormat="1">
      <c r="A124" s="38"/>
      <c r="B124" s="39"/>
      <c r="C124" s="40"/>
      <c r="D124" s="223" t="s">
        <v>152</v>
      </c>
      <c r="E124" s="40"/>
      <c r="F124" s="224" t="s">
        <v>416</v>
      </c>
      <c r="G124" s="40"/>
      <c r="H124" s="40"/>
      <c r="I124" s="225"/>
      <c r="J124" s="40"/>
      <c r="K124" s="40"/>
      <c r="L124" s="44"/>
      <c r="M124" s="226"/>
      <c r="N124" s="227"/>
      <c r="O124" s="91"/>
      <c r="P124" s="91"/>
      <c r="Q124" s="91"/>
      <c r="R124" s="91"/>
      <c r="S124" s="91"/>
      <c r="T124" s="92"/>
      <c r="U124" s="38"/>
      <c r="V124" s="38"/>
      <c r="W124" s="38"/>
      <c r="X124" s="38"/>
      <c r="Y124" s="38"/>
      <c r="Z124" s="38"/>
      <c r="AA124" s="38"/>
      <c r="AB124" s="38"/>
      <c r="AC124" s="38"/>
      <c r="AD124" s="38"/>
      <c r="AE124" s="38"/>
      <c r="AT124" s="17" t="s">
        <v>152</v>
      </c>
      <c r="AU124" s="17" t="s">
        <v>86</v>
      </c>
    </row>
    <row r="125" s="2" customFormat="1" ht="24.15" customHeight="1">
      <c r="A125" s="38"/>
      <c r="B125" s="39"/>
      <c r="C125" s="210" t="s">
        <v>88</v>
      </c>
      <c r="D125" s="210" t="s">
        <v>131</v>
      </c>
      <c r="E125" s="211" t="s">
        <v>417</v>
      </c>
      <c r="F125" s="212" t="s">
        <v>418</v>
      </c>
      <c r="G125" s="213" t="s">
        <v>219</v>
      </c>
      <c r="H125" s="214">
        <v>84.349999999999994</v>
      </c>
      <c r="I125" s="215"/>
      <c r="J125" s="216">
        <f>ROUND(I125*H125,2)</f>
        <v>0</v>
      </c>
      <c r="K125" s="212" t="s">
        <v>150</v>
      </c>
      <c r="L125" s="44"/>
      <c r="M125" s="217" t="s">
        <v>1</v>
      </c>
      <c r="N125" s="218" t="s">
        <v>43</v>
      </c>
      <c r="O125" s="91"/>
      <c r="P125" s="219">
        <f>O125*H125</f>
        <v>0</v>
      </c>
      <c r="Q125" s="219">
        <v>0</v>
      </c>
      <c r="R125" s="219">
        <f>Q125*H125</f>
        <v>0</v>
      </c>
      <c r="S125" s="219">
        <v>0</v>
      </c>
      <c r="T125" s="220">
        <f>S125*H125</f>
        <v>0</v>
      </c>
      <c r="U125" s="38"/>
      <c r="V125" s="38"/>
      <c r="W125" s="38"/>
      <c r="X125" s="38"/>
      <c r="Y125" s="38"/>
      <c r="Z125" s="38"/>
      <c r="AA125" s="38"/>
      <c r="AB125" s="38"/>
      <c r="AC125" s="38"/>
      <c r="AD125" s="38"/>
      <c r="AE125" s="38"/>
      <c r="AR125" s="221" t="s">
        <v>136</v>
      </c>
      <c r="AT125" s="221" t="s">
        <v>131</v>
      </c>
      <c r="AU125" s="221" t="s">
        <v>86</v>
      </c>
      <c r="AY125" s="17" t="s">
        <v>130</v>
      </c>
      <c r="BE125" s="222">
        <f>IF(N125="základní",J125,0)</f>
        <v>0</v>
      </c>
      <c r="BF125" s="222">
        <f>IF(N125="snížená",J125,0)</f>
        <v>0</v>
      </c>
      <c r="BG125" s="222">
        <f>IF(N125="zákl. přenesená",J125,0)</f>
        <v>0</v>
      </c>
      <c r="BH125" s="222">
        <f>IF(N125="sníž. přenesená",J125,0)</f>
        <v>0</v>
      </c>
      <c r="BI125" s="222">
        <f>IF(N125="nulová",J125,0)</f>
        <v>0</v>
      </c>
      <c r="BJ125" s="17" t="s">
        <v>86</v>
      </c>
      <c r="BK125" s="222">
        <f>ROUND(I125*H125,2)</f>
        <v>0</v>
      </c>
      <c r="BL125" s="17" t="s">
        <v>136</v>
      </c>
      <c r="BM125" s="221" t="s">
        <v>136</v>
      </c>
    </row>
    <row r="126" s="2" customFormat="1">
      <c r="A126" s="38"/>
      <c r="B126" s="39"/>
      <c r="C126" s="40"/>
      <c r="D126" s="223" t="s">
        <v>152</v>
      </c>
      <c r="E126" s="40"/>
      <c r="F126" s="224" t="s">
        <v>419</v>
      </c>
      <c r="G126" s="40"/>
      <c r="H126" s="40"/>
      <c r="I126" s="225"/>
      <c r="J126" s="40"/>
      <c r="K126" s="40"/>
      <c r="L126" s="44"/>
      <c r="M126" s="226"/>
      <c r="N126" s="227"/>
      <c r="O126" s="91"/>
      <c r="P126" s="91"/>
      <c r="Q126" s="91"/>
      <c r="R126" s="91"/>
      <c r="S126" s="91"/>
      <c r="T126" s="92"/>
      <c r="U126" s="38"/>
      <c r="V126" s="38"/>
      <c r="W126" s="38"/>
      <c r="X126" s="38"/>
      <c r="Y126" s="38"/>
      <c r="Z126" s="38"/>
      <c r="AA126" s="38"/>
      <c r="AB126" s="38"/>
      <c r="AC126" s="38"/>
      <c r="AD126" s="38"/>
      <c r="AE126" s="38"/>
      <c r="AT126" s="17" t="s">
        <v>152</v>
      </c>
      <c r="AU126" s="17" t="s">
        <v>86</v>
      </c>
    </row>
    <row r="127" s="2" customFormat="1" ht="24.15" customHeight="1">
      <c r="A127" s="38"/>
      <c r="B127" s="39"/>
      <c r="C127" s="210" t="s">
        <v>139</v>
      </c>
      <c r="D127" s="210" t="s">
        <v>131</v>
      </c>
      <c r="E127" s="211" t="s">
        <v>420</v>
      </c>
      <c r="F127" s="212" t="s">
        <v>421</v>
      </c>
      <c r="G127" s="213" t="s">
        <v>219</v>
      </c>
      <c r="H127" s="214">
        <v>843.5</v>
      </c>
      <c r="I127" s="215"/>
      <c r="J127" s="216">
        <f>ROUND(I127*H127,2)</f>
        <v>0</v>
      </c>
      <c r="K127" s="212" t="s">
        <v>150</v>
      </c>
      <c r="L127" s="44"/>
      <c r="M127" s="217" t="s">
        <v>1</v>
      </c>
      <c r="N127" s="218" t="s">
        <v>43</v>
      </c>
      <c r="O127" s="91"/>
      <c r="P127" s="219">
        <f>O127*H127</f>
        <v>0</v>
      </c>
      <c r="Q127" s="219">
        <v>0</v>
      </c>
      <c r="R127" s="219">
        <f>Q127*H127</f>
        <v>0</v>
      </c>
      <c r="S127" s="219">
        <v>0</v>
      </c>
      <c r="T127" s="220">
        <f>S127*H127</f>
        <v>0</v>
      </c>
      <c r="U127" s="38"/>
      <c r="V127" s="38"/>
      <c r="W127" s="38"/>
      <c r="X127" s="38"/>
      <c r="Y127" s="38"/>
      <c r="Z127" s="38"/>
      <c r="AA127" s="38"/>
      <c r="AB127" s="38"/>
      <c r="AC127" s="38"/>
      <c r="AD127" s="38"/>
      <c r="AE127" s="38"/>
      <c r="AR127" s="221" t="s">
        <v>136</v>
      </c>
      <c r="AT127" s="221" t="s">
        <v>131</v>
      </c>
      <c r="AU127" s="221" t="s">
        <v>86</v>
      </c>
      <c r="AY127" s="17" t="s">
        <v>130</v>
      </c>
      <c r="BE127" s="222">
        <f>IF(N127="základní",J127,0)</f>
        <v>0</v>
      </c>
      <c r="BF127" s="222">
        <f>IF(N127="snížená",J127,0)</f>
        <v>0</v>
      </c>
      <c r="BG127" s="222">
        <f>IF(N127="zákl. přenesená",J127,0)</f>
        <v>0</v>
      </c>
      <c r="BH127" s="222">
        <f>IF(N127="sníž. přenesená",J127,0)</f>
        <v>0</v>
      </c>
      <c r="BI127" s="222">
        <f>IF(N127="nulová",J127,0)</f>
        <v>0</v>
      </c>
      <c r="BJ127" s="17" t="s">
        <v>86</v>
      </c>
      <c r="BK127" s="222">
        <f>ROUND(I127*H127,2)</f>
        <v>0</v>
      </c>
      <c r="BL127" s="17" t="s">
        <v>136</v>
      </c>
      <c r="BM127" s="221" t="s">
        <v>142</v>
      </c>
    </row>
    <row r="128" s="2" customFormat="1">
      <c r="A128" s="38"/>
      <c r="B128" s="39"/>
      <c r="C128" s="40"/>
      <c r="D128" s="223" t="s">
        <v>152</v>
      </c>
      <c r="E128" s="40"/>
      <c r="F128" s="224" t="s">
        <v>422</v>
      </c>
      <c r="G128" s="40"/>
      <c r="H128" s="40"/>
      <c r="I128" s="225"/>
      <c r="J128" s="40"/>
      <c r="K128" s="40"/>
      <c r="L128" s="44"/>
      <c r="M128" s="226"/>
      <c r="N128" s="227"/>
      <c r="O128" s="91"/>
      <c r="P128" s="91"/>
      <c r="Q128" s="91"/>
      <c r="R128" s="91"/>
      <c r="S128" s="91"/>
      <c r="T128" s="92"/>
      <c r="U128" s="38"/>
      <c r="V128" s="38"/>
      <c r="W128" s="38"/>
      <c r="X128" s="38"/>
      <c r="Y128" s="38"/>
      <c r="Z128" s="38"/>
      <c r="AA128" s="38"/>
      <c r="AB128" s="38"/>
      <c r="AC128" s="38"/>
      <c r="AD128" s="38"/>
      <c r="AE128" s="38"/>
      <c r="AT128" s="17" t="s">
        <v>152</v>
      </c>
      <c r="AU128" s="17" t="s">
        <v>86</v>
      </c>
    </row>
    <row r="129" s="13" customFormat="1">
      <c r="A129" s="13"/>
      <c r="B129" s="239"/>
      <c r="C129" s="240"/>
      <c r="D129" s="230" t="s">
        <v>154</v>
      </c>
      <c r="E129" s="241" t="s">
        <v>1</v>
      </c>
      <c r="F129" s="242" t="s">
        <v>423</v>
      </c>
      <c r="G129" s="240"/>
      <c r="H129" s="243">
        <v>843.5</v>
      </c>
      <c r="I129" s="244"/>
      <c r="J129" s="240"/>
      <c r="K129" s="240"/>
      <c r="L129" s="245"/>
      <c r="M129" s="246"/>
      <c r="N129" s="247"/>
      <c r="O129" s="247"/>
      <c r="P129" s="247"/>
      <c r="Q129" s="247"/>
      <c r="R129" s="247"/>
      <c r="S129" s="247"/>
      <c r="T129" s="248"/>
      <c r="U129" s="13"/>
      <c r="V129" s="13"/>
      <c r="W129" s="13"/>
      <c r="X129" s="13"/>
      <c r="Y129" s="13"/>
      <c r="Z129" s="13"/>
      <c r="AA129" s="13"/>
      <c r="AB129" s="13"/>
      <c r="AC129" s="13"/>
      <c r="AD129" s="13"/>
      <c r="AE129" s="13"/>
      <c r="AT129" s="249" t="s">
        <v>154</v>
      </c>
      <c r="AU129" s="249" t="s">
        <v>86</v>
      </c>
      <c r="AV129" s="13" t="s">
        <v>88</v>
      </c>
      <c r="AW129" s="13" t="s">
        <v>34</v>
      </c>
      <c r="AX129" s="13" t="s">
        <v>78</v>
      </c>
      <c r="AY129" s="249" t="s">
        <v>130</v>
      </c>
    </row>
    <row r="130" s="14" customFormat="1">
      <c r="A130" s="14"/>
      <c r="B130" s="250"/>
      <c r="C130" s="251"/>
      <c r="D130" s="230" t="s">
        <v>154</v>
      </c>
      <c r="E130" s="252" t="s">
        <v>1</v>
      </c>
      <c r="F130" s="253" t="s">
        <v>158</v>
      </c>
      <c r="G130" s="251"/>
      <c r="H130" s="254">
        <v>843.5</v>
      </c>
      <c r="I130" s="255"/>
      <c r="J130" s="251"/>
      <c r="K130" s="251"/>
      <c r="L130" s="256"/>
      <c r="M130" s="257"/>
      <c r="N130" s="258"/>
      <c r="O130" s="258"/>
      <c r="P130" s="258"/>
      <c r="Q130" s="258"/>
      <c r="R130" s="258"/>
      <c r="S130" s="258"/>
      <c r="T130" s="259"/>
      <c r="U130" s="14"/>
      <c r="V130" s="14"/>
      <c r="W130" s="14"/>
      <c r="X130" s="14"/>
      <c r="Y130" s="14"/>
      <c r="Z130" s="14"/>
      <c r="AA130" s="14"/>
      <c r="AB130" s="14"/>
      <c r="AC130" s="14"/>
      <c r="AD130" s="14"/>
      <c r="AE130" s="14"/>
      <c r="AT130" s="260" t="s">
        <v>154</v>
      </c>
      <c r="AU130" s="260" t="s">
        <v>86</v>
      </c>
      <c r="AV130" s="14" t="s">
        <v>136</v>
      </c>
      <c r="AW130" s="14" t="s">
        <v>34</v>
      </c>
      <c r="AX130" s="14" t="s">
        <v>86</v>
      </c>
      <c r="AY130" s="260" t="s">
        <v>130</v>
      </c>
    </row>
    <row r="131" s="2" customFormat="1" ht="24.15" customHeight="1">
      <c r="A131" s="38"/>
      <c r="B131" s="39"/>
      <c r="C131" s="210" t="s">
        <v>136</v>
      </c>
      <c r="D131" s="210" t="s">
        <v>131</v>
      </c>
      <c r="E131" s="211" t="s">
        <v>424</v>
      </c>
      <c r="F131" s="212" t="s">
        <v>425</v>
      </c>
      <c r="G131" s="213" t="s">
        <v>134</v>
      </c>
      <c r="H131" s="214">
        <v>1</v>
      </c>
      <c r="I131" s="215"/>
      <c r="J131" s="216">
        <f>ROUND(I131*H131,2)</f>
        <v>0</v>
      </c>
      <c r="K131" s="212" t="s">
        <v>135</v>
      </c>
      <c r="L131" s="44"/>
      <c r="M131" s="217" t="s">
        <v>1</v>
      </c>
      <c r="N131" s="218" t="s">
        <v>43</v>
      </c>
      <c r="O131" s="91"/>
      <c r="P131" s="219">
        <f>O131*H131</f>
        <v>0</v>
      </c>
      <c r="Q131" s="219">
        <v>0</v>
      </c>
      <c r="R131" s="219">
        <f>Q131*H131</f>
        <v>0</v>
      </c>
      <c r="S131" s="219">
        <v>0</v>
      </c>
      <c r="T131" s="220">
        <f>S131*H131</f>
        <v>0</v>
      </c>
      <c r="U131" s="38"/>
      <c r="V131" s="38"/>
      <c r="W131" s="38"/>
      <c r="X131" s="38"/>
      <c r="Y131" s="38"/>
      <c r="Z131" s="38"/>
      <c r="AA131" s="38"/>
      <c r="AB131" s="38"/>
      <c r="AC131" s="38"/>
      <c r="AD131" s="38"/>
      <c r="AE131" s="38"/>
      <c r="AR131" s="221" t="s">
        <v>136</v>
      </c>
      <c r="AT131" s="221" t="s">
        <v>131</v>
      </c>
      <c r="AU131" s="221" t="s">
        <v>86</v>
      </c>
      <c r="AY131" s="17" t="s">
        <v>130</v>
      </c>
      <c r="BE131" s="222">
        <f>IF(N131="základní",J131,0)</f>
        <v>0</v>
      </c>
      <c r="BF131" s="222">
        <f>IF(N131="snížená",J131,0)</f>
        <v>0</v>
      </c>
      <c r="BG131" s="222">
        <f>IF(N131="zákl. přenesená",J131,0)</f>
        <v>0</v>
      </c>
      <c r="BH131" s="222">
        <f>IF(N131="sníž. přenesená",J131,0)</f>
        <v>0</v>
      </c>
      <c r="BI131" s="222">
        <f>IF(N131="nulová",J131,0)</f>
        <v>0</v>
      </c>
      <c r="BJ131" s="17" t="s">
        <v>86</v>
      </c>
      <c r="BK131" s="222">
        <f>ROUND(I131*H131,2)</f>
        <v>0</v>
      </c>
      <c r="BL131" s="17" t="s">
        <v>136</v>
      </c>
      <c r="BM131" s="221" t="s">
        <v>145</v>
      </c>
    </row>
    <row r="132" s="2" customFormat="1" ht="24.15" customHeight="1">
      <c r="A132" s="38"/>
      <c r="B132" s="39"/>
      <c r="C132" s="210" t="s">
        <v>146</v>
      </c>
      <c r="D132" s="210" t="s">
        <v>131</v>
      </c>
      <c r="E132" s="211" t="s">
        <v>426</v>
      </c>
      <c r="F132" s="212" t="s">
        <v>427</v>
      </c>
      <c r="G132" s="213" t="s">
        <v>209</v>
      </c>
      <c r="H132" s="214">
        <v>30</v>
      </c>
      <c r="I132" s="215"/>
      <c r="J132" s="216">
        <f>ROUND(I132*H132,2)</f>
        <v>0</v>
      </c>
      <c r="K132" s="212" t="s">
        <v>135</v>
      </c>
      <c r="L132" s="44"/>
      <c r="M132" s="217" t="s">
        <v>1</v>
      </c>
      <c r="N132" s="218" t="s">
        <v>43</v>
      </c>
      <c r="O132" s="91"/>
      <c r="P132" s="219">
        <f>O132*H132</f>
        <v>0</v>
      </c>
      <c r="Q132" s="219">
        <v>0</v>
      </c>
      <c r="R132" s="219">
        <f>Q132*H132</f>
        <v>0</v>
      </c>
      <c r="S132" s="219">
        <v>0</v>
      </c>
      <c r="T132" s="220">
        <f>S132*H132</f>
        <v>0</v>
      </c>
      <c r="U132" s="38"/>
      <c r="V132" s="38"/>
      <c r="W132" s="38"/>
      <c r="X132" s="38"/>
      <c r="Y132" s="38"/>
      <c r="Z132" s="38"/>
      <c r="AA132" s="38"/>
      <c r="AB132" s="38"/>
      <c r="AC132" s="38"/>
      <c r="AD132" s="38"/>
      <c r="AE132" s="38"/>
      <c r="AR132" s="221" t="s">
        <v>136</v>
      </c>
      <c r="AT132" s="221" t="s">
        <v>131</v>
      </c>
      <c r="AU132" s="221" t="s">
        <v>86</v>
      </c>
      <c r="AY132" s="17" t="s">
        <v>130</v>
      </c>
      <c r="BE132" s="222">
        <f>IF(N132="základní",J132,0)</f>
        <v>0</v>
      </c>
      <c r="BF132" s="222">
        <f>IF(N132="snížená",J132,0)</f>
        <v>0</v>
      </c>
      <c r="BG132" s="222">
        <f>IF(N132="zákl. přenesená",J132,0)</f>
        <v>0</v>
      </c>
      <c r="BH132" s="222">
        <f>IF(N132="sníž. přenesená",J132,0)</f>
        <v>0</v>
      </c>
      <c r="BI132" s="222">
        <f>IF(N132="nulová",J132,0)</f>
        <v>0</v>
      </c>
      <c r="BJ132" s="17" t="s">
        <v>86</v>
      </c>
      <c r="BK132" s="222">
        <f>ROUND(I132*H132,2)</f>
        <v>0</v>
      </c>
      <c r="BL132" s="17" t="s">
        <v>136</v>
      </c>
      <c r="BM132" s="221" t="s">
        <v>151</v>
      </c>
    </row>
    <row r="133" s="2" customFormat="1" ht="16.5" customHeight="1">
      <c r="A133" s="38"/>
      <c r="B133" s="39"/>
      <c r="C133" s="210" t="s">
        <v>142</v>
      </c>
      <c r="D133" s="210" t="s">
        <v>131</v>
      </c>
      <c r="E133" s="211" t="s">
        <v>428</v>
      </c>
      <c r="F133" s="212" t="s">
        <v>429</v>
      </c>
      <c r="G133" s="213" t="s">
        <v>219</v>
      </c>
      <c r="H133" s="214">
        <v>95</v>
      </c>
      <c r="I133" s="215"/>
      <c r="J133" s="216">
        <f>ROUND(I133*H133,2)</f>
        <v>0</v>
      </c>
      <c r="K133" s="212" t="s">
        <v>150</v>
      </c>
      <c r="L133" s="44"/>
      <c r="M133" s="217" t="s">
        <v>1</v>
      </c>
      <c r="N133" s="218" t="s">
        <v>43</v>
      </c>
      <c r="O133" s="91"/>
      <c r="P133" s="219">
        <f>O133*H133</f>
        <v>0</v>
      </c>
      <c r="Q133" s="219">
        <v>0</v>
      </c>
      <c r="R133" s="219">
        <f>Q133*H133</f>
        <v>0</v>
      </c>
      <c r="S133" s="219">
        <v>0</v>
      </c>
      <c r="T133" s="220">
        <f>S133*H133</f>
        <v>0</v>
      </c>
      <c r="U133" s="38"/>
      <c r="V133" s="38"/>
      <c r="W133" s="38"/>
      <c r="X133" s="38"/>
      <c r="Y133" s="38"/>
      <c r="Z133" s="38"/>
      <c r="AA133" s="38"/>
      <c r="AB133" s="38"/>
      <c r="AC133" s="38"/>
      <c r="AD133" s="38"/>
      <c r="AE133" s="38"/>
      <c r="AR133" s="221" t="s">
        <v>136</v>
      </c>
      <c r="AT133" s="221" t="s">
        <v>131</v>
      </c>
      <c r="AU133" s="221" t="s">
        <v>86</v>
      </c>
      <c r="AY133" s="17" t="s">
        <v>130</v>
      </c>
      <c r="BE133" s="222">
        <f>IF(N133="základní",J133,0)</f>
        <v>0</v>
      </c>
      <c r="BF133" s="222">
        <f>IF(N133="snížená",J133,0)</f>
        <v>0</v>
      </c>
      <c r="BG133" s="222">
        <f>IF(N133="zákl. přenesená",J133,0)</f>
        <v>0</v>
      </c>
      <c r="BH133" s="222">
        <f>IF(N133="sníž. přenesená",J133,0)</f>
        <v>0</v>
      </c>
      <c r="BI133" s="222">
        <f>IF(N133="nulová",J133,0)</f>
        <v>0</v>
      </c>
      <c r="BJ133" s="17" t="s">
        <v>86</v>
      </c>
      <c r="BK133" s="222">
        <f>ROUND(I133*H133,2)</f>
        <v>0</v>
      </c>
      <c r="BL133" s="17" t="s">
        <v>136</v>
      </c>
      <c r="BM133" s="221" t="s">
        <v>8</v>
      </c>
    </row>
    <row r="134" s="2" customFormat="1">
      <c r="A134" s="38"/>
      <c r="B134" s="39"/>
      <c r="C134" s="40"/>
      <c r="D134" s="223" t="s">
        <v>152</v>
      </c>
      <c r="E134" s="40"/>
      <c r="F134" s="224" t="s">
        <v>430</v>
      </c>
      <c r="G134" s="40"/>
      <c r="H134" s="40"/>
      <c r="I134" s="225"/>
      <c r="J134" s="40"/>
      <c r="K134" s="40"/>
      <c r="L134" s="44"/>
      <c r="M134" s="226"/>
      <c r="N134" s="227"/>
      <c r="O134" s="91"/>
      <c r="P134" s="91"/>
      <c r="Q134" s="91"/>
      <c r="R134" s="91"/>
      <c r="S134" s="91"/>
      <c r="T134" s="92"/>
      <c r="U134" s="38"/>
      <c r="V134" s="38"/>
      <c r="W134" s="38"/>
      <c r="X134" s="38"/>
      <c r="Y134" s="38"/>
      <c r="Z134" s="38"/>
      <c r="AA134" s="38"/>
      <c r="AB134" s="38"/>
      <c r="AC134" s="38"/>
      <c r="AD134" s="38"/>
      <c r="AE134" s="38"/>
      <c r="AT134" s="17" t="s">
        <v>152</v>
      </c>
      <c r="AU134" s="17" t="s">
        <v>86</v>
      </c>
    </row>
    <row r="135" s="11" customFormat="1" ht="25.92" customHeight="1">
      <c r="A135" s="11"/>
      <c r="B135" s="196"/>
      <c r="C135" s="197"/>
      <c r="D135" s="198" t="s">
        <v>77</v>
      </c>
      <c r="E135" s="199" t="s">
        <v>86</v>
      </c>
      <c r="F135" s="199" t="s">
        <v>317</v>
      </c>
      <c r="G135" s="197"/>
      <c r="H135" s="197"/>
      <c r="I135" s="200"/>
      <c r="J135" s="201">
        <f>BK135</f>
        <v>0</v>
      </c>
      <c r="K135" s="197"/>
      <c r="L135" s="202"/>
      <c r="M135" s="203"/>
      <c r="N135" s="204"/>
      <c r="O135" s="204"/>
      <c r="P135" s="205">
        <f>SUM(P136:P143)</f>
        <v>0</v>
      </c>
      <c r="Q135" s="204"/>
      <c r="R135" s="205">
        <f>SUM(R136:R143)</f>
        <v>2.7968000000000002</v>
      </c>
      <c r="S135" s="204"/>
      <c r="T135" s="206">
        <f>SUM(T136:T143)</f>
        <v>0</v>
      </c>
      <c r="U135" s="11"/>
      <c r="V135" s="11"/>
      <c r="W135" s="11"/>
      <c r="X135" s="11"/>
      <c r="Y135" s="11"/>
      <c r="Z135" s="11"/>
      <c r="AA135" s="11"/>
      <c r="AB135" s="11"/>
      <c r="AC135" s="11"/>
      <c r="AD135" s="11"/>
      <c r="AE135" s="11"/>
      <c r="AR135" s="207" t="s">
        <v>86</v>
      </c>
      <c r="AT135" s="208" t="s">
        <v>77</v>
      </c>
      <c r="AU135" s="208" t="s">
        <v>78</v>
      </c>
      <c r="AY135" s="207" t="s">
        <v>130</v>
      </c>
      <c r="BK135" s="209">
        <f>SUM(BK136:BK143)</f>
        <v>0</v>
      </c>
    </row>
    <row r="136" s="2" customFormat="1" ht="33" customHeight="1">
      <c r="A136" s="38"/>
      <c r="B136" s="39"/>
      <c r="C136" s="210" t="s">
        <v>163</v>
      </c>
      <c r="D136" s="210" t="s">
        <v>131</v>
      </c>
      <c r="E136" s="211" t="s">
        <v>431</v>
      </c>
      <c r="F136" s="212" t="s">
        <v>432</v>
      </c>
      <c r="G136" s="213" t="s">
        <v>209</v>
      </c>
      <c r="H136" s="214">
        <v>198.63</v>
      </c>
      <c r="I136" s="215"/>
      <c r="J136" s="216">
        <f>ROUND(I136*H136,2)</f>
        <v>0</v>
      </c>
      <c r="K136" s="212" t="s">
        <v>150</v>
      </c>
      <c r="L136" s="44"/>
      <c r="M136" s="217" t="s">
        <v>1</v>
      </c>
      <c r="N136" s="218" t="s">
        <v>43</v>
      </c>
      <c r="O136" s="91"/>
      <c r="P136" s="219">
        <f>O136*H136</f>
        <v>0</v>
      </c>
      <c r="Q136" s="219">
        <v>0</v>
      </c>
      <c r="R136" s="219">
        <f>Q136*H136</f>
        <v>0</v>
      </c>
      <c r="S136" s="219">
        <v>0</v>
      </c>
      <c r="T136" s="220">
        <f>S136*H136</f>
        <v>0</v>
      </c>
      <c r="U136" s="38"/>
      <c r="V136" s="38"/>
      <c r="W136" s="38"/>
      <c r="X136" s="38"/>
      <c r="Y136" s="38"/>
      <c r="Z136" s="38"/>
      <c r="AA136" s="38"/>
      <c r="AB136" s="38"/>
      <c r="AC136" s="38"/>
      <c r="AD136" s="38"/>
      <c r="AE136" s="38"/>
      <c r="AR136" s="221" t="s">
        <v>136</v>
      </c>
      <c r="AT136" s="221" t="s">
        <v>131</v>
      </c>
      <c r="AU136" s="221" t="s">
        <v>86</v>
      </c>
      <c r="AY136" s="17" t="s">
        <v>130</v>
      </c>
      <c r="BE136" s="222">
        <f>IF(N136="základní",J136,0)</f>
        <v>0</v>
      </c>
      <c r="BF136" s="222">
        <f>IF(N136="snížená",J136,0)</f>
        <v>0</v>
      </c>
      <c r="BG136" s="222">
        <f>IF(N136="zákl. přenesená",J136,0)</f>
        <v>0</v>
      </c>
      <c r="BH136" s="222">
        <f>IF(N136="sníž. přenesená",J136,0)</f>
        <v>0</v>
      </c>
      <c r="BI136" s="222">
        <f>IF(N136="nulová",J136,0)</f>
        <v>0</v>
      </c>
      <c r="BJ136" s="17" t="s">
        <v>86</v>
      </c>
      <c r="BK136" s="222">
        <f>ROUND(I136*H136,2)</f>
        <v>0</v>
      </c>
      <c r="BL136" s="17" t="s">
        <v>136</v>
      </c>
      <c r="BM136" s="221" t="s">
        <v>166</v>
      </c>
    </row>
    <row r="137" s="2" customFormat="1">
      <c r="A137" s="38"/>
      <c r="B137" s="39"/>
      <c r="C137" s="40"/>
      <c r="D137" s="223" t="s">
        <v>152</v>
      </c>
      <c r="E137" s="40"/>
      <c r="F137" s="224" t="s">
        <v>433</v>
      </c>
      <c r="G137" s="40"/>
      <c r="H137" s="40"/>
      <c r="I137" s="225"/>
      <c r="J137" s="40"/>
      <c r="K137" s="40"/>
      <c r="L137" s="44"/>
      <c r="M137" s="226"/>
      <c r="N137" s="227"/>
      <c r="O137" s="91"/>
      <c r="P137" s="91"/>
      <c r="Q137" s="91"/>
      <c r="R137" s="91"/>
      <c r="S137" s="91"/>
      <c r="T137" s="92"/>
      <c r="U137" s="38"/>
      <c r="V137" s="38"/>
      <c r="W137" s="38"/>
      <c r="X137" s="38"/>
      <c r="Y137" s="38"/>
      <c r="Z137" s="38"/>
      <c r="AA137" s="38"/>
      <c r="AB137" s="38"/>
      <c r="AC137" s="38"/>
      <c r="AD137" s="38"/>
      <c r="AE137" s="38"/>
      <c r="AT137" s="17" t="s">
        <v>152</v>
      </c>
      <c r="AU137" s="17" t="s">
        <v>86</v>
      </c>
    </row>
    <row r="138" s="2" customFormat="1" ht="24.15" customHeight="1">
      <c r="A138" s="38"/>
      <c r="B138" s="39"/>
      <c r="C138" s="210" t="s">
        <v>145</v>
      </c>
      <c r="D138" s="210" t="s">
        <v>131</v>
      </c>
      <c r="E138" s="211" t="s">
        <v>434</v>
      </c>
      <c r="F138" s="212" t="s">
        <v>435</v>
      </c>
      <c r="G138" s="213" t="s">
        <v>161</v>
      </c>
      <c r="H138" s="214">
        <v>95</v>
      </c>
      <c r="I138" s="215"/>
      <c r="J138" s="216">
        <f>ROUND(I138*H138,2)</f>
        <v>0</v>
      </c>
      <c r="K138" s="212" t="s">
        <v>150</v>
      </c>
      <c r="L138" s="44"/>
      <c r="M138" s="217" t="s">
        <v>1</v>
      </c>
      <c r="N138" s="218" t="s">
        <v>43</v>
      </c>
      <c r="O138" s="91"/>
      <c r="P138" s="219">
        <f>O138*H138</f>
        <v>0</v>
      </c>
      <c r="Q138" s="219">
        <v>0.029440000000000001</v>
      </c>
      <c r="R138" s="219">
        <f>Q138*H138</f>
        <v>2.7968000000000002</v>
      </c>
      <c r="S138" s="219">
        <v>0</v>
      </c>
      <c r="T138" s="220">
        <f>S138*H138</f>
        <v>0</v>
      </c>
      <c r="U138" s="38"/>
      <c r="V138" s="38"/>
      <c r="W138" s="38"/>
      <c r="X138" s="38"/>
      <c r="Y138" s="38"/>
      <c r="Z138" s="38"/>
      <c r="AA138" s="38"/>
      <c r="AB138" s="38"/>
      <c r="AC138" s="38"/>
      <c r="AD138" s="38"/>
      <c r="AE138" s="38"/>
      <c r="AR138" s="221" t="s">
        <v>136</v>
      </c>
      <c r="AT138" s="221" t="s">
        <v>131</v>
      </c>
      <c r="AU138" s="221" t="s">
        <v>86</v>
      </c>
      <c r="AY138" s="17" t="s">
        <v>130</v>
      </c>
      <c r="BE138" s="222">
        <f>IF(N138="základní",J138,0)</f>
        <v>0</v>
      </c>
      <c r="BF138" s="222">
        <f>IF(N138="snížená",J138,0)</f>
        <v>0</v>
      </c>
      <c r="BG138" s="222">
        <f>IF(N138="zákl. přenesená",J138,0)</f>
        <v>0</v>
      </c>
      <c r="BH138" s="222">
        <f>IF(N138="sníž. přenesená",J138,0)</f>
        <v>0</v>
      </c>
      <c r="BI138" s="222">
        <f>IF(N138="nulová",J138,0)</f>
        <v>0</v>
      </c>
      <c r="BJ138" s="17" t="s">
        <v>86</v>
      </c>
      <c r="BK138" s="222">
        <f>ROUND(I138*H138,2)</f>
        <v>0</v>
      </c>
      <c r="BL138" s="17" t="s">
        <v>136</v>
      </c>
      <c r="BM138" s="221" t="s">
        <v>170</v>
      </c>
    </row>
    <row r="139" s="2" customFormat="1">
      <c r="A139" s="38"/>
      <c r="B139" s="39"/>
      <c r="C139" s="40"/>
      <c r="D139" s="223" t="s">
        <v>152</v>
      </c>
      <c r="E139" s="40"/>
      <c r="F139" s="224" t="s">
        <v>436</v>
      </c>
      <c r="G139" s="40"/>
      <c r="H139" s="40"/>
      <c r="I139" s="225"/>
      <c r="J139" s="40"/>
      <c r="K139" s="40"/>
      <c r="L139" s="44"/>
      <c r="M139" s="226"/>
      <c r="N139" s="227"/>
      <c r="O139" s="91"/>
      <c r="P139" s="91"/>
      <c r="Q139" s="91"/>
      <c r="R139" s="91"/>
      <c r="S139" s="91"/>
      <c r="T139" s="92"/>
      <c r="U139" s="38"/>
      <c r="V139" s="38"/>
      <c r="W139" s="38"/>
      <c r="X139" s="38"/>
      <c r="Y139" s="38"/>
      <c r="Z139" s="38"/>
      <c r="AA139" s="38"/>
      <c r="AB139" s="38"/>
      <c r="AC139" s="38"/>
      <c r="AD139" s="38"/>
      <c r="AE139" s="38"/>
      <c r="AT139" s="17" t="s">
        <v>152</v>
      </c>
      <c r="AU139" s="17" t="s">
        <v>86</v>
      </c>
    </row>
    <row r="140" s="2" customFormat="1" ht="37.8" customHeight="1">
      <c r="A140" s="38"/>
      <c r="B140" s="39"/>
      <c r="C140" s="210" t="s">
        <v>173</v>
      </c>
      <c r="D140" s="210" t="s">
        <v>131</v>
      </c>
      <c r="E140" s="211" t="s">
        <v>325</v>
      </c>
      <c r="F140" s="212" t="s">
        <v>326</v>
      </c>
      <c r="G140" s="213" t="s">
        <v>209</v>
      </c>
      <c r="H140" s="214">
        <v>198.63</v>
      </c>
      <c r="I140" s="215"/>
      <c r="J140" s="216">
        <f>ROUND(I140*H140,2)</f>
        <v>0</v>
      </c>
      <c r="K140" s="212" t="s">
        <v>150</v>
      </c>
      <c r="L140" s="44"/>
      <c r="M140" s="217" t="s">
        <v>1</v>
      </c>
      <c r="N140" s="218" t="s">
        <v>43</v>
      </c>
      <c r="O140" s="91"/>
      <c r="P140" s="219">
        <f>O140*H140</f>
        <v>0</v>
      </c>
      <c r="Q140" s="219">
        <v>0</v>
      </c>
      <c r="R140" s="219">
        <f>Q140*H140</f>
        <v>0</v>
      </c>
      <c r="S140" s="219">
        <v>0</v>
      </c>
      <c r="T140" s="220">
        <f>S140*H140</f>
        <v>0</v>
      </c>
      <c r="U140" s="38"/>
      <c r="V140" s="38"/>
      <c r="W140" s="38"/>
      <c r="X140" s="38"/>
      <c r="Y140" s="38"/>
      <c r="Z140" s="38"/>
      <c r="AA140" s="38"/>
      <c r="AB140" s="38"/>
      <c r="AC140" s="38"/>
      <c r="AD140" s="38"/>
      <c r="AE140" s="38"/>
      <c r="AR140" s="221" t="s">
        <v>136</v>
      </c>
      <c r="AT140" s="221" t="s">
        <v>131</v>
      </c>
      <c r="AU140" s="221" t="s">
        <v>86</v>
      </c>
      <c r="AY140" s="17" t="s">
        <v>130</v>
      </c>
      <c r="BE140" s="222">
        <f>IF(N140="základní",J140,0)</f>
        <v>0</v>
      </c>
      <c r="BF140" s="222">
        <f>IF(N140="snížená",J140,0)</f>
        <v>0</v>
      </c>
      <c r="BG140" s="222">
        <f>IF(N140="zákl. přenesená",J140,0)</f>
        <v>0</v>
      </c>
      <c r="BH140" s="222">
        <f>IF(N140="sníž. přenesená",J140,0)</f>
        <v>0</v>
      </c>
      <c r="BI140" s="222">
        <f>IF(N140="nulová",J140,0)</f>
        <v>0</v>
      </c>
      <c r="BJ140" s="17" t="s">
        <v>86</v>
      </c>
      <c r="BK140" s="222">
        <f>ROUND(I140*H140,2)</f>
        <v>0</v>
      </c>
      <c r="BL140" s="17" t="s">
        <v>136</v>
      </c>
      <c r="BM140" s="221" t="s">
        <v>210</v>
      </c>
    </row>
    <row r="141" s="2" customFormat="1">
      <c r="A141" s="38"/>
      <c r="B141" s="39"/>
      <c r="C141" s="40"/>
      <c r="D141" s="223" t="s">
        <v>152</v>
      </c>
      <c r="E141" s="40"/>
      <c r="F141" s="224" t="s">
        <v>327</v>
      </c>
      <c r="G141" s="40"/>
      <c r="H141" s="40"/>
      <c r="I141" s="225"/>
      <c r="J141" s="40"/>
      <c r="K141" s="40"/>
      <c r="L141" s="44"/>
      <c r="M141" s="226"/>
      <c r="N141" s="227"/>
      <c r="O141" s="91"/>
      <c r="P141" s="91"/>
      <c r="Q141" s="91"/>
      <c r="R141" s="91"/>
      <c r="S141" s="91"/>
      <c r="T141" s="92"/>
      <c r="U141" s="38"/>
      <c r="V141" s="38"/>
      <c r="W141" s="38"/>
      <c r="X141" s="38"/>
      <c r="Y141" s="38"/>
      <c r="Z141" s="38"/>
      <c r="AA141" s="38"/>
      <c r="AB141" s="38"/>
      <c r="AC141" s="38"/>
      <c r="AD141" s="38"/>
      <c r="AE141" s="38"/>
      <c r="AT141" s="17" t="s">
        <v>152</v>
      </c>
      <c r="AU141" s="17" t="s">
        <v>86</v>
      </c>
    </row>
    <row r="142" s="2" customFormat="1" ht="24.15" customHeight="1">
      <c r="A142" s="38"/>
      <c r="B142" s="39"/>
      <c r="C142" s="210" t="s">
        <v>151</v>
      </c>
      <c r="D142" s="210" t="s">
        <v>131</v>
      </c>
      <c r="E142" s="211" t="s">
        <v>328</v>
      </c>
      <c r="F142" s="212" t="s">
        <v>329</v>
      </c>
      <c r="G142" s="213" t="s">
        <v>209</v>
      </c>
      <c r="H142" s="214">
        <v>198.63</v>
      </c>
      <c r="I142" s="215"/>
      <c r="J142" s="216">
        <f>ROUND(I142*H142,2)</f>
        <v>0</v>
      </c>
      <c r="K142" s="212" t="s">
        <v>150</v>
      </c>
      <c r="L142" s="44"/>
      <c r="M142" s="217" t="s">
        <v>1</v>
      </c>
      <c r="N142" s="218" t="s">
        <v>43</v>
      </c>
      <c r="O142" s="91"/>
      <c r="P142" s="219">
        <f>O142*H142</f>
        <v>0</v>
      </c>
      <c r="Q142" s="219">
        <v>0</v>
      </c>
      <c r="R142" s="219">
        <f>Q142*H142</f>
        <v>0</v>
      </c>
      <c r="S142" s="219">
        <v>0</v>
      </c>
      <c r="T142" s="220">
        <f>S142*H142</f>
        <v>0</v>
      </c>
      <c r="U142" s="38"/>
      <c r="V142" s="38"/>
      <c r="W142" s="38"/>
      <c r="X142" s="38"/>
      <c r="Y142" s="38"/>
      <c r="Z142" s="38"/>
      <c r="AA142" s="38"/>
      <c r="AB142" s="38"/>
      <c r="AC142" s="38"/>
      <c r="AD142" s="38"/>
      <c r="AE142" s="38"/>
      <c r="AR142" s="221" t="s">
        <v>136</v>
      </c>
      <c r="AT142" s="221" t="s">
        <v>131</v>
      </c>
      <c r="AU142" s="221" t="s">
        <v>86</v>
      </c>
      <c r="AY142" s="17" t="s">
        <v>130</v>
      </c>
      <c r="BE142" s="222">
        <f>IF(N142="základní",J142,0)</f>
        <v>0</v>
      </c>
      <c r="BF142" s="222">
        <f>IF(N142="snížená",J142,0)</f>
        <v>0</v>
      </c>
      <c r="BG142" s="222">
        <f>IF(N142="zákl. přenesená",J142,0)</f>
        <v>0</v>
      </c>
      <c r="BH142" s="222">
        <f>IF(N142="sníž. přenesená",J142,0)</f>
        <v>0</v>
      </c>
      <c r="BI142" s="222">
        <f>IF(N142="nulová",J142,0)</f>
        <v>0</v>
      </c>
      <c r="BJ142" s="17" t="s">
        <v>86</v>
      </c>
      <c r="BK142" s="222">
        <f>ROUND(I142*H142,2)</f>
        <v>0</v>
      </c>
      <c r="BL142" s="17" t="s">
        <v>136</v>
      </c>
      <c r="BM142" s="221" t="s">
        <v>214</v>
      </c>
    </row>
    <row r="143" s="2" customFormat="1">
      <c r="A143" s="38"/>
      <c r="B143" s="39"/>
      <c r="C143" s="40"/>
      <c r="D143" s="223" t="s">
        <v>152</v>
      </c>
      <c r="E143" s="40"/>
      <c r="F143" s="224" t="s">
        <v>330</v>
      </c>
      <c r="G143" s="40"/>
      <c r="H143" s="40"/>
      <c r="I143" s="225"/>
      <c r="J143" s="40"/>
      <c r="K143" s="40"/>
      <c r="L143" s="44"/>
      <c r="M143" s="226"/>
      <c r="N143" s="227"/>
      <c r="O143" s="91"/>
      <c r="P143" s="91"/>
      <c r="Q143" s="91"/>
      <c r="R143" s="91"/>
      <c r="S143" s="91"/>
      <c r="T143" s="92"/>
      <c r="U143" s="38"/>
      <c r="V143" s="38"/>
      <c r="W143" s="38"/>
      <c r="X143" s="38"/>
      <c r="Y143" s="38"/>
      <c r="Z143" s="38"/>
      <c r="AA143" s="38"/>
      <c r="AB143" s="38"/>
      <c r="AC143" s="38"/>
      <c r="AD143" s="38"/>
      <c r="AE143" s="38"/>
      <c r="AT143" s="17" t="s">
        <v>152</v>
      </c>
      <c r="AU143" s="17" t="s">
        <v>86</v>
      </c>
    </row>
    <row r="144" s="11" customFormat="1" ht="25.92" customHeight="1">
      <c r="A144" s="11"/>
      <c r="B144" s="196"/>
      <c r="C144" s="197"/>
      <c r="D144" s="198" t="s">
        <v>77</v>
      </c>
      <c r="E144" s="199" t="s">
        <v>88</v>
      </c>
      <c r="F144" s="199" t="s">
        <v>331</v>
      </c>
      <c r="G144" s="197"/>
      <c r="H144" s="197"/>
      <c r="I144" s="200"/>
      <c r="J144" s="201">
        <f>BK144</f>
        <v>0</v>
      </c>
      <c r="K144" s="197"/>
      <c r="L144" s="202"/>
      <c r="M144" s="203"/>
      <c r="N144" s="204"/>
      <c r="O144" s="204"/>
      <c r="P144" s="205">
        <f>SUM(P145:P176)</f>
        <v>0</v>
      </c>
      <c r="Q144" s="204"/>
      <c r="R144" s="205">
        <f>SUM(R145:R176)</f>
        <v>152.09568436999999</v>
      </c>
      <c r="S144" s="204"/>
      <c r="T144" s="206">
        <f>SUM(T145:T176)</f>
        <v>0</v>
      </c>
      <c r="U144" s="11"/>
      <c r="V144" s="11"/>
      <c r="W144" s="11"/>
      <c r="X144" s="11"/>
      <c r="Y144" s="11"/>
      <c r="Z144" s="11"/>
      <c r="AA144" s="11"/>
      <c r="AB144" s="11"/>
      <c r="AC144" s="11"/>
      <c r="AD144" s="11"/>
      <c r="AE144" s="11"/>
      <c r="AR144" s="207" t="s">
        <v>86</v>
      </c>
      <c r="AT144" s="208" t="s">
        <v>77</v>
      </c>
      <c r="AU144" s="208" t="s">
        <v>78</v>
      </c>
      <c r="AY144" s="207" t="s">
        <v>130</v>
      </c>
      <c r="BK144" s="209">
        <f>SUM(BK145:BK176)</f>
        <v>0</v>
      </c>
    </row>
    <row r="145" s="2" customFormat="1" ht="24.15" customHeight="1">
      <c r="A145" s="38"/>
      <c r="B145" s="39"/>
      <c r="C145" s="210" t="s">
        <v>183</v>
      </c>
      <c r="D145" s="210" t="s">
        <v>131</v>
      </c>
      <c r="E145" s="211" t="s">
        <v>437</v>
      </c>
      <c r="F145" s="212" t="s">
        <v>438</v>
      </c>
      <c r="G145" s="213" t="s">
        <v>209</v>
      </c>
      <c r="H145" s="214">
        <v>17.213000000000001</v>
      </c>
      <c r="I145" s="215"/>
      <c r="J145" s="216">
        <f>ROUND(I145*H145,2)</f>
        <v>0</v>
      </c>
      <c r="K145" s="212" t="s">
        <v>150</v>
      </c>
      <c r="L145" s="44"/>
      <c r="M145" s="217" t="s">
        <v>1</v>
      </c>
      <c r="N145" s="218" t="s">
        <v>43</v>
      </c>
      <c r="O145" s="91"/>
      <c r="P145" s="219">
        <f>O145*H145</f>
        <v>0</v>
      </c>
      <c r="Q145" s="219">
        <v>2.5018699999999998</v>
      </c>
      <c r="R145" s="219">
        <f>Q145*H145</f>
        <v>43.064688310000001</v>
      </c>
      <c r="S145" s="219">
        <v>0</v>
      </c>
      <c r="T145" s="220">
        <f>S145*H145</f>
        <v>0</v>
      </c>
      <c r="U145" s="38"/>
      <c r="V145" s="38"/>
      <c r="W145" s="38"/>
      <c r="X145" s="38"/>
      <c r="Y145" s="38"/>
      <c r="Z145" s="38"/>
      <c r="AA145" s="38"/>
      <c r="AB145" s="38"/>
      <c r="AC145" s="38"/>
      <c r="AD145" s="38"/>
      <c r="AE145" s="38"/>
      <c r="AR145" s="221" t="s">
        <v>136</v>
      </c>
      <c r="AT145" s="221" t="s">
        <v>131</v>
      </c>
      <c r="AU145" s="221" t="s">
        <v>86</v>
      </c>
      <c r="AY145" s="17" t="s">
        <v>130</v>
      </c>
      <c r="BE145" s="222">
        <f>IF(N145="základní",J145,0)</f>
        <v>0</v>
      </c>
      <c r="BF145" s="222">
        <f>IF(N145="snížená",J145,0)</f>
        <v>0</v>
      </c>
      <c r="BG145" s="222">
        <f>IF(N145="zákl. přenesená",J145,0)</f>
        <v>0</v>
      </c>
      <c r="BH145" s="222">
        <f>IF(N145="sníž. přenesená",J145,0)</f>
        <v>0</v>
      </c>
      <c r="BI145" s="222">
        <f>IF(N145="nulová",J145,0)</f>
        <v>0</v>
      </c>
      <c r="BJ145" s="17" t="s">
        <v>86</v>
      </c>
      <c r="BK145" s="222">
        <f>ROUND(I145*H145,2)</f>
        <v>0</v>
      </c>
      <c r="BL145" s="17" t="s">
        <v>136</v>
      </c>
      <c r="BM145" s="221" t="s">
        <v>177</v>
      </c>
    </row>
    <row r="146" s="2" customFormat="1">
      <c r="A146" s="38"/>
      <c r="B146" s="39"/>
      <c r="C146" s="40"/>
      <c r="D146" s="223" t="s">
        <v>152</v>
      </c>
      <c r="E146" s="40"/>
      <c r="F146" s="224" t="s">
        <v>439</v>
      </c>
      <c r="G146" s="40"/>
      <c r="H146" s="40"/>
      <c r="I146" s="225"/>
      <c r="J146" s="40"/>
      <c r="K146" s="40"/>
      <c r="L146" s="44"/>
      <c r="M146" s="226"/>
      <c r="N146" s="227"/>
      <c r="O146" s="91"/>
      <c r="P146" s="91"/>
      <c r="Q146" s="91"/>
      <c r="R146" s="91"/>
      <c r="S146" s="91"/>
      <c r="T146" s="92"/>
      <c r="U146" s="38"/>
      <c r="V146" s="38"/>
      <c r="W146" s="38"/>
      <c r="X146" s="38"/>
      <c r="Y146" s="38"/>
      <c r="Z146" s="38"/>
      <c r="AA146" s="38"/>
      <c r="AB146" s="38"/>
      <c r="AC146" s="38"/>
      <c r="AD146" s="38"/>
      <c r="AE146" s="38"/>
      <c r="AT146" s="17" t="s">
        <v>152</v>
      </c>
      <c r="AU146" s="17" t="s">
        <v>86</v>
      </c>
    </row>
    <row r="147" s="12" customFormat="1">
      <c r="A147" s="12"/>
      <c r="B147" s="228"/>
      <c r="C147" s="229"/>
      <c r="D147" s="230" t="s">
        <v>154</v>
      </c>
      <c r="E147" s="231" t="s">
        <v>1</v>
      </c>
      <c r="F147" s="232" t="s">
        <v>440</v>
      </c>
      <c r="G147" s="229"/>
      <c r="H147" s="231" t="s">
        <v>1</v>
      </c>
      <c r="I147" s="233"/>
      <c r="J147" s="229"/>
      <c r="K147" s="229"/>
      <c r="L147" s="234"/>
      <c r="M147" s="235"/>
      <c r="N147" s="236"/>
      <c r="O147" s="236"/>
      <c r="P147" s="236"/>
      <c r="Q147" s="236"/>
      <c r="R147" s="236"/>
      <c r="S147" s="236"/>
      <c r="T147" s="237"/>
      <c r="U147" s="12"/>
      <c r="V147" s="12"/>
      <c r="W147" s="12"/>
      <c r="X147" s="12"/>
      <c r="Y147" s="12"/>
      <c r="Z147" s="12"/>
      <c r="AA147" s="12"/>
      <c r="AB147" s="12"/>
      <c r="AC147" s="12"/>
      <c r="AD147" s="12"/>
      <c r="AE147" s="12"/>
      <c r="AT147" s="238" t="s">
        <v>154</v>
      </c>
      <c r="AU147" s="238" t="s">
        <v>86</v>
      </c>
      <c r="AV147" s="12" t="s">
        <v>86</v>
      </c>
      <c r="AW147" s="12" t="s">
        <v>34</v>
      </c>
      <c r="AX147" s="12" t="s">
        <v>78</v>
      </c>
      <c r="AY147" s="238" t="s">
        <v>130</v>
      </c>
    </row>
    <row r="148" s="13" customFormat="1">
      <c r="A148" s="13"/>
      <c r="B148" s="239"/>
      <c r="C148" s="240"/>
      <c r="D148" s="230" t="s">
        <v>154</v>
      </c>
      <c r="E148" s="241" t="s">
        <v>1</v>
      </c>
      <c r="F148" s="242" t="s">
        <v>441</v>
      </c>
      <c r="G148" s="240"/>
      <c r="H148" s="243">
        <v>17.213000000000001</v>
      </c>
      <c r="I148" s="244"/>
      <c r="J148" s="240"/>
      <c r="K148" s="240"/>
      <c r="L148" s="245"/>
      <c r="M148" s="246"/>
      <c r="N148" s="247"/>
      <c r="O148" s="247"/>
      <c r="P148" s="247"/>
      <c r="Q148" s="247"/>
      <c r="R148" s="247"/>
      <c r="S148" s="247"/>
      <c r="T148" s="248"/>
      <c r="U148" s="13"/>
      <c r="V148" s="13"/>
      <c r="W148" s="13"/>
      <c r="X148" s="13"/>
      <c r="Y148" s="13"/>
      <c r="Z148" s="13"/>
      <c r="AA148" s="13"/>
      <c r="AB148" s="13"/>
      <c r="AC148" s="13"/>
      <c r="AD148" s="13"/>
      <c r="AE148" s="13"/>
      <c r="AT148" s="249" t="s">
        <v>154</v>
      </c>
      <c r="AU148" s="249" t="s">
        <v>86</v>
      </c>
      <c r="AV148" s="13" t="s">
        <v>88</v>
      </c>
      <c r="AW148" s="13" t="s">
        <v>34</v>
      </c>
      <c r="AX148" s="13" t="s">
        <v>78</v>
      </c>
      <c r="AY148" s="249" t="s">
        <v>130</v>
      </c>
    </row>
    <row r="149" s="14" customFormat="1">
      <c r="A149" s="14"/>
      <c r="B149" s="250"/>
      <c r="C149" s="251"/>
      <c r="D149" s="230" t="s">
        <v>154</v>
      </c>
      <c r="E149" s="252" t="s">
        <v>1</v>
      </c>
      <c r="F149" s="253" t="s">
        <v>158</v>
      </c>
      <c r="G149" s="251"/>
      <c r="H149" s="254">
        <v>17.213000000000001</v>
      </c>
      <c r="I149" s="255"/>
      <c r="J149" s="251"/>
      <c r="K149" s="251"/>
      <c r="L149" s="256"/>
      <c r="M149" s="257"/>
      <c r="N149" s="258"/>
      <c r="O149" s="258"/>
      <c r="P149" s="258"/>
      <c r="Q149" s="258"/>
      <c r="R149" s="258"/>
      <c r="S149" s="258"/>
      <c r="T149" s="259"/>
      <c r="U149" s="14"/>
      <c r="V149" s="14"/>
      <c r="W149" s="14"/>
      <c r="X149" s="14"/>
      <c r="Y149" s="14"/>
      <c r="Z149" s="14"/>
      <c r="AA149" s="14"/>
      <c r="AB149" s="14"/>
      <c r="AC149" s="14"/>
      <c r="AD149" s="14"/>
      <c r="AE149" s="14"/>
      <c r="AT149" s="260" t="s">
        <v>154</v>
      </c>
      <c r="AU149" s="260" t="s">
        <v>86</v>
      </c>
      <c r="AV149" s="14" t="s">
        <v>136</v>
      </c>
      <c r="AW149" s="14" t="s">
        <v>34</v>
      </c>
      <c r="AX149" s="14" t="s">
        <v>86</v>
      </c>
      <c r="AY149" s="260" t="s">
        <v>130</v>
      </c>
    </row>
    <row r="150" s="2" customFormat="1" ht="21.75" customHeight="1">
      <c r="A150" s="38"/>
      <c r="B150" s="39"/>
      <c r="C150" s="210" t="s">
        <v>8</v>
      </c>
      <c r="D150" s="210" t="s">
        <v>131</v>
      </c>
      <c r="E150" s="211" t="s">
        <v>344</v>
      </c>
      <c r="F150" s="212" t="s">
        <v>345</v>
      </c>
      <c r="G150" s="213" t="s">
        <v>219</v>
      </c>
      <c r="H150" s="214">
        <v>3.7869999999999999</v>
      </c>
      <c r="I150" s="215"/>
      <c r="J150" s="216">
        <f>ROUND(I150*H150,2)</f>
        <v>0</v>
      </c>
      <c r="K150" s="212" t="s">
        <v>150</v>
      </c>
      <c r="L150" s="44"/>
      <c r="M150" s="217" t="s">
        <v>1</v>
      </c>
      <c r="N150" s="218" t="s">
        <v>43</v>
      </c>
      <c r="O150" s="91"/>
      <c r="P150" s="219">
        <f>O150*H150</f>
        <v>0</v>
      </c>
      <c r="Q150" s="219">
        <v>1.0606199999999999</v>
      </c>
      <c r="R150" s="219">
        <f>Q150*H150</f>
        <v>4.0165679399999998</v>
      </c>
      <c r="S150" s="219">
        <v>0</v>
      </c>
      <c r="T150" s="220">
        <f>S150*H150</f>
        <v>0</v>
      </c>
      <c r="U150" s="38"/>
      <c r="V150" s="38"/>
      <c r="W150" s="38"/>
      <c r="X150" s="38"/>
      <c r="Y150" s="38"/>
      <c r="Z150" s="38"/>
      <c r="AA150" s="38"/>
      <c r="AB150" s="38"/>
      <c r="AC150" s="38"/>
      <c r="AD150" s="38"/>
      <c r="AE150" s="38"/>
      <c r="AR150" s="221" t="s">
        <v>136</v>
      </c>
      <c r="AT150" s="221" t="s">
        <v>131</v>
      </c>
      <c r="AU150" s="221" t="s">
        <v>86</v>
      </c>
      <c r="AY150" s="17" t="s">
        <v>130</v>
      </c>
      <c r="BE150" s="222">
        <f>IF(N150="základní",J150,0)</f>
        <v>0</v>
      </c>
      <c r="BF150" s="222">
        <f>IF(N150="snížená",J150,0)</f>
        <v>0</v>
      </c>
      <c r="BG150" s="222">
        <f>IF(N150="zákl. přenesená",J150,0)</f>
        <v>0</v>
      </c>
      <c r="BH150" s="222">
        <f>IF(N150="sníž. přenesená",J150,0)</f>
        <v>0</v>
      </c>
      <c r="BI150" s="222">
        <f>IF(N150="nulová",J150,0)</f>
        <v>0</v>
      </c>
      <c r="BJ150" s="17" t="s">
        <v>86</v>
      </c>
      <c r="BK150" s="222">
        <f>ROUND(I150*H150,2)</f>
        <v>0</v>
      </c>
      <c r="BL150" s="17" t="s">
        <v>136</v>
      </c>
      <c r="BM150" s="221" t="s">
        <v>181</v>
      </c>
    </row>
    <row r="151" s="2" customFormat="1">
      <c r="A151" s="38"/>
      <c r="B151" s="39"/>
      <c r="C151" s="40"/>
      <c r="D151" s="223" t="s">
        <v>152</v>
      </c>
      <c r="E151" s="40"/>
      <c r="F151" s="224" t="s">
        <v>346</v>
      </c>
      <c r="G151" s="40"/>
      <c r="H151" s="40"/>
      <c r="I151" s="225"/>
      <c r="J151" s="40"/>
      <c r="K151" s="40"/>
      <c r="L151" s="44"/>
      <c r="M151" s="226"/>
      <c r="N151" s="227"/>
      <c r="O151" s="91"/>
      <c r="P151" s="91"/>
      <c r="Q151" s="91"/>
      <c r="R151" s="91"/>
      <c r="S151" s="91"/>
      <c r="T151" s="92"/>
      <c r="U151" s="38"/>
      <c r="V151" s="38"/>
      <c r="W151" s="38"/>
      <c r="X151" s="38"/>
      <c r="Y151" s="38"/>
      <c r="Z151" s="38"/>
      <c r="AA151" s="38"/>
      <c r="AB151" s="38"/>
      <c r="AC151" s="38"/>
      <c r="AD151" s="38"/>
      <c r="AE151" s="38"/>
      <c r="AT151" s="17" t="s">
        <v>152</v>
      </c>
      <c r="AU151" s="17" t="s">
        <v>86</v>
      </c>
    </row>
    <row r="152" s="12" customFormat="1">
      <c r="A152" s="12"/>
      <c r="B152" s="228"/>
      <c r="C152" s="229"/>
      <c r="D152" s="230" t="s">
        <v>154</v>
      </c>
      <c r="E152" s="231" t="s">
        <v>1</v>
      </c>
      <c r="F152" s="232" t="s">
        <v>440</v>
      </c>
      <c r="G152" s="229"/>
      <c r="H152" s="231" t="s">
        <v>1</v>
      </c>
      <c r="I152" s="233"/>
      <c r="J152" s="229"/>
      <c r="K152" s="229"/>
      <c r="L152" s="234"/>
      <c r="M152" s="235"/>
      <c r="N152" s="236"/>
      <c r="O152" s="236"/>
      <c r="P152" s="236"/>
      <c r="Q152" s="236"/>
      <c r="R152" s="236"/>
      <c r="S152" s="236"/>
      <c r="T152" s="237"/>
      <c r="U152" s="12"/>
      <c r="V152" s="12"/>
      <c r="W152" s="12"/>
      <c r="X152" s="12"/>
      <c r="Y152" s="12"/>
      <c r="Z152" s="12"/>
      <c r="AA152" s="12"/>
      <c r="AB152" s="12"/>
      <c r="AC152" s="12"/>
      <c r="AD152" s="12"/>
      <c r="AE152" s="12"/>
      <c r="AT152" s="238" t="s">
        <v>154</v>
      </c>
      <c r="AU152" s="238" t="s">
        <v>86</v>
      </c>
      <c r="AV152" s="12" t="s">
        <v>86</v>
      </c>
      <c r="AW152" s="12" t="s">
        <v>34</v>
      </c>
      <c r="AX152" s="12" t="s">
        <v>78</v>
      </c>
      <c r="AY152" s="238" t="s">
        <v>130</v>
      </c>
    </row>
    <row r="153" s="13" customFormat="1">
      <c r="A153" s="13"/>
      <c r="B153" s="239"/>
      <c r="C153" s="240"/>
      <c r="D153" s="230" t="s">
        <v>154</v>
      </c>
      <c r="E153" s="241" t="s">
        <v>1</v>
      </c>
      <c r="F153" s="242" t="s">
        <v>442</v>
      </c>
      <c r="G153" s="240"/>
      <c r="H153" s="243">
        <v>3.7869999999999999</v>
      </c>
      <c r="I153" s="244"/>
      <c r="J153" s="240"/>
      <c r="K153" s="240"/>
      <c r="L153" s="245"/>
      <c r="M153" s="246"/>
      <c r="N153" s="247"/>
      <c r="O153" s="247"/>
      <c r="P153" s="247"/>
      <c r="Q153" s="247"/>
      <c r="R153" s="247"/>
      <c r="S153" s="247"/>
      <c r="T153" s="248"/>
      <c r="U153" s="13"/>
      <c r="V153" s="13"/>
      <c r="W153" s="13"/>
      <c r="X153" s="13"/>
      <c r="Y153" s="13"/>
      <c r="Z153" s="13"/>
      <c r="AA153" s="13"/>
      <c r="AB153" s="13"/>
      <c r="AC153" s="13"/>
      <c r="AD153" s="13"/>
      <c r="AE153" s="13"/>
      <c r="AT153" s="249" t="s">
        <v>154</v>
      </c>
      <c r="AU153" s="249" t="s">
        <v>86</v>
      </c>
      <c r="AV153" s="13" t="s">
        <v>88</v>
      </c>
      <c r="AW153" s="13" t="s">
        <v>34</v>
      </c>
      <c r="AX153" s="13" t="s">
        <v>78</v>
      </c>
      <c r="AY153" s="249" t="s">
        <v>130</v>
      </c>
    </row>
    <row r="154" s="14" customFormat="1">
      <c r="A154" s="14"/>
      <c r="B154" s="250"/>
      <c r="C154" s="251"/>
      <c r="D154" s="230" t="s">
        <v>154</v>
      </c>
      <c r="E154" s="252" t="s">
        <v>1</v>
      </c>
      <c r="F154" s="253" t="s">
        <v>158</v>
      </c>
      <c r="G154" s="251"/>
      <c r="H154" s="254">
        <v>3.7869999999999999</v>
      </c>
      <c r="I154" s="255"/>
      <c r="J154" s="251"/>
      <c r="K154" s="251"/>
      <c r="L154" s="256"/>
      <c r="M154" s="257"/>
      <c r="N154" s="258"/>
      <c r="O154" s="258"/>
      <c r="P154" s="258"/>
      <c r="Q154" s="258"/>
      <c r="R154" s="258"/>
      <c r="S154" s="258"/>
      <c r="T154" s="259"/>
      <c r="U154" s="14"/>
      <c r="V154" s="14"/>
      <c r="W154" s="14"/>
      <c r="X154" s="14"/>
      <c r="Y154" s="14"/>
      <c r="Z154" s="14"/>
      <c r="AA154" s="14"/>
      <c r="AB154" s="14"/>
      <c r="AC154" s="14"/>
      <c r="AD154" s="14"/>
      <c r="AE154" s="14"/>
      <c r="AT154" s="260" t="s">
        <v>154</v>
      </c>
      <c r="AU154" s="260" t="s">
        <v>86</v>
      </c>
      <c r="AV154" s="14" t="s">
        <v>136</v>
      </c>
      <c r="AW154" s="14" t="s">
        <v>34</v>
      </c>
      <c r="AX154" s="14" t="s">
        <v>86</v>
      </c>
      <c r="AY154" s="260" t="s">
        <v>130</v>
      </c>
    </row>
    <row r="155" s="2" customFormat="1" ht="24.15" customHeight="1">
      <c r="A155" s="38"/>
      <c r="B155" s="39"/>
      <c r="C155" s="210" t="s">
        <v>192</v>
      </c>
      <c r="D155" s="210" t="s">
        <v>131</v>
      </c>
      <c r="E155" s="211" t="s">
        <v>443</v>
      </c>
      <c r="F155" s="212" t="s">
        <v>444</v>
      </c>
      <c r="G155" s="213" t="s">
        <v>209</v>
      </c>
      <c r="H155" s="214">
        <v>38.299999999999997</v>
      </c>
      <c r="I155" s="215"/>
      <c r="J155" s="216">
        <f>ROUND(I155*H155,2)</f>
        <v>0</v>
      </c>
      <c r="K155" s="212" t="s">
        <v>150</v>
      </c>
      <c r="L155" s="44"/>
      <c r="M155" s="217" t="s">
        <v>1</v>
      </c>
      <c r="N155" s="218" t="s">
        <v>43</v>
      </c>
      <c r="O155" s="91"/>
      <c r="P155" s="219">
        <f>O155*H155</f>
        <v>0</v>
      </c>
      <c r="Q155" s="219">
        <v>2.5018699999999998</v>
      </c>
      <c r="R155" s="219">
        <f>Q155*H155</f>
        <v>95.821620999999979</v>
      </c>
      <c r="S155" s="219">
        <v>0</v>
      </c>
      <c r="T155" s="220">
        <f>S155*H155</f>
        <v>0</v>
      </c>
      <c r="U155" s="38"/>
      <c r="V155" s="38"/>
      <c r="W155" s="38"/>
      <c r="X155" s="38"/>
      <c r="Y155" s="38"/>
      <c r="Z155" s="38"/>
      <c r="AA155" s="38"/>
      <c r="AB155" s="38"/>
      <c r="AC155" s="38"/>
      <c r="AD155" s="38"/>
      <c r="AE155" s="38"/>
      <c r="AR155" s="221" t="s">
        <v>136</v>
      </c>
      <c r="AT155" s="221" t="s">
        <v>131</v>
      </c>
      <c r="AU155" s="221" t="s">
        <v>86</v>
      </c>
      <c r="AY155" s="17" t="s">
        <v>130</v>
      </c>
      <c r="BE155" s="222">
        <f>IF(N155="základní",J155,0)</f>
        <v>0</v>
      </c>
      <c r="BF155" s="222">
        <f>IF(N155="snížená",J155,0)</f>
        <v>0</v>
      </c>
      <c r="BG155" s="222">
        <f>IF(N155="zákl. přenesená",J155,0)</f>
        <v>0</v>
      </c>
      <c r="BH155" s="222">
        <f>IF(N155="sníž. přenesená",J155,0)</f>
        <v>0</v>
      </c>
      <c r="BI155" s="222">
        <f>IF(N155="nulová",J155,0)</f>
        <v>0</v>
      </c>
      <c r="BJ155" s="17" t="s">
        <v>86</v>
      </c>
      <c r="BK155" s="222">
        <f>ROUND(I155*H155,2)</f>
        <v>0</v>
      </c>
      <c r="BL155" s="17" t="s">
        <v>136</v>
      </c>
      <c r="BM155" s="221" t="s">
        <v>186</v>
      </c>
    </row>
    <row r="156" s="2" customFormat="1">
      <c r="A156" s="38"/>
      <c r="B156" s="39"/>
      <c r="C156" s="40"/>
      <c r="D156" s="223" t="s">
        <v>152</v>
      </c>
      <c r="E156" s="40"/>
      <c r="F156" s="224" t="s">
        <v>445</v>
      </c>
      <c r="G156" s="40"/>
      <c r="H156" s="40"/>
      <c r="I156" s="225"/>
      <c r="J156" s="40"/>
      <c r="K156" s="40"/>
      <c r="L156" s="44"/>
      <c r="M156" s="226"/>
      <c r="N156" s="227"/>
      <c r="O156" s="91"/>
      <c r="P156" s="91"/>
      <c r="Q156" s="91"/>
      <c r="R156" s="91"/>
      <c r="S156" s="91"/>
      <c r="T156" s="92"/>
      <c r="U156" s="38"/>
      <c r="V156" s="38"/>
      <c r="W156" s="38"/>
      <c r="X156" s="38"/>
      <c r="Y156" s="38"/>
      <c r="Z156" s="38"/>
      <c r="AA156" s="38"/>
      <c r="AB156" s="38"/>
      <c r="AC156" s="38"/>
      <c r="AD156" s="38"/>
      <c r="AE156" s="38"/>
      <c r="AT156" s="17" t="s">
        <v>152</v>
      </c>
      <c r="AU156" s="17" t="s">
        <v>86</v>
      </c>
    </row>
    <row r="157" s="12" customFormat="1">
      <c r="A157" s="12"/>
      <c r="B157" s="228"/>
      <c r="C157" s="229"/>
      <c r="D157" s="230" t="s">
        <v>154</v>
      </c>
      <c r="E157" s="231" t="s">
        <v>1</v>
      </c>
      <c r="F157" s="232" t="s">
        <v>440</v>
      </c>
      <c r="G157" s="229"/>
      <c r="H157" s="231" t="s">
        <v>1</v>
      </c>
      <c r="I157" s="233"/>
      <c r="J157" s="229"/>
      <c r="K157" s="229"/>
      <c r="L157" s="234"/>
      <c r="M157" s="235"/>
      <c r="N157" s="236"/>
      <c r="O157" s="236"/>
      <c r="P157" s="236"/>
      <c r="Q157" s="236"/>
      <c r="R157" s="236"/>
      <c r="S157" s="236"/>
      <c r="T157" s="237"/>
      <c r="U157" s="12"/>
      <c r="V157" s="12"/>
      <c r="W157" s="12"/>
      <c r="X157" s="12"/>
      <c r="Y157" s="12"/>
      <c r="Z157" s="12"/>
      <c r="AA157" s="12"/>
      <c r="AB157" s="12"/>
      <c r="AC157" s="12"/>
      <c r="AD157" s="12"/>
      <c r="AE157" s="12"/>
      <c r="AT157" s="238" t="s">
        <v>154</v>
      </c>
      <c r="AU157" s="238" t="s">
        <v>86</v>
      </c>
      <c r="AV157" s="12" t="s">
        <v>86</v>
      </c>
      <c r="AW157" s="12" t="s">
        <v>34</v>
      </c>
      <c r="AX157" s="12" t="s">
        <v>78</v>
      </c>
      <c r="AY157" s="238" t="s">
        <v>130</v>
      </c>
    </row>
    <row r="158" s="13" customFormat="1">
      <c r="A158" s="13"/>
      <c r="B158" s="239"/>
      <c r="C158" s="240"/>
      <c r="D158" s="230" t="s">
        <v>154</v>
      </c>
      <c r="E158" s="241" t="s">
        <v>1</v>
      </c>
      <c r="F158" s="242" t="s">
        <v>446</v>
      </c>
      <c r="G158" s="240"/>
      <c r="H158" s="243">
        <v>38.299999999999997</v>
      </c>
      <c r="I158" s="244"/>
      <c r="J158" s="240"/>
      <c r="K158" s="240"/>
      <c r="L158" s="245"/>
      <c r="M158" s="246"/>
      <c r="N158" s="247"/>
      <c r="O158" s="247"/>
      <c r="P158" s="247"/>
      <c r="Q158" s="247"/>
      <c r="R158" s="247"/>
      <c r="S158" s="247"/>
      <c r="T158" s="248"/>
      <c r="U158" s="13"/>
      <c r="V158" s="13"/>
      <c r="W158" s="13"/>
      <c r="X158" s="13"/>
      <c r="Y158" s="13"/>
      <c r="Z158" s="13"/>
      <c r="AA158" s="13"/>
      <c r="AB158" s="13"/>
      <c r="AC158" s="13"/>
      <c r="AD158" s="13"/>
      <c r="AE158" s="13"/>
      <c r="AT158" s="249" t="s">
        <v>154</v>
      </c>
      <c r="AU158" s="249" t="s">
        <v>86</v>
      </c>
      <c r="AV158" s="13" t="s">
        <v>88</v>
      </c>
      <c r="AW158" s="13" t="s">
        <v>34</v>
      </c>
      <c r="AX158" s="13" t="s">
        <v>78</v>
      </c>
      <c r="AY158" s="249" t="s">
        <v>130</v>
      </c>
    </row>
    <row r="159" s="14" customFormat="1">
      <c r="A159" s="14"/>
      <c r="B159" s="250"/>
      <c r="C159" s="251"/>
      <c r="D159" s="230" t="s">
        <v>154</v>
      </c>
      <c r="E159" s="252" t="s">
        <v>1</v>
      </c>
      <c r="F159" s="253" t="s">
        <v>158</v>
      </c>
      <c r="G159" s="251"/>
      <c r="H159" s="254">
        <v>38.299999999999997</v>
      </c>
      <c r="I159" s="255"/>
      <c r="J159" s="251"/>
      <c r="K159" s="251"/>
      <c r="L159" s="256"/>
      <c r="M159" s="257"/>
      <c r="N159" s="258"/>
      <c r="O159" s="258"/>
      <c r="P159" s="258"/>
      <c r="Q159" s="258"/>
      <c r="R159" s="258"/>
      <c r="S159" s="258"/>
      <c r="T159" s="259"/>
      <c r="U159" s="14"/>
      <c r="V159" s="14"/>
      <c r="W159" s="14"/>
      <c r="X159" s="14"/>
      <c r="Y159" s="14"/>
      <c r="Z159" s="14"/>
      <c r="AA159" s="14"/>
      <c r="AB159" s="14"/>
      <c r="AC159" s="14"/>
      <c r="AD159" s="14"/>
      <c r="AE159" s="14"/>
      <c r="AT159" s="260" t="s">
        <v>154</v>
      </c>
      <c r="AU159" s="260" t="s">
        <v>86</v>
      </c>
      <c r="AV159" s="14" t="s">
        <v>136</v>
      </c>
      <c r="AW159" s="14" t="s">
        <v>34</v>
      </c>
      <c r="AX159" s="14" t="s">
        <v>86</v>
      </c>
      <c r="AY159" s="260" t="s">
        <v>130</v>
      </c>
    </row>
    <row r="160" s="2" customFormat="1" ht="24.15" customHeight="1">
      <c r="A160" s="38"/>
      <c r="B160" s="39"/>
      <c r="C160" s="210" t="s">
        <v>166</v>
      </c>
      <c r="D160" s="210" t="s">
        <v>131</v>
      </c>
      <c r="E160" s="211" t="s">
        <v>447</v>
      </c>
      <c r="F160" s="212" t="s">
        <v>448</v>
      </c>
      <c r="G160" s="213" t="s">
        <v>161</v>
      </c>
      <c r="H160" s="214">
        <v>121.06999999999999</v>
      </c>
      <c r="I160" s="215"/>
      <c r="J160" s="216">
        <f>ROUND(I160*H160,2)</f>
        <v>0</v>
      </c>
      <c r="K160" s="212" t="s">
        <v>150</v>
      </c>
      <c r="L160" s="44"/>
      <c r="M160" s="217" t="s">
        <v>1</v>
      </c>
      <c r="N160" s="218" t="s">
        <v>43</v>
      </c>
      <c r="O160" s="91"/>
      <c r="P160" s="219">
        <f>O160*H160</f>
        <v>0</v>
      </c>
      <c r="Q160" s="219">
        <v>0.0033500000000000001</v>
      </c>
      <c r="R160" s="219">
        <f>Q160*H160</f>
        <v>0.40558450000000001</v>
      </c>
      <c r="S160" s="219">
        <v>0</v>
      </c>
      <c r="T160" s="220">
        <f>S160*H160</f>
        <v>0</v>
      </c>
      <c r="U160" s="38"/>
      <c r="V160" s="38"/>
      <c r="W160" s="38"/>
      <c r="X160" s="38"/>
      <c r="Y160" s="38"/>
      <c r="Z160" s="38"/>
      <c r="AA160" s="38"/>
      <c r="AB160" s="38"/>
      <c r="AC160" s="38"/>
      <c r="AD160" s="38"/>
      <c r="AE160" s="38"/>
      <c r="AR160" s="221" t="s">
        <v>136</v>
      </c>
      <c r="AT160" s="221" t="s">
        <v>131</v>
      </c>
      <c r="AU160" s="221" t="s">
        <v>86</v>
      </c>
      <c r="AY160" s="17" t="s">
        <v>130</v>
      </c>
      <c r="BE160" s="222">
        <f>IF(N160="základní",J160,0)</f>
        <v>0</v>
      </c>
      <c r="BF160" s="222">
        <f>IF(N160="snížená",J160,0)</f>
        <v>0</v>
      </c>
      <c r="BG160" s="222">
        <f>IF(N160="zákl. přenesená",J160,0)</f>
        <v>0</v>
      </c>
      <c r="BH160" s="222">
        <f>IF(N160="sníž. přenesená",J160,0)</f>
        <v>0</v>
      </c>
      <c r="BI160" s="222">
        <f>IF(N160="nulová",J160,0)</f>
        <v>0</v>
      </c>
      <c r="BJ160" s="17" t="s">
        <v>86</v>
      </c>
      <c r="BK160" s="222">
        <f>ROUND(I160*H160,2)</f>
        <v>0</v>
      </c>
      <c r="BL160" s="17" t="s">
        <v>136</v>
      </c>
      <c r="BM160" s="221" t="s">
        <v>190</v>
      </c>
    </row>
    <row r="161" s="2" customFormat="1">
      <c r="A161" s="38"/>
      <c r="B161" s="39"/>
      <c r="C161" s="40"/>
      <c r="D161" s="223" t="s">
        <v>152</v>
      </c>
      <c r="E161" s="40"/>
      <c r="F161" s="224" t="s">
        <v>449</v>
      </c>
      <c r="G161" s="40"/>
      <c r="H161" s="40"/>
      <c r="I161" s="225"/>
      <c r="J161" s="40"/>
      <c r="K161" s="40"/>
      <c r="L161" s="44"/>
      <c r="M161" s="226"/>
      <c r="N161" s="227"/>
      <c r="O161" s="91"/>
      <c r="P161" s="91"/>
      <c r="Q161" s="91"/>
      <c r="R161" s="91"/>
      <c r="S161" s="91"/>
      <c r="T161" s="92"/>
      <c r="U161" s="38"/>
      <c r="V161" s="38"/>
      <c r="W161" s="38"/>
      <c r="X161" s="38"/>
      <c r="Y161" s="38"/>
      <c r="Z161" s="38"/>
      <c r="AA161" s="38"/>
      <c r="AB161" s="38"/>
      <c r="AC161" s="38"/>
      <c r="AD161" s="38"/>
      <c r="AE161" s="38"/>
      <c r="AT161" s="17" t="s">
        <v>152</v>
      </c>
      <c r="AU161" s="17" t="s">
        <v>86</v>
      </c>
    </row>
    <row r="162" s="12" customFormat="1">
      <c r="A162" s="12"/>
      <c r="B162" s="228"/>
      <c r="C162" s="229"/>
      <c r="D162" s="230" t="s">
        <v>154</v>
      </c>
      <c r="E162" s="231" t="s">
        <v>1</v>
      </c>
      <c r="F162" s="232" t="s">
        <v>440</v>
      </c>
      <c r="G162" s="229"/>
      <c r="H162" s="231" t="s">
        <v>1</v>
      </c>
      <c r="I162" s="233"/>
      <c r="J162" s="229"/>
      <c r="K162" s="229"/>
      <c r="L162" s="234"/>
      <c r="M162" s="235"/>
      <c r="N162" s="236"/>
      <c r="O162" s="236"/>
      <c r="P162" s="236"/>
      <c r="Q162" s="236"/>
      <c r="R162" s="236"/>
      <c r="S162" s="236"/>
      <c r="T162" s="237"/>
      <c r="U162" s="12"/>
      <c r="V162" s="12"/>
      <c r="W162" s="12"/>
      <c r="X162" s="12"/>
      <c r="Y162" s="12"/>
      <c r="Z162" s="12"/>
      <c r="AA162" s="12"/>
      <c r="AB162" s="12"/>
      <c r="AC162" s="12"/>
      <c r="AD162" s="12"/>
      <c r="AE162" s="12"/>
      <c r="AT162" s="238" t="s">
        <v>154</v>
      </c>
      <c r="AU162" s="238" t="s">
        <v>86</v>
      </c>
      <c r="AV162" s="12" t="s">
        <v>86</v>
      </c>
      <c r="AW162" s="12" t="s">
        <v>34</v>
      </c>
      <c r="AX162" s="12" t="s">
        <v>78</v>
      </c>
      <c r="AY162" s="238" t="s">
        <v>130</v>
      </c>
    </row>
    <row r="163" s="13" customFormat="1">
      <c r="A163" s="13"/>
      <c r="B163" s="239"/>
      <c r="C163" s="240"/>
      <c r="D163" s="230" t="s">
        <v>154</v>
      </c>
      <c r="E163" s="241" t="s">
        <v>1</v>
      </c>
      <c r="F163" s="242" t="s">
        <v>450</v>
      </c>
      <c r="G163" s="240"/>
      <c r="H163" s="243">
        <v>121.06999999999999</v>
      </c>
      <c r="I163" s="244"/>
      <c r="J163" s="240"/>
      <c r="K163" s="240"/>
      <c r="L163" s="245"/>
      <c r="M163" s="246"/>
      <c r="N163" s="247"/>
      <c r="O163" s="247"/>
      <c r="P163" s="247"/>
      <c r="Q163" s="247"/>
      <c r="R163" s="247"/>
      <c r="S163" s="247"/>
      <c r="T163" s="248"/>
      <c r="U163" s="13"/>
      <c r="V163" s="13"/>
      <c r="W163" s="13"/>
      <c r="X163" s="13"/>
      <c r="Y163" s="13"/>
      <c r="Z163" s="13"/>
      <c r="AA163" s="13"/>
      <c r="AB163" s="13"/>
      <c r="AC163" s="13"/>
      <c r="AD163" s="13"/>
      <c r="AE163" s="13"/>
      <c r="AT163" s="249" t="s">
        <v>154</v>
      </c>
      <c r="AU163" s="249" t="s">
        <v>86</v>
      </c>
      <c r="AV163" s="13" t="s">
        <v>88</v>
      </c>
      <c r="AW163" s="13" t="s">
        <v>34</v>
      </c>
      <c r="AX163" s="13" t="s">
        <v>78</v>
      </c>
      <c r="AY163" s="249" t="s">
        <v>130</v>
      </c>
    </row>
    <row r="164" s="14" customFormat="1">
      <c r="A164" s="14"/>
      <c r="B164" s="250"/>
      <c r="C164" s="251"/>
      <c r="D164" s="230" t="s">
        <v>154</v>
      </c>
      <c r="E164" s="252" t="s">
        <v>1</v>
      </c>
      <c r="F164" s="253" t="s">
        <v>158</v>
      </c>
      <c r="G164" s="251"/>
      <c r="H164" s="254">
        <v>121.06999999999999</v>
      </c>
      <c r="I164" s="255"/>
      <c r="J164" s="251"/>
      <c r="K164" s="251"/>
      <c r="L164" s="256"/>
      <c r="M164" s="257"/>
      <c r="N164" s="258"/>
      <c r="O164" s="258"/>
      <c r="P164" s="258"/>
      <c r="Q164" s="258"/>
      <c r="R164" s="258"/>
      <c r="S164" s="258"/>
      <c r="T164" s="259"/>
      <c r="U164" s="14"/>
      <c r="V164" s="14"/>
      <c r="W164" s="14"/>
      <c r="X164" s="14"/>
      <c r="Y164" s="14"/>
      <c r="Z164" s="14"/>
      <c r="AA164" s="14"/>
      <c r="AB164" s="14"/>
      <c r="AC164" s="14"/>
      <c r="AD164" s="14"/>
      <c r="AE164" s="14"/>
      <c r="AT164" s="260" t="s">
        <v>154</v>
      </c>
      <c r="AU164" s="260" t="s">
        <v>86</v>
      </c>
      <c r="AV164" s="14" t="s">
        <v>136</v>
      </c>
      <c r="AW164" s="14" t="s">
        <v>34</v>
      </c>
      <c r="AX164" s="14" t="s">
        <v>86</v>
      </c>
      <c r="AY164" s="260" t="s">
        <v>130</v>
      </c>
    </row>
    <row r="165" s="2" customFormat="1" ht="24.15" customHeight="1">
      <c r="A165" s="38"/>
      <c r="B165" s="39"/>
      <c r="C165" s="210" t="s">
        <v>201</v>
      </c>
      <c r="D165" s="210" t="s">
        <v>131</v>
      </c>
      <c r="E165" s="211" t="s">
        <v>451</v>
      </c>
      <c r="F165" s="212" t="s">
        <v>452</v>
      </c>
      <c r="G165" s="213" t="s">
        <v>161</v>
      </c>
      <c r="H165" s="214">
        <v>121.06999999999999</v>
      </c>
      <c r="I165" s="215"/>
      <c r="J165" s="216">
        <f>ROUND(I165*H165,2)</f>
        <v>0</v>
      </c>
      <c r="K165" s="212" t="s">
        <v>150</v>
      </c>
      <c r="L165" s="44"/>
      <c r="M165" s="217" t="s">
        <v>1</v>
      </c>
      <c r="N165" s="218" t="s">
        <v>43</v>
      </c>
      <c r="O165" s="91"/>
      <c r="P165" s="219">
        <f>O165*H165</f>
        <v>0</v>
      </c>
      <c r="Q165" s="219">
        <v>0</v>
      </c>
      <c r="R165" s="219">
        <f>Q165*H165</f>
        <v>0</v>
      </c>
      <c r="S165" s="219">
        <v>0</v>
      </c>
      <c r="T165" s="220">
        <f>S165*H165</f>
        <v>0</v>
      </c>
      <c r="U165" s="38"/>
      <c r="V165" s="38"/>
      <c r="W165" s="38"/>
      <c r="X165" s="38"/>
      <c r="Y165" s="38"/>
      <c r="Z165" s="38"/>
      <c r="AA165" s="38"/>
      <c r="AB165" s="38"/>
      <c r="AC165" s="38"/>
      <c r="AD165" s="38"/>
      <c r="AE165" s="38"/>
      <c r="AR165" s="221" t="s">
        <v>136</v>
      </c>
      <c r="AT165" s="221" t="s">
        <v>131</v>
      </c>
      <c r="AU165" s="221" t="s">
        <v>86</v>
      </c>
      <c r="AY165" s="17" t="s">
        <v>130</v>
      </c>
      <c r="BE165" s="222">
        <f>IF(N165="základní",J165,0)</f>
        <v>0</v>
      </c>
      <c r="BF165" s="222">
        <f>IF(N165="snížená",J165,0)</f>
        <v>0</v>
      </c>
      <c r="BG165" s="222">
        <f>IF(N165="zákl. přenesená",J165,0)</f>
        <v>0</v>
      </c>
      <c r="BH165" s="222">
        <f>IF(N165="sníž. přenesená",J165,0)</f>
        <v>0</v>
      </c>
      <c r="BI165" s="222">
        <f>IF(N165="nulová",J165,0)</f>
        <v>0</v>
      </c>
      <c r="BJ165" s="17" t="s">
        <v>86</v>
      </c>
      <c r="BK165" s="222">
        <f>ROUND(I165*H165,2)</f>
        <v>0</v>
      </c>
      <c r="BL165" s="17" t="s">
        <v>136</v>
      </c>
      <c r="BM165" s="221" t="s">
        <v>195</v>
      </c>
    </row>
    <row r="166" s="2" customFormat="1">
      <c r="A166" s="38"/>
      <c r="B166" s="39"/>
      <c r="C166" s="40"/>
      <c r="D166" s="223" t="s">
        <v>152</v>
      </c>
      <c r="E166" s="40"/>
      <c r="F166" s="224" t="s">
        <v>453</v>
      </c>
      <c r="G166" s="40"/>
      <c r="H166" s="40"/>
      <c r="I166" s="225"/>
      <c r="J166" s="40"/>
      <c r="K166" s="40"/>
      <c r="L166" s="44"/>
      <c r="M166" s="226"/>
      <c r="N166" s="227"/>
      <c r="O166" s="91"/>
      <c r="P166" s="91"/>
      <c r="Q166" s="91"/>
      <c r="R166" s="91"/>
      <c r="S166" s="91"/>
      <c r="T166" s="92"/>
      <c r="U166" s="38"/>
      <c r="V166" s="38"/>
      <c r="W166" s="38"/>
      <c r="X166" s="38"/>
      <c r="Y166" s="38"/>
      <c r="Z166" s="38"/>
      <c r="AA166" s="38"/>
      <c r="AB166" s="38"/>
      <c r="AC166" s="38"/>
      <c r="AD166" s="38"/>
      <c r="AE166" s="38"/>
      <c r="AT166" s="17" t="s">
        <v>152</v>
      </c>
      <c r="AU166" s="17" t="s">
        <v>86</v>
      </c>
    </row>
    <row r="167" s="12" customFormat="1">
      <c r="A167" s="12"/>
      <c r="B167" s="228"/>
      <c r="C167" s="229"/>
      <c r="D167" s="230" t="s">
        <v>154</v>
      </c>
      <c r="E167" s="231" t="s">
        <v>1</v>
      </c>
      <c r="F167" s="232" t="s">
        <v>440</v>
      </c>
      <c r="G167" s="229"/>
      <c r="H167" s="231" t="s">
        <v>1</v>
      </c>
      <c r="I167" s="233"/>
      <c r="J167" s="229"/>
      <c r="K167" s="229"/>
      <c r="L167" s="234"/>
      <c r="M167" s="235"/>
      <c r="N167" s="236"/>
      <c r="O167" s="236"/>
      <c r="P167" s="236"/>
      <c r="Q167" s="236"/>
      <c r="R167" s="236"/>
      <c r="S167" s="236"/>
      <c r="T167" s="237"/>
      <c r="U167" s="12"/>
      <c r="V167" s="12"/>
      <c r="W167" s="12"/>
      <c r="X167" s="12"/>
      <c r="Y167" s="12"/>
      <c r="Z167" s="12"/>
      <c r="AA167" s="12"/>
      <c r="AB167" s="12"/>
      <c r="AC167" s="12"/>
      <c r="AD167" s="12"/>
      <c r="AE167" s="12"/>
      <c r="AT167" s="238" t="s">
        <v>154</v>
      </c>
      <c r="AU167" s="238" t="s">
        <v>86</v>
      </c>
      <c r="AV167" s="12" t="s">
        <v>86</v>
      </c>
      <c r="AW167" s="12" t="s">
        <v>34</v>
      </c>
      <c r="AX167" s="12" t="s">
        <v>78</v>
      </c>
      <c r="AY167" s="238" t="s">
        <v>130</v>
      </c>
    </row>
    <row r="168" s="13" customFormat="1">
      <c r="A168" s="13"/>
      <c r="B168" s="239"/>
      <c r="C168" s="240"/>
      <c r="D168" s="230" t="s">
        <v>154</v>
      </c>
      <c r="E168" s="241" t="s">
        <v>1</v>
      </c>
      <c r="F168" s="242" t="s">
        <v>450</v>
      </c>
      <c r="G168" s="240"/>
      <c r="H168" s="243">
        <v>121.06999999999999</v>
      </c>
      <c r="I168" s="244"/>
      <c r="J168" s="240"/>
      <c r="K168" s="240"/>
      <c r="L168" s="245"/>
      <c r="M168" s="246"/>
      <c r="N168" s="247"/>
      <c r="O168" s="247"/>
      <c r="P168" s="247"/>
      <c r="Q168" s="247"/>
      <c r="R168" s="247"/>
      <c r="S168" s="247"/>
      <c r="T168" s="248"/>
      <c r="U168" s="13"/>
      <c r="V168" s="13"/>
      <c r="W168" s="13"/>
      <c r="X168" s="13"/>
      <c r="Y168" s="13"/>
      <c r="Z168" s="13"/>
      <c r="AA168" s="13"/>
      <c r="AB168" s="13"/>
      <c r="AC168" s="13"/>
      <c r="AD168" s="13"/>
      <c r="AE168" s="13"/>
      <c r="AT168" s="249" t="s">
        <v>154</v>
      </c>
      <c r="AU168" s="249" t="s">
        <v>86</v>
      </c>
      <c r="AV168" s="13" t="s">
        <v>88</v>
      </c>
      <c r="AW168" s="13" t="s">
        <v>34</v>
      </c>
      <c r="AX168" s="13" t="s">
        <v>78</v>
      </c>
      <c r="AY168" s="249" t="s">
        <v>130</v>
      </c>
    </row>
    <row r="169" s="14" customFormat="1">
      <c r="A169" s="14"/>
      <c r="B169" s="250"/>
      <c r="C169" s="251"/>
      <c r="D169" s="230" t="s">
        <v>154</v>
      </c>
      <c r="E169" s="252" t="s">
        <v>1</v>
      </c>
      <c r="F169" s="253" t="s">
        <v>158</v>
      </c>
      <c r="G169" s="251"/>
      <c r="H169" s="254">
        <v>121.06999999999999</v>
      </c>
      <c r="I169" s="255"/>
      <c r="J169" s="251"/>
      <c r="K169" s="251"/>
      <c r="L169" s="256"/>
      <c r="M169" s="257"/>
      <c r="N169" s="258"/>
      <c r="O169" s="258"/>
      <c r="P169" s="258"/>
      <c r="Q169" s="258"/>
      <c r="R169" s="258"/>
      <c r="S169" s="258"/>
      <c r="T169" s="259"/>
      <c r="U169" s="14"/>
      <c r="V169" s="14"/>
      <c r="W169" s="14"/>
      <c r="X169" s="14"/>
      <c r="Y169" s="14"/>
      <c r="Z169" s="14"/>
      <c r="AA169" s="14"/>
      <c r="AB169" s="14"/>
      <c r="AC169" s="14"/>
      <c r="AD169" s="14"/>
      <c r="AE169" s="14"/>
      <c r="AT169" s="260" t="s">
        <v>154</v>
      </c>
      <c r="AU169" s="260" t="s">
        <v>86</v>
      </c>
      <c r="AV169" s="14" t="s">
        <v>136</v>
      </c>
      <c r="AW169" s="14" t="s">
        <v>34</v>
      </c>
      <c r="AX169" s="14" t="s">
        <v>86</v>
      </c>
      <c r="AY169" s="260" t="s">
        <v>130</v>
      </c>
    </row>
    <row r="170" s="2" customFormat="1" ht="24.15" customHeight="1">
      <c r="A170" s="38"/>
      <c r="B170" s="39"/>
      <c r="C170" s="210" t="s">
        <v>170</v>
      </c>
      <c r="D170" s="210" t="s">
        <v>131</v>
      </c>
      <c r="E170" s="211" t="s">
        <v>454</v>
      </c>
      <c r="F170" s="212" t="s">
        <v>455</v>
      </c>
      <c r="G170" s="213" t="s">
        <v>219</v>
      </c>
      <c r="H170" s="214">
        <v>8.4260000000000002</v>
      </c>
      <c r="I170" s="215"/>
      <c r="J170" s="216">
        <f>ROUND(I170*H170,2)</f>
        <v>0</v>
      </c>
      <c r="K170" s="212" t="s">
        <v>150</v>
      </c>
      <c r="L170" s="44"/>
      <c r="M170" s="217" t="s">
        <v>1</v>
      </c>
      <c r="N170" s="218" t="s">
        <v>43</v>
      </c>
      <c r="O170" s="91"/>
      <c r="P170" s="219">
        <f>O170*H170</f>
        <v>0</v>
      </c>
      <c r="Q170" s="219">
        <v>1.04287</v>
      </c>
      <c r="R170" s="219">
        <f>Q170*H170</f>
        <v>8.7872226199999997</v>
      </c>
      <c r="S170" s="219">
        <v>0</v>
      </c>
      <c r="T170" s="220">
        <f>S170*H170</f>
        <v>0</v>
      </c>
      <c r="U170" s="38"/>
      <c r="V170" s="38"/>
      <c r="W170" s="38"/>
      <c r="X170" s="38"/>
      <c r="Y170" s="38"/>
      <c r="Z170" s="38"/>
      <c r="AA170" s="38"/>
      <c r="AB170" s="38"/>
      <c r="AC170" s="38"/>
      <c r="AD170" s="38"/>
      <c r="AE170" s="38"/>
      <c r="AR170" s="221" t="s">
        <v>136</v>
      </c>
      <c r="AT170" s="221" t="s">
        <v>131</v>
      </c>
      <c r="AU170" s="221" t="s">
        <v>86</v>
      </c>
      <c r="AY170" s="17" t="s">
        <v>130</v>
      </c>
      <c r="BE170" s="222">
        <f>IF(N170="základní",J170,0)</f>
        <v>0</v>
      </c>
      <c r="BF170" s="222">
        <f>IF(N170="snížená",J170,0)</f>
        <v>0</v>
      </c>
      <c r="BG170" s="222">
        <f>IF(N170="zákl. přenesená",J170,0)</f>
        <v>0</v>
      </c>
      <c r="BH170" s="222">
        <f>IF(N170="sníž. přenesená",J170,0)</f>
        <v>0</v>
      </c>
      <c r="BI170" s="222">
        <f>IF(N170="nulová",J170,0)</f>
        <v>0</v>
      </c>
      <c r="BJ170" s="17" t="s">
        <v>86</v>
      </c>
      <c r="BK170" s="222">
        <f>ROUND(I170*H170,2)</f>
        <v>0</v>
      </c>
      <c r="BL170" s="17" t="s">
        <v>136</v>
      </c>
      <c r="BM170" s="221" t="s">
        <v>199</v>
      </c>
    </row>
    <row r="171" s="2" customFormat="1">
      <c r="A171" s="38"/>
      <c r="B171" s="39"/>
      <c r="C171" s="40"/>
      <c r="D171" s="223" t="s">
        <v>152</v>
      </c>
      <c r="E171" s="40"/>
      <c r="F171" s="224" t="s">
        <v>456</v>
      </c>
      <c r="G171" s="40"/>
      <c r="H171" s="40"/>
      <c r="I171" s="225"/>
      <c r="J171" s="40"/>
      <c r="K171" s="40"/>
      <c r="L171" s="44"/>
      <c r="M171" s="226"/>
      <c r="N171" s="227"/>
      <c r="O171" s="91"/>
      <c r="P171" s="91"/>
      <c r="Q171" s="91"/>
      <c r="R171" s="91"/>
      <c r="S171" s="91"/>
      <c r="T171" s="92"/>
      <c r="U171" s="38"/>
      <c r="V171" s="38"/>
      <c r="W171" s="38"/>
      <c r="X171" s="38"/>
      <c r="Y171" s="38"/>
      <c r="Z171" s="38"/>
      <c r="AA171" s="38"/>
      <c r="AB171" s="38"/>
      <c r="AC171" s="38"/>
      <c r="AD171" s="38"/>
      <c r="AE171" s="38"/>
      <c r="AT171" s="17" t="s">
        <v>152</v>
      </c>
      <c r="AU171" s="17" t="s">
        <v>86</v>
      </c>
    </row>
    <row r="172" s="12" customFormat="1">
      <c r="A172" s="12"/>
      <c r="B172" s="228"/>
      <c r="C172" s="229"/>
      <c r="D172" s="230" t="s">
        <v>154</v>
      </c>
      <c r="E172" s="231" t="s">
        <v>1</v>
      </c>
      <c r="F172" s="232" t="s">
        <v>440</v>
      </c>
      <c r="G172" s="229"/>
      <c r="H172" s="231" t="s">
        <v>1</v>
      </c>
      <c r="I172" s="233"/>
      <c r="J172" s="229"/>
      <c r="K172" s="229"/>
      <c r="L172" s="234"/>
      <c r="M172" s="235"/>
      <c r="N172" s="236"/>
      <c r="O172" s="236"/>
      <c r="P172" s="236"/>
      <c r="Q172" s="236"/>
      <c r="R172" s="236"/>
      <c r="S172" s="236"/>
      <c r="T172" s="237"/>
      <c r="U172" s="12"/>
      <c r="V172" s="12"/>
      <c r="W172" s="12"/>
      <c r="X172" s="12"/>
      <c r="Y172" s="12"/>
      <c r="Z172" s="12"/>
      <c r="AA172" s="12"/>
      <c r="AB172" s="12"/>
      <c r="AC172" s="12"/>
      <c r="AD172" s="12"/>
      <c r="AE172" s="12"/>
      <c r="AT172" s="238" t="s">
        <v>154</v>
      </c>
      <c r="AU172" s="238" t="s">
        <v>86</v>
      </c>
      <c r="AV172" s="12" t="s">
        <v>86</v>
      </c>
      <c r="AW172" s="12" t="s">
        <v>34</v>
      </c>
      <c r="AX172" s="12" t="s">
        <v>78</v>
      </c>
      <c r="AY172" s="238" t="s">
        <v>130</v>
      </c>
    </row>
    <row r="173" s="13" customFormat="1">
      <c r="A173" s="13"/>
      <c r="B173" s="239"/>
      <c r="C173" s="240"/>
      <c r="D173" s="230" t="s">
        <v>154</v>
      </c>
      <c r="E173" s="241" t="s">
        <v>1</v>
      </c>
      <c r="F173" s="242" t="s">
        <v>457</v>
      </c>
      <c r="G173" s="240"/>
      <c r="H173" s="243">
        <v>8.4260000000000002</v>
      </c>
      <c r="I173" s="244"/>
      <c r="J173" s="240"/>
      <c r="K173" s="240"/>
      <c r="L173" s="245"/>
      <c r="M173" s="246"/>
      <c r="N173" s="247"/>
      <c r="O173" s="247"/>
      <c r="P173" s="247"/>
      <c r="Q173" s="247"/>
      <c r="R173" s="247"/>
      <c r="S173" s="247"/>
      <c r="T173" s="248"/>
      <c r="U173" s="13"/>
      <c r="V173" s="13"/>
      <c r="W173" s="13"/>
      <c r="X173" s="13"/>
      <c r="Y173" s="13"/>
      <c r="Z173" s="13"/>
      <c r="AA173" s="13"/>
      <c r="AB173" s="13"/>
      <c r="AC173" s="13"/>
      <c r="AD173" s="13"/>
      <c r="AE173" s="13"/>
      <c r="AT173" s="249" t="s">
        <v>154</v>
      </c>
      <c r="AU173" s="249" t="s">
        <v>86</v>
      </c>
      <c r="AV173" s="13" t="s">
        <v>88</v>
      </c>
      <c r="AW173" s="13" t="s">
        <v>34</v>
      </c>
      <c r="AX173" s="13" t="s">
        <v>78</v>
      </c>
      <c r="AY173" s="249" t="s">
        <v>130</v>
      </c>
    </row>
    <row r="174" s="14" customFormat="1">
      <c r="A174" s="14"/>
      <c r="B174" s="250"/>
      <c r="C174" s="251"/>
      <c r="D174" s="230" t="s">
        <v>154</v>
      </c>
      <c r="E174" s="252" t="s">
        <v>1</v>
      </c>
      <c r="F174" s="253" t="s">
        <v>158</v>
      </c>
      <c r="G174" s="251"/>
      <c r="H174" s="254">
        <v>8.4260000000000002</v>
      </c>
      <c r="I174" s="255"/>
      <c r="J174" s="251"/>
      <c r="K174" s="251"/>
      <c r="L174" s="256"/>
      <c r="M174" s="257"/>
      <c r="N174" s="258"/>
      <c r="O174" s="258"/>
      <c r="P174" s="258"/>
      <c r="Q174" s="258"/>
      <c r="R174" s="258"/>
      <c r="S174" s="258"/>
      <c r="T174" s="259"/>
      <c r="U174" s="14"/>
      <c r="V174" s="14"/>
      <c r="W174" s="14"/>
      <c r="X174" s="14"/>
      <c r="Y174" s="14"/>
      <c r="Z174" s="14"/>
      <c r="AA174" s="14"/>
      <c r="AB174" s="14"/>
      <c r="AC174" s="14"/>
      <c r="AD174" s="14"/>
      <c r="AE174" s="14"/>
      <c r="AT174" s="260" t="s">
        <v>154</v>
      </c>
      <c r="AU174" s="260" t="s">
        <v>86</v>
      </c>
      <c r="AV174" s="14" t="s">
        <v>136</v>
      </c>
      <c r="AW174" s="14" t="s">
        <v>34</v>
      </c>
      <c r="AX174" s="14" t="s">
        <v>86</v>
      </c>
      <c r="AY174" s="260" t="s">
        <v>130</v>
      </c>
    </row>
    <row r="175" s="2" customFormat="1" ht="21.75" customHeight="1">
      <c r="A175" s="38"/>
      <c r="B175" s="39"/>
      <c r="C175" s="210" t="s">
        <v>211</v>
      </c>
      <c r="D175" s="210" t="s">
        <v>131</v>
      </c>
      <c r="E175" s="211" t="s">
        <v>458</v>
      </c>
      <c r="F175" s="212" t="s">
        <v>459</v>
      </c>
      <c r="G175" s="213" t="s">
        <v>161</v>
      </c>
      <c r="H175" s="214">
        <v>2.4750000000000001</v>
      </c>
      <c r="I175" s="215"/>
      <c r="J175" s="216">
        <f>ROUND(I175*H175,2)</f>
        <v>0</v>
      </c>
      <c r="K175" s="212" t="s">
        <v>150</v>
      </c>
      <c r="L175" s="44"/>
      <c r="M175" s="217" t="s">
        <v>1</v>
      </c>
      <c r="N175" s="218" t="s">
        <v>43</v>
      </c>
      <c r="O175" s="91"/>
      <c r="P175" s="219">
        <f>O175*H175</f>
        <v>0</v>
      </c>
      <c r="Q175" s="219">
        <v>0</v>
      </c>
      <c r="R175" s="219">
        <f>Q175*H175</f>
        <v>0</v>
      </c>
      <c r="S175" s="219">
        <v>0</v>
      </c>
      <c r="T175" s="220">
        <f>S175*H175</f>
        <v>0</v>
      </c>
      <c r="U175" s="38"/>
      <c r="V175" s="38"/>
      <c r="W175" s="38"/>
      <c r="X175" s="38"/>
      <c r="Y175" s="38"/>
      <c r="Z175" s="38"/>
      <c r="AA175" s="38"/>
      <c r="AB175" s="38"/>
      <c r="AC175" s="38"/>
      <c r="AD175" s="38"/>
      <c r="AE175" s="38"/>
      <c r="AR175" s="221" t="s">
        <v>136</v>
      </c>
      <c r="AT175" s="221" t="s">
        <v>131</v>
      </c>
      <c r="AU175" s="221" t="s">
        <v>86</v>
      </c>
      <c r="AY175" s="17" t="s">
        <v>130</v>
      </c>
      <c r="BE175" s="222">
        <f>IF(N175="základní",J175,0)</f>
        <v>0</v>
      </c>
      <c r="BF175" s="222">
        <f>IF(N175="snížená",J175,0)</f>
        <v>0</v>
      </c>
      <c r="BG175" s="222">
        <f>IF(N175="zákl. přenesená",J175,0)</f>
        <v>0</v>
      </c>
      <c r="BH175" s="222">
        <f>IF(N175="sníž. přenesená",J175,0)</f>
        <v>0</v>
      </c>
      <c r="BI175" s="222">
        <f>IF(N175="nulová",J175,0)</f>
        <v>0</v>
      </c>
      <c r="BJ175" s="17" t="s">
        <v>86</v>
      </c>
      <c r="BK175" s="222">
        <f>ROUND(I175*H175,2)</f>
        <v>0</v>
      </c>
      <c r="BL175" s="17" t="s">
        <v>136</v>
      </c>
      <c r="BM175" s="221" t="s">
        <v>204</v>
      </c>
    </row>
    <row r="176" s="2" customFormat="1">
      <c r="A176" s="38"/>
      <c r="B176" s="39"/>
      <c r="C176" s="40"/>
      <c r="D176" s="223" t="s">
        <v>152</v>
      </c>
      <c r="E176" s="40"/>
      <c r="F176" s="224" t="s">
        <v>460</v>
      </c>
      <c r="G176" s="40"/>
      <c r="H176" s="40"/>
      <c r="I176" s="225"/>
      <c r="J176" s="40"/>
      <c r="K176" s="40"/>
      <c r="L176" s="44"/>
      <c r="M176" s="226"/>
      <c r="N176" s="227"/>
      <c r="O176" s="91"/>
      <c r="P176" s="91"/>
      <c r="Q176" s="91"/>
      <c r="R176" s="91"/>
      <c r="S176" s="91"/>
      <c r="T176" s="92"/>
      <c r="U176" s="38"/>
      <c r="V176" s="38"/>
      <c r="W176" s="38"/>
      <c r="X176" s="38"/>
      <c r="Y176" s="38"/>
      <c r="Z176" s="38"/>
      <c r="AA176" s="38"/>
      <c r="AB176" s="38"/>
      <c r="AC176" s="38"/>
      <c r="AD176" s="38"/>
      <c r="AE176" s="38"/>
      <c r="AT176" s="17" t="s">
        <v>152</v>
      </c>
      <c r="AU176" s="17" t="s">
        <v>86</v>
      </c>
    </row>
    <row r="177" s="11" customFormat="1" ht="25.92" customHeight="1">
      <c r="A177" s="11"/>
      <c r="B177" s="196"/>
      <c r="C177" s="197"/>
      <c r="D177" s="198" t="s">
        <v>77</v>
      </c>
      <c r="E177" s="199" t="s">
        <v>173</v>
      </c>
      <c r="F177" s="199" t="s">
        <v>206</v>
      </c>
      <c r="G177" s="197"/>
      <c r="H177" s="197"/>
      <c r="I177" s="200"/>
      <c r="J177" s="201">
        <f>BK177</f>
        <v>0</v>
      </c>
      <c r="K177" s="197"/>
      <c r="L177" s="202"/>
      <c r="M177" s="203"/>
      <c r="N177" s="204"/>
      <c r="O177" s="204"/>
      <c r="P177" s="205">
        <f>SUM(P178:P181)</f>
        <v>0</v>
      </c>
      <c r="Q177" s="204"/>
      <c r="R177" s="205">
        <f>SUM(R178:R181)</f>
        <v>0.115005</v>
      </c>
      <c r="S177" s="204"/>
      <c r="T177" s="206">
        <f>SUM(T178:T181)</f>
        <v>0</v>
      </c>
      <c r="U177" s="11"/>
      <c r="V177" s="11"/>
      <c r="W177" s="11"/>
      <c r="X177" s="11"/>
      <c r="Y177" s="11"/>
      <c r="Z177" s="11"/>
      <c r="AA177" s="11"/>
      <c r="AB177" s="11"/>
      <c r="AC177" s="11"/>
      <c r="AD177" s="11"/>
      <c r="AE177" s="11"/>
      <c r="AR177" s="207" t="s">
        <v>86</v>
      </c>
      <c r="AT177" s="208" t="s">
        <v>77</v>
      </c>
      <c r="AU177" s="208" t="s">
        <v>78</v>
      </c>
      <c r="AY177" s="207" t="s">
        <v>130</v>
      </c>
      <c r="BK177" s="209">
        <f>SUM(BK178:BK181)</f>
        <v>0</v>
      </c>
    </row>
    <row r="178" s="2" customFormat="1" ht="24.15" customHeight="1">
      <c r="A178" s="38"/>
      <c r="B178" s="39"/>
      <c r="C178" s="210" t="s">
        <v>210</v>
      </c>
      <c r="D178" s="210" t="s">
        <v>131</v>
      </c>
      <c r="E178" s="211" t="s">
        <v>461</v>
      </c>
      <c r="F178" s="212" t="s">
        <v>462</v>
      </c>
      <c r="G178" s="213" t="s">
        <v>149</v>
      </c>
      <c r="H178" s="214">
        <v>25.5</v>
      </c>
      <c r="I178" s="215"/>
      <c r="J178" s="216">
        <f>ROUND(I178*H178,2)</f>
        <v>0</v>
      </c>
      <c r="K178" s="212" t="s">
        <v>150</v>
      </c>
      <c r="L178" s="44"/>
      <c r="M178" s="217" t="s">
        <v>1</v>
      </c>
      <c r="N178" s="218" t="s">
        <v>43</v>
      </c>
      <c r="O178" s="91"/>
      <c r="P178" s="219">
        <f>O178*H178</f>
        <v>0</v>
      </c>
      <c r="Q178" s="219">
        <v>0.00314</v>
      </c>
      <c r="R178" s="219">
        <f>Q178*H178</f>
        <v>0.080070000000000002</v>
      </c>
      <c r="S178" s="219">
        <v>0</v>
      </c>
      <c r="T178" s="220">
        <f>S178*H178</f>
        <v>0</v>
      </c>
      <c r="U178" s="38"/>
      <c r="V178" s="38"/>
      <c r="W178" s="38"/>
      <c r="X178" s="38"/>
      <c r="Y178" s="38"/>
      <c r="Z178" s="38"/>
      <c r="AA178" s="38"/>
      <c r="AB178" s="38"/>
      <c r="AC178" s="38"/>
      <c r="AD178" s="38"/>
      <c r="AE178" s="38"/>
      <c r="AR178" s="221" t="s">
        <v>136</v>
      </c>
      <c r="AT178" s="221" t="s">
        <v>131</v>
      </c>
      <c r="AU178" s="221" t="s">
        <v>86</v>
      </c>
      <c r="AY178" s="17" t="s">
        <v>130</v>
      </c>
      <c r="BE178" s="222">
        <f>IF(N178="základní",J178,0)</f>
        <v>0</v>
      </c>
      <c r="BF178" s="222">
        <f>IF(N178="snížená",J178,0)</f>
        <v>0</v>
      </c>
      <c r="BG178" s="222">
        <f>IF(N178="zákl. přenesená",J178,0)</f>
        <v>0</v>
      </c>
      <c r="BH178" s="222">
        <f>IF(N178="sníž. přenesená",J178,0)</f>
        <v>0</v>
      </c>
      <c r="BI178" s="222">
        <f>IF(N178="nulová",J178,0)</f>
        <v>0</v>
      </c>
      <c r="BJ178" s="17" t="s">
        <v>86</v>
      </c>
      <c r="BK178" s="222">
        <f>ROUND(I178*H178,2)</f>
        <v>0</v>
      </c>
      <c r="BL178" s="17" t="s">
        <v>136</v>
      </c>
      <c r="BM178" s="221" t="s">
        <v>220</v>
      </c>
    </row>
    <row r="179" s="2" customFormat="1">
      <c r="A179" s="38"/>
      <c r="B179" s="39"/>
      <c r="C179" s="40"/>
      <c r="D179" s="223" t="s">
        <v>152</v>
      </c>
      <c r="E179" s="40"/>
      <c r="F179" s="224" t="s">
        <v>463</v>
      </c>
      <c r="G179" s="40"/>
      <c r="H179" s="40"/>
      <c r="I179" s="225"/>
      <c r="J179" s="40"/>
      <c r="K179" s="40"/>
      <c r="L179" s="44"/>
      <c r="M179" s="226"/>
      <c r="N179" s="227"/>
      <c r="O179" s="91"/>
      <c r="P179" s="91"/>
      <c r="Q179" s="91"/>
      <c r="R179" s="91"/>
      <c r="S179" s="91"/>
      <c r="T179" s="92"/>
      <c r="U179" s="38"/>
      <c r="V179" s="38"/>
      <c r="W179" s="38"/>
      <c r="X179" s="38"/>
      <c r="Y179" s="38"/>
      <c r="Z179" s="38"/>
      <c r="AA179" s="38"/>
      <c r="AB179" s="38"/>
      <c r="AC179" s="38"/>
      <c r="AD179" s="38"/>
      <c r="AE179" s="38"/>
      <c r="AT179" s="17" t="s">
        <v>152</v>
      </c>
      <c r="AU179" s="17" t="s">
        <v>86</v>
      </c>
    </row>
    <row r="180" s="2" customFormat="1" ht="24.15" customHeight="1">
      <c r="A180" s="38"/>
      <c r="B180" s="39"/>
      <c r="C180" s="210" t="s">
        <v>222</v>
      </c>
      <c r="D180" s="210" t="s">
        <v>131</v>
      </c>
      <c r="E180" s="211" t="s">
        <v>464</v>
      </c>
      <c r="F180" s="212" t="s">
        <v>465</v>
      </c>
      <c r="G180" s="213" t="s">
        <v>149</v>
      </c>
      <c r="H180" s="214">
        <v>25.5</v>
      </c>
      <c r="I180" s="215"/>
      <c r="J180" s="216">
        <f>ROUND(I180*H180,2)</f>
        <v>0</v>
      </c>
      <c r="K180" s="212" t="s">
        <v>150</v>
      </c>
      <c r="L180" s="44"/>
      <c r="M180" s="217" t="s">
        <v>1</v>
      </c>
      <c r="N180" s="218" t="s">
        <v>43</v>
      </c>
      <c r="O180" s="91"/>
      <c r="P180" s="219">
        <f>O180*H180</f>
        <v>0</v>
      </c>
      <c r="Q180" s="219">
        <v>0.0013699999999999999</v>
      </c>
      <c r="R180" s="219">
        <f>Q180*H180</f>
        <v>0.034935000000000001</v>
      </c>
      <c r="S180" s="219">
        <v>0</v>
      </c>
      <c r="T180" s="220">
        <f>S180*H180</f>
        <v>0</v>
      </c>
      <c r="U180" s="38"/>
      <c r="V180" s="38"/>
      <c r="W180" s="38"/>
      <c r="X180" s="38"/>
      <c r="Y180" s="38"/>
      <c r="Z180" s="38"/>
      <c r="AA180" s="38"/>
      <c r="AB180" s="38"/>
      <c r="AC180" s="38"/>
      <c r="AD180" s="38"/>
      <c r="AE180" s="38"/>
      <c r="AR180" s="221" t="s">
        <v>136</v>
      </c>
      <c r="AT180" s="221" t="s">
        <v>131</v>
      </c>
      <c r="AU180" s="221" t="s">
        <v>86</v>
      </c>
      <c r="AY180" s="17" t="s">
        <v>130</v>
      </c>
      <c r="BE180" s="222">
        <f>IF(N180="základní",J180,0)</f>
        <v>0</v>
      </c>
      <c r="BF180" s="222">
        <f>IF(N180="snížená",J180,0)</f>
        <v>0</v>
      </c>
      <c r="BG180" s="222">
        <f>IF(N180="zákl. přenesená",J180,0)</f>
        <v>0</v>
      </c>
      <c r="BH180" s="222">
        <f>IF(N180="sníž. přenesená",J180,0)</f>
        <v>0</v>
      </c>
      <c r="BI180" s="222">
        <f>IF(N180="nulová",J180,0)</f>
        <v>0</v>
      </c>
      <c r="BJ180" s="17" t="s">
        <v>86</v>
      </c>
      <c r="BK180" s="222">
        <f>ROUND(I180*H180,2)</f>
        <v>0</v>
      </c>
      <c r="BL180" s="17" t="s">
        <v>136</v>
      </c>
      <c r="BM180" s="221" t="s">
        <v>225</v>
      </c>
    </row>
    <row r="181" s="2" customFormat="1">
      <c r="A181" s="38"/>
      <c r="B181" s="39"/>
      <c r="C181" s="40"/>
      <c r="D181" s="223" t="s">
        <v>152</v>
      </c>
      <c r="E181" s="40"/>
      <c r="F181" s="224" t="s">
        <v>466</v>
      </c>
      <c r="G181" s="40"/>
      <c r="H181" s="40"/>
      <c r="I181" s="225"/>
      <c r="J181" s="40"/>
      <c r="K181" s="40"/>
      <c r="L181" s="44"/>
      <c r="M181" s="226"/>
      <c r="N181" s="227"/>
      <c r="O181" s="91"/>
      <c r="P181" s="91"/>
      <c r="Q181" s="91"/>
      <c r="R181" s="91"/>
      <c r="S181" s="91"/>
      <c r="T181" s="92"/>
      <c r="U181" s="38"/>
      <c r="V181" s="38"/>
      <c r="W181" s="38"/>
      <c r="X181" s="38"/>
      <c r="Y181" s="38"/>
      <c r="Z181" s="38"/>
      <c r="AA181" s="38"/>
      <c r="AB181" s="38"/>
      <c r="AC181" s="38"/>
      <c r="AD181" s="38"/>
      <c r="AE181" s="38"/>
      <c r="AT181" s="17" t="s">
        <v>152</v>
      </c>
      <c r="AU181" s="17" t="s">
        <v>86</v>
      </c>
    </row>
    <row r="182" s="11" customFormat="1" ht="25.92" customHeight="1">
      <c r="A182" s="11"/>
      <c r="B182" s="196"/>
      <c r="C182" s="197"/>
      <c r="D182" s="198" t="s">
        <v>77</v>
      </c>
      <c r="E182" s="199" t="s">
        <v>406</v>
      </c>
      <c r="F182" s="199" t="s">
        <v>407</v>
      </c>
      <c r="G182" s="197"/>
      <c r="H182" s="197"/>
      <c r="I182" s="200"/>
      <c r="J182" s="201">
        <f>BK182</f>
        <v>0</v>
      </c>
      <c r="K182" s="197"/>
      <c r="L182" s="202"/>
      <c r="M182" s="203"/>
      <c r="N182" s="204"/>
      <c r="O182" s="204"/>
      <c r="P182" s="205">
        <f>SUM(P183:P184)</f>
        <v>0</v>
      </c>
      <c r="Q182" s="204"/>
      <c r="R182" s="205">
        <f>SUM(R183:R184)</f>
        <v>0</v>
      </c>
      <c r="S182" s="204"/>
      <c r="T182" s="206">
        <f>SUM(T183:T184)</f>
        <v>0</v>
      </c>
      <c r="U182" s="11"/>
      <c r="V182" s="11"/>
      <c r="W182" s="11"/>
      <c r="X182" s="11"/>
      <c r="Y182" s="11"/>
      <c r="Z182" s="11"/>
      <c r="AA182" s="11"/>
      <c r="AB182" s="11"/>
      <c r="AC182" s="11"/>
      <c r="AD182" s="11"/>
      <c r="AE182" s="11"/>
      <c r="AR182" s="207" t="s">
        <v>86</v>
      </c>
      <c r="AT182" s="208" t="s">
        <v>77</v>
      </c>
      <c r="AU182" s="208" t="s">
        <v>78</v>
      </c>
      <c r="AY182" s="207" t="s">
        <v>130</v>
      </c>
      <c r="BK182" s="209">
        <f>SUM(BK183:BK184)</f>
        <v>0</v>
      </c>
    </row>
    <row r="183" s="2" customFormat="1" ht="16.5" customHeight="1">
      <c r="A183" s="38"/>
      <c r="B183" s="39"/>
      <c r="C183" s="210" t="s">
        <v>214</v>
      </c>
      <c r="D183" s="210" t="s">
        <v>131</v>
      </c>
      <c r="E183" s="211" t="s">
        <v>467</v>
      </c>
      <c r="F183" s="212" t="s">
        <v>468</v>
      </c>
      <c r="G183" s="213" t="s">
        <v>219</v>
      </c>
      <c r="H183" s="214">
        <v>260</v>
      </c>
      <c r="I183" s="215"/>
      <c r="J183" s="216">
        <f>ROUND(I183*H183,2)</f>
        <v>0</v>
      </c>
      <c r="K183" s="212" t="s">
        <v>150</v>
      </c>
      <c r="L183" s="44"/>
      <c r="M183" s="217" t="s">
        <v>1</v>
      </c>
      <c r="N183" s="218" t="s">
        <v>43</v>
      </c>
      <c r="O183" s="91"/>
      <c r="P183" s="219">
        <f>O183*H183</f>
        <v>0</v>
      </c>
      <c r="Q183" s="219">
        <v>0</v>
      </c>
      <c r="R183" s="219">
        <f>Q183*H183</f>
        <v>0</v>
      </c>
      <c r="S183" s="219">
        <v>0</v>
      </c>
      <c r="T183" s="220">
        <f>S183*H183</f>
        <v>0</v>
      </c>
      <c r="U183" s="38"/>
      <c r="V183" s="38"/>
      <c r="W183" s="38"/>
      <c r="X183" s="38"/>
      <c r="Y183" s="38"/>
      <c r="Z183" s="38"/>
      <c r="AA183" s="38"/>
      <c r="AB183" s="38"/>
      <c r="AC183" s="38"/>
      <c r="AD183" s="38"/>
      <c r="AE183" s="38"/>
      <c r="AR183" s="221" t="s">
        <v>136</v>
      </c>
      <c r="AT183" s="221" t="s">
        <v>131</v>
      </c>
      <c r="AU183" s="221" t="s">
        <v>86</v>
      </c>
      <c r="AY183" s="17" t="s">
        <v>130</v>
      </c>
      <c r="BE183" s="222">
        <f>IF(N183="základní",J183,0)</f>
        <v>0</v>
      </c>
      <c r="BF183" s="222">
        <f>IF(N183="snížená",J183,0)</f>
        <v>0</v>
      </c>
      <c r="BG183" s="222">
        <f>IF(N183="zákl. přenesená",J183,0)</f>
        <v>0</v>
      </c>
      <c r="BH183" s="222">
        <f>IF(N183="sníž. přenesená",J183,0)</f>
        <v>0</v>
      </c>
      <c r="BI183" s="222">
        <f>IF(N183="nulová",J183,0)</f>
        <v>0</v>
      </c>
      <c r="BJ183" s="17" t="s">
        <v>86</v>
      </c>
      <c r="BK183" s="222">
        <f>ROUND(I183*H183,2)</f>
        <v>0</v>
      </c>
      <c r="BL183" s="17" t="s">
        <v>136</v>
      </c>
      <c r="BM183" s="221" t="s">
        <v>230</v>
      </c>
    </row>
    <row r="184" s="2" customFormat="1">
      <c r="A184" s="38"/>
      <c r="B184" s="39"/>
      <c r="C184" s="40"/>
      <c r="D184" s="223" t="s">
        <v>152</v>
      </c>
      <c r="E184" s="40"/>
      <c r="F184" s="224" t="s">
        <v>469</v>
      </c>
      <c r="G184" s="40"/>
      <c r="H184" s="40"/>
      <c r="I184" s="225"/>
      <c r="J184" s="40"/>
      <c r="K184" s="40"/>
      <c r="L184" s="44"/>
      <c r="M184" s="261"/>
      <c r="N184" s="262"/>
      <c r="O184" s="263"/>
      <c r="P184" s="263"/>
      <c r="Q184" s="263"/>
      <c r="R184" s="263"/>
      <c r="S184" s="263"/>
      <c r="T184" s="264"/>
      <c r="U184" s="38"/>
      <c r="V184" s="38"/>
      <c r="W184" s="38"/>
      <c r="X184" s="38"/>
      <c r="Y184" s="38"/>
      <c r="Z184" s="38"/>
      <c r="AA184" s="38"/>
      <c r="AB184" s="38"/>
      <c r="AC184" s="38"/>
      <c r="AD184" s="38"/>
      <c r="AE184" s="38"/>
      <c r="AT184" s="17" t="s">
        <v>152</v>
      </c>
      <c r="AU184" s="17" t="s">
        <v>86</v>
      </c>
    </row>
    <row r="185" s="2" customFormat="1" ht="6.96" customHeight="1">
      <c r="A185" s="38"/>
      <c r="B185" s="66"/>
      <c r="C185" s="67"/>
      <c r="D185" s="67"/>
      <c r="E185" s="67"/>
      <c r="F185" s="67"/>
      <c r="G185" s="67"/>
      <c r="H185" s="67"/>
      <c r="I185" s="67"/>
      <c r="J185" s="67"/>
      <c r="K185" s="67"/>
      <c r="L185" s="44"/>
      <c r="M185" s="38"/>
      <c r="O185" s="38"/>
      <c r="P185" s="38"/>
      <c r="Q185" s="38"/>
      <c r="R185" s="38"/>
      <c r="S185" s="38"/>
      <c r="T185" s="38"/>
      <c r="U185" s="38"/>
      <c r="V185" s="38"/>
      <c r="W185" s="38"/>
      <c r="X185" s="38"/>
      <c r="Y185" s="38"/>
      <c r="Z185" s="38"/>
      <c r="AA185" s="38"/>
      <c r="AB185" s="38"/>
      <c r="AC185" s="38"/>
      <c r="AD185" s="38"/>
      <c r="AE185" s="38"/>
    </row>
  </sheetData>
  <sheetProtection sheet="1" autoFilter="0" formatColumns="0" formatRows="0" objects="1" scenarios="1" spinCount="100000" saltValue="cXQYaladLEiiDmajO6dQ3tYrTZtDKGt2ouxPxQKBPujQ+mTfmcM/gZUxHRNIJ1JJfix9MTFSVcda4lQcFi2Vew==" hashValue="9uo1uM/Xi/tmkiMBhREPxOfwYmzn4cxiz8vyRBYm4u1v/4/pAi8+j2jyt8RFoq+qQm/u10yhr3YCV+ewrkFY2g==" algorithmName="SHA-512" password="DD28"/>
  <autoFilter ref="C120:K184"/>
  <mergeCells count="9">
    <mergeCell ref="E7:H7"/>
    <mergeCell ref="E9:H9"/>
    <mergeCell ref="E18:H18"/>
    <mergeCell ref="E27:H27"/>
    <mergeCell ref="E85:H85"/>
    <mergeCell ref="E87:H87"/>
    <mergeCell ref="E111:H111"/>
    <mergeCell ref="E113:H113"/>
    <mergeCell ref="L2:V2"/>
  </mergeCells>
  <hyperlinks>
    <hyperlink ref="F124" r:id="rId1" display="https://podminky.urs.cz/item/CS_URS_2026_01/981513114"/>
    <hyperlink ref="F126" r:id="rId2" display="https://podminky.urs.cz/item/CS_URS_2026_01/997006512"/>
    <hyperlink ref="F128" r:id="rId3" display="https://podminky.urs.cz/item/CS_URS_2026_01/997006519"/>
    <hyperlink ref="F134" r:id="rId4" display="https://podminky.urs.cz/item/CS_URS_2026_01/998001123"/>
    <hyperlink ref="F137" r:id="rId5" display="https://podminky.urs.cz/item/CS_URS_2026_01/131251204"/>
    <hyperlink ref="F139" r:id="rId6" display="https://podminky.urs.cz/item/CS_URS_2026_01/151721112"/>
    <hyperlink ref="F141" r:id="rId7" display="https://podminky.urs.cz/item/CS_URS_2026_01/162251102"/>
    <hyperlink ref="F143" r:id="rId8" display="https://podminky.urs.cz/item/CS_URS_2026_01/171151103"/>
    <hyperlink ref="F146" r:id="rId9" display="https://podminky.urs.cz/item/CS_URS_2026_01/275322511"/>
    <hyperlink ref="F151" r:id="rId10" display="https://podminky.urs.cz/item/CS_URS_2026_01/275361821"/>
    <hyperlink ref="F156" r:id="rId11" display="https://podminky.urs.cz/item/CS_URS_2026_01/327324128"/>
    <hyperlink ref="F161" r:id="rId12" display="https://podminky.urs.cz/item/CS_URS_2026_01/327351211"/>
    <hyperlink ref="F166" r:id="rId13" display="https://podminky.urs.cz/item/CS_URS_2026_01/327351221"/>
    <hyperlink ref="F171" r:id="rId14" display="https://podminky.urs.cz/item/CS_URS_2026_01/327361002"/>
    <hyperlink ref="F176" r:id="rId15" display="https://podminky.urs.cz/item/CS_URS_2026_01/279361R"/>
    <hyperlink ref="F179" r:id="rId16" display="https://podminky.urs.cz/item/CS_URS_2026_01/953333298"/>
    <hyperlink ref="F181" r:id="rId17" display="https://podminky.urs.cz/item/CS_URS_2026_01/953334121"/>
    <hyperlink ref="F184" r:id="rId18" display="https://podminky.urs.cz/item/CS_URS_2026_01/998012021"/>
  </hyperlinks>
  <pageMargins left="0.39375" right="0.39375" top="0.39375" bottom="0.39375" header="0" footer="0"/>
  <pageSetup paperSize="9" orientation="portrait" blackAndWhite="1" fitToHeight="100"/>
  <headerFooter>
    <oddFooter>&amp;CStrana &amp;P z &amp;N</oddFooter>
  </headerFooter>
  <drawing r:id="rId19"/>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100</v>
      </c>
    </row>
    <row r="3" s="1" customFormat="1" ht="6.96" customHeight="1">
      <c r="B3" s="136"/>
      <c r="C3" s="137"/>
      <c r="D3" s="137"/>
      <c r="E3" s="137"/>
      <c r="F3" s="137"/>
      <c r="G3" s="137"/>
      <c r="H3" s="137"/>
      <c r="I3" s="137"/>
      <c r="J3" s="137"/>
      <c r="K3" s="137"/>
      <c r="L3" s="20"/>
      <c r="AT3" s="17" t="s">
        <v>88</v>
      </c>
    </row>
    <row r="4" s="1" customFormat="1" ht="24.96" customHeight="1">
      <c r="B4" s="20"/>
      <c r="D4" s="138" t="s">
        <v>104</v>
      </c>
      <c r="L4" s="20"/>
      <c r="M4" s="139" t="s">
        <v>10</v>
      </c>
      <c r="AT4" s="17" t="s">
        <v>4</v>
      </c>
    </row>
    <row r="5" s="1" customFormat="1" ht="6.96" customHeight="1">
      <c r="B5" s="20"/>
      <c r="L5" s="20"/>
    </row>
    <row r="6" s="1" customFormat="1" ht="12" customHeight="1">
      <c r="B6" s="20"/>
      <c r="D6" s="140" t="s">
        <v>16</v>
      </c>
      <c r="L6" s="20"/>
    </row>
    <row r="7" s="1" customFormat="1" ht="16.5" customHeight="1">
      <c r="B7" s="20"/>
      <c r="E7" s="141" t="str">
        <f>'Rekapitulace stavby'!K6</f>
        <v>OPĚRNA STĚNA A KOMUNIKACE K MÁRNICI</v>
      </c>
      <c r="F7" s="140"/>
      <c r="G7" s="140"/>
      <c r="H7" s="140"/>
      <c r="L7" s="20"/>
    </row>
    <row r="8" s="2" customFormat="1" ht="12" customHeight="1">
      <c r="A8" s="38"/>
      <c r="B8" s="44"/>
      <c r="C8" s="38"/>
      <c r="D8" s="140" t="s">
        <v>105</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470</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18</v>
      </c>
      <c r="E11" s="38"/>
      <c r="F11" s="143" t="s">
        <v>1</v>
      </c>
      <c r="G11" s="38"/>
      <c r="H11" s="38"/>
      <c r="I11" s="140" t="s">
        <v>19</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20</v>
      </c>
      <c r="E12" s="38"/>
      <c r="F12" s="143" t="s">
        <v>21</v>
      </c>
      <c r="G12" s="38"/>
      <c r="H12" s="38"/>
      <c r="I12" s="140" t="s">
        <v>22</v>
      </c>
      <c r="J12" s="144" t="str">
        <f>'Rekapitulace stavby'!AN8</f>
        <v>19. 3. 2026</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24</v>
      </c>
      <c r="E14" s="38"/>
      <c r="F14" s="38"/>
      <c r="G14" s="38"/>
      <c r="H14" s="38"/>
      <c r="I14" s="140" t="s">
        <v>25</v>
      </c>
      <c r="J14" s="143" t="str">
        <f>IF('Rekapitulace stavby'!AN10="","",'Rekapitulace stavby'!AN10)</f>
        <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tr">
        <f>IF('Rekapitulace stavby'!E11="","",'Rekapitulace stavby'!E11)</f>
        <v xml:space="preserve"> </v>
      </c>
      <c r="F15" s="38"/>
      <c r="G15" s="38"/>
      <c r="H15" s="38"/>
      <c r="I15" s="140" t="s">
        <v>27</v>
      </c>
      <c r="J15" s="143" t="str">
        <f>IF('Rekapitulace stavby'!AN11="","",'Rekapitulace stavby'!AN11)</f>
        <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28</v>
      </c>
      <c r="E17" s="38"/>
      <c r="F17" s="38"/>
      <c r="G17" s="38"/>
      <c r="H17" s="38"/>
      <c r="I17" s="140"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27</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30</v>
      </c>
      <c r="E20" s="38"/>
      <c r="F20" s="38"/>
      <c r="G20" s="38"/>
      <c r="H20" s="38"/>
      <c r="I20" s="140" t="s">
        <v>25</v>
      </c>
      <c r="J20" s="143" t="s">
        <v>31</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
        <v>32</v>
      </c>
      <c r="F21" s="38"/>
      <c r="G21" s="38"/>
      <c r="H21" s="38"/>
      <c r="I21" s="140" t="s">
        <v>27</v>
      </c>
      <c r="J21" s="143" t="s">
        <v>33</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35</v>
      </c>
      <c r="E23" s="38"/>
      <c r="F23" s="38"/>
      <c r="G23" s="38"/>
      <c r="H23" s="38"/>
      <c r="I23" s="140" t="s">
        <v>25</v>
      </c>
      <c r="J23" s="143" t="s">
        <v>31</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
        <v>32</v>
      </c>
      <c r="F24" s="38"/>
      <c r="G24" s="38"/>
      <c r="H24" s="38"/>
      <c r="I24" s="140" t="s">
        <v>27</v>
      </c>
      <c r="J24" s="143" t="s">
        <v>33</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36</v>
      </c>
      <c r="E26" s="38"/>
      <c r="F26" s="38"/>
      <c r="G26" s="38"/>
      <c r="H26" s="38"/>
      <c r="I26" s="38"/>
      <c r="J26" s="38"/>
      <c r="K26" s="38"/>
      <c r="L26" s="63"/>
      <c r="S26" s="38"/>
      <c r="T26" s="38"/>
      <c r="U26" s="38"/>
      <c r="V26" s="38"/>
      <c r="W26" s="38"/>
      <c r="X26" s="38"/>
      <c r="Y26" s="38"/>
      <c r="Z26" s="38"/>
      <c r="AA26" s="38"/>
      <c r="AB26" s="38"/>
      <c r="AC26" s="38"/>
      <c r="AD26" s="38"/>
      <c r="AE26" s="38"/>
    </row>
    <row r="27" s="8" customFormat="1" ht="143.25" customHeight="1">
      <c r="A27" s="145"/>
      <c r="B27" s="146"/>
      <c r="C27" s="145"/>
      <c r="D27" s="145"/>
      <c r="E27" s="147" t="s">
        <v>37</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38</v>
      </c>
      <c r="E30" s="38"/>
      <c r="F30" s="38"/>
      <c r="G30" s="38"/>
      <c r="H30" s="38"/>
      <c r="I30" s="38"/>
      <c r="J30" s="151">
        <f>ROUND(J121,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40</v>
      </c>
      <c r="G32" s="38"/>
      <c r="H32" s="38"/>
      <c r="I32" s="152" t="s">
        <v>39</v>
      </c>
      <c r="J32" s="152" t="s">
        <v>41</v>
      </c>
      <c r="K32" s="38"/>
      <c r="L32" s="63"/>
      <c r="S32" s="38"/>
      <c r="T32" s="38"/>
      <c r="U32" s="38"/>
      <c r="V32" s="38"/>
      <c r="W32" s="38"/>
      <c r="X32" s="38"/>
      <c r="Y32" s="38"/>
      <c r="Z32" s="38"/>
      <c r="AA32" s="38"/>
      <c r="AB32" s="38"/>
      <c r="AC32" s="38"/>
      <c r="AD32" s="38"/>
      <c r="AE32" s="38"/>
    </row>
    <row r="33" s="2" customFormat="1" ht="14.4" customHeight="1">
      <c r="A33" s="38"/>
      <c r="B33" s="44"/>
      <c r="C33" s="38"/>
      <c r="D33" s="153" t="s">
        <v>42</v>
      </c>
      <c r="E33" s="140" t="s">
        <v>43</v>
      </c>
      <c r="F33" s="154">
        <f>ROUND((SUM(BE121:BE299)),  2)</f>
        <v>0</v>
      </c>
      <c r="G33" s="38"/>
      <c r="H33" s="38"/>
      <c r="I33" s="155">
        <v>0.20999999999999999</v>
      </c>
      <c r="J33" s="154">
        <f>ROUND(((SUM(BE121:BE299))*I33),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44</v>
      </c>
      <c r="F34" s="154">
        <f>ROUND((SUM(BF121:BF299)),  2)</f>
        <v>0</v>
      </c>
      <c r="G34" s="38"/>
      <c r="H34" s="38"/>
      <c r="I34" s="155">
        <v>0.12</v>
      </c>
      <c r="J34" s="154">
        <f>ROUND(((SUM(BF121:BF299))*I34),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45</v>
      </c>
      <c r="F35" s="154">
        <f>ROUND((SUM(BG121:BG299)),  2)</f>
        <v>0</v>
      </c>
      <c r="G35" s="38"/>
      <c r="H35" s="38"/>
      <c r="I35" s="155">
        <v>0.20999999999999999</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46</v>
      </c>
      <c r="F36" s="154">
        <f>ROUND((SUM(BH121:BH299)),  2)</f>
        <v>0</v>
      </c>
      <c r="G36" s="38"/>
      <c r="H36" s="38"/>
      <c r="I36" s="155">
        <v>0.12</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47</v>
      </c>
      <c r="F37" s="154">
        <f>ROUND((SUM(BI121:BI299)),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48</v>
      </c>
      <c r="E39" s="158"/>
      <c r="F39" s="158"/>
      <c r="G39" s="159" t="s">
        <v>49</v>
      </c>
      <c r="H39" s="160" t="s">
        <v>50</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51</v>
      </c>
      <c r="E50" s="164"/>
      <c r="F50" s="164"/>
      <c r="G50" s="163" t="s">
        <v>52</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53</v>
      </c>
      <c r="E61" s="166"/>
      <c r="F61" s="167" t="s">
        <v>54</v>
      </c>
      <c r="G61" s="165" t="s">
        <v>53</v>
      </c>
      <c r="H61" s="166"/>
      <c r="I61" s="166"/>
      <c r="J61" s="168" t="s">
        <v>54</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55</v>
      </c>
      <c r="E65" s="169"/>
      <c r="F65" s="169"/>
      <c r="G65" s="163" t="s">
        <v>56</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53</v>
      </c>
      <c r="E76" s="166"/>
      <c r="F76" s="167" t="s">
        <v>54</v>
      </c>
      <c r="G76" s="165" t="s">
        <v>53</v>
      </c>
      <c r="H76" s="166"/>
      <c r="I76" s="166"/>
      <c r="J76" s="168" t="s">
        <v>54</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s="2" customFormat="1" ht="24.96" customHeight="1">
      <c r="A82" s="38"/>
      <c r="B82" s="39"/>
      <c r="C82" s="23" t="s">
        <v>107</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16.5" customHeight="1">
      <c r="A85" s="38"/>
      <c r="B85" s="39"/>
      <c r="C85" s="40"/>
      <c r="D85" s="40"/>
      <c r="E85" s="174" t="str">
        <f>E7</f>
        <v>OPĚRNA STĚNA A KOMUNIKACE K MÁRNICI</v>
      </c>
      <c r="F85" s="32"/>
      <c r="G85" s="32"/>
      <c r="H85" s="32"/>
      <c r="I85" s="40"/>
      <c r="J85" s="40"/>
      <c r="K85" s="40"/>
      <c r="L85" s="63"/>
      <c r="S85" s="38"/>
      <c r="T85" s="38"/>
      <c r="U85" s="38"/>
      <c r="V85" s="38"/>
      <c r="W85" s="38"/>
      <c r="X85" s="38"/>
      <c r="Y85" s="38"/>
      <c r="Z85" s="38"/>
      <c r="AA85" s="38"/>
      <c r="AB85" s="38"/>
      <c r="AC85" s="38"/>
      <c r="AD85" s="38"/>
      <c r="AE85" s="38"/>
    </row>
    <row r="86" s="2" customFormat="1" ht="12" customHeight="1">
      <c r="A86" s="38"/>
      <c r="B86" s="39"/>
      <c r="C86" s="32" t="s">
        <v>105</v>
      </c>
      <c r="D86" s="40"/>
      <c r="E86" s="40"/>
      <c r="F86" s="40"/>
      <c r="G86" s="40"/>
      <c r="H86" s="40"/>
      <c r="I86" s="40"/>
      <c r="J86" s="40"/>
      <c r="K86" s="40"/>
      <c r="L86" s="63"/>
      <c r="S86" s="38"/>
      <c r="T86" s="38"/>
      <c r="U86" s="38"/>
      <c r="V86" s="38"/>
      <c r="W86" s="38"/>
      <c r="X86" s="38"/>
      <c r="Y86" s="38"/>
      <c r="Z86" s="38"/>
      <c r="AA86" s="38"/>
      <c r="AB86" s="38"/>
      <c r="AC86" s="38"/>
      <c r="AD86" s="38"/>
      <c r="AE86" s="38"/>
    </row>
    <row r="87" s="2" customFormat="1" ht="16.5" customHeight="1">
      <c r="A87" s="38"/>
      <c r="B87" s="39"/>
      <c r="C87" s="40"/>
      <c r="D87" s="40"/>
      <c r="E87" s="76" t="str">
        <f>E9</f>
        <v>SO 601 - Zpevněné plochy</v>
      </c>
      <c r="F87" s="40"/>
      <c r="G87" s="40"/>
      <c r="H87" s="40"/>
      <c r="I87" s="40"/>
      <c r="J87" s="40"/>
      <c r="K87" s="40"/>
      <c r="L87" s="63"/>
      <c r="S87" s="38"/>
      <c r="T87" s="38"/>
      <c r="U87" s="38"/>
      <c r="V87" s="38"/>
      <c r="W87" s="38"/>
      <c r="X87" s="38"/>
      <c r="Y87" s="38"/>
      <c r="Z87" s="38"/>
      <c r="AA87" s="38"/>
      <c r="AB87" s="38"/>
      <c r="AC87" s="38"/>
      <c r="AD87" s="38"/>
      <c r="AE87" s="38"/>
    </row>
    <row r="88"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2" customHeight="1">
      <c r="A89" s="38"/>
      <c r="B89" s="39"/>
      <c r="C89" s="32" t="s">
        <v>20</v>
      </c>
      <c r="D89" s="40"/>
      <c r="E89" s="40"/>
      <c r="F89" s="27" t="str">
        <f>F12</f>
        <v>Rokycany</v>
      </c>
      <c r="G89" s="40"/>
      <c r="H89" s="40"/>
      <c r="I89" s="32" t="s">
        <v>22</v>
      </c>
      <c r="J89" s="79" t="str">
        <f>IF(J12="","",J12)</f>
        <v>19. 3. 2026</v>
      </c>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25.65" customHeight="1">
      <c r="A91" s="38"/>
      <c r="B91" s="39"/>
      <c r="C91" s="32" t="s">
        <v>24</v>
      </c>
      <c r="D91" s="40"/>
      <c r="E91" s="40"/>
      <c r="F91" s="27" t="str">
        <f>E15</f>
        <v xml:space="preserve"> </v>
      </c>
      <c r="G91" s="40"/>
      <c r="H91" s="40"/>
      <c r="I91" s="32" t="s">
        <v>30</v>
      </c>
      <c r="J91" s="36" t="str">
        <f>E21</f>
        <v>SIEBERT + TALAŠ, spol. s r.o.</v>
      </c>
      <c r="K91" s="40"/>
      <c r="L91" s="63"/>
      <c r="S91" s="38"/>
      <c r="T91" s="38"/>
      <c r="U91" s="38"/>
      <c r="V91" s="38"/>
      <c r="W91" s="38"/>
      <c r="X91" s="38"/>
      <c r="Y91" s="38"/>
      <c r="Z91" s="38"/>
      <c r="AA91" s="38"/>
      <c r="AB91" s="38"/>
      <c r="AC91" s="38"/>
      <c r="AD91" s="38"/>
      <c r="AE91" s="38"/>
    </row>
    <row r="92" s="2" customFormat="1" ht="25.65" customHeight="1">
      <c r="A92" s="38"/>
      <c r="B92" s="39"/>
      <c r="C92" s="32" t="s">
        <v>28</v>
      </c>
      <c r="D92" s="40"/>
      <c r="E92" s="40"/>
      <c r="F92" s="27" t="str">
        <f>IF(E18="","",E18)</f>
        <v>Vyplň údaj</v>
      </c>
      <c r="G92" s="40"/>
      <c r="H92" s="40"/>
      <c r="I92" s="32" t="s">
        <v>35</v>
      </c>
      <c r="J92" s="36" t="str">
        <f>E24</f>
        <v>SIEBERT + TALAŠ, spol. s r.o.</v>
      </c>
      <c r="K92" s="40"/>
      <c r="L92" s="63"/>
      <c r="S92" s="38"/>
      <c r="T92" s="38"/>
      <c r="U92" s="38"/>
      <c r="V92" s="38"/>
      <c r="W92" s="38"/>
      <c r="X92" s="38"/>
      <c r="Y92" s="38"/>
      <c r="Z92" s="38"/>
      <c r="AA92" s="38"/>
      <c r="AB92" s="38"/>
      <c r="AC92" s="38"/>
      <c r="AD92" s="38"/>
      <c r="AE92" s="38"/>
    </row>
    <row r="93"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s="2" customFormat="1" ht="29.28" customHeight="1">
      <c r="A94" s="38"/>
      <c r="B94" s="39"/>
      <c r="C94" s="175" t="s">
        <v>108</v>
      </c>
      <c r="D94" s="176"/>
      <c r="E94" s="176"/>
      <c r="F94" s="176"/>
      <c r="G94" s="176"/>
      <c r="H94" s="176"/>
      <c r="I94" s="176"/>
      <c r="J94" s="177" t="s">
        <v>109</v>
      </c>
      <c r="K94" s="176"/>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2.8" customHeight="1">
      <c r="A96" s="38"/>
      <c r="B96" s="39"/>
      <c r="C96" s="178" t="s">
        <v>110</v>
      </c>
      <c r="D96" s="40"/>
      <c r="E96" s="40"/>
      <c r="F96" s="40"/>
      <c r="G96" s="40"/>
      <c r="H96" s="40"/>
      <c r="I96" s="40"/>
      <c r="J96" s="110">
        <f>J121</f>
        <v>0</v>
      </c>
      <c r="K96" s="40"/>
      <c r="L96" s="63"/>
      <c r="S96" s="38"/>
      <c r="T96" s="38"/>
      <c r="U96" s="38"/>
      <c r="V96" s="38"/>
      <c r="W96" s="38"/>
      <c r="X96" s="38"/>
      <c r="Y96" s="38"/>
      <c r="Z96" s="38"/>
      <c r="AA96" s="38"/>
      <c r="AB96" s="38"/>
      <c r="AC96" s="38"/>
      <c r="AD96" s="38"/>
      <c r="AE96" s="38"/>
      <c r="AU96" s="17" t="s">
        <v>111</v>
      </c>
    </row>
    <row r="97" s="9" customFormat="1" ht="24.96" customHeight="1">
      <c r="A97" s="9"/>
      <c r="B97" s="179"/>
      <c r="C97" s="180"/>
      <c r="D97" s="181" t="s">
        <v>310</v>
      </c>
      <c r="E97" s="182"/>
      <c r="F97" s="182"/>
      <c r="G97" s="182"/>
      <c r="H97" s="182"/>
      <c r="I97" s="182"/>
      <c r="J97" s="183">
        <f>J122</f>
        <v>0</v>
      </c>
      <c r="K97" s="180"/>
      <c r="L97" s="184"/>
      <c r="S97" s="9"/>
      <c r="T97" s="9"/>
      <c r="U97" s="9"/>
      <c r="V97" s="9"/>
      <c r="W97" s="9"/>
      <c r="X97" s="9"/>
      <c r="Y97" s="9"/>
      <c r="Z97" s="9"/>
      <c r="AA97" s="9"/>
      <c r="AB97" s="9"/>
      <c r="AC97" s="9"/>
      <c r="AD97" s="9"/>
      <c r="AE97" s="9"/>
    </row>
    <row r="98" s="9" customFormat="1" ht="24.96" customHeight="1">
      <c r="A98" s="9"/>
      <c r="B98" s="179"/>
      <c r="C98" s="180"/>
      <c r="D98" s="181" t="s">
        <v>471</v>
      </c>
      <c r="E98" s="182"/>
      <c r="F98" s="182"/>
      <c r="G98" s="182"/>
      <c r="H98" s="182"/>
      <c r="I98" s="182"/>
      <c r="J98" s="183">
        <f>J140</f>
        <v>0</v>
      </c>
      <c r="K98" s="180"/>
      <c r="L98" s="184"/>
      <c r="S98" s="9"/>
      <c r="T98" s="9"/>
      <c r="U98" s="9"/>
      <c r="V98" s="9"/>
      <c r="W98" s="9"/>
      <c r="X98" s="9"/>
      <c r="Y98" s="9"/>
      <c r="Z98" s="9"/>
      <c r="AA98" s="9"/>
      <c r="AB98" s="9"/>
      <c r="AC98" s="9"/>
      <c r="AD98" s="9"/>
      <c r="AE98" s="9"/>
    </row>
    <row r="99" s="9" customFormat="1" ht="24.96" customHeight="1">
      <c r="A99" s="9"/>
      <c r="B99" s="179"/>
      <c r="C99" s="180"/>
      <c r="D99" s="181" t="s">
        <v>114</v>
      </c>
      <c r="E99" s="182"/>
      <c r="F99" s="182"/>
      <c r="G99" s="182"/>
      <c r="H99" s="182"/>
      <c r="I99" s="182"/>
      <c r="J99" s="183">
        <f>J211</f>
        <v>0</v>
      </c>
      <c r="K99" s="180"/>
      <c r="L99" s="184"/>
      <c r="S99" s="9"/>
      <c r="T99" s="9"/>
      <c r="U99" s="9"/>
      <c r="V99" s="9"/>
      <c r="W99" s="9"/>
      <c r="X99" s="9"/>
      <c r="Y99" s="9"/>
      <c r="Z99" s="9"/>
      <c r="AA99" s="9"/>
      <c r="AB99" s="9"/>
      <c r="AC99" s="9"/>
      <c r="AD99" s="9"/>
      <c r="AE99" s="9"/>
    </row>
    <row r="100" s="9" customFormat="1" ht="24.96" customHeight="1">
      <c r="A100" s="9"/>
      <c r="B100" s="179"/>
      <c r="C100" s="180"/>
      <c r="D100" s="181" t="s">
        <v>472</v>
      </c>
      <c r="E100" s="182"/>
      <c r="F100" s="182"/>
      <c r="G100" s="182"/>
      <c r="H100" s="182"/>
      <c r="I100" s="182"/>
      <c r="J100" s="183">
        <f>J287</f>
        <v>0</v>
      </c>
      <c r="K100" s="180"/>
      <c r="L100" s="184"/>
      <c r="S100" s="9"/>
      <c r="T100" s="9"/>
      <c r="U100" s="9"/>
      <c r="V100" s="9"/>
      <c r="W100" s="9"/>
      <c r="X100" s="9"/>
      <c r="Y100" s="9"/>
      <c r="Z100" s="9"/>
      <c r="AA100" s="9"/>
      <c r="AB100" s="9"/>
      <c r="AC100" s="9"/>
      <c r="AD100" s="9"/>
      <c r="AE100" s="9"/>
    </row>
    <row r="101" s="9" customFormat="1" ht="24.96" customHeight="1">
      <c r="A101" s="9"/>
      <c r="B101" s="179"/>
      <c r="C101" s="180"/>
      <c r="D101" s="181" t="s">
        <v>316</v>
      </c>
      <c r="E101" s="182"/>
      <c r="F101" s="182"/>
      <c r="G101" s="182"/>
      <c r="H101" s="182"/>
      <c r="I101" s="182"/>
      <c r="J101" s="183">
        <f>J297</f>
        <v>0</v>
      </c>
      <c r="K101" s="180"/>
      <c r="L101" s="184"/>
      <c r="S101" s="9"/>
      <c r="T101" s="9"/>
      <c r="U101" s="9"/>
      <c r="V101" s="9"/>
      <c r="W101" s="9"/>
      <c r="X101" s="9"/>
      <c r="Y101" s="9"/>
      <c r="Z101" s="9"/>
      <c r="AA101" s="9"/>
      <c r="AB101" s="9"/>
      <c r="AC101" s="9"/>
      <c r="AD101" s="9"/>
      <c r="AE101" s="9"/>
    </row>
    <row r="102" s="2" customFormat="1" ht="21.84" customHeight="1">
      <c r="A102" s="38"/>
      <c r="B102" s="39"/>
      <c r="C102" s="40"/>
      <c r="D102" s="40"/>
      <c r="E102" s="40"/>
      <c r="F102" s="40"/>
      <c r="G102" s="40"/>
      <c r="H102" s="40"/>
      <c r="I102" s="40"/>
      <c r="J102" s="40"/>
      <c r="K102" s="40"/>
      <c r="L102" s="63"/>
      <c r="S102" s="38"/>
      <c r="T102" s="38"/>
      <c r="U102" s="38"/>
      <c r="V102" s="38"/>
      <c r="W102" s="38"/>
      <c r="X102" s="38"/>
      <c r="Y102" s="38"/>
      <c r="Z102" s="38"/>
      <c r="AA102" s="38"/>
      <c r="AB102" s="38"/>
      <c r="AC102" s="38"/>
      <c r="AD102" s="38"/>
      <c r="AE102" s="38"/>
    </row>
    <row r="103" s="2" customFormat="1" ht="6.96" customHeight="1">
      <c r="A103" s="38"/>
      <c r="B103" s="66"/>
      <c r="C103" s="67"/>
      <c r="D103" s="67"/>
      <c r="E103" s="67"/>
      <c r="F103" s="67"/>
      <c r="G103" s="67"/>
      <c r="H103" s="67"/>
      <c r="I103" s="67"/>
      <c r="J103" s="67"/>
      <c r="K103" s="67"/>
      <c r="L103" s="63"/>
      <c r="S103" s="38"/>
      <c r="T103" s="38"/>
      <c r="U103" s="38"/>
      <c r="V103" s="38"/>
      <c r="W103" s="38"/>
      <c r="X103" s="38"/>
      <c r="Y103" s="38"/>
      <c r="Z103" s="38"/>
      <c r="AA103" s="38"/>
      <c r="AB103" s="38"/>
      <c r="AC103" s="38"/>
      <c r="AD103" s="38"/>
      <c r="AE103" s="38"/>
    </row>
    <row r="107" s="2" customFormat="1" ht="6.96" customHeight="1">
      <c r="A107" s="38"/>
      <c r="B107" s="68"/>
      <c r="C107" s="69"/>
      <c r="D107" s="69"/>
      <c r="E107" s="69"/>
      <c r="F107" s="69"/>
      <c r="G107" s="69"/>
      <c r="H107" s="69"/>
      <c r="I107" s="69"/>
      <c r="J107" s="69"/>
      <c r="K107" s="69"/>
      <c r="L107" s="63"/>
      <c r="S107" s="38"/>
      <c r="T107" s="38"/>
      <c r="U107" s="38"/>
      <c r="V107" s="38"/>
      <c r="W107" s="38"/>
      <c r="X107" s="38"/>
      <c r="Y107" s="38"/>
      <c r="Z107" s="38"/>
      <c r="AA107" s="38"/>
      <c r="AB107" s="38"/>
      <c r="AC107" s="38"/>
      <c r="AD107" s="38"/>
      <c r="AE107" s="38"/>
    </row>
    <row r="108" s="2" customFormat="1" ht="24.96" customHeight="1">
      <c r="A108" s="38"/>
      <c r="B108" s="39"/>
      <c r="C108" s="23" t="s">
        <v>116</v>
      </c>
      <c r="D108" s="40"/>
      <c r="E108" s="40"/>
      <c r="F108" s="40"/>
      <c r="G108" s="40"/>
      <c r="H108" s="40"/>
      <c r="I108" s="40"/>
      <c r="J108" s="40"/>
      <c r="K108" s="40"/>
      <c r="L108" s="63"/>
      <c r="S108" s="38"/>
      <c r="T108" s="38"/>
      <c r="U108" s="38"/>
      <c r="V108" s="38"/>
      <c r="W108" s="38"/>
      <c r="X108" s="38"/>
      <c r="Y108" s="38"/>
      <c r="Z108" s="38"/>
      <c r="AA108" s="38"/>
      <c r="AB108" s="38"/>
      <c r="AC108" s="38"/>
      <c r="AD108" s="38"/>
      <c r="AE108" s="38"/>
    </row>
    <row r="109" s="2" customFormat="1" ht="6.96" customHeight="1">
      <c r="A109" s="38"/>
      <c r="B109" s="39"/>
      <c r="C109" s="40"/>
      <c r="D109" s="40"/>
      <c r="E109" s="40"/>
      <c r="F109" s="40"/>
      <c r="G109" s="40"/>
      <c r="H109" s="40"/>
      <c r="I109" s="40"/>
      <c r="J109" s="40"/>
      <c r="K109" s="40"/>
      <c r="L109" s="63"/>
      <c r="S109" s="38"/>
      <c r="T109" s="38"/>
      <c r="U109" s="38"/>
      <c r="V109" s="38"/>
      <c r="W109" s="38"/>
      <c r="X109" s="38"/>
      <c r="Y109" s="38"/>
      <c r="Z109" s="38"/>
      <c r="AA109" s="38"/>
      <c r="AB109" s="38"/>
      <c r="AC109" s="38"/>
      <c r="AD109" s="38"/>
      <c r="AE109" s="38"/>
    </row>
    <row r="110" s="2" customFormat="1" ht="12" customHeight="1">
      <c r="A110" s="38"/>
      <c r="B110" s="39"/>
      <c r="C110" s="32" t="s">
        <v>16</v>
      </c>
      <c r="D110" s="40"/>
      <c r="E110" s="40"/>
      <c r="F110" s="40"/>
      <c r="G110" s="40"/>
      <c r="H110" s="40"/>
      <c r="I110" s="40"/>
      <c r="J110" s="40"/>
      <c r="K110" s="40"/>
      <c r="L110" s="63"/>
      <c r="S110" s="38"/>
      <c r="T110" s="38"/>
      <c r="U110" s="38"/>
      <c r="V110" s="38"/>
      <c r="W110" s="38"/>
      <c r="X110" s="38"/>
      <c r="Y110" s="38"/>
      <c r="Z110" s="38"/>
      <c r="AA110" s="38"/>
      <c r="AB110" s="38"/>
      <c r="AC110" s="38"/>
      <c r="AD110" s="38"/>
      <c r="AE110" s="38"/>
    </row>
    <row r="111" s="2" customFormat="1" ht="16.5" customHeight="1">
      <c r="A111" s="38"/>
      <c r="B111" s="39"/>
      <c r="C111" s="40"/>
      <c r="D111" s="40"/>
      <c r="E111" s="174" t="str">
        <f>E7</f>
        <v>OPĚRNA STĚNA A KOMUNIKACE K MÁRNICI</v>
      </c>
      <c r="F111" s="32"/>
      <c r="G111" s="32"/>
      <c r="H111" s="32"/>
      <c r="I111" s="40"/>
      <c r="J111" s="40"/>
      <c r="K111" s="40"/>
      <c r="L111" s="63"/>
      <c r="S111" s="38"/>
      <c r="T111" s="38"/>
      <c r="U111" s="38"/>
      <c r="V111" s="38"/>
      <c r="W111" s="38"/>
      <c r="X111" s="38"/>
      <c r="Y111" s="38"/>
      <c r="Z111" s="38"/>
      <c r="AA111" s="38"/>
      <c r="AB111" s="38"/>
      <c r="AC111" s="38"/>
      <c r="AD111" s="38"/>
      <c r="AE111" s="38"/>
    </row>
    <row r="112" s="2" customFormat="1" ht="12" customHeight="1">
      <c r="A112" s="38"/>
      <c r="B112" s="39"/>
      <c r="C112" s="32" t="s">
        <v>105</v>
      </c>
      <c r="D112" s="40"/>
      <c r="E112" s="40"/>
      <c r="F112" s="40"/>
      <c r="G112" s="40"/>
      <c r="H112" s="40"/>
      <c r="I112" s="40"/>
      <c r="J112" s="40"/>
      <c r="K112" s="40"/>
      <c r="L112" s="63"/>
      <c r="S112" s="38"/>
      <c r="T112" s="38"/>
      <c r="U112" s="38"/>
      <c r="V112" s="38"/>
      <c r="W112" s="38"/>
      <c r="X112" s="38"/>
      <c r="Y112" s="38"/>
      <c r="Z112" s="38"/>
      <c r="AA112" s="38"/>
      <c r="AB112" s="38"/>
      <c r="AC112" s="38"/>
      <c r="AD112" s="38"/>
      <c r="AE112" s="38"/>
    </row>
    <row r="113" s="2" customFormat="1" ht="16.5" customHeight="1">
      <c r="A113" s="38"/>
      <c r="B113" s="39"/>
      <c r="C113" s="40"/>
      <c r="D113" s="40"/>
      <c r="E113" s="76" t="str">
        <f>E9</f>
        <v>SO 601 - Zpevněné plochy</v>
      </c>
      <c r="F113" s="40"/>
      <c r="G113" s="40"/>
      <c r="H113" s="40"/>
      <c r="I113" s="40"/>
      <c r="J113" s="40"/>
      <c r="K113" s="40"/>
      <c r="L113" s="63"/>
      <c r="S113" s="38"/>
      <c r="T113" s="38"/>
      <c r="U113" s="38"/>
      <c r="V113" s="38"/>
      <c r="W113" s="38"/>
      <c r="X113" s="38"/>
      <c r="Y113" s="38"/>
      <c r="Z113" s="38"/>
      <c r="AA113" s="38"/>
      <c r="AB113" s="38"/>
      <c r="AC113" s="38"/>
      <c r="AD113" s="38"/>
      <c r="AE113" s="38"/>
    </row>
    <row r="114" s="2" customFormat="1" ht="6.96" customHeight="1">
      <c r="A114" s="38"/>
      <c r="B114" s="39"/>
      <c r="C114" s="40"/>
      <c r="D114" s="40"/>
      <c r="E114" s="40"/>
      <c r="F114" s="40"/>
      <c r="G114" s="40"/>
      <c r="H114" s="40"/>
      <c r="I114" s="40"/>
      <c r="J114" s="40"/>
      <c r="K114" s="40"/>
      <c r="L114" s="63"/>
      <c r="S114" s="38"/>
      <c r="T114" s="38"/>
      <c r="U114" s="38"/>
      <c r="V114" s="38"/>
      <c r="W114" s="38"/>
      <c r="X114" s="38"/>
      <c r="Y114" s="38"/>
      <c r="Z114" s="38"/>
      <c r="AA114" s="38"/>
      <c r="AB114" s="38"/>
      <c r="AC114" s="38"/>
      <c r="AD114" s="38"/>
      <c r="AE114" s="38"/>
    </row>
    <row r="115" s="2" customFormat="1" ht="12" customHeight="1">
      <c r="A115" s="38"/>
      <c r="B115" s="39"/>
      <c r="C115" s="32" t="s">
        <v>20</v>
      </c>
      <c r="D115" s="40"/>
      <c r="E115" s="40"/>
      <c r="F115" s="27" t="str">
        <f>F12</f>
        <v>Rokycany</v>
      </c>
      <c r="G115" s="40"/>
      <c r="H115" s="40"/>
      <c r="I115" s="32" t="s">
        <v>22</v>
      </c>
      <c r="J115" s="79" t="str">
        <f>IF(J12="","",J12)</f>
        <v>19. 3. 2026</v>
      </c>
      <c r="K115" s="40"/>
      <c r="L115" s="63"/>
      <c r="S115" s="38"/>
      <c r="T115" s="38"/>
      <c r="U115" s="38"/>
      <c r="V115" s="38"/>
      <c r="W115" s="38"/>
      <c r="X115" s="38"/>
      <c r="Y115" s="38"/>
      <c r="Z115" s="38"/>
      <c r="AA115" s="38"/>
      <c r="AB115" s="38"/>
      <c r="AC115" s="38"/>
      <c r="AD115" s="38"/>
      <c r="AE115" s="38"/>
    </row>
    <row r="116" s="2" customFormat="1" ht="6.96" customHeight="1">
      <c r="A116" s="38"/>
      <c r="B116" s="39"/>
      <c r="C116" s="40"/>
      <c r="D116" s="40"/>
      <c r="E116" s="40"/>
      <c r="F116" s="40"/>
      <c r="G116" s="40"/>
      <c r="H116" s="40"/>
      <c r="I116" s="40"/>
      <c r="J116" s="40"/>
      <c r="K116" s="40"/>
      <c r="L116" s="63"/>
      <c r="S116" s="38"/>
      <c r="T116" s="38"/>
      <c r="U116" s="38"/>
      <c r="V116" s="38"/>
      <c r="W116" s="38"/>
      <c r="X116" s="38"/>
      <c r="Y116" s="38"/>
      <c r="Z116" s="38"/>
      <c r="AA116" s="38"/>
      <c r="AB116" s="38"/>
      <c r="AC116" s="38"/>
      <c r="AD116" s="38"/>
      <c r="AE116" s="38"/>
    </row>
    <row r="117" s="2" customFormat="1" ht="25.65" customHeight="1">
      <c r="A117" s="38"/>
      <c r="B117" s="39"/>
      <c r="C117" s="32" t="s">
        <v>24</v>
      </c>
      <c r="D117" s="40"/>
      <c r="E117" s="40"/>
      <c r="F117" s="27" t="str">
        <f>E15</f>
        <v xml:space="preserve"> </v>
      </c>
      <c r="G117" s="40"/>
      <c r="H117" s="40"/>
      <c r="I117" s="32" t="s">
        <v>30</v>
      </c>
      <c r="J117" s="36" t="str">
        <f>E21</f>
        <v>SIEBERT + TALAŠ, spol. s r.o.</v>
      </c>
      <c r="K117" s="40"/>
      <c r="L117" s="63"/>
      <c r="S117" s="38"/>
      <c r="T117" s="38"/>
      <c r="U117" s="38"/>
      <c r="V117" s="38"/>
      <c r="W117" s="38"/>
      <c r="X117" s="38"/>
      <c r="Y117" s="38"/>
      <c r="Z117" s="38"/>
      <c r="AA117" s="38"/>
      <c r="AB117" s="38"/>
      <c r="AC117" s="38"/>
      <c r="AD117" s="38"/>
      <c r="AE117" s="38"/>
    </row>
    <row r="118" s="2" customFormat="1" ht="25.65" customHeight="1">
      <c r="A118" s="38"/>
      <c r="B118" s="39"/>
      <c r="C118" s="32" t="s">
        <v>28</v>
      </c>
      <c r="D118" s="40"/>
      <c r="E118" s="40"/>
      <c r="F118" s="27" t="str">
        <f>IF(E18="","",E18)</f>
        <v>Vyplň údaj</v>
      </c>
      <c r="G118" s="40"/>
      <c r="H118" s="40"/>
      <c r="I118" s="32" t="s">
        <v>35</v>
      </c>
      <c r="J118" s="36" t="str">
        <f>E24</f>
        <v>SIEBERT + TALAŠ, spol. s r.o.</v>
      </c>
      <c r="K118" s="40"/>
      <c r="L118" s="63"/>
      <c r="S118" s="38"/>
      <c r="T118" s="38"/>
      <c r="U118" s="38"/>
      <c r="V118" s="38"/>
      <c r="W118" s="38"/>
      <c r="X118" s="38"/>
      <c r="Y118" s="38"/>
      <c r="Z118" s="38"/>
      <c r="AA118" s="38"/>
      <c r="AB118" s="38"/>
      <c r="AC118" s="38"/>
      <c r="AD118" s="38"/>
      <c r="AE118" s="38"/>
    </row>
    <row r="119" s="2" customFormat="1" ht="10.32" customHeight="1">
      <c r="A119" s="38"/>
      <c r="B119" s="39"/>
      <c r="C119" s="40"/>
      <c r="D119" s="40"/>
      <c r="E119" s="40"/>
      <c r="F119" s="40"/>
      <c r="G119" s="40"/>
      <c r="H119" s="40"/>
      <c r="I119" s="40"/>
      <c r="J119" s="40"/>
      <c r="K119" s="40"/>
      <c r="L119" s="63"/>
      <c r="S119" s="38"/>
      <c r="T119" s="38"/>
      <c r="U119" s="38"/>
      <c r="V119" s="38"/>
      <c r="W119" s="38"/>
      <c r="X119" s="38"/>
      <c r="Y119" s="38"/>
      <c r="Z119" s="38"/>
      <c r="AA119" s="38"/>
      <c r="AB119" s="38"/>
      <c r="AC119" s="38"/>
      <c r="AD119" s="38"/>
      <c r="AE119" s="38"/>
    </row>
    <row r="120" s="10" customFormat="1" ht="29.28" customHeight="1">
      <c r="A120" s="185"/>
      <c r="B120" s="186"/>
      <c r="C120" s="187" t="s">
        <v>117</v>
      </c>
      <c r="D120" s="188" t="s">
        <v>63</v>
      </c>
      <c r="E120" s="188" t="s">
        <v>59</v>
      </c>
      <c r="F120" s="188" t="s">
        <v>60</v>
      </c>
      <c r="G120" s="188" t="s">
        <v>118</v>
      </c>
      <c r="H120" s="188" t="s">
        <v>119</v>
      </c>
      <c r="I120" s="188" t="s">
        <v>120</v>
      </c>
      <c r="J120" s="188" t="s">
        <v>109</v>
      </c>
      <c r="K120" s="189" t="s">
        <v>121</v>
      </c>
      <c r="L120" s="190"/>
      <c r="M120" s="100" t="s">
        <v>1</v>
      </c>
      <c r="N120" s="101" t="s">
        <v>42</v>
      </c>
      <c r="O120" s="101" t="s">
        <v>122</v>
      </c>
      <c r="P120" s="101" t="s">
        <v>123</v>
      </c>
      <c r="Q120" s="101" t="s">
        <v>124</v>
      </c>
      <c r="R120" s="101" t="s">
        <v>125</v>
      </c>
      <c r="S120" s="101" t="s">
        <v>126</v>
      </c>
      <c r="T120" s="102" t="s">
        <v>127</v>
      </c>
      <c r="U120" s="185"/>
      <c r="V120" s="185"/>
      <c r="W120" s="185"/>
      <c r="X120" s="185"/>
      <c r="Y120" s="185"/>
      <c r="Z120" s="185"/>
      <c r="AA120" s="185"/>
      <c r="AB120" s="185"/>
      <c r="AC120" s="185"/>
      <c r="AD120" s="185"/>
      <c r="AE120" s="185"/>
    </row>
    <row r="121" s="2" customFormat="1" ht="22.8" customHeight="1">
      <c r="A121" s="38"/>
      <c r="B121" s="39"/>
      <c r="C121" s="107" t="s">
        <v>128</v>
      </c>
      <c r="D121" s="40"/>
      <c r="E121" s="40"/>
      <c r="F121" s="40"/>
      <c r="G121" s="40"/>
      <c r="H121" s="40"/>
      <c r="I121" s="40"/>
      <c r="J121" s="191">
        <f>BK121</f>
        <v>0</v>
      </c>
      <c r="K121" s="40"/>
      <c r="L121" s="44"/>
      <c r="M121" s="103"/>
      <c r="N121" s="192"/>
      <c r="O121" s="104"/>
      <c r="P121" s="193">
        <f>P122+P140+P211+P287+P297</f>
        <v>0</v>
      </c>
      <c r="Q121" s="104"/>
      <c r="R121" s="193">
        <f>R122+R140+R211+R287+R297</f>
        <v>637.46565919999989</v>
      </c>
      <c r="S121" s="104"/>
      <c r="T121" s="194">
        <f>T122+T140+T211+T287+T297</f>
        <v>0</v>
      </c>
      <c r="U121" s="38"/>
      <c r="V121" s="38"/>
      <c r="W121" s="38"/>
      <c r="X121" s="38"/>
      <c r="Y121" s="38"/>
      <c r="Z121" s="38"/>
      <c r="AA121" s="38"/>
      <c r="AB121" s="38"/>
      <c r="AC121" s="38"/>
      <c r="AD121" s="38"/>
      <c r="AE121" s="38"/>
      <c r="AT121" s="17" t="s">
        <v>77</v>
      </c>
      <c r="AU121" s="17" t="s">
        <v>111</v>
      </c>
      <c r="BK121" s="195">
        <f>BK122+BK140+BK211+BK287+BK297</f>
        <v>0</v>
      </c>
    </row>
    <row r="122" s="11" customFormat="1" ht="25.92" customHeight="1">
      <c r="A122" s="11"/>
      <c r="B122" s="196"/>
      <c r="C122" s="197"/>
      <c r="D122" s="198" t="s">
        <v>77</v>
      </c>
      <c r="E122" s="199" t="s">
        <v>86</v>
      </c>
      <c r="F122" s="199" t="s">
        <v>317</v>
      </c>
      <c r="G122" s="197"/>
      <c r="H122" s="197"/>
      <c r="I122" s="200"/>
      <c r="J122" s="201">
        <f>BK122</f>
        <v>0</v>
      </c>
      <c r="K122" s="197"/>
      <c r="L122" s="202"/>
      <c r="M122" s="203"/>
      <c r="N122" s="204"/>
      <c r="O122" s="204"/>
      <c r="P122" s="205">
        <f>SUM(P123:P139)</f>
        <v>0</v>
      </c>
      <c r="Q122" s="204"/>
      <c r="R122" s="205">
        <f>SUM(R123:R139)</f>
        <v>27.111999999999998</v>
      </c>
      <c r="S122" s="204"/>
      <c r="T122" s="206">
        <f>SUM(T123:T139)</f>
        <v>0</v>
      </c>
      <c r="U122" s="11"/>
      <c r="V122" s="11"/>
      <c r="W122" s="11"/>
      <c r="X122" s="11"/>
      <c r="Y122" s="11"/>
      <c r="Z122" s="11"/>
      <c r="AA122" s="11"/>
      <c r="AB122" s="11"/>
      <c r="AC122" s="11"/>
      <c r="AD122" s="11"/>
      <c r="AE122" s="11"/>
      <c r="AR122" s="207" t="s">
        <v>86</v>
      </c>
      <c r="AT122" s="208" t="s">
        <v>77</v>
      </c>
      <c r="AU122" s="208" t="s">
        <v>78</v>
      </c>
      <c r="AY122" s="207" t="s">
        <v>130</v>
      </c>
      <c r="BK122" s="209">
        <f>SUM(BK123:BK139)</f>
        <v>0</v>
      </c>
    </row>
    <row r="123" s="2" customFormat="1" ht="24.15" customHeight="1">
      <c r="A123" s="38"/>
      <c r="B123" s="39"/>
      <c r="C123" s="210" t="s">
        <v>86</v>
      </c>
      <c r="D123" s="210" t="s">
        <v>131</v>
      </c>
      <c r="E123" s="211" t="s">
        <v>473</v>
      </c>
      <c r="F123" s="212" t="s">
        <v>474</v>
      </c>
      <c r="G123" s="213" t="s">
        <v>161</v>
      </c>
      <c r="H123" s="214">
        <v>1113</v>
      </c>
      <c r="I123" s="215"/>
      <c r="J123" s="216">
        <f>ROUND(I123*H123,2)</f>
        <v>0</v>
      </c>
      <c r="K123" s="212" t="s">
        <v>150</v>
      </c>
      <c r="L123" s="44"/>
      <c r="M123" s="217" t="s">
        <v>1</v>
      </c>
      <c r="N123" s="218" t="s">
        <v>43</v>
      </c>
      <c r="O123" s="91"/>
      <c r="P123" s="219">
        <f>O123*H123</f>
        <v>0</v>
      </c>
      <c r="Q123" s="219">
        <v>0</v>
      </c>
      <c r="R123" s="219">
        <f>Q123*H123</f>
        <v>0</v>
      </c>
      <c r="S123" s="219">
        <v>0</v>
      </c>
      <c r="T123" s="220">
        <f>S123*H123</f>
        <v>0</v>
      </c>
      <c r="U123" s="38"/>
      <c r="V123" s="38"/>
      <c r="W123" s="38"/>
      <c r="X123" s="38"/>
      <c r="Y123" s="38"/>
      <c r="Z123" s="38"/>
      <c r="AA123" s="38"/>
      <c r="AB123" s="38"/>
      <c r="AC123" s="38"/>
      <c r="AD123" s="38"/>
      <c r="AE123" s="38"/>
      <c r="AR123" s="221" t="s">
        <v>136</v>
      </c>
      <c r="AT123" s="221" t="s">
        <v>131</v>
      </c>
      <c r="AU123" s="221" t="s">
        <v>86</v>
      </c>
      <c r="AY123" s="17" t="s">
        <v>130</v>
      </c>
      <c r="BE123" s="222">
        <f>IF(N123="základní",J123,0)</f>
        <v>0</v>
      </c>
      <c r="BF123" s="222">
        <f>IF(N123="snížená",J123,0)</f>
        <v>0</v>
      </c>
      <c r="BG123" s="222">
        <f>IF(N123="zákl. přenesená",J123,0)</f>
        <v>0</v>
      </c>
      <c r="BH123" s="222">
        <f>IF(N123="sníž. přenesená",J123,0)</f>
        <v>0</v>
      </c>
      <c r="BI123" s="222">
        <f>IF(N123="nulová",J123,0)</f>
        <v>0</v>
      </c>
      <c r="BJ123" s="17" t="s">
        <v>86</v>
      </c>
      <c r="BK123" s="222">
        <f>ROUND(I123*H123,2)</f>
        <v>0</v>
      </c>
      <c r="BL123" s="17" t="s">
        <v>136</v>
      </c>
      <c r="BM123" s="221" t="s">
        <v>88</v>
      </c>
    </row>
    <row r="124" s="2" customFormat="1">
      <c r="A124" s="38"/>
      <c r="B124" s="39"/>
      <c r="C124" s="40"/>
      <c r="D124" s="223" t="s">
        <v>152</v>
      </c>
      <c r="E124" s="40"/>
      <c r="F124" s="224" t="s">
        <v>475</v>
      </c>
      <c r="G124" s="40"/>
      <c r="H124" s="40"/>
      <c r="I124" s="225"/>
      <c r="J124" s="40"/>
      <c r="K124" s="40"/>
      <c r="L124" s="44"/>
      <c r="M124" s="226"/>
      <c r="N124" s="227"/>
      <c r="O124" s="91"/>
      <c r="P124" s="91"/>
      <c r="Q124" s="91"/>
      <c r="R124" s="91"/>
      <c r="S124" s="91"/>
      <c r="T124" s="92"/>
      <c r="U124" s="38"/>
      <c r="V124" s="38"/>
      <c r="W124" s="38"/>
      <c r="X124" s="38"/>
      <c r="Y124" s="38"/>
      <c r="Z124" s="38"/>
      <c r="AA124" s="38"/>
      <c r="AB124" s="38"/>
      <c r="AC124" s="38"/>
      <c r="AD124" s="38"/>
      <c r="AE124" s="38"/>
      <c r="AT124" s="17" t="s">
        <v>152</v>
      </c>
      <c r="AU124" s="17" t="s">
        <v>86</v>
      </c>
    </row>
    <row r="125" s="13" customFormat="1">
      <c r="A125" s="13"/>
      <c r="B125" s="239"/>
      <c r="C125" s="240"/>
      <c r="D125" s="230" t="s">
        <v>154</v>
      </c>
      <c r="E125" s="241" t="s">
        <v>1</v>
      </c>
      <c r="F125" s="242" t="s">
        <v>476</v>
      </c>
      <c r="G125" s="240"/>
      <c r="H125" s="243">
        <v>1113</v>
      </c>
      <c r="I125" s="244"/>
      <c r="J125" s="240"/>
      <c r="K125" s="240"/>
      <c r="L125" s="245"/>
      <c r="M125" s="246"/>
      <c r="N125" s="247"/>
      <c r="O125" s="247"/>
      <c r="P125" s="247"/>
      <c r="Q125" s="247"/>
      <c r="R125" s="247"/>
      <c r="S125" s="247"/>
      <c r="T125" s="248"/>
      <c r="U125" s="13"/>
      <c r="V125" s="13"/>
      <c r="W125" s="13"/>
      <c r="X125" s="13"/>
      <c r="Y125" s="13"/>
      <c r="Z125" s="13"/>
      <c r="AA125" s="13"/>
      <c r="AB125" s="13"/>
      <c r="AC125" s="13"/>
      <c r="AD125" s="13"/>
      <c r="AE125" s="13"/>
      <c r="AT125" s="249" t="s">
        <v>154</v>
      </c>
      <c r="AU125" s="249" t="s">
        <v>86</v>
      </c>
      <c r="AV125" s="13" t="s">
        <v>88</v>
      </c>
      <c r="AW125" s="13" t="s">
        <v>34</v>
      </c>
      <c r="AX125" s="13" t="s">
        <v>78</v>
      </c>
      <c r="AY125" s="249" t="s">
        <v>130</v>
      </c>
    </row>
    <row r="126" s="14" customFormat="1">
      <c r="A126" s="14"/>
      <c r="B126" s="250"/>
      <c r="C126" s="251"/>
      <c r="D126" s="230" t="s">
        <v>154</v>
      </c>
      <c r="E126" s="252" t="s">
        <v>1</v>
      </c>
      <c r="F126" s="253" t="s">
        <v>158</v>
      </c>
      <c r="G126" s="251"/>
      <c r="H126" s="254">
        <v>1113</v>
      </c>
      <c r="I126" s="255"/>
      <c r="J126" s="251"/>
      <c r="K126" s="251"/>
      <c r="L126" s="256"/>
      <c r="M126" s="257"/>
      <c r="N126" s="258"/>
      <c r="O126" s="258"/>
      <c r="P126" s="258"/>
      <c r="Q126" s="258"/>
      <c r="R126" s="258"/>
      <c r="S126" s="258"/>
      <c r="T126" s="259"/>
      <c r="U126" s="14"/>
      <c r="V126" s="14"/>
      <c r="W126" s="14"/>
      <c r="X126" s="14"/>
      <c r="Y126" s="14"/>
      <c r="Z126" s="14"/>
      <c r="AA126" s="14"/>
      <c r="AB126" s="14"/>
      <c r="AC126" s="14"/>
      <c r="AD126" s="14"/>
      <c r="AE126" s="14"/>
      <c r="AT126" s="260" t="s">
        <v>154</v>
      </c>
      <c r="AU126" s="260" t="s">
        <v>86</v>
      </c>
      <c r="AV126" s="14" t="s">
        <v>136</v>
      </c>
      <c r="AW126" s="14" t="s">
        <v>34</v>
      </c>
      <c r="AX126" s="14" t="s">
        <v>86</v>
      </c>
      <c r="AY126" s="260" t="s">
        <v>130</v>
      </c>
    </row>
    <row r="127" s="2" customFormat="1" ht="37.8" customHeight="1">
      <c r="A127" s="38"/>
      <c r="B127" s="39"/>
      <c r="C127" s="210" t="s">
        <v>88</v>
      </c>
      <c r="D127" s="210" t="s">
        <v>131</v>
      </c>
      <c r="E127" s="211" t="s">
        <v>477</v>
      </c>
      <c r="F127" s="212" t="s">
        <v>478</v>
      </c>
      <c r="G127" s="213" t="s">
        <v>209</v>
      </c>
      <c r="H127" s="214">
        <v>208</v>
      </c>
      <c r="I127" s="215"/>
      <c r="J127" s="216">
        <f>ROUND(I127*H127,2)</f>
        <v>0</v>
      </c>
      <c r="K127" s="212" t="s">
        <v>150</v>
      </c>
      <c r="L127" s="44"/>
      <c r="M127" s="217" t="s">
        <v>1</v>
      </c>
      <c r="N127" s="218" t="s">
        <v>43</v>
      </c>
      <c r="O127" s="91"/>
      <c r="P127" s="219">
        <f>O127*H127</f>
        <v>0</v>
      </c>
      <c r="Q127" s="219">
        <v>0</v>
      </c>
      <c r="R127" s="219">
        <f>Q127*H127</f>
        <v>0</v>
      </c>
      <c r="S127" s="219">
        <v>0</v>
      </c>
      <c r="T127" s="220">
        <f>S127*H127</f>
        <v>0</v>
      </c>
      <c r="U127" s="38"/>
      <c r="V127" s="38"/>
      <c r="W127" s="38"/>
      <c r="X127" s="38"/>
      <c r="Y127" s="38"/>
      <c r="Z127" s="38"/>
      <c r="AA127" s="38"/>
      <c r="AB127" s="38"/>
      <c r="AC127" s="38"/>
      <c r="AD127" s="38"/>
      <c r="AE127" s="38"/>
      <c r="AR127" s="221" t="s">
        <v>136</v>
      </c>
      <c r="AT127" s="221" t="s">
        <v>131</v>
      </c>
      <c r="AU127" s="221" t="s">
        <v>86</v>
      </c>
      <c r="AY127" s="17" t="s">
        <v>130</v>
      </c>
      <c r="BE127" s="222">
        <f>IF(N127="základní",J127,0)</f>
        <v>0</v>
      </c>
      <c r="BF127" s="222">
        <f>IF(N127="snížená",J127,0)</f>
        <v>0</v>
      </c>
      <c r="BG127" s="222">
        <f>IF(N127="zákl. přenesená",J127,0)</f>
        <v>0</v>
      </c>
      <c r="BH127" s="222">
        <f>IF(N127="sníž. přenesená",J127,0)</f>
        <v>0</v>
      </c>
      <c r="BI127" s="222">
        <f>IF(N127="nulová",J127,0)</f>
        <v>0</v>
      </c>
      <c r="BJ127" s="17" t="s">
        <v>86</v>
      </c>
      <c r="BK127" s="222">
        <f>ROUND(I127*H127,2)</f>
        <v>0</v>
      </c>
      <c r="BL127" s="17" t="s">
        <v>136</v>
      </c>
      <c r="BM127" s="221" t="s">
        <v>136</v>
      </c>
    </row>
    <row r="128" s="2" customFormat="1">
      <c r="A128" s="38"/>
      <c r="B128" s="39"/>
      <c r="C128" s="40"/>
      <c r="D128" s="223" t="s">
        <v>152</v>
      </c>
      <c r="E128" s="40"/>
      <c r="F128" s="224" t="s">
        <v>479</v>
      </c>
      <c r="G128" s="40"/>
      <c r="H128" s="40"/>
      <c r="I128" s="225"/>
      <c r="J128" s="40"/>
      <c r="K128" s="40"/>
      <c r="L128" s="44"/>
      <c r="M128" s="226"/>
      <c r="N128" s="227"/>
      <c r="O128" s="91"/>
      <c r="P128" s="91"/>
      <c r="Q128" s="91"/>
      <c r="R128" s="91"/>
      <c r="S128" s="91"/>
      <c r="T128" s="92"/>
      <c r="U128" s="38"/>
      <c r="V128" s="38"/>
      <c r="W128" s="38"/>
      <c r="X128" s="38"/>
      <c r="Y128" s="38"/>
      <c r="Z128" s="38"/>
      <c r="AA128" s="38"/>
      <c r="AB128" s="38"/>
      <c r="AC128" s="38"/>
      <c r="AD128" s="38"/>
      <c r="AE128" s="38"/>
      <c r="AT128" s="17" t="s">
        <v>152</v>
      </c>
      <c r="AU128" s="17" t="s">
        <v>86</v>
      </c>
    </row>
    <row r="129" s="13" customFormat="1">
      <c r="A129" s="13"/>
      <c r="B129" s="239"/>
      <c r="C129" s="240"/>
      <c r="D129" s="230" t="s">
        <v>154</v>
      </c>
      <c r="E129" s="241" t="s">
        <v>1</v>
      </c>
      <c r="F129" s="242" t="s">
        <v>480</v>
      </c>
      <c r="G129" s="240"/>
      <c r="H129" s="243">
        <v>208</v>
      </c>
      <c r="I129" s="244"/>
      <c r="J129" s="240"/>
      <c r="K129" s="240"/>
      <c r="L129" s="245"/>
      <c r="M129" s="246"/>
      <c r="N129" s="247"/>
      <c r="O129" s="247"/>
      <c r="P129" s="247"/>
      <c r="Q129" s="247"/>
      <c r="R129" s="247"/>
      <c r="S129" s="247"/>
      <c r="T129" s="248"/>
      <c r="U129" s="13"/>
      <c r="V129" s="13"/>
      <c r="W129" s="13"/>
      <c r="X129" s="13"/>
      <c r="Y129" s="13"/>
      <c r="Z129" s="13"/>
      <c r="AA129" s="13"/>
      <c r="AB129" s="13"/>
      <c r="AC129" s="13"/>
      <c r="AD129" s="13"/>
      <c r="AE129" s="13"/>
      <c r="AT129" s="249" t="s">
        <v>154</v>
      </c>
      <c r="AU129" s="249" t="s">
        <v>86</v>
      </c>
      <c r="AV129" s="13" t="s">
        <v>88</v>
      </c>
      <c r="AW129" s="13" t="s">
        <v>34</v>
      </c>
      <c r="AX129" s="13" t="s">
        <v>78</v>
      </c>
      <c r="AY129" s="249" t="s">
        <v>130</v>
      </c>
    </row>
    <row r="130" s="14" customFormat="1">
      <c r="A130" s="14"/>
      <c r="B130" s="250"/>
      <c r="C130" s="251"/>
      <c r="D130" s="230" t="s">
        <v>154</v>
      </c>
      <c r="E130" s="252" t="s">
        <v>1</v>
      </c>
      <c r="F130" s="253" t="s">
        <v>158</v>
      </c>
      <c r="G130" s="251"/>
      <c r="H130" s="254">
        <v>208</v>
      </c>
      <c r="I130" s="255"/>
      <c r="J130" s="251"/>
      <c r="K130" s="251"/>
      <c r="L130" s="256"/>
      <c r="M130" s="257"/>
      <c r="N130" s="258"/>
      <c r="O130" s="258"/>
      <c r="P130" s="258"/>
      <c r="Q130" s="258"/>
      <c r="R130" s="258"/>
      <c r="S130" s="258"/>
      <c r="T130" s="259"/>
      <c r="U130" s="14"/>
      <c r="V130" s="14"/>
      <c r="W130" s="14"/>
      <c r="X130" s="14"/>
      <c r="Y130" s="14"/>
      <c r="Z130" s="14"/>
      <c r="AA130" s="14"/>
      <c r="AB130" s="14"/>
      <c r="AC130" s="14"/>
      <c r="AD130" s="14"/>
      <c r="AE130" s="14"/>
      <c r="AT130" s="260" t="s">
        <v>154</v>
      </c>
      <c r="AU130" s="260" t="s">
        <v>86</v>
      </c>
      <c r="AV130" s="14" t="s">
        <v>136</v>
      </c>
      <c r="AW130" s="14" t="s">
        <v>34</v>
      </c>
      <c r="AX130" s="14" t="s">
        <v>86</v>
      </c>
      <c r="AY130" s="260" t="s">
        <v>130</v>
      </c>
    </row>
    <row r="131" s="2" customFormat="1" ht="24.15" customHeight="1">
      <c r="A131" s="38"/>
      <c r="B131" s="39"/>
      <c r="C131" s="210" t="s">
        <v>139</v>
      </c>
      <c r="D131" s="210" t="s">
        <v>131</v>
      </c>
      <c r="E131" s="211" t="s">
        <v>481</v>
      </c>
      <c r="F131" s="212" t="s">
        <v>482</v>
      </c>
      <c r="G131" s="213" t="s">
        <v>209</v>
      </c>
      <c r="H131" s="214">
        <v>32</v>
      </c>
      <c r="I131" s="215"/>
      <c r="J131" s="216">
        <f>ROUND(I131*H131,2)</f>
        <v>0</v>
      </c>
      <c r="K131" s="212" t="s">
        <v>150</v>
      </c>
      <c r="L131" s="44"/>
      <c r="M131" s="217" t="s">
        <v>1</v>
      </c>
      <c r="N131" s="218" t="s">
        <v>43</v>
      </c>
      <c r="O131" s="91"/>
      <c r="P131" s="219">
        <f>O131*H131</f>
        <v>0</v>
      </c>
      <c r="Q131" s="219">
        <v>0</v>
      </c>
      <c r="R131" s="219">
        <f>Q131*H131</f>
        <v>0</v>
      </c>
      <c r="S131" s="219">
        <v>0</v>
      </c>
      <c r="T131" s="220">
        <f>S131*H131</f>
        <v>0</v>
      </c>
      <c r="U131" s="38"/>
      <c r="V131" s="38"/>
      <c r="W131" s="38"/>
      <c r="X131" s="38"/>
      <c r="Y131" s="38"/>
      <c r="Z131" s="38"/>
      <c r="AA131" s="38"/>
      <c r="AB131" s="38"/>
      <c r="AC131" s="38"/>
      <c r="AD131" s="38"/>
      <c r="AE131" s="38"/>
      <c r="AR131" s="221" t="s">
        <v>136</v>
      </c>
      <c r="AT131" s="221" t="s">
        <v>131</v>
      </c>
      <c r="AU131" s="221" t="s">
        <v>86</v>
      </c>
      <c r="AY131" s="17" t="s">
        <v>130</v>
      </c>
      <c r="BE131" s="222">
        <f>IF(N131="základní",J131,0)</f>
        <v>0</v>
      </c>
      <c r="BF131" s="222">
        <f>IF(N131="snížená",J131,0)</f>
        <v>0</v>
      </c>
      <c r="BG131" s="222">
        <f>IF(N131="zákl. přenesená",J131,0)</f>
        <v>0</v>
      </c>
      <c r="BH131" s="222">
        <f>IF(N131="sníž. přenesená",J131,0)</f>
        <v>0</v>
      </c>
      <c r="BI131" s="222">
        <f>IF(N131="nulová",J131,0)</f>
        <v>0</v>
      </c>
      <c r="BJ131" s="17" t="s">
        <v>86</v>
      </c>
      <c r="BK131" s="222">
        <f>ROUND(I131*H131,2)</f>
        <v>0</v>
      </c>
      <c r="BL131" s="17" t="s">
        <v>136</v>
      </c>
      <c r="BM131" s="221" t="s">
        <v>142</v>
      </c>
    </row>
    <row r="132" s="2" customFormat="1">
      <c r="A132" s="38"/>
      <c r="B132" s="39"/>
      <c r="C132" s="40"/>
      <c r="D132" s="223" t="s">
        <v>152</v>
      </c>
      <c r="E132" s="40"/>
      <c r="F132" s="224" t="s">
        <v>483</v>
      </c>
      <c r="G132" s="40"/>
      <c r="H132" s="40"/>
      <c r="I132" s="225"/>
      <c r="J132" s="40"/>
      <c r="K132" s="40"/>
      <c r="L132" s="44"/>
      <c r="M132" s="226"/>
      <c r="N132" s="227"/>
      <c r="O132" s="91"/>
      <c r="P132" s="91"/>
      <c r="Q132" s="91"/>
      <c r="R132" s="91"/>
      <c r="S132" s="91"/>
      <c r="T132" s="92"/>
      <c r="U132" s="38"/>
      <c r="V132" s="38"/>
      <c r="W132" s="38"/>
      <c r="X132" s="38"/>
      <c r="Y132" s="38"/>
      <c r="Z132" s="38"/>
      <c r="AA132" s="38"/>
      <c r="AB132" s="38"/>
      <c r="AC132" s="38"/>
      <c r="AD132" s="38"/>
      <c r="AE132" s="38"/>
      <c r="AT132" s="17" t="s">
        <v>152</v>
      </c>
      <c r="AU132" s="17" t="s">
        <v>86</v>
      </c>
    </row>
    <row r="133" s="2" customFormat="1" ht="24.15" customHeight="1">
      <c r="A133" s="38"/>
      <c r="B133" s="39"/>
      <c r="C133" s="210" t="s">
        <v>136</v>
      </c>
      <c r="D133" s="210" t="s">
        <v>131</v>
      </c>
      <c r="E133" s="211" t="s">
        <v>484</v>
      </c>
      <c r="F133" s="212" t="s">
        <v>485</v>
      </c>
      <c r="G133" s="213" t="s">
        <v>161</v>
      </c>
      <c r="H133" s="214">
        <v>677.79999999999995</v>
      </c>
      <c r="I133" s="215"/>
      <c r="J133" s="216">
        <f>ROUND(I133*H133,2)</f>
        <v>0</v>
      </c>
      <c r="K133" s="212" t="s">
        <v>150</v>
      </c>
      <c r="L133" s="44"/>
      <c r="M133" s="217" t="s">
        <v>1</v>
      </c>
      <c r="N133" s="218" t="s">
        <v>43</v>
      </c>
      <c r="O133" s="91"/>
      <c r="P133" s="219">
        <f>O133*H133</f>
        <v>0</v>
      </c>
      <c r="Q133" s="219">
        <v>0</v>
      </c>
      <c r="R133" s="219">
        <f>Q133*H133</f>
        <v>0</v>
      </c>
      <c r="S133" s="219">
        <v>0</v>
      </c>
      <c r="T133" s="220">
        <f>S133*H133</f>
        <v>0</v>
      </c>
      <c r="U133" s="38"/>
      <c r="V133" s="38"/>
      <c r="W133" s="38"/>
      <c r="X133" s="38"/>
      <c r="Y133" s="38"/>
      <c r="Z133" s="38"/>
      <c r="AA133" s="38"/>
      <c r="AB133" s="38"/>
      <c r="AC133" s="38"/>
      <c r="AD133" s="38"/>
      <c r="AE133" s="38"/>
      <c r="AR133" s="221" t="s">
        <v>136</v>
      </c>
      <c r="AT133" s="221" t="s">
        <v>131</v>
      </c>
      <c r="AU133" s="221" t="s">
        <v>86</v>
      </c>
      <c r="AY133" s="17" t="s">
        <v>130</v>
      </c>
      <c r="BE133" s="222">
        <f>IF(N133="základní",J133,0)</f>
        <v>0</v>
      </c>
      <c r="BF133" s="222">
        <f>IF(N133="snížená",J133,0)</f>
        <v>0</v>
      </c>
      <c r="BG133" s="222">
        <f>IF(N133="zákl. přenesená",J133,0)</f>
        <v>0</v>
      </c>
      <c r="BH133" s="222">
        <f>IF(N133="sníž. přenesená",J133,0)</f>
        <v>0</v>
      </c>
      <c r="BI133" s="222">
        <f>IF(N133="nulová",J133,0)</f>
        <v>0</v>
      </c>
      <c r="BJ133" s="17" t="s">
        <v>86</v>
      </c>
      <c r="BK133" s="222">
        <f>ROUND(I133*H133,2)</f>
        <v>0</v>
      </c>
      <c r="BL133" s="17" t="s">
        <v>136</v>
      </c>
      <c r="BM133" s="221" t="s">
        <v>145</v>
      </c>
    </row>
    <row r="134" s="2" customFormat="1">
      <c r="A134" s="38"/>
      <c r="B134" s="39"/>
      <c r="C134" s="40"/>
      <c r="D134" s="223" t="s">
        <v>152</v>
      </c>
      <c r="E134" s="40"/>
      <c r="F134" s="224" t="s">
        <v>486</v>
      </c>
      <c r="G134" s="40"/>
      <c r="H134" s="40"/>
      <c r="I134" s="225"/>
      <c r="J134" s="40"/>
      <c r="K134" s="40"/>
      <c r="L134" s="44"/>
      <c r="M134" s="226"/>
      <c r="N134" s="227"/>
      <c r="O134" s="91"/>
      <c r="P134" s="91"/>
      <c r="Q134" s="91"/>
      <c r="R134" s="91"/>
      <c r="S134" s="91"/>
      <c r="T134" s="92"/>
      <c r="U134" s="38"/>
      <c r="V134" s="38"/>
      <c r="W134" s="38"/>
      <c r="X134" s="38"/>
      <c r="Y134" s="38"/>
      <c r="Z134" s="38"/>
      <c r="AA134" s="38"/>
      <c r="AB134" s="38"/>
      <c r="AC134" s="38"/>
      <c r="AD134" s="38"/>
      <c r="AE134" s="38"/>
      <c r="AT134" s="17" t="s">
        <v>152</v>
      </c>
      <c r="AU134" s="17" t="s">
        <v>86</v>
      </c>
    </row>
    <row r="135" s="2" customFormat="1" ht="24.15" customHeight="1">
      <c r="A135" s="38"/>
      <c r="B135" s="39"/>
      <c r="C135" s="210" t="s">
        <v>146</v>
      </c>
      <c r="D135" s="210" t="s">
        <v>131</v>
      </c>
      <c r="E135" s="211" t="s">
        <v>487</v>
      </c>
      <c r="F135" s="212" t="s">
        <v>488</v>
      </c>
      <c r="G135" s="213" t="s">
        <v>209</v>
      </c>
      <c r="H135" s="214">
        <v>338.89999999999998</v>
      </c>
      <c r="I135" s="215"/>
      <c r="J135" s="216">
        <f>ROUND(I135*H135,2)</f>
        <v>0</v>
      </c>
      <c r="K135" s="212" t="s">
        <v>150</v>
      </c>
      <c r="L135" s="44"/>
      <c r="M135" s="217" t="s">
        <v>1</v>
      </c>
      <c r="N135" s="218" t="s">
        <v>43</v>
      </c>
      <c r="O135" s="91"/>
      <c r="P135" s="219">
        <f>O135*H135</f>
        <v>0</v>
      </c>
      <c r="Q135" s="219">
        <v>0</v>
      </c>
      <c r="R135" s="219">
        <f>Q135*H135</f>
        <v>0</v>
      </c>
      <c r="S135" s="219">
        <v>0</v>
      </c>
      <c r="T135" s="220">
        <f>S135*H135</f>
        <v>0</v>
      </c>
      <c r="U135" s="38"/>
      <c r="V135" s="38"/>
      <c r="W135" s="38"/>
      <c r="X135" s="38"/>
      <c r="Y135" s="38"/>
      <c r="Z135" s="38"/>
      <c r="AA135" s="38"/>
      <c r="AB135" s="38"/>
      <c r="AC135" s="38"/>
      <c r="AD135" s="38"/>
      <c r="AE135" s="38"/>
      <c r="AR135" s="221" t="s">
        <v>136</v>
      </c>
      <c r="AT135" s="221" t="s">
        <v>131</v>
      </c>
      <c r="AU135" s="221" t="s">
        <v>86</v>
      </c>
      <c r="AY135" s="17" t="s">
        <v>130</v>
      </c>
      <c r="BE135" s="222">
        <f>IF(N135="základní",J135,0)</f>
        <v>0</v>
      </c>
      <c r="BF135" s="222">
        <f>IF(N135="snížená",J135,0)</f>
        <v>0</v>
      </c>
      <c r="BG135" s="222">
        <f>IF(N135="zákl. přenesená",J135,0)</f>
        <v>0</v>
      </c>
      <c r="BH135" s="222">
        <f>IF(N135="sníž. přenesená",J135,0)</f>
        <v>0</v>
      </c>
      <c r="BI135" s="222">
        <f>IF(N135="nulová",J135,0)</f>
        <v>0</v>
      </c>
      <c r="BJ135" s="17" t="s">
        <v>86</v>
      </c>
      <c r="BK135" s="222">
        <f>ROUND(I135*H135,2)</f>
        <v>0</v>
      </c>
      <c r="BL135" s="17" t="s">
        <v>136</v>
      </c>
      <c r="BM135" s="221" t="s">
        <v>151</v>
      </c>
    </row>
    <row r="136" s="2" customFormat="1">
      <c r="A136" s="38"/>
      <c r="B136" s="39"/>
      <c r="C136" s="40"/>
      <c r="D136" s="223" t="s">
        <v>152</v>
      </c>
      <c r="E136" s="40"/>
      <c r="F136" s="224" t="s">
        <v>489</v>
      </c>
      <c r="G136" s="40"/>
      <c r="H136" s="40"/>
      <c r="I136" s="225"/>
      <c r="J136" s="40"/>
      <c r="K136" s="40"/>
      <c r="L136" s="44"/>
      <c r="M136" s="226"/>
      <c r="N136" s="227"/>
      <c r="O136" s="91"/>
      <c r="P136" s="91"/>
      <c r="Q136" s="91"/>
      <c r="R136" s="91"/>
      <c r="S136" s="91"/>
      <c r="T136" s="92"/>
      <c r="U136" s="38"/>
      <c r="V136" s="38"/>
      <c r="W136" s="38"/>
      <c r="X136" s="38"/>
      <c r="Y136" s="38"/>
      <c r="Z136" s="38"/>
      <c r="AA136" s="38"/>
      <c r="AB136" s="38"/>
      <c r="AC136" s="38"/>
      <c r="AD136" s="38"/>
      <c r="AE136" s="38"/>
      <c r="AT136" s="17" t="s">
        <v>152</v>
      </c>
      <c r="AU136" s="17" t="s">
        <v>86</v>
      </c>
    </row>
    <row r="137" s="2" customFormat="1" ht="21.75" customHeight="1">
      <c r="A137" s="38"/>
      <c r="B137" s="39"/>
      <c r="C137" s="266" t="s">
        <v>142</v>
      </c>
      <c r="D137" s="266" t="s">
        <v>356</v>
      </c>
      <c r="E137" s="267" t="s">
        <v>490</v>
      </c>
      <c r="F137" s="268" t="s">
        <v>491</v>
      </c>
      <c r="G137" s="269" t="s">
        <v>219</v>
      </c>
      <c r="H137" s="270">
        <v>27.111999999999998</v>
      </c>
      <c r="I137" s="271"/>
      <c r="J137" s="272">
        <f>ROUND(I137*H137,2)</f>
        <v>0</v>
      </c>
      <c r="K137" s="268" t="s">
        <v>150</v>
      </c>
      <c r="L137" s="273"/>
      <c r="M137" s="274" t="s">
        <v>1</v>
      </c>
      <c r="N137" s="275" t="s">
        <v>43</v>
      </c>
      <c r="O137" s="91"/>
      <c r="P137" s="219">
        <f>O137*H137</f>
        <v>0</v>
      </c>
      <c r="Q137" s="219">
        <v>1</v>
      </c>
      <c r="R137" s="219">
        <f>Q137*H137</f>
        <v>27.111999999999998</v>
      </c>
      <c r="S137" s="219">
        <v>0</v>
      </c>
      <c r="T137" s="220">
        <f>S137*H137</f>
        <v>0</v>
      </c>
      <c r="U137" s="38"/>
      <c r="V137" s="38"/>
      <c r="W137" s="38"/>
      <c r="X137" s="38"/>
      <c r="Y137" s="38"/>
      <c r="Z137" s="38"/>
      <c r="AA137" s="38"/>
      <c r="AB137" s="38"/>
      <c r="AC137" s="38"/>
      <c r="AD137" s="38"/>
      <c r="AE137" s="38"/>
      <c r="AR137" s="221" t="s">
        <v>145</v>
      </c>
      <c r="AT137" s="221" t="s">
        <v>356</v>
      </c>
      <c r="AU137" s="221" t="s">
        <v>86</v>
      </c>
      <c r="AY137" s="17" t="s">
        <v>130</v>
      </c>
      <c r="BE137" s="222">
        <f>IF(N137="základní",J137,0)</f>
        <v>0</v>
      </c>
      <c r="BF137" s="222">
        <f>IF(N137="snížená",J137,0)</f>
        <v>0</v>
      </c>
      <c r="BG137" s="222">
        <f>IF(N137="zákl. přenesená",J137,0)</f>
        <v>0</v>
      </c>
      <c r="BH137" s="222">
        <f>IF(N137="sníž. přenesená",J137,0)</f>
        <v>0</v>
      </c>
      <c r="BI137" s="222">
        <f>IF(N137="nulová",J137,0)</f>
        <v>0</v>
      </c>
      <c r="BJ137" s="17" t="s">
        <v>86</v>
      </c>
      <c r="BK137" s="222">
        <f>ROUND(I137*H137,2)</f>
        <v>0</v>
      </c>
      <c r="BL137" s="17" t="s">
        <v>136</v>
      </c>
      <c r="BM137" s="221" t="s">
        <v>8</v>
      </c>
    </row>
    <row r="138" s="2" customFormat="1" ht="33" customHeight="1">
      <c r="A138" s="38"/>
      <c r="B138" s="39"/>
      <c r="C138" s="210" t="s">
        <v>163</v>
      </c>
      <c r="D138" s="210" t="s">
        <v>131</v>
      </c>
      <c r="E138" s="211" t="s">
        <v>492</v>
      </c>
      <c r="F138" s="212" t="s">
        <v>493</v>
      </c>
      <c r="G138" s="213" t="s">
        <v>161</v>
      </c>
      <c r="H138" s="214">
        <v>1113</v>
      </c>
      <c r="I138" s="215"/>
      <c r="J138" s="216">
        <f>ROUND(I138*H138,2)</f>
        <v>0</v>
      </c>
      <c r="K138" s="212" t="s">
        <v>150</v>
      </c>
      <c r="L138" s="44"/>
      <c r="M138" s="217" t="s">
        <v>1</v>
      </c>
      <c r="N138" s="218" t="s">
        <v>43</v>
      </c>
      <c r="O138" s="91"/>
      <c r="P138" s="219">
        <f>O138*H138</f>
        <v>0</v>
      </c>
      <c r="Q138" s="219">
        <v>0</v>
      </c>
      <c r="R138" s="219">
        <f>Q138*H138</f>
        <v>0</v>
      </c>
      <c r="S138" s="219">
        <v>0</v>
      </c>
      <c r="T138" s="220">
        <f>S138*H138</f>
        <v>0</v>
      </c>
      <c r="U138" s="38"/>
      <c r="V138" s="38"/>
      <c r="W138" s="38"/>
      <c r="X138" s="38"/>
      <c r="Y138" s="38"/>
      <c r="Z138" s="38"/>
      <c r="AA138" s="38"/>
      <c r="AB138" s="38"/>
      <c r="AC138" s="38"/>
      <c r="AD138" s="38"/>
      <c r="AE138" s="38"/>
      <c r="AR138" s="221" t="s">
        <v>136</v>
      </c>
      <c r="AT138" s="221" t="s">
        <v>131</v>
      </c>
      <c r="AU138" s="221" t="s">
        <v>86</v>
      </c>
      <c r="AY138" s="17" t="s">
        <v>130</v>
      </c>
      <c r="BE138" s="222">
        <f>IF(N138="základní",J138,0)</f>
        <v>0</v>
      </c>
      <c r="BF138" s="222">
        <f>IF(N138="snížená",J138,0)</f>
        <v>0</v>
      </c>
      <c r="BG138" s="222">
        <f>IF(N138="zákl. přenesená",J138,0)</f>
        <v>0</v>
      </c>
      <c r="BH138" s="222">
        <f>IF(N138="sníž. přenesená",J138,0)</f>
        <v>0</v>
      </c>
      <c r="BI138" s="222">
        <f>IF(N138="nulová",J138,0)</f>
        <v>0</v>
      </c>
      <c r="BJ138" s="17" t="s">
        <v>86</v>
      </c>
      <c r="BK138" s="222">
        <f>ROUND(I138*H138,2)</f>
        <v>0</v>
      </c>
      <c r="BL138" s="17" t="s">
        <v>136</v>
      </c>
      <c r="BM138" s="221" t="s">
        <v>166</v>
      </c>
    </row>
    <row r="139" s="2" customFormat="1">
      <c r="A139" s="38"/>
      <c r="B139" s="39"/>
      <c r="C139" s="40"/>
      <c r="D139" s="223" t="s">
        <v>152</v>
      </c>
      <c r="E139" s="40"/>
      <c r="F139" s="224" t="s">
        <v>494</v>
      </c>
      <c r="G139" s="40"/>
      <c r="H139" s="40"/>
      <c r="I139" s="225"/>
      <c r="J139" s="40"/>
      <c r="K139" s="40"/>
      <c r="L139" s="44"/>
      <c r="M139" s="226"/>
      <c r="N139" s="227"/>
      <c r="O139" s="91"/>
      <c r="P139" s="91"/>
      <c r="Q139" s="91"/>
      <c r="R139" s="91"/>
      <c r="S139" s="91"/>
      <c r="T139" s="92"/>
      <c r="U139" s="38"/>
      <c r="V139" s="38"/>
      <c r="W139" s="38"/>
      <c r="X139" s="38"/>
      <c r="Y139" s="38"/>
      <c r="Z139" s="38"/>
      <c r="AA139" s="38"/>
      <c r="AB139" s="38"/>
      <c r="AC139" s="38"/>
      <c r="AD139" s="38"/>
      <c r="AE139" s="38"/>
      <c r="AT139" s="17" t="s">
        <v>152</v>
      </c>
      <c r="AU139" s="17" t="s">
        <v>86</v>
      </c>
    </row>
    <row r="140" s="11" customFormat="1" ht="25.92" customHeight="1">
      <c r="A140" s="11"/>
      <c r="B140" s="196"/>
      <c r="C140" s="197"/>
      <c r="D140" s="198" t="s">
        <v>77</v>
      </c>
      <c r="E140" s="199" t="s">
        <v>146</v>
      </c>
      <c r="F140" s="199" t="s">
        <v>495</v>
      </c>
      <c r="G140" s="197"/>
      <c r="H140" s="197"/>
      <c r="I140" s="200"/>
      <c r="J140" s="201">
        <f>BK140</f>
        <v>0</v>
      </c>
      <c r="K140" s="197"/>
      <c r="L140" s="202"/>
      <c r="M140" s="203"/>
      <c r="N140" s="204"/>
      <c r="O140" s="204"/>
      <c r="P140" s="205">
        <f>SUM(P141:P210)</f>
        <v>0</v>
      </c>
      <c r="Q140" s="204"/>
      <c r="R140" s="205">
        <f>SUM(R141:R210)</f>
        <v>543.288276</v>
      </c>
      <c r="S140" s="204"/>
      <c r="T140" s="206">
        <f>SUM(T141:T210)</f>
        <v>0</v>
      </c>
      <c r="U140" s="11"/>
      <c r="V140" s="11"/>
      <c r="W140" s="11"/>
      <c r="X140" s="11"/>
      <c r="Y140" s="11"/>
      <c r="Z140" s="11"/>
      <c r="AA140" s="11"/>
      <c r="AB140" s="11"/>
      <c r="AC140" s="11"/>
      <c r="AD140" s="11"/>
      <c r="AE140" s="11"/>
      <c r="AR140" s="207" t="s">
        <v>86</v>
      </c>
      <c r="AT140" s="208" t="s">
        <v>77</v>
      </c>
      <c r="AU140" s="208" t="s">
        <v>78</v>
      </c>
      <c r="AY140" s="207" t="s">
        <v>130</v>
      </c>
      <c r="BK140" s="209">
        <f>SUM(BK141:BK210)</f>
        <v>0</v>
      </c>
    </row>
    <row r="141" s="2" customFormat="1" ht="21.75" customHeight="1">
      <c r="A141" s="38"/>
      <c r="B141" s="39"/>
      <c r="C141" s="210" t="s">
        <v>145</v>
      </c>
      <c r="D141" s="210" t="s">
        <v>131</v>
      </c>
      <c r="E141" s="211" t="s">
        <v>496</v>
      </c>
      <c r="F141" s="212" t="s">
        <v>497</v>
      </c>
      <c r="G141" s="213" t="s">
        <v>161</v>
      </c>
      <c r="H141" s="214">
        <v>305.80000000000001</v>
      </c>
      <c r="I141" s="215"/>
      <c r="J141" s="216">
        <f>ROUND(I141*H141,2)</f>
        <v>0</v>
      </c>
      <c r="K141" s="212" t="s">
        <v>135</v>
      </c>
      <c r="L141" s="44"/>
      <c r="M141" s="217" t="s">
        <v>1</v>
      </c>
      <c r="N141" s="218" t="s">
        <v>43</v>
      </c>
      <c r="O141" s="91"/>
      <c r="P141" s="219">
        <f>O141*H141</f>
        <v>0</v>
      </c>
      <c r="Q141" s="219">
        <v>0</v>
      </c>
      <c r="R141" s="219">
        <f>Q141*H141</f>
        <v>0</v>
      </c>
      <c r="S141" s="219">
        <v>0</v>
      </c>
      <c r="T141" s="220">
        <f>S141*H141</f>
        <v>0</v>
      </c>
      <c r="U141" s="38"/>
      <c r="V141" s="38"/>
      <c r="W141" s="38"/>
      <c r="X141" s="38"/>
      <c r="Y141" s="38"/>
      <c r="Z141" s="38"/>
      <c r="AA141" s="38"/>
      <c r="AB141" s="38"/>
      <c r="AC141" s="38"/>
      <c r="AD141" s="38"/>
      <c r="AE141" s="38"/>
      <c r="AR141" s="221" t="s">
        <v>136</v>
      </c>
      <c r="AT141" s="221" t="s">
        <v>131</v>
      </c>
      <c r="AU141" s="221" t="s">
        <v>86</v>
      </c>
      <c r="AY141" s="17" t="s">
        <v>130</v>
      </c>
      <c r="BE141" s="222">
        <f>IF(N141="základní",J141,0)</f>
        <v>0</v>
      </c>
      <c r="BF141" s="222">
        <f>IF(N141="snížená",J141,0)</f>
        <v>0</v>
      </c>
      <c r="BG141" s="222">
        <f>IF(N141="zákl. přenesená",J141,0)</f>
        <v>0</v>
      </c>
      <c r="BH141" s="222">
        <f>IF(N141="sníž. přenesená",J141,0)</f>
        <v>0</v>
      </c>
      <c r="BI141" s="222">
        <f>IF(N141="nulová",J141,0)</f>
        <v>0</v>
      </c>
      <c r="BJ141" s="17" t="s">
        <v>86</v>
      </c>
      <c r="BK141" s="222">
        <f>ROUND(I141*H141,2)</f>
        <v>0</v>
      </c>
      <c r="BL141" s="17" t="s">
        <v>136</v>
      </c>
      <c r="BM141" s="221" t="s">
        <v>170</v>
      </c>
    </row>
    <row r="142" s="12" customFormat="1">
      <c r="A142" s="12"/>
      <c r="B142" s="228"/>
      <c r="C142" s="229"/>
      <c r="D142" s="230" t="s">
        <v>154</v>
      </c>
      <c r="E142" s="231" t="s">
        <v>1</v>
      </c>
      <c r="F142" s="232" t="s">
        <v>155</v>
      </c>
      <c r="G142" s="229"/>
      <c r="H142" s="231" t="s">
        <v>1</v>
      </c>
      <c r="I142" s="233"/>
      <c r="J142" s="229"/>
      <c r="K142" s="229"/>
      <c r="L142" s="234"/>
      <c r="M142" s="235"/>
      <c r="N142" s="236"/>
      <c r="O142" s="236"/>
      <c r="P142" s="236"/>
      <c r="Q142" s="236"/>
      <c r="R142" s="236"/>
      <c r="S142" s="236"/>
      <c r="T142" s="237"/>
      <c r="U142" s="12"/>
      <c r="V142" s="12"/>
      <c r="W142" s="12"/>
      <c r="X142" s="12"/>
      <c r="Y142" s="12"/>
      <c r="Z142" s="12"/>
      <c r="AA142" s="12"/>
      <c r="AB142" s="12"/>
      <c r="AC142" s="12"/>
      <c r="AD142" s="12"/>
      <c r="AE142" s="12"/>
      <c r="AT142" s="238" t="s">
        <v>154</v>
      </c>
      <c r="AU142" s="238" t="s">
        <v>86</v>
      </c>
      <c r="AV142" s="12" t="s">
        <v>86</v>
      </c>
      <c r="AW142" s="12" t="s">
        <v>34</v>
      </c>
      <c r="AX142" s="12" t="s">
        <v>78</v>
      </c>
      <c r="AY142" s="238" t="s">
        <v>130</v>
      </c>
    </row>
    <row r="143" s="12" customFormat="1">
      <c r="A143" s="12"/>
      <c r="B143" s="228"/>
      <c r="C143" s="229"/>
      <c r="D143" s="230" t="s">
        <v>154</v>
      </c>
      <c r="E143" s="231" t="s">
        <v>1</v>
      </c>
      <c r="F143" s="232" t="s">
        <v>498</v>
      </c>
      <c r="G143" s="229"/>
      <c r="H143" s="231" t="s">
        <v>1</v>
      </c>
      <c r="I143" s="233"/>
      <c r="J143" s="229"/>
      <c r="K143" s="229"/>
      <c r="L143" s="234"/>
      <c r="M143" s="235"/>
      <c r="N143" s="236"/>
      <c r="O143" s="236"/>
      <c r="P143" s="236"/>
      <c r="Q143" s="236"/>
      <c r="R143" s="236"/>
      <c r="S143" s="236"/>
      <c r="T143" s="237"/>
      <c r="U143" s="12"/>
      <c r="V143" s="12"/>
      <c r="W143" s="12"/>
      <c r="X143" s="12"/>
      <c r="Y143" s="12"/>
      <c r="Z143" s="12"/>
      <c r="AA143" s="12"/>
      <c r="AB143" s="12"/>
      <c r="AC143" s="12"/>
      <c r="AD143" s="12"/>
      <c r="AE143" s="12"/>
      <c r="AT143" s="238" t="s">
        <v>154</v>
      </c>
      <c r="AU143" s="238" t="s">
        <v>86</v>
      </c>
      <c r="AV143" s="12" t="s">
        <v>86</v>
      </c>
      <c r="AW143" s="12" t="s">
        <v>34</v>
      </c>
      <c r="AX143" s="12" t="s">
        <v>78</v>
      </c>
      <c r="AY143" s="238" t="s">
        <v>130</v>
      </c>
    </row>
    <row r="144" s="13" customFormat="1">
      <c r="A144" s="13"/>
      <c r="B144" s="239"/>
      <c r="C144" s="240"/>
      <c r="D144" s="230" t="s">
        <v>154</v>
      </c>
      <c r="E144" s="241" t="s">
        <v>1</v>
      </c>
      <c r="F144" s="242" t="s">
        <v>499</v>
      </c>
      <c r="G144" s="240"/>
      <c r="H144" s="243">
        <v>229.80000000000001</v>
      </c>
      <c r="I144" s="244"/>
      <c r="J144" s="240"/>
      <c r="K144" s="240"/>
      <c r="L144" s="245"/>
      <c r="M144" s="246"/>
      <c r="N144" s="247"/>
      <c r="O144" s="247"/>
      <c r="P144" s="247"/>
      <c r="Q144" s="247"/>
      <c r="R144" s="247"/>
      <c r="S144" s="247"/>
      <c r="T144" s="248"/>
      <c r="U144" s="13"/>
      <c r="V144" s="13"/>
      <c r="W144" s="13"/>
      <c r="X144" s="13"/>
      <c r="Y144" s="13"/>
      <c r="Z144" s="13"/>
      <c r="AA144" s="13"/>
      <c r="AB144" s="13"/>
      <c r="AC144" s="13"/>
      <c r="AD144" s="13"/>
      <c r="AE144" s="13"/>
      <c r="AT144" s="249" t="s">
        <v>154</v>
      </c>
      <c r="AU144" s="249" t="s">
        <v>86</v>
      </c>
      <c r="AV144" s="13" t="s">
        <v>88</v>
      </c>
      <c r="AW144" s="13" t="s">
        <v>34</v>
      </c>
      <c r="AX144" s="13" t="s">
        <v>78</v>
      </c>
      <c r="AY144" s="249" t="s">
        <v>130</v>
      </c>
    </row>
    <row r="145" s="12" customFormat="1">
      <c r="A145" s="12"/>
      <c r="B145" s="228"/>
      <c r="C145" s="229"/>
      <c r="D145" s="230" t="s">
        <v>154</v>
      </c>
      <c r="E145" s="231" t="s">
        <v>1</v>
      </c>
      <c r="F145" s="232" t="s">
        <v>500</v>
      </c>
      <c r="G145" s="229"/>
      <c r="H145" s="231" t="s">
        <v>1</v>
      </c>
      <c r="I145" s="233"/>
      <c r="J145" s="229"/>
      <c r="K145" s="229"/>
      <c r="L145" s="234"/>
      <c r="M145" s="235"/>
      <c r="N145" s="236"/>
      <c r="O145" s="236"/>
      <c r="P145" s="236"/>
      <c r="Q145" s="236"/>
      <c r="R145" s="236"/>
      <c r="S145" s="236"/>
      <c r="T145" s="237"/>
      <c r="U145" s="12"/>
      <c r="V145" s="12"/>
      <c r="W145" s="12"/>
      <c r="X145" s="12"/>
      <c r="Y145" s="12"/>
      <c r="Z145" s="12"/>
      <c r="AA145" s="12"/>
      <c r="AB145" s="12"/>
      <c r="AC145" s="12"/>
      <c r="AD145" s="12"/>
      <c r="AE145" s="12"/>
      <c r="AT145" s="238" t="s">
        <v>154</v>
      </c>
      <c r="AU145" s="238" t="s">
        <v>86</v>
      </c>
      <c r="AV145" s="12" t="s">
        <v>86</v>
      </c>
      <c r="AW145" s="12" t="s">
        <v>34</v>
      </c>
      <c r="AX145" s="12" t="s">
        <v>78</v>
      </c>
      <c r="AY145" s="238" t="s">
        <v>130</v>
      </c>
    </row>
    <row r="146" s="13" customFormat="1">
      <c r="A146" s="13"/>
      <c r="B146" s="239"/>
      <c r="C146" s="240"/>
      <c r="D146" s="230" t="s">
        <v>154</v>
      </c>
      <c r="E146" s="241" t="s">
        <v>1</v>
      </c>
      <c r="F146" s="242" t="s">
        <v>501</v>
      </c>
      <c r="G146" s="240"/>
      <c r="H146" s="243">
        <v>76</v>
      </c>
      <c r="I146" s="244"/>
      <c r="J146" s="240"/>
      <c r="K146" s="240"/>
      <c r="L146" s="245"/>
      <c r="M146" s="246"/>
      <c r="N146" s="247"/>
      <c r="O146" s="247"/>
      <c r="P146" s="247"/>
      <c r="Q146" s="247"/>
      <c r="R146" s="247"/>
      <c r="S146" s="247"/>
      <c r="T146" s="248"/>
      <c r="U146" s="13"/>
      <c r="V146" s="13"/>
      <c r="W146" s="13"/>
      <c r="X146" s="13"/>
      <c r="Y146" s="13"/>
      <c r="Z146" s="13"/>
      <c r="AA146" s="13"/>
      <c r="AB146" s="13"/>
      <c r="AC146" s="13"/>
      <c r="AD146" s="13"/>
      <c r="AE146" s="13"/>
      <c r="AT146" s="249" t="s">
        <v>154</v>
      </c>
      <c r="AU146" s="249" t="s">
        <v>86</v>
      </c>
      <c r="AV146" s="13" t="s">
        <v>88</v>
      </c>
      <c r="AW146" s="13" t="s">
        <v>34</v>
      </c>
      <c r="AX146" s="13" t="s">
        <v>78</v>
      </c>
      <c r="AY146" s="249" t="s">
        <v>130</v>
      </c>
    </row>
    <row r="147" s="14" customFormat="1">
      <c r="A147" s="14"/>
      <c r="B147" s="250"/>
      <c r="C147" s="251"/>
      <c r="D147" s="230" t="s">
        <v>154</v>
      </c>
      <c r="E147" s="252" t="s">
        <v>1</v>
      </c>
      <c r="F147" s="253" t="s">
        <v>158</v>
      </c>
      <c r="G147" s="251"/>
      <c r="H147" s="254">
        <v>305.80000000000001</v>
      </c>
      <c r="I147" s="255"/>
      <c r="J147" s="251"/>
      <c r="K147" s="251"/>
      <c r="L147" s="256"/>
      <c r="M147" s="257"/>
      <c r="N147" s="258"/>
      <c r="O147" s="258"/>
      <c r="P147" s="258"/>
      <c r="Q147" s="258"/>
      <c r="R147" s="258"/>
      <c r="S147" s="258"/>
      <c r="T147" s="259"/>
      <c r="U147" s="14"/>
      <c r="V147" s="14"/>
      <c r="W147" s="14"/>
      <c r="X147" s="14"/>
      <c r="Y147" s="14"/>
      <c r="Z147" s="14"/>
      <c r="AA147" s="14"/>
      <c r="AB147" s="14"/>
      <c r="AC147" s="14"/>
      <c r="AD147" s="14"/>
      <c r="AE147" s="14"/>
      <c r="AT147" s="260" t="s">
        <v>154</v>
      </c>
      <c r="AU147" s="260" t="s">
        <v>86</v>
      </c>
      <c r="AV147" s="14" t="s">
        <v>136</v>
      </c>
      <c r="AW147" s="14" t="s">
        <v>34</v>
      </c>
      <c r="AX147" s="14" t="s">
        <v>86</v>
      </c>
      <c r="AY147" s="260" t="s">
        <v>130</v>
      </c>
    </row>
    <row r="148" s="2" customFormat="1" ht="24.15" customHeight="1">
      <c r="A148" s="38"/>
      <c r="B148" s="39"/>
      <c r="C148" s="210" t="s">
        <v>173</v>
      </c>
      <c r="D148" s="210" t="s">
        <v>131</v>
      </c>
      <c r="E148" s="211" t="s">
        <v>502</v>
      </c>
      <c r="F148" s="212" t="s">
        <v>503</v>
      </c>
      <c r="G148" s="213" t="s">
        <v>161</v>
      </c>
      <c r="H148" s="214">
        <v>305.80000000000001</v>
      </c>
      <c r="I148" s="215"/>
      <c r="J148" s="216">
        <f>ROUND(I148*H148,2)</f>
        <v>0</v>
      </c>
      <c r="K148" s="212" t="s">
        <v>150</v>
      </c>
      <c r="L148" s="44"/>
      <c r="M148" s="217" t="s">
        <v>1</v>
      </c>
      <c r="N148" s="218" t="s">
        <v>43</v>
      </c>
      <c r="O148" s="91"/>
      <c r="P148" s="219">
        <f>O148*H148</f>
        <v>0</v>
      </c>
      <c r="Q148" s="219">
        <v>0.34499999999999997</v>
      </c>
      <c r="R148" s="219">
        <f>Q148*H148</f>
        <v>105.50099999999999</v>
      </c>
      <c r="S148" s="219">
        <v>0</v>
      </c>
      <c r="T148" s="220">
        <f>S148*H148</f>
        <v>0</v>
      </c>
      <c r="U148" s="38"/>
      <c r="V148" s="38"/>
      <c r="W148" s="38"/>
      <c r="X148" s="38"/>
      <c r="Y148" s="38"/>
      <c r="Z148" s="38"/>
      <c r="AA148" s="38"/>
      <c r="AB148" s="38"/>
      <c r="AC148" s="38"/>
      <c r="AD148" s="38"/>
      <c r="AE148" s="38"/>
      <c r="AR148" s="221" t="s">
        <v>136</v>
      </c>
      <c r="AT148" s="221" t="s">
        <v>131</v>
      </c>
      <c r="AU148" s="221" t="s">
        <v>86</v>
      </c>
      <c r="AY148" s="17" t="s">
        <v>130</v>
      </c>
      <c r="BE148" s="222">
        <f>IF(N148="základní",J148,0)</f>
        <v>0</v>
      </c>
      <c r="BF148" s="222">
        <f>IF(N148="snížená",J148,0)</f>
        <v>0</v>
      </c>
      <c r="BG148" s="222">
        <f>IF(N148="zákl. přenesená",J148,0)</f>
        <v>0</v>
      </c>
      <c r="BH148" s="222">
        <f>IF(N148="sníž. přenesená",J148,0)</f>
        <v>0</v>
      </c>
      <c r="BI148" s="222">
        <f>IF(N148="nulová",J148,0)</f>
        <v>0</v>
      </c>
      <c r="BJ148" s="17" t="s">
        <v>86</v>
      </c>
      <c r="BK148" s="222">
        <f>ROUND(I148*H148,2)</f>
        <v>0</v>
      </c>
      <c r="BL148" s="17" t="s">
        <v>136</v>
      </c>
      <c r="BM148" s="221" t="s">
        <v>210</v>
      </c>
    </row>
    <row r="149" s="2" customFormat="1">
      <c r="A149" s="38"/>
      <c r="B149" s="39"/>
      <c r="C149" s="40"/>
      <c r="D149" s="223" t="s">
        <v>152</v>
      </c>
      <c r="E149" s="40"/>
      <c r="F149" s="224" t="s">
        <v>504</v>
      </c>
      <c r="G149" s="40"/>
      <c r="H149" s="40"/>
      <c r="I149" s="225"/>
      <c r="J149" s="40"/>
      <c r="K149" s="40"/>
      <c r="L149" s="44"/>
      <c r="M149" s="226"/>
      <c r="N149" s="227"/>
      <c r="O149" s="91"/>
      <c r="P149" s="91"/>
      <c r="Q149" s="91"/>
      <c r="R149" s="91"/>
      <c r="S149" s="91"/>
      <c r="T149" s="92"/>
      <c r="U149" s="38"/>
      <c r="V149" s="38"/>
      <c r="W149" s="38"/>
      <c r="X149" s="38"/>
      <c r="Y149" s="38"/>
      <c r="Z149" s="38"/>
      <c r="AA149" s="38"/>
      <c r="AB149" s="38"/>
      <c r="AC149" s="38"/>
      <c r="AD149" s="38"/>
      <c r="AE149" s="38"/>
      <c r="AT149" s="17" t="s">
        <v>152</v>
      </c>
      <c r="AU149" s="17" t="s">
        <v>86</v>
      </c>
    </row>
    <row r="150" s="12" customFormat="1">
      <c r="A150" s="12"/>
      <c r="B150" s="228"/>
      <c r="C150" s="229"/>
      <c r="D150" s="230" t="s">
        <v>154</v>
      </c>
      <c r="E150" s="231" t="s">
        <v>1</v>
      </c>
      <c r="F150" s="232" t="s">
        <v>155</v>
      </c>
      <c r="G150" s="229"/>
      <c r="H150" s="231" t="s">
        <v>1</v>
      </c>
      <c r="I150" s="233"/>
      <c r="J150" s="229"/>
      <c r="K150" s="229"/>
      <c r="L150" s="234"/>
      <c r="M150" s="235"/>
      <c r="N150" s="236"/>
      <c r="O150" s="236"/>
      <c r="P150" s="236"/>
      <c r="Q150" s="236"/>
      <c r="R150" s="236"/>
      <c r="S150" s="236"/>
      <c r="T150" s="237"/>
      <c r="U150" s="12"/>
      <c r="V150" s="12"/>
      <c r="W150" s="12"/>
      <c r="X150" s="12"/>
      <c r="Y150" s="12"/>
      <c r="Z150" s="12"/>
      <c r="AA150" s="12"/>
      <c r="AB150" s="12"/>
      <c r="AC150" s="12"/>
      <c r="AD150" s="12"/>
      <c r="AE150" s="12"/>
      <c r="AT150" s="238" t="s">
        <v>154</v>
      </c>
      <c r="AU150" s="238" t="s">
        <v>86</v>
      </c>
      <c r="AV150" s="12" t="s">
        <v>86</v>
      </c>
      <c r="AW150" s="12" t="s">
        <v>34</v>
      </c>
      <c r="AX150" s="12" t="s">
        <v>78</v>
      </c>
      <c r="AY150" s="238" t="s">
        <v>130</v>
      </c>
    </row>
    <row r="151" s="12" customFormat="1">
      <c r="A151" s="12"/>
      <c r="B151" s="228"/>
      <c r="C151" s="229"/>
      <c r="D151" s="230" t="s">
        <v>154</v>
      </c>
      <c r="E151" s="231" t="s">
        <v>1</v>
      </c>
      <c r="F151" s="232" t="s">
        <v>498</v>
      </c>
      <c r="G151" s="229"/>
      <c r="H151" s="231" t="s">
        <v>1</v>
      </c>
      <c r="I151" s="233"/>
      <c r="J151" s="229"/>
      <c r="K151" s="229"/>
      <c r="L151" s="234"/>
      <c r="M151" s="235"/>
      <c r="N151" s="236"/>
      <c r="O151" s="236"/>
      <c r="P151" s="236"/>
      <c r="Q151" s="236"/>
      <c r="R151" s="236"/>
      <c r="S151" s="236"/>
      <c r="T151" s="237"/>
      <c r="U151" s="12"/>
      <c r="V151" s="12"/>
      <c r="W151" s="12"/>
      <c r="X151" s="12"/>
      <c r="Y151" s="12"/>
      <c r="Z151" s="12"/>
      <c r="AA151" s="12"/>
      <c r="AB151" s="12"/>
      <c r="AC151" s="12"/>
      <c r="AD151" s="12"/>
      <c r="AE151" s="12"/>
      <c r="AT151" s="238" t="s">
        <v>154</v>
      </c>
      <c r="AU151" s="238" t="s">
        <v>86</v>
      </c>
      <c r="AV151" s="12" t="s">
        <v>86</v>
      </c>
      <c r="AW151" s="12" t="s">
        <v>34</v>
      </c>
      <c r="AX151" s="12" t="s">
        <v>78</v>
      </c>
      <c r="AY151" s="238" t="s">
        <v>130</v>
      </c>
    </row>
    <row r="152" s="13" customFormat="1">
      <c r="A152" s="13"/>
      <c r="B152" s="239"/>
      <c r="C152" s="240"/>
      <c r="D152" s="230" t="s">
        <v>154</v>
      </c>
      <c r="E152" s="241" t="s">
        <v>1</v>
      </c>
      <c r="F152" s="242" t="s">
        <v>499</v>
      </c>
      <c r="G152" s="240"/>
      <c r="H152" s="243">
        <v>229.80000000000001</v>
      </c>
      <c r="I152" s="244"/>
      <c r="J152" s="240"/>
      <c r="K152" s="240"/>
      <c r="L152" s="245"/>
      <c r="M152" s="246"/>
      <c r="N152" s="247"/>
      <c r="O152" s="247"/>
      <c r="P152" s="247"/>
      <c r="Q152" s="247"/>
      <c r="R152" s="247"/>
      <c r="S152" s="247"/>
      <c r="T152" s="248"/>
      <c r="U152" s="13"/>
      <c r="V152" s="13"/>
      <c r="W152" s="13"/>
      <c r="X152" s="13"/>
      <c r="Y152" s="13"/>
      <c r="Z152" s="13"/>
      <c r="AA152" s="13"/>
      <c r="AB152" s="13"/>
      <c r="AC152" s="13"/>
      <c r="AD152" s="13"/>
      <c r="AE152" s="13"/>
      <c r="AT152" s="249" t="s">
        <v>154</v>
      </c>
      <c r="AU152" s="249" t="s">
        <v>86</v>
      </c>
      <c r="AV152" s="13" t="s">
        <v>88</v>
      </c>
      <c r="AW152" s="13" t="s">
        <v>34</v>
      </c>
      <c r="AX152" s="13" t="s">
        <v>78</v>
      </c>
      <c r="AY152" s="249" t="s">
        <v>130</v>
      </c>
    </row>
    <row r="153" s="12" customFormat="1">
      <c r="A153" s="12"/>
      <c r="B153" s="228"/>
      <c r="C153" s="229"/>
      <c r="D153" s="230" t="s">
        <v>154</v>
      </c>
      <c r="E153" s="231" t="s">
        <v>1</v>
      </c>
      <c r="F153" s="232" t="s">
        <v>500</v>
      </c>
      <c r="G153" s="229"/>
      <c r="H153" s="231" t="s">
        <v>1</v>
      </c>
      <c r="I153" s="233"/>
      <c r="J153" s="229"/>
      <c r="K153" s="229"/>
      <c r="L153" s="234"/>
      <c r="M153" s="235"/>
      <c r="N153" s="236"/>
      <c r="O153" s="236"/>
      <c r="P153" s="236"/>
      <c r="Q153" s="236"/>
      <c r="R153" s="236"/>
      <c r="S153" s="236"/>
      <c r="T153" s="237"/>
      <c r="U153" s="12"/>
      <c r="V153" s="12"/>
      <c r="W153" s="12"/>
      <c r="X153" s="12"/>
      <c r="Y153" s="12"/>
      <c r="Z153" s="12"/>
      <c r="AA153" s="12"/>
      <c r="AB153" s="12"/>
      <c r="AC153" s="12"/>
      <c r="AD153" s="12"/>
      <c r="AE153" s="12"/>
      <c r="AT153" s="238" t="s">
        <v>154</v>
      </c>
      <c r="AU153" s="238" t="s">
        <v>86</v>
      </c>
      <c r="AV153" s="12" t="s">
        <v>86</v>
      </c>
      <c r="AW153" s="12" t="s">
        <v>34</v>
      </c>
      <c r="AX153" s="12" t="s">
        <v>78</v>
      </c>
      <c r="AY153" s="238" t="s">
        <v>130</v>
      </c>
    </row>
    <row r="154" s="13" customFormat="1">
      <c r="A154" s="13"/>
      <c r="B154" s="239"/>
      <c r="C154" s="240"/>
      <c r="D154" s="230" t="s">
        <v>154</v>
      </c>
      <c r="E154" s="241" t="s">
        <v>1</v>
      </c>
      <c r="F154" s="242" t="s">
        <v>501</v>
      </c>
      <c r="G154" s="240"/>
      <c r="H154" s="243">
        <v>76</v>
      </c>
      <c r="I154" s="244"/>
      <c r="J154" s="240"/>
      <c r="K154" s="240"/>
      <c r="L154" s="245"/>
      <c r="M154" s="246"/>
      <c r="N154" s="247"/>
      <c r="O154" s="247"/>
      <c r="P154" s="247"/>
      <c r="Q154" s="247"/>
      <c r="R154" s="247"/>
      <c r="S154" s="247"/>
      <c r="T154" s="248"/>
      <c r="U154" s="13"/>
      <c r="V154" s="13"/>
      <c r="W154" s="13"/>
      <c r="X154" s="13"/>
      <c r="Y154" s="13"/>
      <c r="Z154" s="13"/>
      <c r="AA154" s="13"/>
      <c r="AB154" s="13"/>
      <c r="AC154" s="13"/>
      <c r="AD154" s="13"/>
      <c r="AE154" s="13"/>
      <c r="AT154" s="249" t="s">
        <v>154</v>
      </c>
      <c r="AU154" s="249" t="s">
        <v>86</v>
      </c>
      <c r="AV154" s="13" t="s">
        <v>88</v>
      </c>
      <c r="AW154" s="13" t="s">
        <v>34</v>
      </c>
      <c r="AX154" s="13" t="s">
        <v>78</v>
      </c>
      <c r="AY154" s="249" t="s">
        <v>130</v>
      </c>
    </row>
    <row r="155" s="14" customFormat="1">
      <c r="A155" s="14"/>
      <c r="B155" s="250"/>
      <c r="C155" s="251"/>
      <c r="D155" s="230" t="s">
        <v>154</v>
      </c>
      <c r="E155" s="252" t="s">
        <v>1</v>
      </c>
      <c r="F155" s="253" t="s">
        <v>158</v>
      </c>
      <c r="G155" s="251"/>
      <c r="H155" s="254">
        <v>305.80000000000001</v>
      </c>
      <c r="I155" s="255"/>
      <c r="J155" s="251"/>
      <c r="K155" s="251"/>
      <c r="L155" s="256"/>
      <c r="M155" s="257"/>
      <c r="N155" s="258"/>
      <c r="O155" s="258"/>
      <c r="P155" s="258"/>
      <c r="Q155" s="258"/>
      <c r="R155" s="258"/>
      <c r="S155" s="258"/>
      <c r="T155" s="259"/>
      <c r="U155" s="14"/>
      <c r="V155" s="14"/>
      <c r="W155" s="14"/>
      <c r="X155" s="14"/>
      <c r="Y155" s="14"/>
      <c r="Z155" s="14"/>
      <c r="AA155" s="14"/>
      <c r="AB155" s="14"/>
      <c r="AC155" s="14"/>
      <c r="AD155" s="14"/>
      <c r="AE155" s="14"/>
      <c r="AT155" s="260" t="s">
        <v>154</v>
      </c>
      <c r="AU155" s="260" t="s">
        <v>86</v>
      </c>
      <c r="AV155" s="14" t="s">
        <v>136</v>
      </c>
      <c r="AW155" s="14" t="s">
        <v>34</v>
      </c>
      <c r="AX155" s="14" t="s">
        <v>86</v>
      </c>
      <c r="AY155" s="260" t="s">
        <v>130</v>
      </c>
    </row>
    <row r="156" s="2" customFormat="1" ht="21.75" customHeight="1">
      <c r="A156" s="38"/>
      <c r="B156" s="39"/>
      <c r="C156" s="210" t="s">
        <v>151</v>
      </c>
      <c r="D156" s="210" t="s">
        <v>131</v>
      </c>
      <c r="E156" s="211" t="s">
        <v>505</v>
      </c>
      <c r="F156" s="212" t="s">
        <v>506</v>
      </c>
      <c r="G156" s="213" t="s">
        <v>161</v>
      </c>
      <c r="H156" s="214">
        <v>448</v>
      </c>
      <c r="I156" s="215"/>
      <c r="J156" s="216">
        <f>ROUND(I156*H156,2)</f>
        <v>0</v>
      </c>
      <c r="K156" s="212" t="s">
        <v>150</v>
      </c>
      <c r="L156" s="44"/>
      <c r="M156" s="217" t="s">
        <v>1</v>
      </c>
      <c r="N156" s="218" t="s">
        <v>43</v>
      </c>
      <c r="O156" s="91"/>
      <c r="P156" s="219">
        <f>O156*H156</f>
        <v>0</v>
      </c>
      <c r="Q156" s="219">
        <v>0.46000000000000002</v>
      </c>
      <c r="R156" s="219">
        <f>Q156*H156</f>
        <v>206.08000000000001</v>
      </c>
      <c r="S156" s="219">
        <v>0</v>
      </c>
      <c r="T156" s="220">
        <f>S156*H156</f>
        <v>0</v>
      </c>
      <c r="U156" s="38"/>
      <c r="V156" s="38"/>
      <c r="W156" s="38"/>
      <c r="X156" s="38"/>
      <c r="Y156" s="38"/>
      <c r="Z156" s="38"/>
      <c r="AA156" s="38"/>
      <c r="AB156" s="38"/>
      <c r="AC156" s="38"/>
      <c r="AD156" s="38"/>
      <c r="AE156" s="38"/>
      <c r="AR156" s="221" t="s">
        <v>136</v>
      </c>
      <c r="AT156" s="221" t="s">
        <v>131</v>
      </c>
      <c r="AU156" s="221" t="s">
        <v>86</v>
      </c>
      <c r="AY156" s="17" t="s">
        <v>130</v>
      </c>
      <c r="BE156" s="222">
        <f>IF(N156="základní",J156,0)</f>
        <v>0</v>
      </c>
      <c r="BF156" s="222">
        <f>IF(N156="snížená",J156,0)</f>
        <v>0</v>
      </c>
      <c r="BG156" s="222">
        <f>IF(N156="zákl. přenesená",J156,0)</f>
        <v>0</v>
      </c>
      <c r="BH156" s="222">
        <f>IF(N156="sníž. přenesená",J156,0)</f>
        <v>0</v>
      </c>
      <c r="BI156" s="222">
        <f>IF(N156="nulová",J156,0)</f>
        <v>0</v>
      </c>
      <c r="BJ156" s="17" t="s">
        <v>86</v>
      </c>
      <c r="BK156" s="222">
        <f>ROUND(I156*H156,2)</f>
        <v>0</v>
      </c>
      <c r="BL156" s="17" t="s">
        <v>136</v>
      </c>
      <c r="BM156" s="221" t="s">
        <v>214</v>
      </c>
    </row>
    <row r="157" s="2" customFormat="1">
      <c r="A157" s="38"/>
      <c r="B157" s="39"/>
      <c r="C157" s="40"/>
      <c r="D157" s="223" t="s">
        <v>152</v>
      </c>
      <c r="E157" s="40"/>
      <c r="F157" s="224" t="s">
        <v>507</v>
      </c>
      <c r="G157" s="40"/>
      <c r="H157" s="40"/>
      <c r="I157" s="225"/>
      <c r="J157" s="40"/>
      <c r="K157" s="40"/>
      <c r="L157" s="44"/>
      <c r="M157" s="226"/>
      <c r="N157" s="227"/>
      <c r="O157" s="91"/>
      <c r="P157" s="91"/>
      <c r="Q157" s="91"/>
      <c r="R157" s="91"/>
      <c r="S157" s="91"/>
      <c r="T157" s="92"/>
      <c r="U157" s="38"/>
      <c r="V157" s="38"/>
      <c r="W157" s="38"/>
      <c r="X157" s="38"/>
      <c r="Y157" s="38"/>
      <c r="Z157" s="38"/>
      <c r="AA157" s="38"/>
      <c r="AB157" s="38"/>
      <c r="AC157" s="38"/>
      <c r="AD157" s="38"/>
      <c r="AE157" s="38"/>
      <c r="AT157" s="17" t="s">
        <v>152</v>
      </c>
      <c r="AU157" s="17" t="s">
        <v>86</v>
      </c>
    </row>
    <row r="158" s="12" customFormat="1">
      <c r="A158" s="12"/>
      <c r="B158" s="228"/>
      <c r="C158" s="229"/>
      <c r="D158" s="230" t="s">
        <v>154</v>
      </c>
      <c r="E158" s="231" t="s">
        <v>1</v>
      </c>
      <c r="F158" s="232" t="s">
        <v>155</v>
      </c>
      <c r="G158" s="229"/>
      <c r="H158" s="231" t="s">
        <v>1</v>
      </c>
      <c r="I158" s="233"/>
      <c r="J158" s="229"/>
      <c r="K158" s="229"/>
      <c r="L158" s="234"/>
      <c r="M158" s="235"/>
      <c r="N158" s="236"/>
      <c r="O158" s="236"/>
      <c r="P158" s="236"/>
      <c r="Q158" s="236"/>
      <c r="R158" s="236"/>
      <c r="S158" s="236"/>
      <c r="T158" s="237"/>
      <c r="U158" s="12"/>
      <c r="V158" s="12"/>
      <c r="W158" s="12"/>
      <c r="X158" s="12"/>
      <c r="Y158" s="12"/>
      <c r="Z158" s="12"/>
      <c r="AA158" s="12"/>
      <c r="AB158" s="12"/>
      <c r="AC158" s="12"/>
      <c r="AD158" s="12"/>
      <c r="AE158" s="12"/>
      <c r="AT158" s="238" t="s">
        <v>154</v>
      </c>
      <c r="AU158" s="238" t="s">
        <v>86</v>
      </c>
      <c r="AV158" s="12" t="s">
        <v>86</v>
      </c>
      <c r="AW158" s="12" t="s">
        <v>34</v>
      </c>
      <c r="AX158" s="12" t="s">
        <v>78</v>
      </c>
      <c r="AY158" s="238" t="s">
        <v>130</v>
      </c>
    </row>
    <row r="159" s="12" customFormat="1">
      <c r="A159" s="12"/>
      <c r="B159" s="228"/>
      <c r="C159" s="229"/>
      <c r="D159" s="230" t="s">
        <v>154</v>
      </c>
      <c r="E159" s="231" t="s">
        <v>1</v>
      </c>
      <c r="F159" s="232" t="s">
        <v>508</v>
      </c>
      <c r="G159" s="229"/>
      <c r="H159" s="231" t="s">
        <v>1</v>
      </c>
      <c r="I159" s="233"/>
      <c r="J159" s="229"/>
      <c r="K159" s="229"/>
      <c r="L159" s="234"/>
      <c r="M159" s="235"/>
      <c r="N159" s="236"/>
      <c r="O159" s="236"/>
      <c r="P159" s="236"/>
      <c r="Q159" s="236"/>
      <c r="R159" s="236"/>
      <c r="S159" s="236"/>
      <c r="T159" s="237"/>
      <c r="U159" s="12"/>
      <c r="V159" s="12"/>
      <c r="W159" s="12"/>
      <c r="X159" s="12"/>
      <c r="Y159" s="12"/>
      <c r="Z159" s="12"/>
      <c r="AA159" s="12"/>
      <c r="AB159" s="12"/>
      <c r="AC159" s="12"/>
      <c r="AD159" s="12"/>
      <c r="AE159" s="12"/>
      <c r="AT159" s="238" t="s">
        <v>154</v>
      </c>
      <c r="AU159" s="238" t="s">
        <v>86</v>
      </c>
      <c r="AV159" s="12" t="s">
        <v>86</v>
      </c>
      <c r="AW159" s="12" t="s">
        <v>34</v>
      </c>
      <c r="AX159" s="12" t="s">
        <v>78</v>
      </c>
      <c r="AY159" s="238" t="s">
        <v>130</v>
      </c>
    </row>
    <row r="160" s="13" customFormat="1">
      <c r="A160" s="13"/>
      <c r="B160" s="239"/>
      <c r="C160" s="240"/>
      <c r="D160" s="230" t="s">
        <v>154</v>
      </c>
      <c r="E160" s="241" t="s">
        <v>1</v>
      </c>
      <c r="F160" s="242" t="s">
        <v>509</v>
      </c>
      <c r="G160" s="240"/>
      <c r="H160" s="243">
        <v>372</v>
      </c>
      <c r="I160" s="244"/>
      <c r="J160" s="240"/>
      <c r="K160" s="240"/>
      <c r="L160" s="245"/>
      <c r="M160" s="246"/>
      <c r="N160" s="247"/>
      <c r="O160" s="247"/>
      <c r="P160" s="247"/>
      <c r="Q160" s="247"/>
      <c r="R160" s="247"/>
      <c r="S160" s="247"/>
      <c r="T160" s="248"/>
      <c r="U160" s="13"/>
      <c r="V160" s="13"/>
      <c r="W160" s="13"/>
      <c r="X160" s="13"/>
      <c r="Y160" s="13"/>
      <c r="Z160" s="13"/>
      <c r="AA160" s="13"/>
      <c r="AB160" s="13"/>
      <c r="AC160" s="13"/>
      <c r="AD160" s="13"/>
      <c r="AE160" s="13"/>
      <c r="AT160" s="249" t="s">
        <v>154</v>
      </c>
      <c r="AU160" s="249" t="s">
        <v>86</v>
      </c>
      <c r="AV160" s="13" t="s">
        <v>88</v>
      </c>
      <c r="AW160" s="13" t="s">
        <v>34</v>
      </c>
      <c r="AX160" s="13" t="s">
        <v>78</v>
      </c>
      <c r="AY160" s="249" t="s">
        <v>130</v>
      </c>
    </row>
    <row r="161" s="12" customFormat="1">
      <c r="A161" s="12"/>
      <c r="B161" s="228"/>
      <c r="C161" s="229"/>
      <c r="D161" s="230" t="s">
        <v>154</v>
      </c>
      <c r="E161" s="231" t="s">
        <v>1</v>
      </c>
      <c r="F161" s="232" t="s">
        <v>500</v>
      </c>
      <c r="G161" s="229"/>
      <c r="H161" s="231" t="s">
        <v>1</v>
      </c>
      <c r="I161" s="233"/>
      <c r="J161" s="229"/>
      <c r="K161" s="229"/>
      <c r="L161" s="234"/>
      <c r="M161" s="235"/>
      <c r="N161" s="236"/>
      <c r="O161" s="236"/>
      <c r="P161" s="236"/>
      <c r="Q161" s="236"/>
      <c r="R161" s="236"/>
      <c r="S161" s="236"/>
      <c r="T161" s="237"/>
      <c r="U161" s="12"/>
      <c r="V161" s="12"/>
      <c r="W161" s="12"/>
      <c r="X161" s="12"/>
      <c r="Y161" s="12"/>
      <c r="Z161" s="12"/>
      <c r="AA161" s="12"/>
      <c r="AB161" s="12"/>
      <c r="AC161" s="12"/>
      <c r="AD161" s="12"/>
      <c r="AE161" s="12"/>
      <c r="AT161" s="238" t="s">
        <v>154</v>
      </c>
      <c r="AU161" s="238" t="s">
        <v>86</v>
      </c>
      <c r="AV161" s="12" t="s">
        <v>86</v>
      </c>
      <c r="AW161" s="12" t="s">
        <v>34</v>
      </c>
      <c r="AX161" s="12" t="s">
        <v>78</v>
      </c>
      <c r="AY161" s="238" t="s">
        <v>130</v>
      </c>
    </row>
    <row r="162" s="13" customFormat="1">
      <c r="A162" s="13"/>
      <c r="B162" s="239"/>
      <c r="C162" s="240"/>
      <c r="D162" s="230" t="s">
        <v>154</v>
      </c>
      <c r="E162" s="241" t="s">
        <v>1</v>
      </c>
      <c r="F162" s="242" t="s">
        <v>501</v>
      </c>
      <c r="G162" s="240"/>
      <c r="H162" s="243">
        <v>76</v>
      </c>
      <c r="I162" s="244"/>
      <c r="J162" s="240"/>
      <c r="K162" s="240"/>
      <c r="L162" s="245"/>
      <c r="M162" s="246"/>
      <c r="N162" s="247"/>
      <c r="O162" s="247"/>
      <c r="P162" s="247"/>
      <c r="Q162" s="247"/>
      <c r="R162" s="247"/>
      <c r="S162" s="247"/>
      <c r="T162" s="248"/>
      <c r="U162" s="13"/>
      <c r="V162" s="13"/>
      <c r="W162" s="13"/>
      <c r="X162" s="13"/>
      <c r="Y162" s="13"/>
      <c r="Z162" s="13"/>
      <c r="AA162" s="13"/>
      <c r="AB162" s="13"/>
      <c r="AC162" s="13"/>
      <c r="AD162" s="13"/>
      <c r="AE162" s="13"/>
      <c r="AT162" s="249" t="s">
        <v>154</v>
      </c>
      <c r="AU162" s="249" t="s">
        <v>86</v>
      </c>
      <c r="AV162" s="13" t="s">
        <v>88</v>
      </c>
      <c r="AW162" s="13" t="s">
        <v>34</v>
      </c>
      <c r="AX162" s="13" t="s">
        <v>78</v>
      </c>
      <c r="AY162" s="249" t="s">
        <v>130</v>
      </c>
    </row>
    <row r="163" s="14" customFormat="1">
      <c r="A163" s="14"/>
      <c r="B163" s="250"/>
      <c r="C163" s="251"/>
      <c r="D163" s="230" t="s">
        <v>154</v>
      </c>
      <c r="E163" s="252" t="s">
        <v>1</v>
      </c>
      <c r="F163" s="253" t="s">
        <v>158</v>
      </c>
      <c r="G163" s="251"/>
      <c r="H163" s="254">
        <v>448</v>
      </c>
      <c r="I163" s="255"/>
      <c r="J163" s="251"/>
      <c r="K163" s="251"/>
      <c r="L163" s="256"/>
      <c r="M163" s="257"/>
      <c r="N163" s="258"/>
      <c r="O163" s="258"/>
      <c r="P163" s="258"/>
      <c r="Q163" s="258"/>
      <c r="R163" s="258"/>
      <c r="S163" s="258"/>
      <c r="T163" s="259"/>
      <c r="U163" s="14"/>
      <c r="V163" s="14"/>
      <c r="W163" s="14"/>
      <c r="X163" s="14"/>
      <c r="Y163" s="14"/>
      <c r="Z163" s="14"/>
      <c r="AA163" s="14"/>
      <c r="AB163" s="14"/>
      <c r="AC163" s="14"/>
      <c r="AD163" s="14"/>
      <c r="AE163" s="14"/>
      <c r="AT163" s="260" t="s">
        <v>154</v>
      </c>
      <c r="AU163" s="260" t="s">
        <v>86</v>
      </c>
      <c r="AV163" s="14" t="s">
        <v>136</v>
      </c>
      <c r="AW163" s="14" t="s">
        <v>34</v>
      </c>
      <c r="AX163" s="14" t="s">
        <v>86</v>
      </c>
      <c r="AY163" s="260" t="s">
        <v>130</v>
      </c>
    </row>
    <row r="164" s="2" customFormat="1" ht="24.15" customHeight="1">
      <c r="A164" s="38"/>
      <c r="B164" s="39"/>
      <c r="C164" s="210" t="s">
        <v>183</v>
      </c>
      <c r="D164" s="210" t="s">
        <v>131</v>
      </c>
      <c r="E164" s="211" t="s">
        <v>510</v>
      </c>
      <c r="F164" s="212" t="s">
        <v>511</v>
      </c>
      <c r="G164" s="213" t="s">
        <v>161</v>
      </c>
      <c r="H164" s="214">
        <v>372</v>
      </c>
      <c r="I164" s="215"/>
      <c r="J164" s="216">
        <f>ROUND(I164*H164,2)</f>
        <v>0</v>
      </c>
      <c r="K164" s="212" t="s">
        <v>150</v>
      </c>
      <c r="L164" s="44"/>
      <c r="M164" s="217" t="s">
        <v>1</v>
      </c>
      <c r="N164" s="218" t="s">
        <v>43</v>
      </c>
      <c r="O164" s="91"/>
      <c r="P164" s="219">
        <f>O164*H164</f>
        <v>0</v>
      </c>
      <c r="Q164" s="219">
        <v>0.15826000000000001</v>
      </c>
      <c r="R164" s="219">
        <f>Q164*H164</f>
        <v>58.872720000000001</v>
      </c>
      <c r="S164" s="219">
        <v>0</v>
      </c>
      <c r="T164" s="220">
        <f>S164*H164</f>
        <v>0</v>
      </c>
      <c r="U164" s="38"/>
      <c r="V164" s="38"/>
      <c r="W164" s="38"/>
      <c r="X164" s="38"/>
      <c r="Y164" s="38"/>
      <c r="Z164" s="38"/>
      <c r="AA164" s="38"/>
      <c r="AB164" s="38"/>
      <c r="AC164" s="38"/>
      <c r="AD164" s="38"/>
      <c r="AE164" s="38"/>
      <c r="AR164" s="221" t="s">
        <v>136</v>
      </c>
      <c r="AT164" s="221" t="s">
        <v>131</v>
      </c>
      <c r="AU164" s="221" t="s">
        <v>86</v>
      </c>
      <c r="AY164" s="17" t="s">
        <v>130</v>
      </c>
      <c r="BE164" s="222">
        <f>IF(N164="základní",J164,0)</f>
        <v>0</v>
      </c>
      <c r="BF164" s="222">
        <f>IF(N164="snížená",J164,0)</f>
        <v>0</v>
      </c>
      <c r="BG164" s="222">
        <f>IF(N164="zákl. přenesená",J164,0)</f>
        <v>0</v>
      </c>
      <c r="BH164" s="222">
        <f>IF(N164="sníž. přenesená",J164,0)</f>
        <v>0</v>
      </c>
      <c r="BI164" s="222">
        <f>IF(N164="nulová",J164,0)</f>
        <v>0</v>
      </c>
      <c r="BJ164" s="17" t="s">
        <v>86</v>
      </c>
      <c r="BK164" s="222">
        <f>ROUND(I164*H164,2)</f>
        <v>0</v>
      </c>
      <c r="BL164" s="17" t="s">
        <v>136</v>
      </c>
      <c r="BM164" s="221" t="s">
        <v>177</v>
      </c>
    </row>
    <row r="165" s="2" customFormat="1">
      <c r="A165" s="38"/>
      <c r="B165" s="39"/>
      <c r="C165" s="40"/>
      <c r="D165" s="223" t="s">
        <v>152</v>
      </c>
      <c r="E165" s="40"/>
      <c r="F165" s="224" t="s">
        <v>512</v>
      </c>
      <c r="G165" s="40"/>
      <c r="H165" s="40"/>
      <c r="I165" s="225"/>
      <c r="J165" s="40"/>
      <c r="K165" s="40"/>
      <c r="L165" s="44"/>
      <c r="M165" s="226"/>
      <c r="N165" s="227"/>
      <c r="O165" s="91"/>
      <c r="P165" s="91"/>
      <c r="Q165" s="91"/>
      <c r="R165" s="91"/>
      <c r="S165" s="91"/>
      <c r="T165" s="92"/>
      <c r="U165" s="38"/>
      <c r="V165" s="38"/>
      <c r="W165" s="38"/>
      <c r="X165" s="38"/>
      <c r="Y165" s="38"/>
      <c r="Z165" s="38"/>
      <c r="AA165" s="38"/>
      <c r="AB165" s="38"/>
      <c r="AC165" s="38"/>
      <c r="AD165" s="38"/>
      <c r="AE165" s="38"/>
      <c r="AT165" s="17" t="s">
        <v>152</v>
      </c>
      <c r="AU165" s="17" t="s">
        <v>86</v>
      </c>
    </row>
    <row r="166" s="12" customFormat="1">
      <c r="A166" s="12"/>
      <c r="B166" s="228"/>
      <c r="C166" s="229"/>
      <c r="D166" s="230" t="s">
        <v>154</v>
      </c>
      <c r="E166" s="231" t="s">
        <v>1</v>
      </c>
      <c r="F166" s="232" t="s">
        <v>155</v>
      </c>
      <c r="G166" s="229"/>
      <c r="H166" s="231" t="s">
        <v>1</v>
      </c>
      <c r="I166" s="233"/>
      <c r="J166" s="229"/>
      <c r="K166" s="229"/>
      <c r="L166" s="234"/>
      <c r="M166" s="235"/>
      <c r="N166" s="236"/>
      <c r="O166" s="236"/>
      <c r="P166" s="236"/>
      <c r="Q166" s="236"/>
      <c r="R166" s="236"/>
      <c r="S166" s="236"/>
      <c r="T166" s="237"/>
      <c r="U166" s="12"/>
      <c r="V166" s="12"/>
      <c r="W166" s="12"/>
      <c r="X166" s="12"/>
      <c r="Y166" s="12"/>
      <c r="Z166" s="12"/>
      <c r="AA166" s="12"/>
      <c r="AB166" s="12"/>
      <c r="AC166" s="12"/>
      <c r="AD166" s="12"/>
      <c r="AE166" s="12"/>
      <c r="AT166" s="238" t="s">
        <v>154</v>
      </c>
      <c r="AU166" s="238" t="s">
        <v>86</v>
      </c>
      <c r="AV166" s="12" t="s">
        <v>86</v>
      </c>
      <c r="AW166" s="12" t="s">
        <v>34</v>
      </c>
      <c r="AX166" s="12" t="s">
        <v>78</v>
      </c>
      <c r="AY166" s="238" t="s">
        <v>130</v>
      </c>
    </row>
    <row r="167" s="12" customFormat="1">
      <c r="A167" s="12"/>
      <c r="B167" s="228"/>
      <c r="C167" s="229"/>
      <c r="D167" s="230" t="s">
        <v>154</v>
      </c>
      <c r="E167" s="231" t="s">
        <v>1</v>
      </c>
      <c r="F167" s="232" t="s">
        <v>508</v>
      </c>
      <c r="G167" s="229"/>
      <c r="H167" s="231" t="s">
        <v>1</v>
      </c>
      <c r="I167" s="233"/>
      <c r="J167" s="229"/>
      <c r="K167" s="229"/>
      <c r="L167" s="234"/>
      <c r="M167" s="235"/>
      <c r="N167" s="236"/>
      <c r="O167" s="236"/>
      <c r="P167" s="236"/>
      <c r="Q167" s="236"/>
      <c r="R167" s="236"/>
      <c r="S167" s="236"/>
      <c r="T167" s="237"/>
      <c r="U167" s="12"/>
      <c r="V167" s="12"/>
      <c r="W167" s="12"/>
      <c r="X167" s="12"/>
      <c r="Y167" s="12"/>
      <c r="Z167" s="12"/>
      <c r="AA167" s="12"/>
      <c r="AB167" s="12"/>
      <c r="AC167" s="12"/>
      <c r="AD167" s="12"/>
      <c r="AE167" s="12"/>
      <c r="AT167" s="238" t="s">
        <v>154</v>
      </c>
      <c r="AU167" s="238" t="s">
        <v>86</v>
      </c>
      <c r="AV167" s="12" t="s">
        <v>86</v>
      </c>
      <c r="AW167" s="12" t="s">
        <v>34</v>
      </c>
      <c r="AX167" s="12" t="s">
        <v>78</v>
      </c>
      <c r="AY167" s="238" t="s">
        <v>130</v>
      </c>
    </row>
    <row r="168" s="13" customFormat="1">
      <c r="A168" s="13"/>
      <c r="B168" s="239"/>
      <c r="C168" s="240"/>
      <c r="D168" s="230" t="s">
        <v>154</v>
      </c>
      <c r="E168" s="241" t="s">
        <v>1</v>
      </c>
      <c r="F168" s="242" t="s">
        <v>509</v>
      </c>
      <c r="G168" s="240"/>
      <c r="H168" s="243">
        <v>372</v>
      </c>
      <c r="I168" s="244"/>
      <c r="J168" s="240"/>
      <c r="K168" s="240"/>
      <c r="L168" s="245"/>
      <c r="M168" s="246"/>
      <c r="N168" s="247"/>
      <c r="O168" s="247"/>
      <c r="P168" s="247"/>
      <c r="Q168" s="247"/>
      <c r="R168" s="247"/>
      <c r="S168" s="247"/>
      <c r="T168" s="248"/>
      <c r="U168" s="13"/>
      <c r="V168" s="13"/>
      <c r="W168" s="13"/>
      <c r="X168" s="13"/>
      <c r="Y168" s="13"/>
      <c r="Z168" s="13"/>
      <c r="AA168" s="13"/>
      <c r="AB168" s="13"/>
      <c r="AC168" s="13"/>
      <c r="AD168" s="13"/>
      <c r="AE168" s="13"/>
      <c r="AT168" s="249" t="s">
        <v>154</v>
      </c>
      <c r="AU168" s="249" t="s">
        <v>86</v>
      </c>
      <c r="AV168" s="13" t="s">
        <v>88</v>
      </c>
      <c r="AW168" s="13" t="s">
        <v>34</v>
      </c>
      <c r="AX168" s="13" t="s">
        <v>78</v>
      </c>
      <c r="AY168" s="249" t="s">
        <v>130</v>
      </c>
    </row>
    <row r="169" s="14" customFormat="1">
      <c r="A169" s="14"/>
      <c r="B169" s="250"/>
      <c r="C169" s="251"/>
      <c r="D169" s="230" t="s">
        <v>154</v>
      </c>
      <c r="E169" s="252" t="s">
        <v>1</v>
      </c>
      <c r="F169" s="253" t="s">
        <v>158</v>
      </c>
      <c r="G169" s="251"/>
      <c r="H169" s="254">
        <v>372</v>
      </c>
      <c r="I169" s="255"/>
      <c r="J169" s="251"/>
      <c r="K169" s="251"/>
      <c r="L169" s="256"/>
      <c r="M169" s="257"/>
      <c r="N169" s="258"/>
      <c r="O169" s="258"/>
      <c r="P169" s="258"/>
      <c r="Q169" s="258"/>
      <c r="R169" s="258"/>
      <c r="S169" s="258"/>
      <c r="T169" s="259"/>
      <c r="U169" s="14"/>
      <c r="V169" s="14"/>
      <c r="W169" s="14"/>
      <c r="X169" s="14"/>
      <c r="Y169" s="14"/>
      <c r="Z169" s="14"/>
      <c r="AA169" s="14"/>
      <c r="AB169" s="14"/>
      <c r="AC169" s="14"/>
      <c r="AD169" s="14"/>
      <c r="AE169" s="14"/>
      <c r="AT169" s="260" t="s">
        <v>154</v>
      </c>
      <c r="AU169" s="260" t="s">
        <v>86</v>
      </c>
      <c r="AV169" s="14" t="s">
        <v>136</v>
      </c>
      <c r="AW169" s="14" t="s">
        <v>34</v>
      </c>
      <c r="AX169" s="14" t="s">
        <v>86</v>
      </c>
      <c r="AY169" s="260" t="s">
        <v>130</v>
      </c>
    </row>
    <row r="170" s="2" customFormat="1" ht="24.15" customHeight="1">
      <c r="A170" s="38"/>
      <c r="B170" s="39"/>
      <c r="C170" s="210" t="s">
        <v>8</v>
      </c>
      <c r="D170" s="210" t="s">
        <v>131</v>
      </c>
      <c r="E170" s="211" t="s">
        <v>513</v>
      </c>
      <c r="F170" s="212" t="s">
        <v>514</v>
      </c>
      <c r="G170" s="213" t="s">
        <v>161</v>
      </c>
      <c r="H170" s="214">
        <v>372</v>
      </c>
      <c r="I170" s="215"/>
      <c r="J170" s="216">
        <f>ROUND(I170*H170,2)</f>
        <v>0</v>
      </c>
      <c r="K170" s="212" t="s">
        <v>150</v>
      </c>
      <c r="L170" s="44"/>
      <c r="M170" s="217" t="s">
        <v>1</v>
      </c>
      <c r="N170" s="218" t="s">
        <v>43</v>
      </c>
      <c r="O170" s="91"/>
      <c r="P170" s="219">
        <f>O170*H170</f>
        <v>0</v>
      </c>
      <c r="Q170" s="219">
        <v>0.27664</v>
      </c>
      <c r="R170" s="219">
        <f>Q170*H170</f>
        <v>102.91007999999999</v>
      </c>
      <c r="S170" s="219">
        <v>0</v>
      </c>
      <c r="T170" s="220">
        <f>S170*H170</f>
        <v>0</v>
      </c>
      <c r="U170" s="38"/>
      <c r="V170" s="38"/>
      <c r="W170" s="38"/>
      <c r="X170" s="38"/>
      <c r="Y170" s="38"/>
      <c r="Z170" s="38"/>
      <c r="AA170" s="38"/>
      <c r="AB170" s="38"/>
      <c r="AC170" s="38"/>
      <c r="AD170" s="38"/>
      <c r="AE170" s="38"/>
      <c r="AR170" s="221" t="s">
        <v>136</v>
      </c>
      <c r="AT170" s="221" t="s">
        <v>131</v>
      </c>
      <c r="AU170" s="221" t="s">
        <v>86</v>
      </c>
      <c r="AY170" s="17" t="s">
        <v>130</v>
      </c>
      <c r="BE170" s="222">
        <f>IF(N170="základní",J170,0)</f>
        <v>0</v>
      </c>
      <c r="BF170" s="222">
        <f>IF(N170="snížená",J170,0)</f>
        <v>0</v>
      </c>
      <c r="BG170" s="222">
        <f>IF(N170="zákl. přenesená",J170,0)</f>
        <v>0</v>
      </c>
      <c r="BH170" s="222">
        <f>IF(N170="sníž. přenesená",J170,0)</f>
        <v>0</v>
      </c>
      <c r="BI170" s="222">
        <f>IF(N170="nulová",J170,0)</f>
        <v>0</v>
      </c>
      <c r="BJ170" s="17" t="s">
        <v>86</v>
      </c>
      <c r="BK170" s="222">
        <f>ROUND(I170*H170,2)</f>
        <v>0</v>
      </c>
      <c r="BL170" s="17" t="s">
        <v>136</v>
      </c>
      <c r="BM170" s="221" t="s">
        <v>181</v>
      </c>
    </row>
    <row r="171" s="2" customFormat="1">
      <c r="A171" s="38"/>
      <c r="B171" s="39"/>
      <c r="C171" s="40"/>
      <c r="D171" s="223" t="s">
        <v>152</v>
      </c>
      <c r="E171" s="40"/>
      <c r="F171" s="224" t="s">
        <v>515</v>
      </c>
      <c r="G171" s="40"/>
      <c r="H171" s="40"/>
      <c r="I171" s="225"/>
      <c r="J171" s="40"/>
      <c r="K171" s="40"/>
      <c r="L171" s="44"/>
      <c r="M171" s="226"/>
      <c r="N171" s="227"/>
      <c r="O171" s="91"/>
      <c r="P171" s="91"/>
      <c r="Q171" s="91"/>
      <c r="R171" s="91"/>
      <c r="S171" s="91"/>
      <c r="T171" s="92"/>
      <c r="U171" s="38"/>
      <c r="V171" s="38"/>
      <c r="W171" s="38"/>
      <c r="X171" s="38"/>
      <c r="Y171" s="38"/>
      <c r="Z171" s="38"/>
      <c r="AA171" s="38"/>
      <c r="AB171" s="38"/>
      <c r="AC171" s="38"/>
      <c r="AD171" s="38"/>
      <c r="AE171" s="38"/>
      <c r="AT171" s="17" t="s">
        <v>152</v>
      </c>
      <c r="AU171" s="17" t="s">
        <v>86</v>
      </c>
    </row>
    <row r="172" s="12" customFormat="1">
      <c r="A172" s="12"/>
      <c r="B172" s="228"/>
      <c r="C172" s="229"/>
      <c r="D172" s="230" t="s">
        <v>154</v>
      </c>
      <c r="E172" s="231" t="s">
        <v>1</v>
      </c>
      <c r="F172" s="232" t="s">
        <v>155</v>
      </c>
      <c r="G172" s="229"/>
      <c r="H172" s="231" t="s">
        <v>1</v>
      </c>
      <c r="I172" s="233"/>
      <c r="J172" s="229"/>
      <c r="K172" s="229"/>
      <c r="L172" s="234"/>
      <c r="M172" s="235"/>
      <c r="N172" s="236"/>
      <c r="O172" s="236"/>
      <c r="P172" s="236"/>
      <c r="Q172" s="236"/>
      <c r="R172" s="236"/>
      <c r="S172" s="236"/>
      <c r="T172" s="237"/>
      <c r="U172" s="12"/>
      <c r="V172" s="12"/>
      <c r="W172" s="12"/>
      <c r="X172" s="12"/>
      <c r="Y172" s="12"/>
      <c r="Z172" s="12"/>
      <c r="AA172" s="12"/>
      <c r="AB172" s="12"/>
      <c r="AC172" s="12"/>
      <c r="AD172" s="12"/>
      <c r="AE172" s="12"/>
      <c r="AT172" s="238" t="s">
        <v>154</v>
      </c>
      <c r="AU172" s="238" t="s">
        <v>86</v>
      </c>
      <c r="AV172" s="12" t="s">
        <v>86</v>
      </c>
      <c r="AW172" s="12" t="s">
        <v>34</v>
      </c>
      <c r="AX172" s="12" t="s">
        <v>78</v>
      </c>
      <c r="AY172" s="238" t="s">
        <v>130</v>
      </c>
    </row>
    <row r="173" s="12" customFormat="1">
      <c r="A173" s="12"/>
      <c r="B173" s="228"/>
      <c r="C173" s="229"/>
      <c r="D173" s="230" t="s">
        <v>154</v>
      </c>
      <c r="E173" s="231" t="s">
        <v>1</v>
      </c>
      <c r="F173" s="232" t="s">
        <v>508</v>
      </c>
      <c r="G173" s="229"/>
      <c r="H173" s="231" t="s">
        <v>1</v>
      </c>
      <c r="I173" s="233"/>
      <c r="J173" s="229"/>
      <c r="K173" s="229"/>
      <c r="L173" s="234"/>
      <c r="M173" s="235"/>
      <c r="N173" s="236"/>
      <c r="O173" s="236"/>
      <c r="P173" s="236"/>
      <c r="Q173" s="236"/>
      <c r="R173" s="236"/>
      <c r="S173" s="236"/>
      <c r="T173" s="237"/>
      <c r="U173" s="12"/>
      <c r="V173" s="12"/>
      <c r="W173" s="12"/>
      <c r="X173" s="12"/>
      <c r="Y173" s="12"/>
      <c r="Z173" s="12"/>
      <c r="AA173" s="12"/>
      <c r="AB173" s="12"/>
      <c r="AC173" s="12"/>
      <c r="AD173" s="12"/>
      <c r="AE173" s="12"/>
      <c r="AT173" s="238" t="s">
        <v>154</v>
      </c>
      <c r="AU173" s="238" t="s">
        <v>86</v>
      </c>
      <c r="AV173" s="12" t="s">
        <v>86</v>
      </c>
      <c r="AW173" s="12" t="s">
        <v>34</v>
      </c>
      <c r="AX173" s="12" t="s">
        <v>78</v>
      </c>
      <c r="AY173" s="238" t="s">
        <v>130</v>
      </c>
    </row>
    <row r="174" s="13" customFormat="1">
      <c r="A174" s="13"/>
      <c r="B174" s="239"/>
      <c r="C174" s="240"/>
      <c r="D174" s="230" t="s">
        <v>154</v>
      </c>
      <c r="E174" s="241" t="s">
        <v>1</v>
      </c>
      <c r="F174" s="242" t="s">
        <v>509</v>
      </c>
      <c r="G174" s="240"/>
      <c r="H174" s="243">
        <v>372</v>
      </c>
      <c r="I174" s="244"/>
      <c r="J174" s="240"/>
      <c r="K174" s="240"/>
      <c r="L174" s="245"/>
      <c r="M174" s="246"/>
      <c r="N174" s="247"/>
      <c r="O174" s="247"/>
      <c r="P174" s="247"/>
      <c r="Q174" s="247"/>
      <c r="R174" s="247"/>
      <c r="S174" s="247"/>
      <c r="T174" s="248"/>
      <c r="U174" s="13"/>
      <c r="V174" s="13"/>
      <c r="W174" s="13"/>
      <c r="X174" s="13"/>
      <c r="Y174" s="13"/>
      <c r="Z174" s="13"/>
      <c r="AA174" s="13"/>
      <c r="AB174" s="13"/>
      <c r="AC174" s="13"/>
      <c r="AD174" s="13"/>
      <c r="AE174" s="13"/>
      <c r="AT174" s="249" t="s">
        <v>154</v>
      </c>
      <c r="AU174" s="249" t="s">
        <v>86</v>
      </c>
      <c r="AV174" s="13" t="s">
        <v>88</v>
      </c>
      <c r="AW174" s="13" t="s">
        <v>34</v>
      </c>
      <c r="AX174" s="13" t="s">
        <v>78</v>
      </c>
      <c r="AY174" s="249" t="s">
        <v>130</v>
      </c>
    </row>
    <row r="175" s="14" customFormat="1">
      <c r="A175" s="14"/>
      <c r="B175" s="250"/>
      <c r="C175" s="251"/>
      <c r="D175" s="230" t="s">
        <v>154</v>
      </c>
      <c r="E175" s="252" t="s">
        <v>1</v>
      </c>
      <c r="F175" s="253" t="s">
        <v>158</v>
      </c>
      <c r="G175" s="251"/>
      <c r="H175" s="254">
        <v>372</v>
      </c>
      <c r="I175" s="255"/>
      <c r="J175" s="251"/>
      <c r="K175" s="251"/>
      <c r="L175" s="256"/>
      <c r="M175" s="257"/>
      <c r="N175" s="258"/>
      <c r="O175" s="258"/>
      <c r="P175" s="258"/>
      <c r="Q175" s="258"/>
      <c r="R175" s="258"/>
      <c r="S175" s="258"/>
      <c r="T175" s="259"/>
      <c r="U175" s="14"/>
      <c r="V175" s="14"/>
      <c r="W175" s="14"/>
      <c r="X175" s="14"/>
      <c r="Y175" s="14"/>
      <c r="Z175" s="14"/>
      <c r="AA175" s="14"/>
      <c r="AB175" s="14"/>
      <c r="AC175" s="14"/>
      <c r="AD175" s="14"/>
      <c r="AE175" s="14"/>
      <c r="AT175" s="260" t="s">
        <v>154</v>
      </c>
      <c r="AU175" s="260" t="s">
        <v>86</v>
      </c>
      <c r="AV175" s="14" t="s">
        <v>136</v>
      </c>
      <c r="AW175" s="14" t="s">
        <v>34</v>
      </c>
      <c r="AX175" s="14" t="s">
        <v>86</v>
      </c>
      <c r="AY175" s="260" t="s">
        <v>130</v>
      </c>
    </row>
    <row r="176" s="2" customFormat="1" ht="24.15" customHeight="1">
      <c r="A176" s="38"/>
      <c r="B176" s="39"/>
      <c r="C176" s="210" t="s">
        <v>192</v>
      </c>
      <c r="D176" s="210" t="s">
        <v>131</v>
      </c>
      <c r="E176" s="211" t="s">
        <v>516</v>
      </c>
      <c r="F176" s="212" t="s">
        <v>517</v>
      </c>
      <c r="G176" s="213" t="s">
        <v>161</v>
      </c>
      <c r="H176" s="214">
        <v>372</v>
      </c>
      <c r="I176" s="215"/>
      <c r="J176" s="216">
        <f>ROUND(I176*H176,2)</f>
        <v>0</v>
      </c>
      <c r="K176" s="212" t="s">
        <v>150</v>
      </c>
      <c r="L176" s="44"/>
      <c r="M176" s="217" t="s">
        <v>1</v>
      </c>
      <c r="N176" s="218" t="s">
        <v>43</v>
      </c>
      <c r="O176" s="91"/>
      <c r="P176" s="219">
        <f>O176*H176</f>
        <v>0</v>
      </c>
      <c r="Q176" s="219">
        <v>0.0060099999999999997</v>
      </c>
      <c r="R176" s="219">
        <f>Q176*H176</f>
        <v>2.2357199999999997</v>
      </c>
      <c r="S176" s="219">
        <v>0</v>
      </c>
      <c r="T176" s="220">
        <f>S176*H176</f>
        <v>0</v>
      </c>
      <c r="U176" s="38"/>
      <c r="V176" s="38"/>
      <c r="W176" s="38"/>
      <c r="X176" s="38"/>
      <c r="Y176" s="38"/>
      <c r="Z176" s="38"/>
      <c r="AA176" s="38"/>
      <c r="AB176" s="38"/>
      <c r="AC176" s="38"/>
      <c r="AD176" s="38"/>
      <c r="AE176" s="38"/>
      <c r="AR176" s="221" t="s">
        <v>136</v>
      </c>
      <c r="AT176" s="221" t="s">
        <v>131</v>
      </c>
      <c r="AU176" s="221" t="s">
        <v>86</v>
      </c>
      <c r="AY176" s="17" t="s">
        <v>130</v>
      </c>
      <c r="BE176" s="222">
        <f>IF(N176="základní",J176,0)</f>
        <v>0</v>
      </c>
      <c r="BF176" s="222">
        <f>IF(N176="snížená",J176,0)</f>
        <v>0</v>
      </c>
      <c r="BG176" s="222">
        <f>IF(N176="zákl. přenesená",J176,0)</f>
        <v>0</v>
      </c>
      <c r="BH176" s="222">
        <f>IF(N176="sníž. přenesená",J176,0)</f>
        <v>0</v>
      </c>
      <c r="BI176" s="222">
        <f>IF(N176="nulová",J176,0)</f>
        <v>0</v>
      </c>
      <c r="BJ176" s="17" t="s">
        <v>86</v>
      </c>
      <c r="BK176" s="222">
        <f>ROUND(I176*H176,2)</f>
        <v>0</v>
      </c>
      <c r="BL176" s="17" t="s">
        <v>136</v>
      </c>
      <c r="BM176" s="221" t="s">
        <v>186</v>
      </c>
    </row>
    <row r="177" s="2" customFormat="1">
      <c r="A177" s="38"/>
      <c r="B177" s="39"/>
      <c r="C177" s="40"/>
      <c r="D177" s="223" t="s">
        <v>152</v>
      </c>
      <c r="E177" s="40"/>
      <c r="F177" s="224" t="s">
        <v>518</v>
      </c>
      <c r="G177" s="40"/>
      <c r="H177" s="40"/>
      <c r="I177" s="225"/>
      <c r="J177" s="40"/>
      <c r="K177" s="40"/>
      <c r="L177" s="44"/>
      <c r="M177" s="226"/>
      <c r="N177" s="227"/>
      <c r="O177" s="91"/>
      <c r="P177" s="91"/>
      <c r="Q177" s="91"/>
      <c r="R177" s="91"/>
      <c r="S177" s="91"/>
      <c r="T177" s="92"/>
      <c r="U177" s="38"/>
      <c r="V177" s="38"/>
      <c r="W177" s="38"/>
      <c r="X177" s="38"/>
      <c r="Y177" s="38"/>
      <c r="Z177" s="38"/>
      <c r="AA177" s="38"/>
      <c r="AB177" s="38"/>
      <c r="AC177" s="38"/>
      <c r="AD177" s="38"/>
      <c r="AE177" s="38"/>
      <c r="AT177" s="17" t="s">
        <v>152</v>
      </c>
      <c r="AU177" s="17" t="s">
        <v>86</v>
      </c>
    </row>
    <row r="178" s="12" customFormat="1">
      <c r="A178" s="12"/>
      <c r="B178" s="228"/>
      <c r="C178" s="229"/>
      <c r="D178" s="230" t="s">
        <v>154</v>
      </c>
      <c r="E178" s="231" t="s">
        <v>1</v>
      </c>
      <c r="F178" s="232" t="s">
        <v>155</v>
      </c>
      <c r="G178" s="229"/>
      <c r="H178" s="231" t="s">
        <v>1</v>
      </c>
      <c r="I178" s="233"/>
      <c r="J178" s="229"/>
      <c r="K178" s="229"/>
      <c r="L178" s="234"/>
      <c r="M178" s="235"/>
      <c r="N178" s="236"/>
      <c r="O178" s="236"/>
      <c r="P178" s="236"/>
      <c r="Q178" s="236"/>
      <c r="R178" s="236"/>
      <c r="S178" s="236"/>
      <c r="T178" s="237"/>
      <c r="U178" s="12"/>
      <c r="V178" s="12"/>
      <c r="W178" s="12"/>
      <c r="X178" s="12"/>
      <c r="Y178" s="12"/>
      <c r="Z178" s="12"/>
      <c r="AA178" s="12"/>
      <c r="AB178" s="12"/>
      <c r="AC178" s="12"/>
      <c r="AD178" s="12"/>
      <c r="AE178" s="12"/>
      <c r="AT178" s="238" t="s">
        <v>154</v>
      </c>
      <c r="AU178" s="238" t="s">
        <v>86</v>
      </c>
      <c r="AV178" s="12" t="s">
        <v>86</v>
      </c>
      <c r="AW178" s="12" t="s">
        <v>34</v>
      </c>
      <c r="AX178" s="12" t="s">
        <v>78</v>
      </c>
      <c r="AY178" s="238" t="s">
        <v>130</v>
      </c>
    </row>
    <row r="179" s="12" customFormat="1">
      <c r="A179" s="12"/>
      <c r="B179" s="228"/>
      <c r="C179" s="229"/>
      <c r="D179" s="230" t="s">
        <v>154</v>
      </c>
      <c r="E179" s="231" t="s">
        <v>1</v>
      </c>
      <c r="F179" s="232" t="s">
        <v>508</v>
      </c>
      <c r="G179" s="229"/>
      <c r="H179" s="231" t="s">
        <v>1</v>
      </c>
      <c r="I179" s="233"/>
      <c r="J179" s="229"/>
      <c r="K179" s="229"/>
      <c r="L179" s="234"/>
      <c r="M179" s="235"/>
      <c r="N179" s="236"/>
      <c r="O179" s="236"/>
      <c r="P179" s="236"/>
      <c r="Q179" s="236"/>
      <c r="R179" s="236"/>
      <c r="S179" s="236"/>
      <c r="T179" s="237"/>
      <c r="U179" s="12"/>
      <c r="V179" s="12"/>
      <c r="W179" s="12"/>
      <c r="X179" s="12"/>
      <c r="Y179" s="12"/>
      <c r="Z179" s="12"/>
      <c r="AA179" s="12"/>
      <c r="AB179" s="12"/>
      <c r="AC179" s="12"/>
      <c r="AD179" s="12"/>
      <c r="AE179" s="12"/>
      <c r="AT179" s="238" t="s">
        <v>154</v>
      </c>
      <c r="AU179" s="238" t="s">
        <v>86</v>
      </c>
      <c r="AV179" s="12" t="s">
        <v>86</v>
      </c>
      <c r="AW179" s="12" t="s">
        <v>34</v>
      </c>
      <c r="AX179" s="12" t="s">
        <v>78</v>
      </c>
      <c r="AY179" s="238" t="s">
        <v>130</v>
      </c>
    </row>
    <row r="180" s="13" customFormat="1">
      <c r="A180" s="13"/>
      <c r="B180" s="239"/>
      <c r="C180" s="240"/>
      <c r="D180" s="230" t="s">
        <v>154</v>
      </c>
      <c r="E180" s="241" t="s">
        <v>1</v>
      </c>
      <c r="F180" s="242" t="s">
        <v>509</v>
      </c>
      <c r="G180" s="240"/>
      <c r="H180" s="243">
        <v>372</v>
      </c>
      <c r="I180" s="244"/>
      <c r="J180" s="240"/>
      <c r="K180" s="240"/>
      <c r="L180" s="245"/>
      <c r="M180" s="246"/>
      <c r="N180" s="247"/>
      <c r="O180" s="247"/>
      <c r="P180" s="247"/>
      <c r="Q180" s="247"/>
      <c r="R180" s="247"/>
      <c r="S180" s="247"/>
      <c r="T180" s="248"/>
      <c r="U180" s="13"/>
      <c r="V180" s="13"/>
      <c r="W180" s="13"/>
      <c r="X180" s="13"/>
      <c r="Y180" s="13"/>
      <c r="Z180" s="13"/>
      <c r="AA180" s="13"/>
      <c r="AB180" s="13"/>
      <c r="AC180" s="13"/>
      <c r="AD180" s="13"/>
      <c r="AE180" s="13"/>
      <c r="AT180" s="249" t="s">
        <v>154</v>
      </c>
      <c r="AU180" s="249" t="s">
        <v>86</v>
      </c>
      <c r="AV180" s="13" t="s">
        <v>88</v>
      </c>
      <c r="AW180" s="13" t="s">
        <v>34</v>
      </c>
      <c r="AX180" s="13" t="s">
        <v>78</v>
      </c>
      <c r="AY180" s="249" t="s">
        <v>130</v>
      </c>
    </row>
    <row r="181" s="14" customFormat="1">
      <c r="A181" s="14"/>
      <c r="B181" s="250"/>
      <c r="C181" s="251"/>
      <c r="D181" s="230" t="s">
        <v>154</v>
      </c>
      <c r="E181" s="252" t="s">
        <v>1</v>
      </c>
      <c r="F181" s="253" t="s">
        <v>158</v>
      </c>
      <c r="G181" s="251"/>
      <c r="H181" s="254">
        <v>372</v>
      </c>
      <c r="I181" s="255"/>
      <c r="J181" s="251"/>
      <c r="K181" s="251"/>
      <c r="L181" s="256"/>
      <c r="M181" s="257"/>
      <c r="N181" s="258"/>
      <c r="O181" s="258"/>
      <c r="P181" s="258"/>
      <c r="Q181" s="258"/>
      <c r="R181" s="258"/>
      <c r="S181" s="258"/>
      <c r="T181" s="259"/>
      <c r="U181" s="14"/>
      <c r="V181" s="14"/>
      <c r="W181" s="14"/>
      <c r="X181" s="14"/>
      <c r="Y181" s="14"/>
      <c r="Z181" s="14"/>
      <c r="AA181" s="14"/>
      <c r="AB181" s="14"/>
      <c r="AC181" s="14"/>
      <c r="AD181" s="14"/>
      <c r="AE181" s="14"/>
      <c r="AT181" s="260" t="s">
        <v>154</v>
      </c>
      <c r="AU181" s="260" t="s">
        <v>86</v>
      </c>
      <c r="AV181" s="14" t="s">
        <v>136</v>
      </c>
      <c r="AW181" s="14" t="s">
        <v>34</v>
      </c>
      <c r="AX181" s="14" t="s">
        <v>86</v>
      </c>
      <c r="AY181" s="260" t="s">
        <v>130</v>
      </c>
    </row>
    <row r="182" s="2" customFormat="1" ht="24.15" customHeight="1">
      <c r="A182" s="38"/>
      <c r="B182" s="39"/>
      <c r="C182" s="210" t="s">
        <v>166</v>
      </c>
      <c r="D182" s="210" t="s">
        <v>131</v>
      </c>
      <c r="E182" s="211" t="s">
        <v>519</v>
      </c>
      <c r="F182" s="212" t="s">
        <v>520</v>
      </c>
      <c r="G182" s="213" t="s">
        <v>161</v>
      </c>
      <c r="H182" s="214">
        <v>372</v>
      </c>
      <c r="I182" s="215"/>
      <c r="J182" s="216">
        <f>ROUND(I182*H182,2)</f>
        <v>0</v>
      </c>
      <c r="K182" s="212" t="s">
        <v>150</v>
      </c>
      <c r="L182" s="44"/>
      <c r="M182" s="217" t="s">
        <v>1</v>
      </c>
      <c r="N182" s="218" t="s">
        <v>43</v>
      </c>
      <c r="O182" s="91"/>
      <c r="P182" s="219">
        <f>O182*H182</f>
        <v>0</v>
      </c>
      <c r="Q182" s="219">
        <v>0.00031</v>
      </c>
      <c r="R182" s="219">
        <f>Q182*H182</f>
        <v>0.11532000000000001</v>
      </c>
      <c r="S182" s="219">
        <v>0</v>
      </c>
      <c r="T182" s="220">
        <f>S182*H182</f>
        <v>0</v>
      </c>
      <c r="U182" s="38"/>
      <c r="V182" s="38"/>
      <c r="W182" s="38"/>
      <c r="X182" s="38"/>
      <c r="Y182" s="38"/>
      <c r="Z182" s="38"/>
      <c r="AA182" s="38"/>
      <c r="AB182" s="38"/>
      <c r="AC182" s="38"/>
      <c r="AD182" s="38"/>
      <c r="AE182" s="38"/>
      <c r="AR182" s="221" t="s">
        <v>136</v>
      </c>
      <c r="AT182" s="221" t="s">
        <v>131</v>
      </c>
      <c r="AU182" s="221" t="s">
        <v>86</v>
      </c>
      <c r="AY182" s="17" t="s">
        <v>130</v>
      </c>
      <c r="BE182" s="222">
        <f>IF(N182="základní",J182,0)</f>
        <v>0</v>
      </c>
      <c r="BF182" s="222">
        <f>IF(N182="snížená",J182,0)</f>
        <v>0</v>
      </c>
      <c r="BG182" s="222">
        <f>IF(N182="zákl. přenesená",J182,0)</f>
        <v>0</v>
      </c>
      <c r="BH182" s="222">
        <f>IF(N182="sníž. přenesená",J182,0)</f>
        <v>0</v>
      </c>
      <c r="BI182" s="222">
        <f>IF(N182="nulová",J182,0)</f>
        <v>0</v>
      </c>
      <c r="BJ182" s="17" t="s">
        <v>86</v>
      </c>
      <c r="BK182" s="222">
        <f>ROUND(I182*H182,2)</f>
        <v>0</v>
      </c>
      <c r="BL182" s="17" t="s">
        <v>136</v>
      </c>
      <c r="BM182" s="221" t="s">
        <v>190</v>
      </c>
    </row>
    <row r="183" s="2" customFormat="1">
      <c r="A183" s="38"/>
      <c r="B183" s="39"/>
      <c r="C183" s="40"/>
      <c r="D183" s="223" t="s">
        <v>152</v>
      </c>
      <c r="E183" s="40"/>
      <c r="F183" s="224" t="s">
        <v>521</v>
      </c>
      <c r="G183" s="40"/>
      <c r="H183" s="40"/>
      <c r="I183" s="225"/>
      <c r="J183" s="40"/>
      <c r="K183" s="40"/>
      <c r="L183" s="44"/>
      <c r="M183" s="226"/>
      <c r="N183" s="227"/>
      <c r="O183" s="91"/>
      <c r="P183" s="91"/>
      <c r="Q183" s="91"/>
      <c r="R183" s="91"/>
      <c r="S183" s="91"/>
      <c r="T183" s="92"/>
      <c r="U183" s="38"/>
      <c r="V183" s="38"/>
      <c r="W183" s="38"/>
      <c r="X183" s="38"/>
      <c r="Y183" s="38"/>
      <c r="Z183" s="38"/>
      <c r="AA183" s="38"/>
      <c r="AB183" s="38"/>
      <c r="AC183" s="38"/>
      <c r="AD183" s="38"/>
      <c r="AE183" s="38"/>
      <c r="AT183" s="17" t="s">
        <v>152</v>
      </c>
      <c r="AU183" s="17" t="s">
        <v>86</v>
      </c>
    </row>
    <row r="184" s="12" customFormat="1">
      <c r="A184" s="12"/>
      <c r="B184" s="228"/>
      <c r="C184" s="229"/>
      <c r="D184" s="230" t="s">
        <v>154</v>
      </c>
      <c r="E184" s="231" t="s">
        <v>1</v>
      </c>
      <c r="F184" s="232" t="s">
        <v>155</v>
      </c>
      <c r="G184" s="229"/>
      <c r="H184" s="231" t="s">
        <v>1</v>
      </c>
      <c r="I184" s="233"/>
      <c r="J184" s="229"/>
      <c r="K184" s="229"/>
      <c r="L184" s="234"/>
      <c r="M184" s="235"/>
      <c r="N184" s="236"/>
      <c r="O184" s="236"/>
      <c r="P184" s="236"/>
      <c r="Q184" s="236"/>
      <c r="R184" s="236"/>
      <c r="S184" s="236"/>
      <c r="T184" s="237"/>
      <c r="U184" s="12"/>
      <c r="V184" s="12"/>
      <c r="W184" s="12"/>
      <c r="X184" s="12"/>
      <c r="Y184" s="12"/>
      <c r="Z184" s="12"/>
      <c r="AA184" s="12"/>
      <c r="AB184" s="12"/>
      <c r="AC184" s="12"/>
      <c r="AD184" s="12"/>
      <c r="AE184" s="12"/>
      <c r="AT184" s="238" t="s">
        <v>154</v>
      </c>
      <c r="AU184" s="238" t="s">
        <v>86</v>
      </c>
      <c r="AV184" s="12" t="s">
        <v>86</v>
      </c>
      <c r="AW184" s="12" t="s">
        <v>34</v>
      </c>
      <c r="AX184" s="12" t="s">
        <v>78</v>
      </c>
      <c r="AY184" s="238" t="s">
        <v>130</v>
      </c>
    </row>
    <row r="185" s="12" customFormat="1">
      <c r="A185" s="12"/>
      <c r="B185" s="228"/>
      <c r="C185" s="229"/>
      <c r="D185" s="230" t="s">
        <v>154</v>
      </c>
      <c r="E185" s="231" t="s">
        <v>1</v>
      </c>
      <c r="F185" s="232" t="s">
        <v>508</v>
      </c>
      <c r="G185" s="229"/>
      <c r="H185" s="231" t="s">
        <v>1</v>
      </c>
      <c r="I185" s="233"/>
      <c r="J185" s="229"/>
      <c r="K185" s="229"/>
      <c r="L185" s="234"/>
      <c r="M185" s="235"/>
      <c r="N185" s="236"/>
      <c r="O185" s="236"/>
      <c r="P185" s="236"/>
      <c r="Q185" s="236"/>
      <c r="R185" s="236"/>
      <c r="S185" s="236"/>
      <c r="T185" s="237"/>
      <c r="U185" s="12"/>
      <c r="V185" s="12"/>
      <c r="W185" s="12"/>
      <c r="X185" s="12"/>
      <c r="Y185" s="12"/>
      <c r="Z185" s="12"/>
      <c r="AA185" s="12"/>
      <c r="AB185" s="12"/>
      <c r="AC185" s="12"/>
      <c r="AD185" s="12"/>
      <c r="AE185" s="12"/>
      <c r="AT185" s="238" t="s">
        <v>154</v>
      </c>
      <c r="AU185" s="238" t="s">
        <v>86</v>
      </c>
      <c r="AV185" s="12" t="s">
        <v>86</v>
      </c>
      <c r="AW185" s="12" t="s">
        <v>34</v>
      </c>
      <c r="AX185" s="12" t="s">
        <v>78</v>
      </c>
      <c r="AY185" s="238" t="s">
        <v>130</v>
      </c>
    </row>
    <row r="186" s="13" customFormat="1">
      <c r="A186" s="13"/>
      <c r="B186" s="239"/>
      <c r="C186" s="240"/>
      <c r="D186" s="230" t="s">
        <v>154</v>
      </c>
      <c r="E186" s="241" t="s">
        <v>1</v>
      </c>
      <c r="F186" s="242" t="s">
        <v>509</v>
      </c>
      <c r="G186" s="240"/>
      <c r="H186" s="243">
        <v>372</v>
      </c>
      <c r="I186" s="244"/>
      <c r="J186" s="240"/>
      <c r="K186" s="240"/>
      <c r="L186" s="245"/>
      <c r="M186" s="246"/>
      <c r="N186" s="247"/>
      <c r="O186" s="247"/>
      <c r="P186" s="247"/>
      <c r="Q186" s="247"/>
      <c r="R186" s="247"/>
      <c r="S186" s="247"/>
      <c r="T186" s="248"/>
      <c r="U186" s="13"/>
      <c r="V186" s="13"/>
      <c r="W186" s="13"/>
      <c r="X186" s="13"/>
      <c r="Y186" s="13"/>
      <c r="Z186" s="13"/>
      <c r="AA186" s="13"/>
      <c r="AB186" s="13"/>
      <c r="AC186" s="13"/>
      <c r="AD186" s="13"/>
      <c r="AE186" s="13"/>
      <c r="AT186" s="249" t="s">
        <v>154</v>
      </c>
      <c r="AU186" s="249" t="s">
        <v>86</v>
      </c>
      <c r="AV186" s="13" t="s">
        <v>88</v>
      </c>
      <c r="AW186" s="13" t="s">
        <v>34</v>
      </c>
      <c r="AX186" s="13" t="s">
        <v>78</v>
      </c>
      <c r="AY186" s="249" t="s">
        <v>130</v>
      </c>
    </row>
    <row r="187" s="14" customFormat="1">
      <c r="A187" s="14"/>
      <c r="B187" s="250"/>
      <c r="C187" s="251"/>
      <c r="D187" s="230" t="s">
        <v>154</v>
      </c>
      <c r="E187" s="252" t="s">
        <v>1</v>
      </c>
      <c r="F187" s="253" t="s">
        <v>158</v>
      </c>
      <c r="G187" s="251"/>
      <c r="H187" s="254">
        <v>372</v>
      </c>
      <c r="I187" s="255"/>
      <c r="J187" s="251"/>
      <c r="K187" s="251"/>
      <c r="L187" s="256"/>
      <c r="M187" s="257"/>
      <c r="N187" s="258"/>
      <c r="O187" s="258"/>
      <c r="P187" s="258"/>
      <c r="Q187" s="258"/>
      <c r="R187" s="258"/>
      <c r="S187" s="258"/>
      <c r="T187" s="259"/>
      <c r="U187" s="14"/>
      <c r="V187" s="14"/>
      <c r="W187" s="14"/>
      <c r="X187" s="14"/>
      <c r="Y187" s="14"/>
      <c r="Z187" s="14"/>
      <c r="AA187" s="14"/>
      <c r="AB187" s="14"/>
      <c r="AC187" s="14"/>
      <c r="AD187" s="14"/>
      <c r="AE187" s="14"/>
      <c r="AT187" s="260" t="s">
        <v>154</v>
      </c>
      <c r="AU187" s="260" t="s">
        <v>86</v>
      </c>
      <c r="AV187" s="14" t="s">
        <v>136</v>
      </c>
      <c r="AW187" s="14" t="s">
        <v>34</v>
      </c>
      <c r="AX187" s="14" t="s">
        <v>86</v>
      </c>
      <c r="AY187" s="260" t="s">
        <v>130</v>
      </c>
    </row>
    <row r="188" s="2" customFormat="1" ht="24.15" customHeight="1">
      <c r="A188" s="38"/>
      <c r="B188" s="39"/>
      <c r="C188" s="210" t="s">
        <v>201</v>
      </c>
      <c r="D188" s="210" t="s">
        <v>131</v>
      </c>
      <c r="E188" s="211" t="s">
        <v>522</v>
      </c>
      <c r="F188" s="212" t="s">
        <v>523</v>
      </c>
      <c r="G188" s="213" t="s">
        <v>161</v>
      </c>
      <c r="H188" s="214">
        <v>372</v>
      </c>
      <c r="I188" s="215"/>
      <c r="J188" s="216">
        <f>ROUND(I188*H188,2)</f>
        <v>0</v>
      </c>
      <c r="K188" s="212" t="s">
        <v>150</v>
      </c>
      <c r="L188" s="44"/>
      <c r="M188" s="217" t="s">
        <v>1</v>
      </c>
      <c r="N188" s="218" t="s">
        <v>43</v>
      </c>
      <c r="O188" s="91"/>
      <c r="P188" s="219">
        <f>O188*H188</f>
        <v>0</v>
      </c>
      <c r="Q188" s="219">
        <v>0.10373</v>
      </c>
      <c r="R188" s="219">
        <f>Q188*H188</f>
        <v>38.587560000000003</v>
      </c>
      <c r="S188" s="219">
        <v>0</v>
      </c>
      <c r="T188" s="220">
        <f>S188*H188</f>
        <v>0</v>
      </c>
      <c r="U188" s="38"/>
      <c r="V188" s="38"/>
      <c r="W188" s="38"/>
      <c r="X188" s="38"/>
      <c r="Y188" s="38"/>
      <c r="Z188" s="38"/>
      <c r="AA188" s="38"/>
      <c r="AB188" s="38"/>
      <c r="AC188" s="38"/>
      <c r="AD188" s="38"/>
      <c r="AE188" s="38"/>
      <c r="AR188" s="221" t="s">
        <v>136</v>
      </c>
      <c r="AT188" s="221" t="s">
        <v>131</v>
      </c>
      <c r="AU188" s="221" t="s">
        <v>86</v>
      </c>
      <c r="AY188" s="17" t="s">
        <v>130</v>
      </c>
      <c r="BE188" s="222">
        <f>IF(N188="základní",J188,0)</f>
        <v>0</v>
      </c>
      <c r="BF188" s="222">
        <f>IF(N188="snížená",J188,0)</f>
        <v>0</v>
      </c>
      <c r="BG188" s="222">
        <f>IF(N188="zákl. přenesená",J188,0)</f>
        <v>0</v>
      </c>
      <c r="BH188" s="222">
        <f>IF(N188="sníž. přenesená",J188,0)</f>
        <v>0</v>
      </c>
      <c r="BI188" s="222">
        <f>IF(N188="nulová",J188,0)</f>
        <v>0</v>
      </c>
      <c r="BJ188" s="17" t="s">
        <v>86</v>
      </c>
      <c r="BK188" s="222">
        <f>ROUND(I188*H188,2)</f>
        <v>0</v>
      </c>
      <c r="BL188" s="17" t="s">
        <v>136</v>
      </c>
      <c r="BM188" s="221" t="s">
        <v>195</v>
      </c>
    </row>
    <row r="189" s="2" customFormat="1">
      <c r="A189" s="38"/>
      <c r="B189" s="39"/>
      <c r="C189" s="40"/>
      <c r="D189" s="223" t="s">
        <v>152</v>
      </c>
      <c r="E189" s="40"/>
      <c r="F189" s="224" t="s">
        <v>524</v>
      </c>
      <c r="G189" s="40"/>
      <c r="H189" s="40"/>
      <c r="I189" s="225"/>
      <c r="J189" s="40"/>
      <c r="K189" s="40"/>
      <c r="L189" s="44"/>
      <c r="M189" s="226"/>
      <c r="N189" s="227"/>
      <c r="O189" s="91"/>
      <c r="P189" s="91"/>
      <c r="Q189" s="91"/>
      <c r="R189" s="91"/>
      <c r="S189" s="91"/>
      <c r="T189" s="92"/>
      <c r="U189" s="38"/>
      <c r="V189" s="38"/>
      <c r="W189" s="38"/>
      <c r="X189" s="38"/>
      <c r="Y189" s="38"/>
      <c r="Z189" s="38"/>
      <c r="AA189" s="38"/>
      <c r="AB189" s="38"/>
      <c r="AC189" s="38"/>
      <c r="AD189" s="38"/>
      <c r="AE189" s="38"/>
      <c r="AT189" s="17" t="s">
        <v>152</v>
      </c>
      <c r="AU189" s="17" t="s">
        <v>86</v>
      </c>
    </row>
    <row r="190" s="12" customFormat="1">
      <c r="A190" s="12"/>
      <c r="B190" s="228"/>
      <c r="C190" s="229"/>
      <c r="D190" s="230" t="s">
        <v>154</v>
      </c>
      <c r="E190" s="231" t="s">
        <v>1</v>
      </c>
      <c r="F190" s="232" t="s">
        <v>155</v>
      </c>
      <c r="G190" s="229"/>
      <c r="H190" s="231" t="s">
        <v>1</v>
      </c>
      <c r="I190" s="233"/>
      <c r="J190" s="229"/>
      <c r="K190" s="229"/>
      <c r="L190" s="234"/>
      <c r="M190" s="235"/>
      <c r="N190" s="236"/>
      <c r="O190" s="236"/>
      <c r="P190" s="236"/>
      <c r="Q190" s="236"/>
      <c r="R190" s="236"/>
      <c r="S190" s="236"/>
      <c r="T190" s="237"/>
      <c r="U190" s="12"/>
      <c r="V190" s="12"/>
      <c r="W190" s="12"/>
      <c r="X190" s="12"/>
      <c r="Y190" s="12"/>
      <c r="Z190" s="12"/>
      <c r="AA190" s="12"/>
      <c r="AB190" s="12"/>
      <c r="AC190" s="12"/>
      <c r="AD190" s="12"/>
      <c r="AE190" s="12"/>
      <c r="AT190" s="238" t="s">
        <v>154</v>
      </c>
      <c r="AU190" s="238" t="s">
        <v>86</v>
      </c>
      <c r="AV190" s="12" t="s">
        <v>86</v>
      </c>
      <c r="AW190" s="12" t="s">
        <v>34</v>
      </c>
      <c r="AX190" s="12" t="s">
        <v>78</v>
      </c>
      <c r="AY190" s="238" t="s">
        <v>130</v>
      </c>
    </row>
    <row r="191" s="12" customFormat="1">
      <c r="A191" s="12"/>
      <c r="B191" s="228"/>
      <c r="C191" s="229"/>
      <c r="D191" s="230" t="s">
        <v>154</v>
      </c>
      <c r="E191" s="231" t="s">
        <v>1</v>
      </c>
      <c r="F191" s="232" t="s">
        <v>508</v>
      </c>
      <c r="G191" s="229"/>
      <c r="H191" s="231" t="s">
        <v>1</v>
      </c>
      <c r="I191" s="233"/>
      <c r="J191" s="229"/>
      <c r="K191" s="229"/>
      <c r="L191" s="234"/>
      <c r="M191" s="235"/>
      <c r="N191" s="236"/>
      <c r="O191" s="236"/>
      <c r="P191" s="236"/>
      <c r="Q191" s="236"/>
      <c r="R191" s="236"/>
      <c r="S191" s="236"/>
      <c r="T191" s="237"/>
      <c r="U191" s="12"/>
      <c r="V191" s="12"/>
      <c r="W191" s="12"/>
      <c r="X191" s="12"/>
      <c r="Y191" s="12"/>
      <c r="Z191" s="12"/>
      <c r="AA191" s="12"/>
      <c r="AB191" s="12"/>
      <c r="AC191" s="12"/>
      <c r="AD191" s="12"/>
      <c r="AE191" s="12"/>
      <c r="AT191" s="238" t="s">
        <v>154</v>
      </c>
      <c r="AU191" s="238" t="s">
        <v>86</v>
      </c>
      <c r="AV191" s="12" t="s">
        <v>86</v>
      </c>
      <c r="AW191" s="12" t="s">
        <v>34</v>
      </c>
      <c r="AX191" s="12" t="s">
        <v>78</v>
      </c>
      <c r="AY191" s="238" t="s">
        <v>130</v>
      </c>
    </row>
    <row r="192" s="13" customFormat="1">
      <c r="A192" s="13"/>
      <c r="B192" s="239"/>
      <c r="C192" s="240"/>
      <c r="D192" s="230" t="s">
        <v>154</v>
      </c>
      <c r="E192" s="241" t="s">
        <v>1</v>
      </c>
      <c r="F192" s="242" t="s">
        <v>509</v>
      </c>
      <c r="G192" s="240"/>
      <c r="H192" s="243">
        <v>372</v>
      </c>
      <c r="I192" s="244"/>
      <c r="J192" s="240"/>
      <c r="K192" s="240"/>
      <c r="L192" s="245"/>
      <c r="M192" s="246"/>
      <c r="N192" s="247"/>
      <c r="O192" s="247"/>
      <c r="P192" s="247"/>
      <c r="Q192" s="247"/>
      <c r="R192" s="247"/>
      <c r="S192" s="247"/>
      <c r="T192" s="248"/>
      <c r="U192" s="13"/>
      <c r="V192" s="13"/>
      <c r="W192" s="13"/>
      <c r="X192" s="13"/>
      <c r="Y192" s="13"/>
      <c r="Z192" s="13"/>
      <c r="AA192" s="13"/>
      <c r="AB192" s="13"/>
      <c r="AC192" s="13"/>
      <c r="AD192" s="13"/>
      <c r="AE192" s="13"/>
      <c r="AT192" s="249" t="s">
        <v>154</v>
      </c>
      <c r="AU192" s="249" t="s">
        <v>86</v>
      </c>
      <c r="AV192" s="13" t="s">
        <v>88</v>
      </c>
      <c r="AW192" s="13" t="s">
        <v>34</v>
      </c>
      <c r="AX192" s="13" t="s">
        <v>78</v>
      </c>
      <c r="AY192" s="249" t="s">
        <v>130</v>
      </c>
    </row>
    <row r="193" s="14" customFormat="1">
      <c r="A193" s="14"/>
      <c r="B193" s="250"/>
      <c r="C193" s="251"/>
      <c r="D193" s="230" t="s">
        <v>154</v>
      </c>
      <c r="E193" s="252" t="s">
        <v>1</v>
      </c>
      <c r="F193" s="253" t="s">
        <v>158</v>
      </c>
      <c r="G193" s="251"/>
      <c r="H193" s="254">
        <v>372</v>
      </c>
      <c r="I193" s="255"/>
      <c r="J193" s="251"/>
      <c r="K193" s="251"/>
      <c r="L193" s="256"/>
      <c r="M193" s="257"/>
      <c r="N193" s="258"/>
      <c r="O193" s="258"/>
      <c r="P193" s="258"/>
      <c r="Q193" s="258"/>
      <c r="R193" s="258"/>
      <c r="S193" s="258"/>
      <c r="T193" s="259"/>
      <c r="U193" s="14"/>
      <c r="V193" s="14"/>
      <c r="W193" s="14"/>
      <c r="X193" s="14"/>
      <c r="Y193" s="14"/>
      <c r="Z193" s="14"/>
      <c r="AA193" s="14"/>
      <c r="AB193" s="14"/>
      <c r="AC193" s="14"/>
      <c r="AD193" s="14"/>
      <c r="AE193" s="14"/>
      <c r="AT193" s="260" t="s">
        <v>154</v>
      </c>
      <c r="AU193" s="260" t="s">
        <v>86</v>
      </c>
      <c r="AV193" s="14" t="s">
        <v>136</v>
      </c>
      <c r="AW193" s="14" t="s">
        <v>34</v>
      </c>
      <c r="AX193" s="14" t="s">
        <v>86</v>
      </c>
      <c r="AY193" s="260" t="s">
        <v>130</v>
      </c>
    </row>
    <row r="194" s="2" customFormat="1" ht="24.15" customHeight="1">
      <c r="A194" s="38"/>
      <c r="B194" s="39"/>
      <c r="C194" s="210" t="s">
        <v>170</v>
      </c>
      <c r="D194" s="210" t="s">
        <v>131</v>
      </c>
      <c r="E194" s="211" t="s">
        <v>525</v>
      </c>
      <c r="F194" s="212" t="s">
        <v>526</v>
      </c>
      <c r="G194" s="213" t="s">
        <v>161</v>
      </c>
      <c r="H194" s="214">
        <v>76</v>
      </c>
      <c r="I194" s="215"/>
      <c r="J194" s="216">
        <f>ROUND(I194*H194,2)</f>
        <v>0</v>
      </c>
      <c r="K194" s="212" t="s">
        <v>150</v>
      </c>
      <c r="L194" s="44"/>
      <c r="M194" s="217" t="s">
        <v>1</v>
      </c>
      <c r="N194" s="218" t="s">
        <v>43</v>
      </c>
      <c r="O194" s="91"/>
      <c r="P194" s="219">
        <f>O194*H194</f>
        <v>0</v>
      </c>
      <c r="Q194" s="219">
        <v>0.11162</v>
      </c>
      <c r="R194" s="219">
        <f>Q194*H194</f>
        <v>8.4831199999999996</v>
      </c>
      <c r="S194" s="219">
        <v>0</v>
      </c>
      <c r="T194" s="220">
        <f>S194*H194</f>
        <v>0</v>
      </c>
      <c r="U194" s="38"/>
      <c r="V194" s="38"/>
      <c r="W194" s="38"/>
      <c r="X194" s="38"/>
      <c r="Y194" s="38"/>
      <c r="Z194" s="38"/>
      <c r="AA194" s="38"/>
      <c r="AB194" s="38"/>
      <c r="AC194" s="38"/>
      <c r="AD194" s="38"/>
      <c r="AE194" s="38"/>
      <c r="AR194" s="221" t="s">
        <v>136</v>
      </c>
      <c r="AT194" s="221" t="s">
        <v>131</v>
      </c>
      <c r="AU194" s="221" t="s">
        <v>86</v>
      </c>
      <c r="AY194" s="17" t="s">
        <v>130</v>
      </c>
      <c r="BE194" s="222">
        <f>IF(N194="základní",J194,0)</f>
        <v>0</v>
      </c>
      <c r="BF194" s="222">
        <f>IF(N194="snížená",J194,0)</f>
        <v>0</v>
      </c>
      <c r="BG194" s="222">
        <f>IF(N194="zákl. přenesená",J194,0)</f>
        <v>0</v>
      </c>
      <c r="BH194" s="222">
        <f>IF(N194="sníž. přenesená",J194,0)</f>
        <v>0</v>
      </c>
      <c r="BI194" s="222">
        <f>IF(N194="nulová",J194,0)</f>
        <v>0</v>
      </c>
      <c r="BJ194" s="17" t="s">
        <v>86</v>
      </c>
      <c r="BK194" s="222">
        <f>ROUND(I194*H194,2)</f>
        <v>0</v>
      </c>
      <c r="BL194" s="17" t="s">
        <v>136</v>
      </c>
      <c r="BM194" s="221" t="s">
        <v>199</v>
      </c>
    </row>
    <row r="195" s="2" customFormat="1">
      <c r="A195" s="38"/>
      <c r="B195" s="39"/>
      <c r="C195" s="40"/>
      <c r="D195" s="223" t="s">
        <v>152</v>
      </c>
      <c r="E195" s="40"/>
      <c r="F195" s="224" t="s">
        <v>527</v>
      </c>
      <c r="G195" s="40"/>
      <c r="H195" s="40"/>
      <c r="I195" s="225"/>
      <c r="J195" s="40"/>
      <c r="K195" s="40"/>
      <c r="L195" s="44"/>
      <c r="M195" s="226"/>
      <c r="N195" s="227"/>
      <c r="O195" s="91"/>
      <c r="P195" s="91"/>
      <c r="Q195" s="91"/>
      <c r="R195" s="91"/>
      <c r="S195" s="91"/>
      <c r="T195" s="92"/>
      <c r="U195" s="38"/>
      <c r="V195" s="38"/>
      <c r="W195" s="38"/>
      <c r="X195" s="38"/>
      <c r="Y195" s="38"/>
      <c r="Z195" s="38"/>
      <c r="AA195" s="38"/>
      <c r="AB195" s="38"/>
      <c r="AC195" s="38"/>
      <c r="AD195" s="38"/>
      <c r="AE195" s="38"/>
      <c r="AT195" s="17" t="s">
        <v>152</v>
      </c>
      <c r="AU195" s="17" t="s">
        <v>86</v>
      </c>
    </row>
    <row r="196" s="2" customFormat="1" ht="24.15" customHeight="1">
      <c r="A196" s="38"/>
      <c r="B196" s="39"/>
      <c r="C196" s="266" t="s">
        <v>211</v>
      </c>
      <c r="D196" s="266" t="s">
        <v>356</v>
      </c>
      <c r="E196" s="267" t="s">
        <v>528</v>
      </c>
      <c r="F196" s="268" t="s">
        <v>529</v>
      </c>
      <c r="G196" s="269" t="s">
        <v>161</v>
      </c>
      <c r="H196" s="270">
        <v>78.280000000000001</v>
      </c>
      <c r="I196" s="271"/>
      <c r="J196" s="272">
        <f>ROUND(I196*H196,2)</f>
        <v>0</v>
      </c>
      <c r="K196" s="268" t="s">
        <v>135</v>
      </c>
      <c r="L196" s="273"/>
      <c r="M196" s="274" t="s">
        <v>1</v>
      </c>
      <c r="N196" s="275" t="s">
        <v>43</v>
      </c>
      <c r="O196" s="91"/>
      <c r="P196" s="219">
        <f>O196*H196</f>
        <v>0</v>
      </c>
      <c r="Q196" s="219">
        <v>0</v>
      </c>
      <c r="R196" s="219">
        <f>Q196*H196</f>
        <v>0</v>
      </c>
      <c r="S196" s="219">
        <v>0</v>
      </c>
      <c r="T196" s="220">
        <f>S196*H196</f>
        <v>0</v>
      </c>
      <c r="U196" s="38"/>
      <c r="V196" s="38"/>
      <c r="W196" s="38"/>
      <c r="X196" s="38"/>
      <c r="Y196" s="38"/>
      <c r="Z196" s="38"/>
      <c r="AA196" s="38"/>
      <c r="AB196" s="38"/>
      <c r="AC196" s="38"/>
      <c r="AD196" s="38"/>
      <c r="AE196" s="38"/>
      <c r="AR196" s="221" t="s">
        <v>145</v>
      </c>
      <c r="AT196" s="221" t="s">
        <v>356</v>
      </c>
      <c r="AU196" s="221" t="s">
        <v>86</v>
      </c>
      <c r="AY196" s="17" t="s">
        <v>130</v>
      </c>
      <c r="BE196" s="222">
        <f>IF(N196="základní",J196,0)</f>
        <v>0</v>
      </c>
      <c r="BF196" s="222">
        <f>IF(N196="snížená",J196,0)</f>
        <v>0</v>
      </c>
      <c r="BG196" s="222">
        <f>IF(N196="zákl. přenesená",J196,0)</f>
        <v>0</v>
      </c>
      <c r="BH196" s="222">
        <f>IF(N196="sníž. přenesená",J196,0)</f>
        <v>0</v>
      </c>
      <c r="BI196" s="222">
        <f>IF(N196="nulová",J196,0)</f>
        <v>0</v>
      </c>
      <c r="BJ196" s="17" t="s">
        <v>86</v>
      </c>
      <c r="BK196" s="222">
        <f>ROUND(I196*H196,2)</f>
        <v>0</v>
      </c>
      <c r="BL196" s="17" t="s">
        <v>136</v>
      </c>
      <c r="BM196" s="221" t="s">
        <v>204</v>
      </c>
    </row>
    <row r="197" s="12" customFormat="1">
      <c r="A197" s="12"/>
      <c r="B197" s="228"/>
      <c r="C197" s="229"/>
      <c r="D197" s="230" t="s">
        <v>154</v>
      </c>
      <c r="E197" s="231" t="s">
        <v>1</v>
      </c>
      <c r="F197" s="232" t="s">
        <v>155</v>
      </c>
      <c r="G197" s="229"/>
      <c r="H197" s="231" t="s">
        <v>1</v>
      </c>
      <c r="I197" s="233"/>
      <c r="J197" s="229"/>
      <c r="K197" s="229"/>
      <c r="L197" s="234"/>
      <c r="M197" s="235"/>
      <c r="N197" s="236"/>
      <c r="O197" s="236"/>
      <c r="P197" s="236"/>
      <c r="Q197" s="236"/>
      <c r="R197" s="236"/>
      <c r="S197" s="236"/>
      <c r="T197" s="237"/>
      <c r="U197" s="12"/>
      <c r="V197" s="12"/>
      <c r="W197" s="12"/>
      <c r="X197" s="12"/>
      <c r="Y197" s="12"/>
      <c r="Z197" s="12"/>
      <c r="AA197" s="12"/>
      <c r="AB197" s="12"/>
      <c r="AC197" s="12"/>
      <c r="AD197" s="12"/>
      <c r="AE197" s="12"/>
      <c r="AT197" s="238" t="s">
        <v>154</v>
      </c>
      <c r="AU197" s="238" t="s">
        <v>86</v>
      </c>
      <c r="AV197" s="12" t="s">
        <v>86</v>
      </c>
      <c r="AW197" s="12" t="s">
        <v>34</v>
      </c>
      <c r="AX197" s="12" t="s">
        <v>78</v>
      </c>
      <c r="AY197" s="238" t="s">
        <v>130</v>
      </c>
    </row>
    <row r="198" s="12" customFormat="1">
      <c r="A198" s="12"/>
      <c r="B198" s="228"/>
      <c r="C198" s="229"/>
      <c r="D198" s="230" t="s">
        <v>154</v>
      </c>
      <c r="E198" s="231" t="s">
        <v>1</v>
      </c>
      <c r="F198" s="232" t="s">
        <v>500</v>
      </c>
      <c r="G198" s="229"/>
      <c r="H198" s="231" t="s">
        <v>1</v>
      </c>
      <c r="I198" s="233"/>
      <c r="J198" s="229"/>
      <c r="K198" s="229"/>
      <c r="L198" s="234"/>
      <c r="M198" s="235"/>
      <c r="N198" s="236"/>
      <c r="O198" s="236"/>
      <c r="P198" s="236"/>
      <c r="Q198" s="236"/>
      <c r="R198" s="236"/>
      <c r="S198" s="236"/>
      <c r="T198" s="237"/>
      <c r="U198" s="12"/>
      <c r="V198" s="12"/>
      <c r="W198" s="12"/>
      <c r="X198" s="12"/>
      <c r="Y198" s="12"/>
      <c r="Z198" s="12"/>
      <c r="AA198" s="12"/>
      <c r="AB198" s="12"/>
      <c r="AC198" s="12"/>
      <c r="AD198" s="12"/>
      <c r="AE198" s="12"/>
      <c r="AT198" s="238" t="s">
        <v>154</v>
      </c>
      <c r="AU198" s="238" t="s">
        <v>86</v>
      </c>
      <c r="AV198" s="12" t="s">
        <v>86</v>
      </c>
      <c r="AW198" s="12" t="s">
        <v>34</v>
      </c>
      <c r="AX198" s="12" t="s">
        <v>78</v>
      </c>
      <c r="AY198" s="238" t="s">
        <v>130</v>
      </c>
    </row>
    <row r="199" s="13" customFormat="1">
      <c r="A199" s="13"/>
      <c r="B199" s="239"/>
      <c r="C199" s="240"/>
      <c r="D199" s="230" t="s">
        <v>154</v>
      </c>
      <c r="E199" s="241" t="s">
        <v>1</v>
      </c>
      <c r="F199" s="242" t="s">
        <v>501</v>
      </c>
      <c r="G199" s="240"/>
      <c r="H199" s="243">
        <v>76</v>
      </c>
      <c r="I199" s="244"/>
      <c r="J199" s="240"/>
      <c r="K199" s="240"/>
      <c r="L199" s="245"/>
      <c r="M199" s="246"/>
      <c r="N199" s="247"/>
      <c r="O199" s="247"/>
      <c r="P199" s="247"/>
      <c r="Q199" s="247"/>
      <c r="R199" s="247"/>
      <c r="S199" s="247"/>
      <c r="T199" s="248"/>
      <c r="U199" s="13"/>
      <c r="V199" s="13"/>
      <c r="W199" s="13"/>
      <c r="X199" s="13"/>
      <c r="Y199" s="13"/>
      <c r="Z199" s="13"/>
      <c r="AA199" s="13"/>
      <c r="AB199" s="13"/>
      <c r="AC199" s="13"/>
      <c r="AD199" s="13"/>
      <c r="AE199" s="13"/>
      <c r="AT199" s="249" t="s">
        <v>154</v>
      </c>
      <c r="AU199" s="249" t="s">
        <v>86</v>
      </c>
      <c r="AV199" s="13" t="s">
        <v>88</v>
      </c>
      <c r="AW199" s="13" t="s">
        <v>34</v>
      </c>
      <c r="AX199" s="13" t="s">
        <v>78</v>
      </c>
      <c r="AY199" s="249" t="s">
        <v>130</v>
      </c>
    </row>
    <row r="200" s="15" customFormat="1">
      <c r="A200" s="15"/>
      <c r="B200" s="276"/>
      <c r="C200" s="277"/>
      <c r="D200" s="230" t="s">
        <v>154</v>
      </c>
      <c r="E200" s="278" t="s">
        <v>1</v>
      </c>
      <c r="F200" s="279" t="s">
        <v>530</v>
      </c>
      <c r="G200" s="277"/>
      <c r="H200" s="280">
        <v>76</v>
      </c>
      <c r="I200" s="281"/>
      <c r="J200" s="277"/>
      <c r="K200" s="277"/>
      <c r="L200" s="282"/>
      <c r="M200" s="283"/>
      <c r="N200" s="284"/>
      <c r="O200" s="284"/>
      <c r="P200" s="284"/>
      <c r="Q200" s="284"/>
      <c r="R200" s="284"/>
      <c r="S200" s="284"/>
      <c r="T200" s="285"/>
      <c r="U200" s="15"/>
      <c r="V200" s="15"/>
      <c r="W200" s="15"/>
      <c r="X200" s="15"/>
      <c r="Y200" s="15"/>
      <c r="Z200" s="15"/>
      <c r="AA200" s="15"/>
      <c r="AB200" s="15"/>
      <c r="AC200" s="15"/>
      <c r="AD200" s="15"/>
      <c r="AE200" s="15"/>
      <c r="AT200" s="286" t="s">
        <v>154</v>
      </c>
      <c r="AU200" s="286" t="s">
        <v>86</v>
      </c>
      <c r="AV200" s="15" t="s">
        <v>139</v>
      </c>
      <c r="AW200" s="15" t="s">
        <v>34</v>
      </c>
      <c r="AX200" s="15" t="s">
        <v>78</v>
      </c>
      <c r="AY200" s="286" t="s">
        <v>130</v>
      </c>
    </row>
    <row r="201" s="13" customFormat="1">
      <c r="A201" s="13"/>
      <c r="B201" s="239"/>
      <c r="C201" s="240"/>
      <c r="D201" s="230" t="s">
        <v>154</v>
      </c>
      <c r="E201" s="241" t="s">
        <v>1</v>
      </c>
      <c r="F201" s="242" t="s">
        <v>531</v>
      </c>
      <c r="G201" s="240"/>
      <c r="H201" s="243">
        <v>78.280000000000001</v>
      </c>
      <c r="I201" s="244"/>
      <c r="J201" s="240"/>
      <c r="K201" s="240"/>
      <c r="L201" s="245"/>
      <c r="M201" s="246"/>
      <c r="N201" s="247"/>
      <c r="O201" s="247"/>
      <c r="P201" s="247"/>
      <c r="Q201" s="247"/>
      <c r="R201" s="247"/>
      <c r="S201" s="247"/>
      <c r="T201" s="248"/>
      <c r="U201" s="13"/>
      <c r="V201" s="13"/>
      <c r="W201" s="13"/>
      <c r="X201" s="13"/>
      <c r="Y201" s="13"/>
      <c r="Z201" s="13"/>
      <c r="AA201" s="13"/>
      <c r="AB201" s="13"/>
      <c r="AC201" s="13"/>
      <c r="AD201" s="13"/>
      <c r="AE201" s="13"/>
      <c r="AT201" s="249" t="s">
        <v>154</v>
      </c>
      <c r="AU201" s="249" t="s">
        <v>86</v>
      </c>
      <c r="AV201" s="13" t="s">
        <v>88</v>
      </c>
      <c r="AW201" s="13" t="s">
        <v>34</v>
      </c>
      <c r="AX201" s="13" t="s">
        <v>86</v>
      </c>
      <c r="AY201" s="249" t="s">
        <v>130</v>
      </c>
    </row>
    <row r="202" s="2" customFormat="1" ht="24.15" customHeight="1">
      <c r="A202" s="38"/>
      <c r="B202" s="39"/>
      <c r="C202" s="210" t="s">
        <v>210</v>
      </c>
      <c r="D202" s="210" t="s">
        <v>131</v>
      </c>
      <c r="E202" s="211" t="s">
        <v>532</v>
      </c>
      <c r="F202" s="212" t="s">
        <v>533</v>
      </c>
      <c r="G202" s="213" t="s">
        <v>161</v>
      </c>
      <c r="H202" s="214">
        <v>229.80000000000001</v>
      </c>
      <c r="I202" s="215"/>
      <c r="J202" s="216">
        <f>ROUND(I202*H202,2)</f>
        <v>0</v>
      </c>
      <c r="K202" s="212" t="s">
        <v>150</v>
      </c>
      <c r="L202" s="44"/>
      <c r="M202" s="217" t="s">
        <v>1</v>
      </c>
      <c r="N202" s="218" t="s">
        <v>43</v>
      </c>
      <c r="O202" s="91"/>
      <c r="P202" s="219">
        <f>O202*H202</f>
        <v>0</v>
      </c>
      <c r="Q202" s="219">
        <v>0.089219999999999994</v>
      </c>
      <c r="R202" s="219">
        <f>Q202*H202</f>
        <v>20.502755999999998</v>
      </c>
      <c r="S202" s="219">
        <v>0</v>
      </c>
      <c r="T202" s="220">
        <f>S202*H202</f>
        <v>0</v>
      </c>
      <c r="U202" s="38"/>
      <c r="V202" s="38"/>
      <c r="W202" s="38"/>
      <c r="X202" s="38"/>
      <c r="Y202" s="38"/>
      <c r="Z202" s="38"/>
      <c r="AA202" s="38"/>
      <c r="AB202" s="38"/>
      <c r="AC202" s="38"/>
      <c r="AD202" s="38"/>
      <c r="AE202" s="38"/>
      <c r="AR202" s="221" t="s">
        <v>136</v>
      </c>
      <c r="AT202" s="221" t="s">
        <v>131</v>
      </c>
      <c r="AU202" s="221" t="s">
        <v>86</v>
      </c>
      <c r="AY202" s="17" t="s">
        <v>130</v>
      </c>
      <c r="BE202" s="222">
        <f>IF(N202="základní",J202,0)</f>
        <v>0</v>
      </c>
      <c r="BF202" s="222">
        <f>IF(N202="snížená",J202,0)</f>
        <v>0</v>
      </c>
      <c r="BG202" s="222">
        <f>IF(N202="zákl. přenesená",J202,0)</f>
        <v>0</v>
      </c>
      <c r="BH202" s="222">
        <f>IF(N202="sníž. přenesená",J202,0)</f>
        <v>0</v>
      </c>
      <c r="BI202" s="222">
        <f>IF(N202="nulová",J202,0)</f>
        <v>0</v>
      </c>
      <c r="BJ202" s="17" t="s">
        <v>86</v>
      </c>
      <c r="BK202" s="222">
        <f>ROUND(I202*H202,2)</f>
        <v>0</v>
      </c>
      <c r="BL202" s="17" t="s">
        <v>136</v>
      </c>
      <c r="BM202" s="221" t="s">
        <v>220</v>
      </c>
    </row>
    <row r="203" s="2" customFormat="1">
      <c r="A203" s="38"/>
      <c r="B203" s="39"/>
      <c r="C203" s="40"/>
      <c r="D203" s="223" t="s">
        <v>152</v>
      </c>
      <c r="E203" s="40"/>
      <c r="F203" s="224" t="s">
        <v>534</v>
      </c>
      <c r="G203" s="40"/>
      <c r="H203" s="40"/>
      <c r="I203" s="225"/>
      <c r="J203" s="40"/>
      <c r="K203" s="40"/>
      <c r="L203" s="44"/>
      <c r="M203" s="226"/>
      <c r="N203" s="227"/>
      <c r="O203" s="91"/>
      <c r="P203" s="91"/>
      <c r="Q203" s="91"/>
      <c r="R203" s="91"/>
      <c r="S203" s="91"/>
      <c r="T203" s="92"/>
      <c r="U203" s="38"/>
      <c r="V203" s="38"/>
      <c r="W203" s="38"/>
      <c r="X203" s="38"/>
      <c r="Y203" s="38"/>
      <c r="Z203" s="38"/>
      <c r="AA203" s="38"/>
      <c r="AB203" s="38"/>
      <c r="AC203" s="38"/>
      <c r="AD203" s="38"/>
      <c r="AE203" s="38"/>
      <c r="AT203" s="17" t="s">
        <v>152</v>
      </c>
      <c r="AU203" s="17" t="s">
        <v>86</v>
      </c>
    </row>
    <row r="204" s="2" customFormat="1" ht="24.15" customHeight="1">
      <c r="A204" s="38"/>
      <c r="B204" s="39"/>
      <c r="C204" s="266" t="s">
        <v>222</v>
      </c>
      <c r="D204" s="266" t="s">
        <v>356</v>
      </c>
      <c r="E204" s="267" t="s">
        <v>535</v>
      </c>
      <c r="F204" s="268" t="s">
        <v>536</v>
      </c>
      <c r="G204" s="269" t="s">
        <v>161</v>
      </c>
      <c r="H204" s="270">
        <v>234.84</v>
      </c>
      <c r="I204" s="271"/>
      <c r="J204" s="272">
        <f>ROUND(I204*H204,2)</f>
        <v>0</v>
      </c>
      <c r="K204" s="268" t="s">
        <v>135</v>
      </c>
      <c r="L204" s="273"/>
      <c r="M204" s="274" t="s">
        <v>1</v>
      </c>
      <c r="N204" s="275" t="s">
        <v>43</v>
      </c>
      <c r="O204" s="91"/>
      <c r="P204" s="219">
        <f>O204*H204</f>
        <v>0</v>
      </c>
      <c r="Q204" s="219">
        <v>0</v>
      </c>
      <c r="R204" s="219">
        <f>Q204*H204</f>
        <v>0</v>
      </c>
      <c r="S204" s="219">
        <v>0</v>
      </c>
      <c r="T204" s="220">
        <f>S204*H204</f>
        <v>0</v>
      </c>
      <c r="U204" s="38"/>
      <c r="V204" s="38"/>
      <c r="W204" s="38"/>
      <c r="X204" s="38"/>
      <c r="Y204" s="38"/>
      <c r="Z204" s="38"/>
      <c r="AA204" s="38"/>
      <c r="AB204" s="38"/>
      <c r="AC204" s="38"/>
      <c r="AD204" s="38"/>
      <c r="AE204" s="38"/>
      <c r="AR204" s="221" t="s">
        <v>145</v>
      </c>
      <c r="AT204" s="221" t="s">
        <v>356</v>
      </c>
      <c r="AU204" s="221" t="s">
        <v>86</v>
      </c>
      <c r="AY204" s="17" t="s">
        <v>130</v>
      </c>
      <c r="BE204" s="222">
        <f>IF(N204="základní",J204,0)</f>
        <v>0</v>
      </c>
      <c r="BF204" s="222">
        <f>IF(N204="snížená",J204,0)</f>
        <v>0</v>
      </c>
      <c r="BG204" s="222">
        <f>IF(N204="zákl. přenesená",J204,0)</f>
        <v>0</v>
      </c>
      <c r="BH204" s="222">
        <f>IF(N204="sníž. přenesená",J204,0)</f>
        <v>0</v>
      </c>
      <c r="BI204" s="222">
        <f>IF(N204="nulová",J204,0)</f>
        <v>0</v>
      </c>
      <c r="BJ204" s="17" t="s">
        <v>86</v>
      </c>
      <c r="BK204" s="222">
        <f>ROUND(I204*H204,2)</f>
        <v>0</v>
      </c>
      <c r="BL204" s="17" t="s">
        <v>136</v>
      </c>
      <c r="BM204" s="221" t="s">
        <v>225</v>
      </c>
    </row>
    <row r="205" s="12" customFormat="1">
      <c r="A205" s="12"/>
      <c r="B205" s="228"/>
      <c r="C205" s="229"/>
      <c r="D205" s="230" t="s">
        <v>154</v>
      </c>
      <c r="E205" s="231" t="s">
        <v>1</v>
      </c>
      <c r="F205" s="232" t="s">
        <v>155</v>
      </c>
      <c r="G205" s="229"/>
      <c r="H205" s="231" t="s">
        <v>1</v>
      </c>
      <c r="I205" s="233"/>
      <c r="J205" s="229"/>
      <c r="K205" s="229"/>
      <c r="L205" s="234"/>
      <c r="M205" s="235"/>
      <c r="N205" s="236"/>
      <c r="O205" s="236"/>
      <c r="P205" s="236"/>
      <c r="Q205" s="236"/>
      <c r="R205" s="236"/>
      <c r="S205" s="236"/>
      <c r="T205" s="237"/>
      <c r="U205" s="12"/>
      <c r="V205" s="12"/>
      <c r="W205" s="12"/>
      <c r="X205" s="12"/>
      <c r="Y205" s="12"/>
      <c r="Z205" s="12"/>
      <c r="AA205" s="12"/>
      <c r="AB205" s="12"/>
      <c r="AC205" s="12"/>
      <c r="AD205" s="12"/>
      <c r="AE205" s="12"/>
      <c r="AT205" s="238" t="s">
        <v>154</v>
      </c>
      <c r="AU205" s="238" t="s">
        <v>86</v>
      </c>
      <c r="AV205" s="12" t="s">
        <v>86</v>
      </c>
      <c r="AW205" s="12" t="s">
        <v>34</v>
      </c>
      <c r="AX205" s="12" t="s">
        <v>78</v>
      </c>
      <c r="AY205" s="238" t="s">
        <v>130</v>
      </c>
    </row>
    <row r="206" s="12" customFormat="1">
      <c r="A206" s="12"/>
      <c r="B206" s="228"/>
      <c r="C206" s="229"/>
      <c r="D206" s="230" t="s">
        <v>154</v>
      </c>
      <c r="E206" s="231" t="s">
        <v>1</v>
      </c>
      <c r="F206" s="232" t="s">
        <v>498</v>
      </c>
      <c r="G206" s="229"/>
      <c r="H206" s="231" t="s">
        <v>1</v>
      </c>
      <c r="I206" s="233"/>
      <c r="J206" s="229"/>
      <c r="K206" s="229"/>
      <c r="L206" s="234"/>
      <c r="M206" s="235"/>
      <c r="N206" s="236"/>
      <c r="O206" s="236"/>
      <c r="P206" s="236"/>
      <c r="Q206" s="236"/>
      <c r="R206" s="236"/>
      <c r="S206" s="236"/>
      <c r="T206" s="237"/>
      <c r="U206" s="12"/>
      <c r="V206" s="12"/>
      <c r="W206" s="12"/>
      <c r="X206" s="12"/>
      <c r="Y206" s="12"/>
      <c r="Z206" s="12"/>
      <c r="AA206" s="12"/>
      <c r="AB206" s="12"/>
      <c r="AC206" s="12"/>
      <c r="AD206" s="12"/>
      <c r="AE206" s="12"/>
      <c r="AT206" s="238" t="s">
        <v>154</v>
      </c>
      <c r="AU206" s="238" t="s">
        <v>86</v>
      </c>
      <c r="AV206" s="12" t="s">
        <v>86</v>
      </c>
      <c r="AW206" s="12" t="s">
        <v>34</v>
      </c>
      <c r="AX206" s="12" t="s">
        <v>78</v>
      </c>
      <c r="AY206" s="238" t="s">
        <v>130</v>
      </c>
    </row>
    <row r="207" s="13" customFormat="1">
      <c r="A207" s="13"/>
      <c r="B207" s="239"/>
      <c r="C207" s="240"/>
      <c r="D207" s="230" t="s">
        <v>154</v>
      </c>
      <c r="E207" s="241" t="s">
        <v>1</v>
      </c>
      <c r="F207" s="242" t="s">
        <v>537</v>
      </c>
      <c r="G207" s="240"/>
      <c r="H207" s="243">
        <v>228</v>
      </c>
      <c r="I207" s="244"/>
      <c r="J207" s="240"/>
      <c r="K207" s="240"/>
      <c r="L207" s="245"/>
      <c r="M207" s="246"/>
      <c r="N207" s="247"/>
      <c r="O207" s="247"/>
      <c r="P207" s="247"/>
      <c r="Q207" s="247"/>
      <c r="R207" s="247"/>
      <c r="S207" s="247"/>
      <c r="T207" s="248"/>
      <c r="U207" s="13"/>
      <c r="V207" s="13"/>
      <c r="W207" s="13"/>
      <c r="X207" s="13"/>
      <c r="Y207" s="13"/>
      <c r="Z207" s="13"/>
      <c r="AA207" s="13"/>
      <c r="AB207" s="13"/>
      <c r="AC207" s="13"/>
      <c r="AD207" s="13"/>
      <c r="AE207" s="13"/>
      <c r="AT207" s="249" t="s">
        <v>154</v>
      </c>
      <c r="AU207" s="249" t="s">
        <v>86</v>
      </c>
      <c r="AV207" s="13" t="s">
        <v>88</v>
      </c>
      <c r="AW207" s="13" t="s">
        <v>34</v>
      </c>
      <c r="AX207" s="13" t="s">
        <v>78</v>
      </c>
      <c r="AY207" s="249" t="s">
        <v>130</v>
      </c>
    </row>
    <row r="208" s="15" customFormat="1">
      <c r="A208" s="15"/>
      <c r="B208" s="276"/>
      <c r="C208" s="277"/>
      <c r="D208" s="230" t="s">
        <v>154</v>
      </c>
      <c r="E208" s="278" t="s">
        <v>1</v>
      </c>
      <c r="F208" s="279" t="s">
        <v>530</v>
      </c>
      <c r="G208" s="277"/>
      <c r="H208" s="280">
        <v>228</v>
      </c>
      <c r="I208" s="281"/>
      <c r="J208" s="277"/>
      <c r="K208" s="277"/>
      <c r="L208" s="282"/>
      <c r="M208" s="283"/>
      <c r="N208" s="284"/>
      <c r="O208" s="284"/>
      <c r="P208" s="284"/>
      <c r="Q208" s="284"/>
      <c r="R208" s="284"/>
      <c r="S208" s="284"/>
      <c r="T208" s="285"/>
      <c r="U208" s="15"/>
      <c r="V208" s="15"/>
      <c r="W208" s="15"/>
      <c r="X208" s="15"/>
      <c r="Y208" s="15"/>
      <c r="Z208" s="15"/>
      <c r="AA208" s="15"/>
      <c r="AB208" s="15"/>
      <c r="AC208" s="15"/>
      <c r="AD208" s="15"/>
      <c r="AE208" s="15"/>
      <c r="AT208" s="286" t="s">
        <v>154</v>
      </c>
      <c r="AU208" s="286" t="s">
        <v>86</v>
      </c>
      <c r="AV208" s="15" t="s">
        <v>139</v>
      </c>
      <c r="AW208" s="15" t="s">
        <v>34</v>
      </c>
      <c r="AX208" s="15" t="s">
        <v>78</v>
      </c>
      <c r="AY208" s="286" t="s">
        <v>130</v>
      </c>
    </row>
    <row r="209" s="13" customFormat="1">
      <c r="A209" s="13"/>
      <c r="B209" s="239"/>
      <c r="C209" s="240"/>
      <c r="D209" s="230" t="s">
        <v>154</v>
      </c>
      <c r="E209" s="241" t="s">
        <v>1</v>
      </c>
      <c r="F209" s="242" t="s">
        <v>538</v>
      </c>
      <c r="G209" s="240"/>
      <c r="H209" s="243">
        <v>234.84</v>
      </c>
      <c r="I209" s="244"/>
      <c r="J209" s="240"/>
      <c r="K209" s="240"/>
      <c r="L209" s="245"/>
      <c r="M209" s="246"/>
      <c r="N209" s="247"/>
      <c r="O209" s="247"/>
      <c r="P209" s="247"/>
      <c r="Q209" s="247"/>
      <c r="R209" s="247"/>
      <c r="S209" s="247"/>
      <c r="T209" s="248"/>
      <c r="U209" s="13"/>
      <c r="V209" s="13"/>
      <c r="W209" s="13"/>
      <c r="X209" s="13"/>
      <c r="Y209" s="13"/>
      <c r="Z209" s="13"/>
      <c r="AA209" s="13"/>
      <c r="AB209" s="13"/>
      <c r="AC209" s="13"/>
      <c r="AD209" s="13"/>
      <c r="AE209" s="13"/>
      <c r="AT209" s="249" t="s">
        <v>154</v>
      </c>
      <c r="AU209" s="249" t="s">
        <v>86</v>
      </c>
      <c r="AV209" s="13" t="s">
        <v>88</v>
      </c>
      <c r="AW209" s="13" t="s">
        <v>34</v>
      </c>
      <c r="AX209" s="13" t="s">
        <v>86</v>
      </c>
      <c r="AY209" s="249" t="s">
        <v>130</v>
      </c>
    </row>
    <row r="210" s="2" customFormat="1" ht="37.8" customHeight="1">
      <c r="A210" s="38"/>
      <c r="B210" s="39"/>
      <c r="C210" s="266" t="s">
        <v>214</v>
      </c>
      <c r="D210" s="266" t="s">
        <v>356</v>
      </c>
      <c r="E210" s="267" t="s">
        <v>539</v>
      </c>
      <c r="F210" s="268" t="s">
        <v>540</v>
      </c>
      <c r="G210" s="269" t="s">
        <v>161</v>
      </c>
      <c r="H210" s="270">
        <v>1.8540000000000001</v>
      </c>
      <c r="I210" s="271"/>
      <c r="J210" s="272">
        <f>ROUND(I210*H210,2)</f>
        <v>0</v>
      </c>
      <c r="K210" s="268" t="s">
        <v>135</v>
      </c>
      <c r="L210" s="273"/>
      <c r="M210" s="274" t="s">
        <v>1</v>
      </c>
      <c r="N210" s="275" t="s">
        <v>43</v>
      </c>
      <c r="O210" s="91"/>
      <c r="P210" s="219">
        <f>O210*H210</f>
        <v>0</v>
      </c>
      <c r="Q210" s="219">
        <v>0</v>
      </c>
      <c r="R210" s="219">
        <f>Q210*H210</f>
        <v>0</v>
      </c>
      <c r="S210" s="219">
        <v>0</v>
      </c>
      <c r="T210" s="220">
        <f>S210*H210</f>
        <v>0</v>
      </c>
      <c r="U210" s="38"/>
      <c r="V210" s="38"/>
      <c r="W210" s="38"/>
      <c r="X210" s="38"/>
      <c r="Y210" s="38"/>
      <c r="Z210" s="38"/>
      <c r="AA210" s="38"/>
      <c r="AB210" s="38"/>
      <c r="AC210" s="38"/>
      <c r="AD210" s="38"/>
      <c r="AE210" s="38"/>
      <c r="AR210" s="221" t="s">
        <v>145</v>
      </c>
      <c r="AT210" s="221" t="s">
        <v>356</v>
      </c>
      <c r="AU210" s="221" t="s">
        <v>86</v>
      </c>
      <c r="AY210" s="17" t="s">
        <v>130</v>
      </c>
      <c r="BE210" s="222">
        <f>IF(N210="základní",J210,0)</f>
        <v>0</v>
      </c>
      <c r="BF210" s="222">
        <f>IF(N210="snížená",J210,0)</f>
        <v>0</v>
      </c>
      <c r="BG210" s="222">
        <f>IF(N210="zákl. přenesená",J210,0)</f>
        <v>0</v>
      </c>
      <c r="BH210" s="222">
        <f>IF(N210="sníž. přenesená",J210,0)</f>
        <v>0</v>
      </c>
      <c r="BI210" s="222">
        <f>IF(N210="nulová",J210,0)</f>
        <v>0</v>
      </c>
      <c r="BJ210" s="17" t="s">
        <v>86</v>
      </c>
      <c r="BK210" s="222">
        <f>ROUND(I210*H210,2)</f>
        <v>0</v>
      </c>
      <c r="BL210" s="17" t="s">
        <v>136</v>
      </c>
      <c r="BM210" s="221" t="s">
        <v>230</v>
      </c>
    </row>
    <row r="211" s="11" customFormat="1" ht="25.92" customHeight="1">
      <c r="A211" s="11"/>
      <c r="B211" s="196"/>
      <c r="C211" s="197"/>
      <c r="D211" s="198" t="s">
        <v>77</v>
      </c>
      <c r="E211" s="199" t="s">
        <v>173</v>
      </c>
      <c r="F211" s="199" t="s">
        <v>206</v>
      </c>
      <c r="G211" s="197"/>
      <c r="H211" s="197"/>
      <c r="I211" s="200"/>
      <c r="J211" s="201">
        <f>BK211</f>
        <v>0</v>
      </c>
      <c r="K211" s="197"/>
      <c r="L211" s="202"/>
      <c r="M211" s="203"/>
      <c r="N211" s="204"/>
      <c r="O211" s="204"/>
      <c r="P211" s="205">
        <f>SUM(P212:P286)</f>
        <v>0</v>
      </c>
      <c r="Q211" s="204"/>
      <c r="R211" s="205">
        <f>SUM(R212:R286)</f>
        <v>67.037985999999989</v>
      </c>
      <c r="S211" s="204"/>
      <c r="T211" s="206">
        <f>SUM(T212:T286)</f>
        <v>0</v>
      </c>
      <c r="U211" s="11"/>
      <c r="V211" s="11"/>
      <c r="W211" s="11"/>
      <c r="X211" s="11"/>
      <c r="Y211" s="11"/>
      <c r="Z211" s="11"/>
      <c r="AA211" s="11"/>
      <c r="AB211" s="11"/>
      <c r="AC211" s="11"/>
      <c r="AD211" s="11"/>
      <c r="AE211" s="11"/>
      <c r="AR211" s="207" t="s">
        <v>86</v>
      </c>
      <c r="AT211" s="208" t="s">
        <v>77</v>
      </c>
      <c r="AU211" s="208" t="s">
        <v>78</v>
      </c>
      <c r="AY211" s="207" t="s">
        <v>130</v>
      </c>
      <c r="BK211" s="209">
        <f>SUM(BK212:BK286)</f>
        <v>0</v>
      </c>
    </row>
    <row r="212" s="2" customFormat="1" ht="24.15" customHeight="1">
      <c r="A212" s="38"/>
      <c r="B212" s="39"/>
      <c r="C212" s="210" t="s">
        <v>7</v>
      </c>
      <c r="D212" s="210" t="s">
        <v>131</v>
      </c>
      <c r="E212" s="211" t="s">
        <v>541</v>
      </c>
      <c r="F212" s="212" t="s">
        <v>542</v>
      </c>
      <c r="G212" s="213" t="s">
        <v>176</v>
      </c>
      <c r="H212" s="214">
        <v>1</v>
      </c>
      <c r="I212" s="215"/>
      <c r="J212" s="216">
        <f>ROUND(I212*H212,2)</f>
        <v>0</v>
      </c>
      <c r="K212" s="212" t="s">
        <v>150</v>
      </c>
      <c r="L212" s="44"/>
      <c r="M212" s="217" t="s">
        <v>1</v>
      </c>
      <c r="N212" s="218" t="s">
        <v>43</v>
      </c>
      <c r="O212" s="91"/>
      <c r="P212" s="219">
        <f>O212*H212</f>
        <v>0</v>
      </c>
      <c r="Q212" s="219">
        <v>0.00069999999999999999</v>
      </c>
      <c r="R212" s="219">
        <f>Q212*H212</f>
        <v>0.00069999999999999999</v>
      </c>
      <c r="S212" s="219">
        <v>0</v>
      </c>
      <c r="T212" s="220">
        <f>S212*H212</f>
        <v>0</v>
      </c>
      <c r="U212" s="38"/>
      <c r="V212" s="38"/>
      <c r="W212" s="38"/>
      <c r="X212" s="38"/>
      <c r="Y212" s="38"/>
      <c r="Z212" s="38"/>
      <c r="AA212" s="38"/>
      <c r="AB212" s="38"/>
      <c r="AC212" s="38"/>
      <c r="AD212" s="38"/>
      <c r="AE212" s="38"/>
      <c r="AR212" s="221" t="s">
        <v>136</v>
      </c>
      <c r="AT212" s="221" t="s">
        <v>131</v>
      </c>
      <c r="AU212" s="221" t="s">
        <v>86</v>
      </c>
      <c r="AY212" s="17" t="s">
        <v>130</v>
      </c>
      <c r="BE212" s="222">
        <f>IF(N212="základní",J212,0)</f>
        <v>0</v>
      </c>
      <c r="BF212" s="222">
        <f>IF(N212="snížená",J212,0)</f>
        <v>0</v>
      </c>
      <c r="BG212" s="222">
        <f>IF(N212="zákl. přenesená",J212,0)</f>
        <v>0</v>
      </c>
      <c r="BH212" s="222">
        <f>IF(N212="sníž. přenesená",J212,0)</f>
        <v>0</v>
      </c>
      <c r="BI212" s="222">
        <f>IF(N212="nulová",J212,0)</f>
        <v>0</v>
      </c>
      <c r="BJ212" s="17" t="s">
        <v>86</v>
      </c>
      <c r="BK212" s="222">
        <f>ROUND(I212*H212,2)</f>
        <v>0</v>
      </c>
      <c r="BL212" s="17" t="s">
        <v>136</v>
      </c>
      <c r="BM212" s="221" t="s">
        <v>234</v>
      </c>
    </row>
    <row r="213" s="2" customFormat="1">
      <c r="A213" s="38"/>
      <c r="B213" s="39"/>
      <c r="C213" s="40"/>
      <c r="D213" s="223" t="s">
        <v>152</v>
      </c>
      <c r="E213" s="40"/>
      <c r="F213" s="224" t="s">
        <v>543</v>
      </c>
      <c r="G213" s="40"/>
      <c r="H213" s="40"/>
      <c r="I213" s="225"/>
      <c r="J213" s="40"/>
      <c r="K213" s="40"/>
      <c r="L213" s="44"/>
      <c r="M213" s="226"/>
      <c r="N213" s="227"/>
      <c r="O213" s="91"/>
      <c r="P213" s="91"/>
      <c r="Q213" s="91"/>
      <c r="R213" s="91"/>
      <c r="S213" s="91"/>
      <c r="T213" s="92"/>
      <c r="U213" s="38"/>
      <c r="V213" s="38"/>
      <c r="W213" s="38"/>
      <c r="X213" s="38"/>
      <c r="Y213" s="38"/>
      <c r="Z213" s="38"/>
      <c r="AA213" s="38"/>
      <c r="AB213" s="38"/>
      <c r="AC213" s="38"/>
      <c r="AD213" s="38"/>
      <c r="AE213" s="38"/>
      <c r="AT213" s="17" t="s">
        <v>152</v>
      </c>
      <c r="AU213" s="17" t="s">
        <v>86</v>
      </c>
    </row>
    <row r="214" s="13" customFormat="1">
      <c r="A214" s="13"/>
      <c r="B214" s="239"/>
      <c r="C214" s="240"/>
      <c r="D214" s="230" t="s">
        <v>154</v>
      </c>
      <c r="E214" s="241" t="s">
        <v>1</v>
      </c>
      <c r="F214" s="242" t="s">
        <v>544</v>
      </c>
      <c r="G214" s="240"/>
      <c r="H214" s="243">
        <v>1</v>
      </c>
      <c r="I214" s="244"/>
      <c r="J214" s="240"/>
      <c r="K214" s="240"/>
      <c r="L214" s="245"/>
      <c r="M214" s="246"/>
      <c r="N214" s="247"/>
      <c r="O214" s="247"/>
      <c r="P214" s="247"/>
      <c r="Q214" s="247"/>
      <c r="R214" s="247"/>
      <c r="S214" s="247"/>
      <c r="T214" s="248"/>
      <c r="U214" s="13"/>
      <c r="V214" s="13"/>
      <c r="W214" s="13"/>
      <c r="X214" s="13"/>
      <c r="Y214" s="13"/>
      <c r="Z214" s="13"/>
      <c r="AA214" s="13"/>
      <c r="AB214" s="13"/>
      <c r="AC214" s="13"/>
      <c r="AD214" s="13"/>
      <c r="AE214" s="13"/>
      <c r="AT214" s="249" t="s">
        <v>154</v>
      </c>
      <c r="AU214" s="249" t="s">
        <v>86</v>
      </c>
      <c r="AV214" s="13" t="s">
        <v>88</v>
      </c>
      <c r="AW214" s="13" t="s">
        <v>34</v>
      </c>
      <c r="AX214" s="13" t="s">
        <v>86</v>
      </c>
      <c r="AY214" s="249" t="s">
        <v>130</v>
      </c>
    </row>
    <row r="215" s="14" customFormat="1">
      <c r="A215" s="14"/>
      <c r="B215" s="250"/>
      <c r="C215" s="251"/>
      <c r="D215" s="230" t="s">
        <v>154</v>
      </c>
      <c r="E215" s="252" t="s">
        <v>1</v>
      </c>
      <c r="F215" s="253" t="s">
        <v>158</v>
      </c>
      <c r="G215" s="251"/>
      <c r="H215" s="254">
        <v>1</v>
      </c>
      <c r="I215" s="255"/>
      <c r="J215" s="251"/>
      <c r="K215" s="251"/>
      <c r="L215" s="256"/>
      <c r="M215" s="257"/>
      <c r="N215" s="258"/>
      <c r="O215" s="258"/>
      <c r="P215" s="258"/>
      <c r="Q215" s="258"/>
      <c r="R215" s="258"/>
      <c r="S215" s="258"/>
      <c r="T215" s="259"/>
      <c r="U215" s="14"/>
      <c r="V215" s="14"/>
      <c r="W215" s="14"/>
      <c r="X215" s="14"/>
      <c r="Y215" s="14"/>
      <c r="Z215" s="14"/>
      <c r="AA215" s="14"/>
      <c r="AB215" s="14"/>
      <c r="AC215" s="14"/>
      <c r="AD215" s="14"/>
      <c r="AE215" s="14"/>
      <c r="AT215" s="260" t="s">
        <v>154</v>
      </c>
      <c r="AU215" s="260" t="s">
        <v>86</v>
      </c>
      <c r="AV215" s="14" t="s">
        <v>136</v>
      </c>
      <c r="AW215" s="14" t="s">
        <v>34</v>
      </c>
      <c r="AX215" s="14" t="s">
        <v>78</v>
      </c>
      <c r="AY215" s="260" t="s">
        <v>130</v>
      </c>
    </row>
    <row r="216" s="2" customFormat="1" ht="24.15" customHeight="1">
      <c r="A216" s="38"/>
      <c r="B216" s="39"/>
      <c r="C216" s="266" t="s">
        <v>177</v>
      </c>
      <c r="D216" s="266" t="s">
        <v>356</v>
      </c>
      <c r="E216" s="267" t="s">
        <v>545</v>
      </c>
      <c r="F216" s="268" t="s">
        <v>546</v>
      </c>
      <c r="G216" s="269" t="s">
        <v>176</v>
      </c>
      <c r="H216" s="270">
        <v>1</v>
      </c>
      <c r="I216" s="271"/>
      <c r="J216" s="272">
        <f>ROUND(I216*H216,2)</f>
        <v>0</v>
      </c>
      <c r="K216" s="268" t="s">
        <v>150</v>
      </c>
      <c r="L216" s="273"/>
      <c r="M216" s="274" t="s">
        <v>1</v>
      </c>
      <c r="N216" s="275" t="s">
        <v>43</v>
      </c>
      <c r="O216" s="91"/>
      <c r="P216" s="219">
        <f>O216*H216</f>
        <v>0</v>
      </c>
      <c r="Q216" s="219">
        <v>0.0012999999999999999</v>
      </c>
      <c r="R216" s="219">
        <f>Q216*H216</f>
        <v>0.0012999999999999999</v>
      </c>
      <c r="S216" s="219">
        <v>0</v>
      </c>
      <c r="T216" s="220">
        <f>S216*H216</f>
        <v>0</v>
      </c>
      <c r="U216" s="38"/>
      <c r="V216" s="38"/>
      <c r="W216" s="38"/>
      <c r="X216" s="38"/>
      <c r="Y216" s="38"/>
      <c r="Z216" s="38"/>
      <c r="AA216" s="38"/>
      <c r="AB216" s="38"/>
      <c r="AC216" s="38"/>
      <c r="AD216" s="38"/>
      <c r="AE216" s="38"/>
      <c r="AR216" s="221" t="s">
        <v>145</v>
      </c>
      <c r="AT216" s="221" t="s">
        <v>356</v>
      </c>
      <c r="AU216" s="221" t="s">
        <v>86</v>
      </c>
      <c r="AY216" s="17" t="s">
        <v>130</v>
      </c>
      <c r="BE216" s="222">
        <f>IF(N216="základní",J216,0)</f>
        <v>0</v>
      </c>
      <c r="BF216" s="222">
        <f>IF(N216="snížená",J216,0)</f>
        <v>0</v>
      </c>
      <c r="BG216" s="222">
        <f>IF(N216="zákl. přenesená",J216,0)</f>
        <v>0</v>
      </c>
      <c r="BH216" s="222">
        <f>IF(N216="sníž. přenesená",J216,0)</f>
        <v>0</v>
      </c>
      <c r="BI216" s="222">
        <f>IF(N216="nulová",J216,0)</f>
        <v>0</v>
      </c>
      <c r="BJ216" s="17" t="s">
        <v>86</v>
      </c>
      <c r="BK216" s="222">
        <f>ROUND(I216*H216,2)</f>
        <v>0</v>
      </c>
      <c r="BL216" s="17" t="s">
        <v>136</v>
      </c>
      <c r="BM216" s="221" t="s">
        <v>239</v>
      </c>
    </row>
    <row r="217" s="2" customFormat="1" ht="24.15" customHeight="1">
      <c r="A217" s="38"/>
      <c r="B217" s="39"/>
      <c r="C217" s="210" t="s">
        <v>241</v>
      </c>
      <c r="D217" s="210" t="s">
        <v>131</v>
      </c>
      <c r="E217" s="211" t="s">
        <v>547</v>
      </c>
      <c r="F217" s="212" t="s">
        <v>548</v>
      </c>
      <c r="G217" s="213" t="s">
        <v>176</v>
      </c>
      <c r="H217" s="214">
        <v>1</v>
      </c>
      <c r="I217" s="215"/>
      <c r="J217" s="216">
        <f>ROUND(I217*H217,2)</f>
        <v>0</v>
      </c>
      <c r="K217" s="212" t="s">
        <v>150</v>
      </c>
      <c r="L217" s="44"/>
      <c r="M217" s="217" t="s">
        <v>1</v>
      </c>
      <c r="N217" s="218" t="s">
        <v>43</v>
      </c>
      <c r="O217" s="91"/>
      <c r="P217" s="219">
        <f>O217*H217</f>
        <v>0</v>
      </c>
      <c r="Q217" s="219">
        <v>0.10940999999999999</v>
      </c>
      <c r="R217" s="219">
        <f>Q217*H217</f>
        <v>0.10940999999999999</v>
      </c>
      <c r="S217" s="219">
        <v>0</v>
      </c>
      <c r="T217" s="220">
        <f>S217*H217</f>
        <v>0</v>
      </c>
      <c r="U217" s="38"/>
      <c r="V217" s="38"/>
      <c r="W217" s="38"/>
      <c r="X217" s="38"/>
      <c r="Y217" s="38"/>
      <c r="Z217" s="38"/>
      <c r="AA217" s="38"/>
      <c r="AB217" s="38"/>
      <c r="AC217" s="38"/>
      <c r="AD217" s="38"/>
      <c r="AE217" s="38"/>
      <c r="AR217" s="221" t="s">
        <v>136</v>
      </c>
      <c r="AT217" s="221" t="s">
        <v>131</v>
      </c>
      <c r="AU217" s="221" t="s">
        <v>86</v>
      </c>
      <c r="AY217" s="17" t="s">
        <v>130</v>
      </c>
      <c r="BE217" s="222">
        <f>IF(N217="základní",J217,0)</f>
        <v>0</v>
      </c>
      <c r="BF217" s="222">
        <f>IF(N217="snížená",J217,0)</f>
        <v>0</v>
      </c>
      <c r="BG217" s="222">
        <f>IF(N217="zákl. přenesená",J217,0)</f>
        <v>0</v>
      </c>
      <c r="BH217" s="222">
        <f>IF(N217="sníž. přenesená",J217,0)</f>
        <v>0</v>
      </c>
      <c r="BI217" s="222">
        <f>IF(N217="nulová",J217,0)</f>
        <v>0</v>
      </c>
      <c r="BJ217" s="17" t="s">
        <v>86</v>
      </c>
      <c r="BK217" s="222">
        <f>ROUND(I217*H217,2)</f>
        <v>0</v>
      </c>
      <c r="BL217" s="17" t="s">
        <v>136</v>
      </c>
      <c r="BM217" s="221" t="s">
        <v>244</v>
      </c>
    </row>
    <row r="218" s="2" customFormat="1">
      <c r="A218" s="38"/>
      <c r="B218" s="39"/>
      <c r="C218" s="40"/>
      <c r="D218" s="223" t="s">
        <v>152</v>
      </c>
      <c r="E218" s="40"/>
      <c r="F218" s="224" t="s">
        <v>549</v>
      </c>
      <c r="G218" s="40"/>
      <c r="H218" s="40"/>
      <c r="I218" s="225"/>
      <c r="J218" s="40"/>
      <c r="K218" s="40"/>
      <c r="L218" s="44"/>
      <c r="M218" s="226"/>
      <c r="N218" s="227"/>
      <c r="O218" s="91"/>
      <c r="P218" s="91"/>
      <c r="Q218" s="91"/>
      <c r="R218" s="91"/>
      <c r="S218" s="91"/>
      <c r="T218" s="92"/>
      <c r="U218" s="38"/>
      <c r="V218" s="38"/>
      <c r="W218" s="38"/>
      <c r="X218" s="38"/>
      <c r="Y218" s="38"/>
      <c r="Z218" s="38"/>
      <c r="AA218" s="38"/>
      <c r="AB218" s="38"/>
      <c r="AC218" s="38"/>
      <c r="AD218" s="38"/>
      <c r="AE218" s="38"/>
      <c r="AT218" s="17" t="s">
        <v>152</v>
      </c>
      <c r="AU218" s="17" t="s">
        <v>86</v>
      </c>
    </row>
    <row r="219" s="13" customFormat="1">
      <c r="A219" s="13"/>
      <c r="B219" s="239"/>
      <c r="C219" s="240"/>
      <c r="D219" s="230" t="s">
        <v>154</v>
      </c>
      <c r="E219" s="241" t="s">
        <v>1</v>
      </c>
      <c r="F219" s="242" t="s">
        <v>544</v>
      </c>
      <c r="G219" s="240"/>
      <c r="H219" s="243">
        <v>1</v>
      </c>
      <c r="I219" s="244"/>
      <c r="J219" s="240"/>
      <c r="K219" s="240"/>
      <c r="L219" s="245"/>
      <c r="M219" s="246"/>
      <c r="N219" s="247"/>
      <c r="O219" s="247"/>
      <c r="P219" s="247"/>
      <c r="Q219" s="247"/>
      <c r="R219" s="247"/>
      <c r="S219" s="247"/>
      <c r="T219" s="248"/>
      <c r="U219" s="13"/>
      <c r="V219" s="13"/>
      <c r="W219" s="13"/>
      <c r="X219" s="13"/>
      <c r="Y219" s="13"/>
      <c r="Z219" s="13"/>
      <c r="AA219" s="13"/>
      <c r="AB219" s="13"/>
      <c r="AC219" s="13"/>
      <c r="AD219" s="13"/>
      <c r="AE219" s="13"/>
      <c r="AT219" s="249" t="s">
        <v>154</v>
      </c>
      <c r="AU219" s="249" t="s">
        <v>86</v>
      </c>
      <c r="AV219" s="13" t="s">
        <v>88</v>
      </c>
      <c r="AW219" s="13" t="s">
        <v>34</v>
      </c>
      <c r="AX219" s="13" t="s">
        <v>86</v>
      </c>
      <c r="AY219" s="249" t="s">
        <v>130</v>
      </c>
    </row>
    <row r="220" s="14" customFormat="1">
      <c r="A220" s="14"/>
      <c r="B220" s="250"/>
      <c r="C220" s="251"/>
      <c r="D220" s="230" t="s">
        <v>154</v>
      </c>
      <c r="E220" s="252" t="s">
        <v>1</v>
      </c>
      <c r="F220" s="253" t="s">
        <v>158</v>
      </c>
      <c r="G220" s="251"/>
      <c r="H220" s="254">
        <v>1</v>
      </c>
      <c r="I220" s="255"/>
      <c r="J220" s="251"/>
      <c r="K220" s="251"/>
      <c r="L220" s="256"/>
      <c r="M220" s="257"/>
      <c r="N220" s="258"/>
      <c r="O220" s="258"/>
      <c r="P220" s="258"/>
      <c r="Q220" s="258"/>
      <c r="R220" s="258"/>
      <c r="S220" s="258"/>
      <c r="T220" s="259"/>
      <c r="U220" s="14"/>
      <c r="V220" s="14"/>
      <c r="W220" s="14"/>
      <c r="X220" s="14"/>
      <c r="Y220" s="14"/>
      <c r="Z220" s="14"/>
      <c r="AA220" s="14"/>
      <c r="AB220" s="14"/>
      <c r="AC220" s="14"/>
      <c r="AD220" s="14"/>
      <c r="AE220" s="14"/>
      <c r="AT220" s="260" t="s">
        <v>154</v>
      </c>
      <c r="AU220" s="260" t="s">
        <v>86</v>
      </c>
      <c r="AV220" s="14" t="s">
        <v>136</v>
      </c>
      <c r="AW220" s="14" t="s">
        <v>34</v>
      </c>
      <c r="AX220" s="14" t="s">
        <v>78</v>
      </c>
      <c r="AY220" s="260" t="s">
        <v>130</v>
      </c>
    </row>
    <row r="221" s="2" customFormat="1" ht="21.75" customHeight="1">
      <c r="A221" s="38"/>
      <c r="B221" s="39"/>
      <c r="C221" s="266" t="s">
        <v>181</v>
      </c>
      <c r="D221" s="266" t="s">
        <v>356</v>
      </c>
      <c r="E221" s="267" t="s">
        <v>550</v>
      </c>
      <c r="F221" s="268" t="s">
        <v>551</v>
      </c>
      <c r="G221" s="269" t="s">
        <v>176</v>
      </c>
      <c r="H221" s="270">
        <v>1</v>
      </c>
      <c r="I221" s="271"/>
      <c r="J221" s="272">
        <f>ROUND(I221*H221,2)</f>
        <v>0</v>
      </c>
      <c r="K221" s="268" t="s">
        <v>150</v>
      </c>
      <c r="L221" s="273"/>
      <c r="M221" s="274" t="s">
        <v>1</v>
      </c>
      <c r="N221" s="275" t="s">
        <v>43</v>
      </c>
      <c r="O221" s="91"/>
      <c r="P221" s="219">
        <f>O221*H221</f>
        <v>0</v>
      </c>
      <c r="Q221" s="219">
        <v>0.0061000000000000004</v>
      </c>
      <c r="R221" s="219">
        <f>Q221*H221</f>
        <v>0.0061000000000000004</v>
      </c>
      <c r="S221" s="219">
        <v>0</v>
      </c>
      <c r="T221" s="220">
        <f>S221*H221</f>
        <v>0</v>
      </c>
      <c r="U221" s="38"/>
      <c r="V221" s="38"/>
      <c r="W221" s="38"/>
      <c r="X221" s="38"/>
      <c r="Y221" s="38"/>
      <c r="Z221" s="38"/>
      <c r="AA221" s="38"/>
      <c r="AB221" s="38"/>
      <c r="AC221" s="38"/>
      <c r="AD221" s="38"/>
      <c r="AE221" s="38"/>
      <c r="AR221" s="221" t="s">
        <v>145</v>
      </c>
      <c r="AT221" s="221" t="s">
        <v>356</v>
      </c>
      <c r="AU221" s="221" t="s">
        <v>86</v>
      </c>
      <c r="AY221" s="17" t="s">
        <v>130</v>
      </c>
      <c r="BE221" s="222">
        <f>IF(N221="základní",J221,0)</f>
        <v>0</v>
      </c>
      <c r="BF221" s="222">
        <f>IF(N221="snížená",J221,0)</f>
        <v>0</v>
      </c>
      <c r="BG221" s="222">
        <f>IF(N221="zákl. přenesená",J221,0)</f>
        <v>0</v>
      </c>
      <c r="BH221" s="222">
        <f>IF(N221="sníž. přenesená",J221,0)</f>
        <v>0</v>
      </c>
      <c r="BI221" s="222">
        <f>IF(N221="nulová",J221,0)</f>
        <v>0</v>
      </c>
      <c r="BJ221" s="17" t="s">
        <v>86</v>
      </c>
      <c r="BK221" s="222">
        <f>ROUND(I221*H221,2)</f>
        <v>0</v>
      </c>
      <c r="BL221" s="17" t="s">
        <v>136</v>
      </c>
      <c r="BM221" s="221" t="s">
        <v>249</v>
      </c>
    </row>
    <row r="222" s="2" customFormat="1" ht="33" customHeight="1">
      <c r="A222" s="38"/>
      <c r="B222" s="39"/>
      <c r="C222" s="210" t="s">
        <v>252</v>
      </c>
      <c r="D222" s="210" t="s">
        <v>131</v>
      </c>
      <c r="E222" s="211" t="s">
        <v>552</v>
      </c>
      <c r="F222" s="212" t="s">
        <v>553</v>
      </c>
      <c r="G222" s="213" t="s">
        <v>149</v>
      </c>
      <c r="H222" s="214">
        <v>212</v>
      </c>
      <c r="I222" s="215"/>
      <c r="J222" s="216">
        <f>ROUND(I222*H222,2)</f>
        <v>0</v>
      </c>
      <c r="K222" s="212" t="s">
        <v>150</v>
      </c>
      <c r="L222" s="44"/>
      <c r="M222" s="217" t="s">
        <v>1</v>
      </c>
      <c r="N222" s="218" t="s">
        <v>43</v>
      </c>
      <c r="O222" s="91"/>
      <c r="P222" s="219">
        <f>O222*H222</f>
        <v>0</v>
      </c>
      <c r="Q222" s="219">
        <v>0.16850000000000001</v>
      </c>
      <c r="R222" s="219">
        <f>Q222*H222</f>
        <v>35.722000000000001</v>
      </c>
      <c r="S222" s="219">
        <v>0</v>
      </c>
      <c r="T222" s="220">
        <f>S222*H222</f>
        <v>0</v>
      </c>
      <c r="U222" s="38"/>
      <c r="V222" s="38"/>
      <c r="W222" s="38"/>
      <c r="X222" s="38"/>
      <c r="Y222" s="38"/>
      <c r="Z222" s="38"/>
      <c r="AA222" s="38"/>
      <c r="AB222" s="38"/>
      <c r="AC222" s="38"/>
      <c r="AD222" s="38"/>
      <c r="AE222" s="38"/>
      <c r="AR222" s="221" t="s">
        <v>136</v>
      </c>
      <c r="AT222" s="221" t="s">
        <v>131</v>
      </c>
      <c r="AU222" s="221" t="s">
        <v>86</v>
      </c>
      <c r="AY222" s="17" t="s">
        <v>130</v>
      </c>
      <c r="BE222" s="222">
        <f>IF(N222="základní",J222,0)</f>
        <v>0</v>
      </c>
      <c r="BF222" s="222">
        <f>IF(N222="snížená",J222,0)</f>
        <v>0</v>
      </c>
      <c r="BG222" s="222">
        <f>IF(N222="zákl. přenesená",J222,0)</f>
        <v>0</v>
      </c>
      <c r="BH222" s="222">
        <f>IF(N222="sníž. přenesená",J222,0)</f>
        <v>0</v>
      </c>
      <c r="BI222" s="222">
        <f>IF(N222="nulová",J222,0)</f>
        <v>0</v>
      </c>
      <c r="BJ222" s="17" t="s">
        <v>86</v>
      </c>
      <c r="BK222" s="222">
        <f>ROUND(I222*H222,2)</f>
        <v>0</v>
      </c>
      <c r="BL222" s="17" t="s">
        <v>136</v>
      </c>
      <c r="BM222" s="221" t="s">
        <v>255</v>
      </c>
    </row>
    <row r="223" s="2" customFormat="1">
      <c r="A223" s="38"/>
      <c r="B223" s="39"/>
      <c r="C223" s="40"/>
      <c r="D223" s="223" t="s">
        <v>152</v>
      </c>
      <c r="E223" s="40"/>
      <c r="F223" s="224" t="s">
        <v>554</v>
      </c>
      <c r="G223" s="40"/>
      <c r="H223" s="40"/>
      <c r="I223" s="225"/>
      <c r="J223" s="40"/>
      <c r="K223" s="40"/>
      <c r="L223" s="44"/>
      <c r="M223" s="226"/>
      <c r="N223" s="227"/>
      <c r="O223" s="91"/>
      <c r="P223" s="91"/>
      <c r="Q223" s="91"/>
      <c r="R223" s="91"/>
      <c r="S223" s="91"/>
      <c r="T223" s="92"/>
      <c r="U223" s="38"/>
      <c r="V223" s="38"/>
      <c r="W223" s="38"/>
      <c r="X223" s="38"/>
      <c r="Y223" s="38"/>
      <c r="Z223" s="38"/>
      <c r="AA223" s="38"/>
      <c r="AB223" s="38"/>
      <c r="AC223" s="38"/>
      <c r="AD223" s="38"/>
      <c r="AE223" s="38"/>
      <c r="AT223" s="17" t="s">
        <v>152</v>
      </c>
      <c r="AU223" s="17" t="s">
        <v>86</v>
      </c>
    </row>
    <row r="224" s="12" customFormat="1">
      <c r="A224" s="12"/>
      <c r="B224" s="228"/>
      <c r="C224" s="229"/>
      <c r="D224" s="230" t="s">
        <v>154</v>
      </c>
      <c r="E224" s="231" t="s">
        <v>1</v>
      </c>
      <c r="F224" s="232" t="s">
        <v>155</v>
      </c>
      <c r="G224" s="229"/>
      <c r="H224" s="231" t="s">
        <v>1</v>
      </c>
      <c r="I224" s="233"/>
      <c r="J224" s="229"/>
      <c r="K224" s="229"/>
      <c r="L224" s="234"/>
      <c r="M224" s="235"/>
      <c r="N224" s="236"/>
      <c r="O224" s="236"/>
      <c r="P224" s="236"/>
      <c r="Q224" s="236"/>
      <c r="R224" s="236"/>
      <c r="S224" s="236"/>
      <c r="T224" s="237"/>
      <c r="U224" s="12"/>
      <c r="V224" s="12"/>
      <c r="W224" s="12"/>
      <c r="X224" s="12"/>
      <c r="Y224" s="12"/>
      <c r="Z224" s="12"/>
      <c r="AA224" s="12"/>
      <c r="AB224" s="12"/>
      <c r="AC224" s="12"/>
      <c r="AD224" s="12"/>
      <c r="AE224" s="12"/>
      <c r="AT224" s="238" t="s">
        <v>154</v>
      </c>
      <c r="AU224" s="238" t="s">
        <v>86</v>
      </c>
      <c r="AV224" s="12" t="s">
        <v>86</v>
      </c>
      <c r="AW224" s="12" t="s">
        <v>34</v>
      </c>
      <c r="AX224" s="12" t="s">
        <v>78</v>
      </c>
      <c r="AY224" s="238" t="s">
        <v>130</v>
      </c>
    </row>
    <row r="225" s="13" customFormat="1">
      <c r="A225" s="13"/>
      <c r="B225" s="239"/>
      <c r="C225" s="240"/>
      <c r="D225" s="230" t="s">
        <v>154</v>
      </c>
      <c r="E225" s="241" t="s">
        <v>1</v>
      </c>
      <c r="F225" s="242" t="s">
        <v>555</v>
      </c>
      <c r="G225" s="240"/>
      <c r="H225" s="243">
        <v>212</v>
      </c>
      <c r="I225" s="244"/>
      <c r="J225" s="240"/>
      <c r="K225" s="240"/>
      <c r="L225" s="245"/>
      <c r="M225" s="246"/>
      <c r="N225" s="247"/>
      <c r="O225" s="247"/>
      <c r="P225" s="247"/>
      <c r="Q225" s="247"/>
      <c r="R225" s="247"/>
      <c r="S225" s="247"/>
      <c r="T225" s="248"/>
      <c r="U225" s="13"/>
      <c r="V225" s="13"/>
      <c r="W225" s="13"/>
      <c r="X225" s="13"/>
      <c r="Y225" s="13"/>
      <c r="Z225" s="13"/>
      <c r="AA225" s="13"/>
      <c r="AB225" s="13"/>
      <c r="AC225" s="13"/>
      <c r="AD225" s="13"/>
      <c r="AE225" s="13"/>
      <c r="AT225" s="249" t="s">
        <v>154</v>
      </c>
      <c r="AU225" s="249" t="s">
        <v>86</v>
      </c>
      <c r="AV225" s="13" t="s">
        <v>88</v>
      </c>
      <c r="AW225" s="13" t="s">
        <v>34</v>
      </c>
      <c r="AX225" s="13" t="s">
        <v>78</v>
      </c>
      <c r="AY225" s="249" t="s">
        <v>130</v>
      </c>
    </row>
    <row r="226" s="14" customFormat="1">
      <c r="A226" s="14"/>
      <c r="B226" s="250"/>
      <c r="C226" s="251"/>
      <c r="D226" s="230" t="s">
        <v>154</v>
      </c>
      <c r="E226" s="252" t="s">
        <v>1</v>
      </c>
      <c r="F226" s="253" t="s">
        <v>158</v>
      </c>
      <c r="G226" s="251"/>
      <c r="H226" s="254">
        <v>212</v>
      </c>
      <c r="I226" s="255"/>
      <c r="J226" s="251"/>
      <c r="K226" s="251"/>
      <c r="L226" s="256"/>
      <c r="M226" s="257"/>
      <c r="N226" s="258"/>
      <c r="O226" s="258"/>
      <c r="P226" s="258"/>
      <c r="Q226" s="258"/>
      <c r="R226" s="258"/>
      <c r="S226" s="258"/>
      <c r="T226" s="259"/>
      <c r="U226" s="14"/>
      <c r="V226" s="14"/>
      <c r="W226" s="14"/>
      <c r="X226" s="14"/>
      <c r="Y226" s="14"/>
      <c r="Z226" s="14"/>
      <c r="AA226" s="14"/>
      <c r="AB226" s="14"/>
      <c r="AC226" s="14"/>
      <c r="AD226" s="14"/>
      <c r="AE226" s="14"/>
      <c r="AT226" s="260" t="s">
        <v>154</v>
      </c>
      <c r="AU226" s="260" t="s">
        <v>86</v>
      </c>
      <c r="AV226" s="14" t="s">
        <v>136</v>
      </c>
      <c r="AW226" s="14" t="s">
        <v>34</v>
      </c>
      <c r="AX226" s="14" t="s">
        <v>86</v>
      </c>
      <c r="AY226" s="260" t="s">
        <v>130</v>
      </c>
    </row>
    <row r="227" s="2" customFormat="1" ht="24.15" customHeight="1">
      <c r="A227" s="38"/>
      <c r="B227" s="39"/>
      <c r="C227" s="266" t="s">
        <v>186</v>
      </c>
      <c r="D227" s="266" t="s">
        <v>356</v>
      </c>
      <c r="E227" s="267" t="s">
        <v>556</v>
      </c>
      <c r="F227" s="268" t="s">
        <v>557</v>
      </c>
      <c r="G227" s="269" t="s">
        <v>149</v>
      </c>
      <c r="H227" s="270">
        <v>216.24000000000001</v>
      </c>
      <c r="I227" s="271"/>
      <c r="J227" s="272">
        <f>ROUND(I227*H227,2)</f>
        <v>0</v>
      </c>
      <c r="K227" s="268" t="s">
        <v>135</v>
      </c>
      <c r="L227" s="273"/>
      <c r="M227" s="274" t="s">
        <v>1</v>
      </c>
      <c r="N227" s="275" t="s">
        <v>43</v>
      </c>
      <c r="O227" s="91"/>
      <c r="P227" s="219">
        <f>O227*H227</f>
        <v>0</v>
      </c>
      <c r="Q227" s="219">
        <v>0</v>
      </c>
      <c r="R227" s="219">
        <f>Q227*H227</f>
        <v>0</v>
      </c>
      <c r="S227" s="219">
        <v>0</v>
      </c>
      <c r="T227" s="220">
        <f>S227*H227</f>
        <v>0</v>
      </c>
      <c r="U227" s="38"/>
      <c r="V227" s="38"/>
      <c r="W227" s="38"/>
      <c r="X227" s="38"/>
      <c r="Y227" s="38"/>
      <c r="Z227" s="38"/>
      <c r="AA227" s="38"/>
      <c r="AB227" s="38"/>
      <c r="AC227" s="38"/>
      <c r="AD227" s="38"/>
      <c r="AE227" s="38"/>
      <c r="AR227" s="221" t="s">
        <v>145</v>
      </c>
      <c r="AT227" s="221" t="s">
        <v>356</v>
      </c>
      <c r="AU227" s="221" t="s">
        <v>86</v>
      </c>
      <c r="AY227" s="17" t="s">
        <v>130</v>
      </c>
      <c r="BE227" s="222">
        <f>IF(N227="základní",J227,0)</f>
        <v>0</v>
      </c>
      <c r="BF227" s="222">
        <f>IF(N227="snížená",J227,0)</f>
        <v>0</v>
      </c>
      <c r="BG227" s="222">
        <f>IF(N227="zákl. přenesená",J227,0)</f>
        <v>0</v>
      </c>
      <c r="BH227" s="222">
        <f>IF(N227="sníž. přenesená",J227,0)</f>
        <v>0</v>
      </c>
      <c r="BI227" s="222">
        <f>IF(N227="nulová",J227,0)</f>
        <v>0</v>
      </c>
      <c r="BJ227" s="17" t="s">
        <v>86</v>
      </c>
      <c r="BK227" s="222">
        <f>ROUND(I227*H227,2)</f>
        <v>0</v>
      </c>
      <c r="BL227" s="17" t="s">
        <v>136</v>
      </c>
      <c r="BM227" s="221" t="s">
        <v>259</v>
      </c>
    </row>
    <row r="228" s="12" customFormat="1">
      <c r="A228" s="12"/>
      <c r="B228" s="228"/>
      <c r="C228" s="229"/>
      <c r="D228" s="230" t="s">
        <v>154</v>
      </c>
      <c r="E228" s="231" t="s">
        <v>1</v>
      </c>
      <c r="F228" s="232" t="s">
        <v>155</v>
      </c>
      <c r="G228" s="229"/>
      <c r="H228" s="231" t="s">
        <v>1</v>
      </c>
      <c r="I228" s="233"/>
      <c r="J228" s="229"/>
      <c r="K228" s="229"/>
      <c r="L228" s="234"/>
      <c r="M228" s="235"/>
      <c r="N228" s="236"/>
      <c r="O228" s="236"/>
      <c r="P228" s="236"/>
      <c r="Q228" s="236"/>
      <c r="R228" s="236"/>
      <c r="S228" s="236"/>
      <c r="T228" s="237"/>
      <c r="U228" s="12"/>
      <c r="V228" s="12"/>
      <c r="W228" s="12"/>
      <c r="X228" s="12"/>
      <c r="Y228" s="12"/>
      <c r="Z228" s="12"/>
      <c r="AA228" s="12"/>
      <c r="AB228" s="12"/>
      <c r="AC228" s="12"/>
      <c r="AD228" s="12"/>
      <c r="AE228" s="12"/>
      <c r="AT228" s="238" t="s">
        <v>154</v>
      </c>
      <c r="AU228" s="238" t="s">
        <v>86</v>
      </c>
      <c r="AV228" s="12" t="s">
        <v>86</v>
      </c>
      <c r="AW228" s="12" t="s">
        <v>34</v>
      </c>
      <c r="AX228" s="12" t="s">
        <v>78</v>
      </c>
      <c r="AY228" s="238" t="s">
        <v>130</v>
      </c>
    </row>
    <row r="229" s="12" customFormat="1">
      <c r="A229" s="12"/>
      <c r="B229" s="228"/>
      <c r="C229" s="229"/>
      <c r="D229" s="230" t="s">
        <v>154</v>
      </c>
      <c r="E229" s="231" t="s">
        <v>1</v>
      </c>
      <c r="F229" s="232" t="s">
        <v>558</v>
      </c>
      <c r="G229" s="229"/>
      <c r="H229" s="231" t="s">
        <v>1</v>
      </c>
      <c r="I229" s="233"/>
      <c r="J229" s="229"/>
      <c r="K229" s="229"/>
      <c r="L229" s="234"/>
      <c r="M229" s="235"/>
      <c r="N229" s="236"/>
      <c r="O229" s="236"/>
      <c r="P229" s="236"/>
      <c r="Q229" s="236"/>
      <c r="R229" s="236"/>
      <c r="S229" s="236"/>
      <c r="T229" s="237"/>
      <c r="U229" s="12"/>
      <c r="V229" s="12"/>
      <c r="W229" s="12"/>
      <c r="X229" s="12"/>
      <c r="Y229" s="12"/>
      <c r="Z229" s="12"/>
      <c r="AA229" s="12"/>
      <c r="AB229" s="12"/>
      <c r="AC229" s="12"/>
      <c r="AD229" s="12"/>
      <c r="AE229" s="12"/>
      <c r="AT229" s="238" t="s">
        <v>154</v>
      </c>
      <c r="AU229" s="238" t="s">
        <v>86</v>
      </c>
      <c r="AV229" s="12" t="s">
        <v>86</v>
      </c>
      <c r="AW229" s="12" t="s">
        <v>34</v>
      </c>
      <c r="AX229" s="12" t="s">
        <v>78</v>
      </c>
      <c r="AY229" s="238" t="s">
        <v>130</v>
      </c>
    </row>
    <row r="230" s="13" customFormat="1">
      <c r="A230" s="13"/>
      <c r="B230" s="239"/>
      <c r="C230" s="240"/>
      <c r="D230" s="230" t="s">
        <v>154</v>
      </c>
      <c r="E230" s="241" t="s">
        <v>1</v>
      </c>
      <c r="F230" s="242" t="s">
        <v>555</v>
      </c>
      <c r="G230" s="240"/>
      <c r="H230" s="243">
        <v>212</v>
      </c>
      <c r="I230" s="244"/>
      <c r="J230" s="240"/>
      <c r="K230" s="240"/>
      <c r="L230" s="245"/>
      <c r="M230" s="246"/>
      <c r="N230" s="247"/>
      <c r="O230" s="247"/>
      <c r="P230" s="247"/>
      <c r="Q230" s="247"/>
      <c r="R230" s="247"/>
      <c r="S230" s="247"/>
      <c r="T230" s="248"/>
      <c r="U230" s="13"/>
      <c r="V230" s="13"/>
      <c r="W230" s="13"/>
      <c r="X230" s="13"/>
      <c r="Y230" s="13"/>
      <c r="Z230" s="13"/>
      <c r="AA230" s="13"/>
      <c r="AB230" s="13"/>
      <c r="AC230" s="13"/>
      <c r="AD230" s="13"/>
      <c r="AE230" s="13"/>
      <c r="AT230" s="249" t="s">
        <v>154</v>
      </c>
      <c r="AU230" s="249" t="s">
        <v>86</v>
      </c>
      <c r="AV230" s="13" t="s">
        <v>88</v>
      </c>
      <c r="AW230" s="13" t="s">
        <v>34</v>
      </c>
      <c r="AX230" s="13" t="s">
        <v>78</v>
      </c>
      <c r="AY230" s="249" t="s">
        <v>130</v>
      </c>
    </row>
    <row r="231" s="13" customFormat="1">
      <c r="A231" s="13"/>
      <c r="B231" s="239"/>
      <c r="C231" s="240"/>
      <c r="D231" s="230" t="s">
        <v>154</v>
      </c>
      <c r="E231" s="241" t="s">
        <v>1</v>
      </c>
      <c r="F231" s="242" t="s">
        <v>559</v>
      </c>
      <c r="G231" s="240"/>
      <c r="H231" s="243">
        <v>216.24000000000001</v>
      </c>
      <c r="I231" s="244"/>
      <c r="J231" s="240"/>
      <c r="K231" s="240"/>
      <c r="L231" s="245"/>
      <c r="M231" s="246"/>
      <c r="N231" s="247"/>
      <c r="O231" s="247"/>
      <c r="P231" s="247"/>
      <c r="Q231" s="247"/>
      <c r="R231" s="247"/>
      <c r="S231" s="247"/>
      <c r="T231" s="248"/>
      <c r="U231" s="13"/>
      <c r="V231" s="13"/>
      <c r="W231" s="13"/>
      <c r="X231" s="13"/>
      <c r="Y231" s="13"/>
      <c r="Z231" s="13"/>
      <c r="AA231" s="13"/>
      <c r="AB231" s="13"/>
      <c r="AC231" s="13"/>
      <c r="AD231" s="13"/>
      <c r="AE231" s="13"/>
      <c r="AT231" s="249" t="s">
        <v>154</v>
      </c>
      <c r="AU231" s="249" t="s">
        <v>86</v>
      </c>
      <c r="AV231" s="13" t="s">
        <v>88</v>
      </c>
      <c r="AW231" s="13" t="s">
        <v>34</v>
      </c>
      <c r="AX231" s="13" t="s">
        <v>86</v>
      </c>
      <c r="AY231" s="249" t="s">
        <v>130</v>
      </c>
    </row>
    <row r="232" s="2" customFormat="1" ht="24.15" customHeight="1">
      <c r="A232" s="38"/>
      <c r="B232" s="39"/>
      <c r="C232" s="210" t="s">
        <v>261</v>
      </c>
      <c r="D232" s="210" t="s">
        <v>131</v>
      </c>
      <c r="E232" s="211" t="s">
        <v>560</v>
      </c>
      <c r="F232" s="212" t="s">
        <v>561</v>
      </c>
      <c r="G232" s="213" t="s">
        <v>149</v>
      </c>
      <c r="H232" s="214">
        <v>215</v>
      </c>
      <c r="I232" s="215"/>
      <c r="J232" s="216">
        <f>ROUND(I232*H232,2)</f>
        <v>0</v>
      </c>
      <c r="K232" s="212" t="s">
        <v>150</v>
      </c>
      <c r="L232" s="44"/>
      <c r="M232" s="217" t="s">
        <v>1</v>
      </c>
      <c r="N232" s="218" t="s">
        <v>43</v>
      </c>
      <c r="O232" s="91"/>
      <c r="P232" s="219">
        <f>O232*H232</f>
        <v>0</v>
      </c>
      <c r="Q232" s="219">
        <v>0.10095</v>
      </c>
      <c r="R232" s="219">
        <f>Q232*H232</f>
        <v>21.704249999999998</v>
      </c>
      <c r="S232" s="219">
        <v>0</v>
      </c>
      <c r="T232" s="220">
        <f>S232*H232</f>
        <v>0</v>
      </c>
      <c r="U232" s="38"/>
      <c r="V232" s="38"/>
      <c r="W232" s="38"/>
      <c r="X232" s="38"/>
      <c r="Y232" s="38"/>
      <c r="Z232" s="38"/>
      <c r="AA232" s="38"/>
      <c r="AB232" s="38"/>
      <c r="AC232" s="38"/>
      <c r="AD232" s="38"/>
      <c r="AE232" s="38"/>
      <c r="AR232" s="221" t="s">
        <v>136</v>
      </c>
      <c r="AT232" s="221" t="s">
        <v>131</v>
      </c>
      <c r="AU232" s="221" t="s">
        <v>86</v>
      </c>
      <c r="AY232" s="17" t="s">
        <v>130</v>
      </c>
      <c r="BE232" s="222">
        <f>IF(N232="základní",J232,0)</f>
        <v>0</v>
      </c>
      <c r="BF232" s="222">
        <f>IF(N232="snížená",J232,0)</f>
        <v>0</v>
      </c>
      <c r="BG232" s="222">
        <f>IF(N232="zákl. přenesená",J232,0)</f>
        <v>0</v>
      </c>
      <c r="BH232" s="222">
        <f>IF(N232="sníž. přenesená",J232,0)</f>
        <v>0</v>
      </c>
      <c r="BI232" s="222">
        <f>IF(N232="nulová",J232,0)</f>
        <v>0</v>
      </c>
      <c r="BJ232" s="17" t="s">
        <v>86</v>
      </c>
      <c r="BK232" s="222">
        <f>ROUND(I232*H232,2)</f>
        <v>0</v>
      </c>
      <c r="BL232" s="17" t="s">
        <v>136</v>
      </c>
      <c r="BM232" s="221" t="s">
        <v>264</v>
      </c>
    </row>
    <row r="233" s="2" customFormat="1">
      <c r="A233" s="38"/>
      <c r="B233" s="39"/>
      <c r="C233" s="40"/>
      <c r="D233" s="223" t="s">
        <v>152</v>
      </c>
      <c r="E233" s="40"/>
      <c r="F233" s="224" t="s">
        <v>562</v>
      </c>
      <c r="G233" s="40"/>
      <c r="H233" s="40"/>
      <c r="I233" s="225"/>
      <c r="J233" s="40"/>
      <c r="K233" s="40"/>
      <c r="L233" s="44"/>
      <c r="M233" s="226"/>
      <c r="N233" s="227"/>
      <c r="O233" s="91"/>
      <c r="P233" s="91"/>
      <c r="Q233" s="91"/>
      <c r="R233" s="91"/>
      <c r="S233" s="91"/>
      <c r="T233" s="92"/>
      <c r="U233" s="38"/>
      <c r="V233" s="38"/>
      <c r="W233" s="38"/>
      <c r="X233" s="38"/>
      <c r="Y233" s="38"/>
      <c r="Z233" s="38"/>
      <c r="AA233" s="38"/>
      <c r="AB233" s="38"/>
      <c r="AC233" s="38"/>
      <c r="AD233" s="38"/>
      <c r="AE233" s="38"/>
      <c r="AT233" s="17" t="s">
        <v>152</v>
      </c>
      <c r="AU233" s="17" t="s">
        <v>86</v>
      </c>
    </row>
    <row r="234" s="2" customFormat="1" ht="24.15" customHeight="1">
      <c r="A234" s="38"/>
      <c r="B234" s="39"/>
      <c r="C234" s="266" t="s">
        <v>190</v>
      </c>
      <c r="D234" s="266" t="s">
        <v>356</v>
      </c>
      <c r="E234" s="267" t="s">
        <v>563</v>
      </c>
      <c r="F234" s="268" t="s">
        <v>564</v>
      </c>
      <c r="G234" s="269" t="s">
        <v>149</v>
      </c>
      <c r="H234" s="270">
        <v>219.30000000000001</v>
      </c>
      <c r="I234" s="271"/>
      <c r="J234" s="272">
        <f>ROUND(I234*H234,2)</f>
        <v>0</v>
      </c>
      <c r="K234" s="268" t="s">
        <v>135</v>
      </c>
      <c r="L234" s="273"/>
      <c r="M234" s="274" t="s">
        <v>1</v>
      </c>
      <c r="N234" s="275" t="s">
        <v>43</v>
      </c>
      <c r="O234" s="91"/>
      <c r="P234" s="219">
        <f>O234*H234</f>
        <v>0</v>
      </c>
      <c r="Q234" s="219">
        <v>0</v>
      </c>
      <c r="R234" s="219">
        <f>Q234*H234</f>
        <v>0</v>
      </c>
      <c r="S234" s="219">
        <v>0</v>
      </c>
      <c r="T234" s="220">
        <f>S234*H234</f>
        <v>0</v>
      </c>
      <c r="U234" s="38"/>
      <c r="V234" s="38"/>
      <c r="W234" s="38"/>
      <c r="X234" s="38"/>
      <c r="Y234" s="38"/>
      <c r="Z234" s="38"/>
      <c r="AA234" s="38"/>
      <c r="AB234" s="38"/>
      <c r="AC234" s="38"/>
      <c r="AD234" s="38"/>
      <c r="AE234" s="38"/>
      <c r="AR234" s="221" t="s">
        <v>145</v>
      </c>
      <c r="AT234" s="221" t="s">
        <v>356</v>
      </c>
      <c r="AU234" s="221" t="s">
        <v>86</v>
      </c>
      <c r="AY234" s="17" t="s">
        <v>130</v>
      </c>
      <c r="BE234" s="222">
        <f>IF(N234="základní",J234,0)</f>
        <v>0</v>
      </c>
      <c r="BF234" s="222">
        <f>IF(N234="snížená",J234,0)</f>
        <v>0</v>
      </c>
      <c r="BG234" s="222">
        <f>IF(N234="zákl. přenesená",J234,0)</f>
        <v>0</v>
      </c>
      <c r="BH234" s="222">
        <f>IF(N234="sníž. přenesená",J234,0)</f>
        <v>0</v>
      </c>
      <c r="BI234" s="222">
        <f>IF(N234="nulová",J234,0)</f>
        <v>0</v>
      </c>
      <c r="BJ234" s="17" t="s">
        <v>86</v>
      </c>
      <c r="BK234" s="222">
        <f>ROUND(I234*H234,2)</f>
        <v>0</v>
      </c>
      <c r="BL234" s="17" t="s">
        <v>136</v>
      </c>
      <c r="BM234" s="221" t="s">
        <v>565</v>
      </c>
    </row>
    <row r="235" s="12" customFormat="1">
      <c r="A235" s="12"/>
      <c r="B235" s="228"/>
      <c r="C235" s="229"/>
      <c r="D235" s="230" t="s">
        <v>154</v>
      </c>
      <c r="E235" s="231" t="s">
        <v>1</v>
      </c>
      <c r="F235" s="232" t="s">
        <v>155</v>
      </c>
      <c r="G235" s="229"/>
      <c r="H235" s="231" t="s">
        <v>1</v>
      </c>
      <c r="I235" s="233"/>
      <c r="J235" s="229"/>
      <c r="K235" s="229"/>
      <c r="L235" s="234"/>
      <c r="M235" s="235"/>
      <c r="N235" s="236"/>
      <c r="O235" s="236"/>
      <c r="P235" s="236"/>
      <c r="Q235" s="236"/>
      <c r="R235" s="236"/>
      <c r="S235" s="236"/>
      <c r="T235" s="237"/>
      <c r="U235" s="12"/>
      <c r="V235" s="12"/>
      <c r="W235" s="12"/>
      <c r="X235" s="12"/>
      <c r="Y235" s="12"/>
      <c r="Z235" s="12"/>
      <c r="AA235" s="12"/>
      <c r="AB235" s="12"/>
      <c r="AC235" s="12"/>
      <c r="AD235" s="12"/>
      <c r="AE235" s="12"/>
      <c r="AT235" s="238" t="s">
        <v>154</v>
      </c>
      <c r="AU235" s="238" t="s">
        <v>86</v>
      </c>
      <c r="AV235" s="12" t="s">
        <v>86</v>
      </c>
      <c r="AW235" s="12" t="s">
        <v>34</v>
      </c>
      <c r="AX235" s="12" t="s">
        <v>78</v>
      </c>
      <c r="AY235" s="238" t="s">
        <v>130</v>
      </c>
    </row>
    <row r="236" s="12" customFormat="1">
      <c r="A236" s="12"/>
      <c r="B236" s="228"/>
      <c r="C236" s="229"/>
      <c r="D236" s="230" t="s">
        <v>154</v>
      </c>
      <c r="E236" s="231" t="s">
        <v>1</v>
      </c>
      <c r="F236" s="232" t="s">
        <v>558</v>
      </c>
      <c r="G236" s="229"/>
      <c r="H236" s="231" t="s">
        <v>1</v>
      </c>
      <c r="I236" s="233"/>
      <c r="J236" s="229"/>
      <c r="K236" s="229"/>
      <c r="L236" s="234"/>
      <c r="M236" s="235"/>
      <c r="N236" s="236"/>
      <c r="O236" s="236"/>
      <c r="P236" s="236"/>
      <c r="Q236" s="236"/>
      <c r="R236" s="236"/>
      <c r="S236" s="236"/>
      <c r="T236" s="237"/>
      <c r="U236" s="12"/>
      <c r="V236" s="12"/>
      <c r="W236" s="12"/>
      <c r="X236" s="12"/>
      <c r="Y236" s="12"/>
      <c r="Z236" s="12"/>
      <c r="AA236" s="12"/>
      <c r="AB236" s="12"/>
      <c r="AC236" s="12"/>
      <c r="AD236" s="12"/>
      <c r="AE236" s="12"/>
      <c r="AT236" s="238" t="s">
        <v>154</v>
      </c>
      <c r="AU236" s="238" t="s">
        <v>86</v>
      </c>
      <c r="AV236" s="12" t="s">
        <v>86</v>
      </c>
      <c r="AW236" s="12" t="s">
        <v>34</v>
      </c>
      <c r="AX236" s="12" t="s">
        <v>78</v>
      </c>
      <c r="AY236" s="238" t="s">
        <v>130</v>
      </c>
    </row>
    <row r="237" s="13" customFormat="1">
      <c r="A237" s="13"/>
      <c r="B237" s="239"/>
      <c r="C237" s="240"/>
      <c r="D237" s="230" t="s">
        <v>154</v>
      </c>
      <c r="E237" s="241" t="s">
        <v>1</v>
      </c>
      <c r="F237" s="242" t="s">
        <v>566</v>
      </c>
      <c r="G237" s="240"/>
      <c r="H237" s="243">
        <v>215</v>
      </c>
      <c r="I237" s="244"/>
      <c r="J237" s="240"/>
      <c r="K237" s="240"/>
      <c r="L237" s="245"/>
      <c r="M237" s="246"/>
      <c r="N237" s="247"/>
      <c r="O237" s="247"/>
      <c r="P237" s="247"/>
      <c r="Q237" s="247"/>
      <c r="R237" s="247"/>
      <c r="S237" s="247"/>
      <c r="T237" s="248"/>
      <c r="U237" s="13"/>
      <c r="V237" s="13"/>
      <c r="W237" s="13"/>
      <c r="X237" s="13"/>
      <c r="Y237" s="13"/>
      <c r="Z237" s="13"/>
      <c r="AA237" s="13"/>
      <c r="AB237" s="13"/>
      <c r="AC237" s="13"/>
      <c r="AD237" s="13"/>
      <c r="AE237" s="13"/>
      <c r="AT237" s="249" t="s">
        <v>154</v>
      </c>
      <c r="AU237" s="249" t="s">
        <v>86</v>
      </c>
      <c r="AV237" s="13" t="s">
        <v>88</v>
      </c>
      <c r="AW237" s="13" t="s">
        <v>34</v>
      </c>
      <c r="AX237" s="13" t="s">
        <v>78</v>
      </c>
      <c r="AY237" s="249" t="s">
        <v>130</v>
      </c>
    </row>
    <row r="238" s="13" customFormat="1">
      <c r="A238" s="13"/>
      <c r="B238" s="239"/>
      <c r="C238" s="240"/>
      <c r="D238" s="230" t="s">
        <v>154</v>
      </c>
      <c r="E238" s="241" t="s">
        <v>1</v>
      </c>
      <c r="F238" s="242" t="s">
        <v>567</v>
      </c>
      <c r="G238" s="240"/>
      <c r="H238" s="243">
        <v>219.30000000000001</v>
      </c>
      <c r="I238" s="244"/>
      <c r="J238" s="240"/>
      <c r="K238" s="240"/>
      <c r="L238" s="245"/>
      <c r="M238" s="246"/>
      <c r="N238" s="247"/>
      <c r="O238" s="247"/>
      <c r="P238" s="247"/>
      <c r="Q238" s="247"/>
      <c r="R238" s="247"/>
      <c r="S238" s="247"/>
      <c r="T238" s="248"/>
      <c r="U238" s="13"/>
      <c r="V238" s="13"/>
      <c r="W238" s="13"/>
      <c r="X238" s="13"/>
      <c r="Y238" s="13"/>
      <c r="Z238" s="13"/>
      <c r="AA238" s="13"/>
      <c r="AB238" s="13"/>
      <c r="AC238" s="13"/>
      <c r="AD238" s="13"/>
      <c r="AE238" s="13"/>
      <c r="AT238" s="249" t="s">
        <v>154</v>
      </c>
      <c r="AU238" s="249" t="s">
        <v>86</v>
      </c>
      <c r="AV238" s="13" t="s">
        <v>88</v>
      </c>
      <c r="AW238" s="13" t="s">
        <v>34</v>
      </c>
      <c r="AX238" s="13" t="s">
        <v>86</v>
      </c>
      <c r="AY238" s="249" t="s">
        <v>130</v>
      </c>
    </row>
    <row r="239" s="2" customFormat="1" ht="24.15" customHeight="1">
      <c r="A239" s="38"/>
      <c r="B239" s="39"/>
      <c r="C239" s="210" t="s">
        <v>568</v>
      </c>
      <c r="D239" s="210" t="s">
        <v>131</v>
      </c>
      <c r="E239" s="211" t="s">
        <v>569</v>
      </c>
      <c r="F239" s="212" t="s">
        <v>570</v>
      </c>
      <c r="G239" s="213" t="s">
        <v>149</v>
      </c>
      <c r="H239" s="214">
        <v>26.899999999999999</v>
      </c>
      <c r="I239" s="215"/>
      <c r="J239" s="216">
        <f>ROUND(I239*H239,2)</f>
        <v>0</v>
      </c>
      <c r="K239" s="212" t="s">
        <v>150</v>
      </c>
      <c r="L239" s="44"/>
      <c r="M239" s="217" t="s">
        <v>1</v>
      </c>
      <c r="N239" s="218" t="s">
        <v>43</v>
      </c>
      <c r="O239" s="91"/>
      <c r="P239" s="219">
        <f>O239*H239</f>
        <v>0</v>
      </c>
      <c r="Q239" s="219">
        <v>1.0000000000000001E-05</v>
      </c>
      <c r="R239" s="219">
        <f>Q239*H239</f>
        <v>0.00026900000000000003</v>
      </c>
      <c r="S239" s="219">
        <v>0</v>
      </c>
      <c r="T239" s="220">
        <f>S239*H239</f>
        <v>0</v>
      </c>
      <c r="U239" s="38"/>
      <c r="V239" s="38"/>
      <c r="W239" s="38"/>
      <c r="X239" s="38"/>
      <c r="Y239" s="38"/>
      <c r="Z239" s="38"/>
      <c r="AA239" s="38"/>
      <c r="AB239" s="38"/>
      <c r="AC239" s="38"/>
      <c r="AD239" s="38"/>
      <c r="AE239" s="38"/>
      <c r="AR239" s="221" t="s">
        <v>136</v>
      </c>
      <c r="AT239" s="221" t="s">
        <v>131</v>
      </c>
      <c r="AU239" s="221" t="s">
        <v>86</v>
      </c>
      <c r="AY239" s="17" t="s">
        <v>130</v>
      </c>
      <c r="BE239" s="222">
        <f>IF(N239="základní",J239,0)</f>
        <v>0</v>
      </c>
      <c r="BF239" s="222">
        <f>IF(N239="snížená",J239,0)</f>
        <v>0</v>
      </c>
      <c r="BG239" s="222">
        <f>IF(N239="zákl. přenesená",J239,0)</f>
        <v>0</v>
      </c>
      <c r="BH239" s="222">
        <f>IF(N239="sníž. přenesená",J239,0)</f>
        <v>0</v>
      </c>
      <c r="BI239" s="222">
        <f>IF(N239="nulová",J239,0)</f>
        <v>0</v>
      </c>
      <c r="BJ239" s="17" t="s">
        <v>86</v>
      </c>
      <c r="BK239" s="222">
        <f>ROUND(I239*H239,2)</f>
        <v>0</v>
      </c>
      <c r="BL239" s="17" t="s">
        <v>136</v>
      </c>
      <c r="BM239" s="221" t="s">
        <v>571</v>
      </c>
    </row>
    <row r="240" s="2" customFormat="1">
      <c r="A240" s="38"/>
      <c r="B240" s="39"/>
      <c r="C240" s="40"/>
      <c r="D240" s="223" t="s">
        <v>152</v>
      </c>
      <c r="E240" s="40"/>
      <c r="F240" s="224" t="s">
        <v>572</v>
      </c>
      <c r="G240" s="40"/>
      <c r="H240" s="40"/>
      <c r="I240" s="225"/>
      <c r="J240" s="40"/>
      <c r="K240" s="40"/>
      <c r="L240" s="44"/>
      <c r="M240" s="226"/>
      <c r="N240" s="227"/>
      <c r="O240" s="91"/>
      <c r="P240" s="91"/>
      <c r="Q240" s="91"/>
      <c r="R240" s="91"/>
      <c r="S240" s="91"/>
      <c r="T240" s="92"/>
      <c r="U240" s="38"/>
      <c r="V240" s="38"/>
      <c r="W240" s="38"/>
      <c r="X240" s="38"/>
      <c r="Y240" s="38"/>
      <c r="Z240" s="38"/>
      <c r="AA240" s="38"/>
      <c r="AB240" s="38"/>
      <c r="AC240" s="38"/>
      <c r="AD240" s="38"/>
      <c r="AE240" s="38"/>
      <c r="AT240" s="17" t="s">
        <v>152</v>
      </c>
      <c r="AU240" s="17" t="s">
        <v>86</v>
      </c>
    </row>
    <row r="241" s="12" customFormat="1">
      <c r="A241" s="12"/>
      <c r="B241" s="228"/>
      <c r="C241" s="229"/>
      <c r="D241" s="230" t="s">
        <v>154</v>
      </c>
      <c r="E241" s="231" t="s">
        <v>1</v>
      </c>
      <c r="F241" s="232" t="s">
        <v>155</v>
      </c>
      <c r="G241" s="229"/>
      <c r="H241" s="231" t="s">
        <v>1</v>
      </c>
      <c r="I241" s="233"/>
      <c r="J241" s="229"/>
      <c r="K241" s="229"/>
      <c r="L241" s="234"/>
      <c r="M241" s="235"/>
      <c r="N241" s="236"/>
      <c r="O241" s="236"/>
      <c r="P241" s="236"/>
      <c r="Q241" s="236"/>
      <c r="R241" s="236"/>
      <c r="S241" s="236"/>
      <c r="T241" s="237"/>
      <c r="U241" s="12"/>
      <c r="V241" s="12"/>
      <c r="W241" s="12"/>
      <c r="X241" s="12"/>
      <c r="Y241" s="12"/>
      <c r="Z241" s="12"/>
      <c r="AA241" s="12"/>
      <c r="AB241" s="12"/>
      <c r="AC241" s="12"/>
      <c r="AD241" s="12"/>
      <c r="AE241" s="12"/>
      <c r="AT241" s="238" t="s">
        <v>154</v>
      </c>
      <c r="AU241" s="238" t="s">
        <v>86</v>
      </c>
      <c r="AV241" s="12" t="s">
        <v>86</v>
      </c>
      <c r="AW241" s="12" t="s">
        <v>34</v>
      </c>
      <c r="AX241" s="12" t="s">
        <v>78</v>
      </c>
      <c r="AY241" s="238" t="s">
        <v>130</v>
      </c>
    </row>
    <row r="242" s="12" customFormat="1">
      <c r="A242" s="12"/>
      <c r="B242" s="228"/>
      <c r="C242" s="229"/>
      <c r="D242" s="230" t="s">
        <v>154</v>
      </c>
      <c r="E242" s="231" t="s">
        <v>1</v>
      </c>
      <c r="F242" s="232" t="s">
        <v>573</v>
      </c>
      <c r="G242" s="229"/>
      <c r="H242" s="231" t="s">
        <v>1</v>
      </c>
      <c r="I242" s="233"/>
      <c r="J242" s="229"/>
      <c r="K242" s="229"/>
      <c r="L242" s="234"/>
      <c r="M242" s="235"/>
      <c r="N242" s="236"/>
      <c r="O242" s="236"/>
      <c r="P242" s="236"/>
      <c r="Q242" s="236"/>
      <c r="R242" s="236"/>
      <c r="S242" s="236"/>
      <c r="T242" s="237"/>
      <c r="U242" s="12"/>
      <c r="V242" s="12"/>
      <c r="W242" s="12"/>
      <c r="X242" s="12"/>
      <c r="Y242" s="12"/>
      <c r="Z242" s="12"/>
      <c r="AA242" s="12"/>
      <c r="AB242" s="12"/>
      <c r="AC242" s="12"/>
      <c r="AD242" s="12"/>
      <c r="AE242" s="12"/>
      <c r="AT242" s="238" t="s">
        <v>154</v>
      </c>
      <c r="AU242" s="238" t="s">
        <v>86</v>
      </c>
      <c r="AV242" s="12" t="s">
        <v>86</v>
      </c>
      <c r="AW242" s="12" t="s">
        <v>34</v>
      </c>
      <c r="AX242" s="12" t="s">
        <v>78</v>
      </c>
      <c r="AY242" s="238" t="s">
        <v>130</v>
      </c>
    </row>
    <row r="243" s="13" customFormat="1">
      <c r="A243" s="13"/>
      <c r="B243" s="239"/>
      <c r="C243" s="240"/>
      <c r="D243" s="230" t="s">
        <v>154</v>
      </c>
      <c r="E243" s="241" t="s">
        <v>1</v>
      </c>
      <c r="F243" s="242" t="s">
        <v>574</v>
      </c>
      <c r="G243" s="240"/>
      <c r="H243" s="243">
        <v>26.899999999999999</v>
      </c>
      <c r="I243" s="244"/>
      <c r="J243" s="240"/>
      <c r="K243" s="240"/>
      <c r="L243" s="245"/>
      <c r="M243" s="246"/>
      <c r="N243" s="247"/>
      <c r="O243" s="247"/>
      <c r="P243" s="247"/>
      <c r="Q243" s="247"/>
      <c r="R243" s="247"/>
      <c r="S243" s="247"/>
      <c r="T243" s="248"/>
      <c r="U243" s="13"/>
      <c r="V243" s="13"/>
      <c r="W243" s="13"/>
      <c r="X243" s="13"/>
      <c r="Y243" s="13"/>
      <c r="Z243" s="13"/>
      <c r="AA243" s="13"/>
      <c r="AB243" s="13"/>
      <c r="AC243" s="13"/>
      <c r="AD243" s="13"/>
      <c r="AE243" s="13"/>
      <c r="AT243" s="249" t="s">
        <v>154</v>
      </c>
      <c r="AU243" s="249" t="s">
        <v>86</v>
      </c>
      <c r="AV243" s="13" t="s">
        <v>88</v>
      </c>
      <c r="AW243" s="13" t="s">
        <v>34</v>
      </c>
      <c r="AX243" s="13" t="s">
        <v>78</v>
      </c>
      <c r="AY243" s="249" t="s">
        <v>130</v>
      </c>
    </row>
    <row r="244" s="14" customFormat="1">
      <c r="A244" s="14"/>
      <c r="B244" s="250"/>
      <c r="C244" s="251"/>
      <c r="D244" s="230" t="s">
        <v>154</v>
      </c>
      <c r="E244" s="252" t="s">
        <v>1</v>
      </c>
      <c r="F244" s="253" t="s">
        <v>158</v>
      </c>
      <c r="G244" s="251"/>
      <c r="H244" s="254">
        <v>26.899999999999999</v>
      </c>
      <c r="I244" s="255"/>
      <c r="J244" s="251"/>
      <c r="K244" s="251"/>
      <c r="L244" s="256"/>
      <c r="M244" s="257"/>
      <c r="N244" s="258"/>
      <c r="O244" s="258"/>
      <c r="P244" s="258"/>
      <c r="Q244" s="258"/>
      <c r="R244" s="258"/>
      <c r="S244" s="258"/>
      <c r="T244" s="259"/>
      <c r="U244" s="14"/>
      <c r="V244" s="14"/>
      <c r="W244" s="14"/>
      <c r="X244" s="14"/>
      <c r="Y244" s="14"/>
      <c r="Z244" s="14"/>
      <c r="AA244" s="14"/>
      <c r="AB244" s="14"/>
      <c r="AC244" s="14"/>
      <c r="AD244" s="14"/>
      <c r="AE244" s="14"/>
      <c r="AT244" s="260" t="s">
        <v>154</v>
      </c>
      <c r="AU244" s="260" t="s">
        <v>86</v>
      </c>
      <c r="AV244" s="14" t="s">
        <v>136</v>
      </c>
      <c r="AW244" s="14" t="s">
        <v>34</v>
      </c>
      <c r="AX244" s="14" t="s">
        <v>86</v>
      </c>
      <c r="AY244" s="260" t="s">
        <v>130</v>
      </c>
    </row>
    <row r="245" s="2" customFormat="1" ht="24.15" customHeight="1">
      <c r="A245" s="38"/>
      <c r="B245" s="39"/>
      <c r="C245" s="210" t="s">
        <v>195</v>
      </c>
      <c r="D245" s="210" t="s">
        <v>131</v>
      </c>
      <c r="E245" s="211" t="s">
        <v>575</v>
      </c>
      <c r="F245" s="212" t="s">
        <v>576</v>
      </c>
      <c r="G245" s="213" t="s">
        <v>149</v>
      </c>
      <c r="H245" s="214">
        <v>26.899999999999999</v>
      </c>
      <c r="I245" s="215"/>
      <c r="J245" s="216">
        <f>ROUND(I245*H245,2)</f>
        <v>0</v>
      </c>
      <c r="K245" s="212" t="s">
        <v>150</v>
      </c>
      <c r="L245" s="44"/>
      <c r="M245" s="217" t="s">
        <v>1</v>
      </c>
      <c r="N245" s="218" t="s">
        <v>43</v>
      </c>
      <c r="O245" s="91"/>
      <c r="P245" s="219">
        <f>O245*H245</f>
        <v>0</v>
      </c>
      <c r="Q245" s="219">
        <v>9.0000000000000006E-05</v>
      </c>
      <c r="R245" s="219">
        <f>Q245*H245</f>
        <v>0.002421</v>
      </c>
      <c r="S245" s="219">
        <v>0</v>
      </c>
      <c r="T245" s="220">
        <f>S245*H245</f>
        <v>0</v>
      </c>
      <c r="U245" s="38"/>
      <c r="V245" s="38"/>
      <c r="W245" s="38"/>
      <c r="X245" s="38"/>
      <c r="Y245" s="38"/>
      <c r="Z245" s="38"/>
      <c r="AA245" s="38"/>
      <c r="AB245" s="38"/>
      <c r="AC245" s="38"/>
      <c r="AD245" s="38"/>
      <c r="AE245" s="38"/>
      <c r="AR245" s="221" t="s">
        <v>136</v>
      </c>
      <c r="AT245" s="221" t="s">
        <v>131</v>
      </c>
      <c r="AU245" s="221" t="s">
        <v>86</v>
      </c>
      <c r="AY245" s="17" t="s">
        <v>130</v>
      </c>
      <c r="BE245" s="222">
        <f>IF(N245="základní",J245,0)</f>
        <v>0</v>
      </c>
      <c r="BF245" s="222">
        <f>IF(N245="snížená",J245,0)</f>
        <v>0</v>
      </c>
      <c r="BG245" s="222">
        <f>IF(N245="zákl. přenesená",J245,0)</f>
        <v>0</v>
      </c>
      <c r="BH245" s="222">
        <f>IF(N245="sníž. přenesená",J245,0)</f>
        <v>0</v>
      </c>
      <c r="BI245" s="222">
        <f>IF(N245="nulová",J245,0)</f>
        <v>0</v>
      </c>
      <c r="BJ245" s="17" t="s">
        <v>86</v>
      </c>
      <c r="BK245" s="222">
        <f>ROUND(I245*H245,2)</f>
        <v>0</v>
      </c>
      <c r="BL245" s="17" t="s">
        <v>136</v>
      </c>
      <c r="BM245" s="221" t="s">
        <v>577</v>
      </c>
    </row>
    <row r="246" s="2" customFormat="1">
      <c r="A246" s="38"/>
      <c r="B246" s="39"/>
      <c r="C246" s="40"/>
      <c r="D246" s="223" t="s">
        <v>152</v>
      </c>
      <c r="E246" s="40"/>
      <c r="F246" s="224" t="s">
        <v>578</v>
      </c>
      <c r="G246" s="40"/>
      <c r="H246" s="40"/>
      <c r="I246" s="225"/>
      <c r="J246" s="40"/>
      <c r="K246" s="40"/>
      <c r="L246" s="44"/>
      <c r="M246" s="226"/>
      <c r="N246" s="227"/>
      <c r="O246" s="91"/>
      <c r="P246" s="91"/>
      <c r="Q246" s="91"/>
      <c r="R246" s="91"/>
      <c r="S246" s="91"/>
      <c r="T246" s="92"/>
      <c r="U246" s="38"/>
      <c r="V246" s="38"/>
      <c r="W246" s="38"/>
      <c r="X246" s="38"/>
      <c r="Y246" s="38"/>
      <c r="Z246" s="38"/>
      <c r="AA246" s="38"/>
      <c r="AB246" s="38"/>
      <c r="AC246" s="38"/>
      <c r="AD246" s="38"/>
      <c r="AE246" s="38"/>
      <c r="AT246" s="17" t="s">
        <v>152</v>
      </c>
      <c r="AU246" s="17" t="s">
        <v>86</v>
      </c>
    </row>
    <row r="247" s="12" customFormat="1">
      <c r="A247" s="12"/>
      <c r="B247" s="228"/>
      <c r="C247" s="229"/>
      <c r="D247" s="230" t="s">
        <v>154</v>
      </c>
      <c r="E247" s="231" t="s">
        <v>1</v>
      </c>
      <c r="F247" s="232" t="s">
        <v>155</v>
      </c>
      <c r="G247" s="229"/>
      <c r="H247" s="231" t="s">
        <v>1</v>
      </c>
      <c r="I247" s="233"/>
      <c r="J247" s="229"/>
      <c r="K247" s="229"/>
      <c r="L247" s="234"/>
      <c r="M247" s="235"/>
      <c r="N247" s="236"/>
      <c r="O247" s="236"/>
      <c r="P247" s="236"/>
      <c r="Q247" s="236"/>
      <c r="R247" s="236"/>
      <c r="S247" s="236"/>
      <c r="T247" s="237"/>
      <c r="U247" s="12"/>
      <c r="V247" s="12"/>
      <c r="W247" s="12"/>
      <c r="X247" s="12"/>
      <c r="Y247" s="12"/>
      <c r="Z247" s="12"/>
      <c r="AA247" s="12"/>
      <c r="AB247" s="12"/>
      <c r="AC247" s="12"/>
      <c r="AD247" s="12"/>
      <c r="AE247" s="12"/>
      <c r="AT247" s="238" t="s">
        <v>154</v>
      </c>
      <c r="AU247" s="238" t="s">
        <v>86</v>
      </c>
      <c r="AV247" s="12" t="s">
        <v>86</v>
      </c>
      <c r="AW247" s="12" t="s">
        <v>34</v>
      </c>
      <c r="AX247" s="12" t="s">
        <v>78</v>
      </c>
      <c r="AY247" s="238" t="s">
        <v>130</v>
      </c>
    </row>
    <row r="248" s="12" customFormat="1">
      <c r="A248" s="12"/>
      <c r="B248" s="228"/>
      <c r="C248" s="229"/>
      <c r="D248" s="230" t="s">
        <v>154</v>
      </c>
      <c r="E248" s="231" t="s">
        <v>1</v>
      </c>
      <c r="F248" s="232" t="s">
        <v>573</v>
      </c>
      <c r="G248" s="229"/>
      <c r="H248" s="231" t="s">
        <v>1</v>
      </c>
      <c r="I248" s="233"/>
      <c r="J248" s="229"/>
      <c r="K248" s="229"/>
      <c r="L248" s="234"/>
      <c r="M248" s="235"/>
      <c r="N248" s="236"/>
      <c r="O248" s="236"/>
      <c r="P248" s="236"/>
      <c r="Q248" s="236"/>
      <c r="R248" s="236"/>
      <c r="S248" s="236"/>
      <c r="T248" s="237"/>
      <c r="U248" s="12"/>
      <c r="V248" s="12"/>
      <c r="W248" s="12"/>
      <c r="X248" s="12"/>
      <c r="Y248" s="12"/>
      <c r="Z248" s="12"/>
      <c r="AA248" s="12"/>
      <c r="AB248" s="12"/>
      <c r="AC248" s="12"/>
      <c r="AD248" s="12"/>
      <c r="AE248" s="12"/>
      <c r="AT248" s="238" t="s">
        <v>154</v>
      </c>
      <c r="AU248" s="238" t="s">
        <v>86</v>
      </c>
      <c r="AV248" s="12" t="s">
        <v>86</v>
      </c>
      <c r="AW248" s="12" t="s">
        <v>34</v>
      </c>
      <c r="AX248" s="12" t="s">
        <v>78</v>
      </c>
      <c r="AY248" s="238" t="s">
        <v>130</v>
      </c>
    </row>
    <row r="249" s="13" customFormat="1">
      <c r="A249" s="13"/>
      <c r="B249" s="239"/>
      <c r="C249" s="240"/>
      <c r="D249" s="230" t="s">
        <v>154</v>
      </c>
      <c r="E249" s="241" t="s">
        <v>1</v>
      </c>
      <c r="F249" s="242" t="s">
        <v>574</v>
      </c>
      <c r="G249" s="240"/>
      <c r="H249" s="243">
        <v>26.899999999999999</v>
      </c>
      <c r="I249" s="244"/>
      <c r="J249" s="240"/>
      <c r="K249" s="240"/>
      <c r="L249" s="245"/>
      <c r="M249" s="246"/>
      <c r="N249" s="247"/>
      <c r="O249" s="247"/>
      <c r="P249" s="247"/>
      <c r="Q249" s="247"/>
      <c r="R249" s="247"/>
      <c r="S249" s="247"/>
      <c r="T249" s="248"/>
      <c r="U249" s="13"/>
      <c r="V249" s="13"/>
      <c r="W249" s="13"/>
      <c r="X249" s="13"/>
      <c r="Y249" s="13"/>
      <c r="Z249" s="13"/>
      <c r="AA249" s="13"/>
      <c r="AB249" s="13"/>
      <c r="AC249" s="13"/>
      <c r="AD249" s="13"/>
      <c r="AE249" s="13"/>
      <c r="AT249" s="249" t="s">
        <v>154</v>
      </c>
      <c r="AU249" s="249" t="s">
        <v>86</v>
      </c>
      <c r="AV249" s="13" t="s">
        <v>88</v>
      </c>
      <c r="AW249" s="13" t="s">
        <v>34</v>
      </c>
      <c r="AX249" s="13" t="s">
        <v>78</v>
      </c>
      <c r="AY249" s="249" t="s">
        <v>130</v>
      </c>
    </row>
    <row r="250" s="14" customFormat="1">
      <c r="A250" s="14"/>
      <c r="B250" s="250"/>
      <c r="C250" s="251"/>
      <c r="D250" s="230" t="s">
        <v>154</v>
      </c>
      <c r="E250" s="252" t="s">
        <v>1</v>
      </c>
      <c r="F250" s="253" t="s">
        <v>158</v>
      </c>
      <c r="G250" s="251"/>
      <c r="H250" s="254">
        <v>26.899999999999999</v>
      </c>
      <c r="I250" s="255"/>
      <c r="J250" s="251"/>
      <c r="K250" s="251"/>
      <c r="L250" s="256"/>
      <c r="M250" s="257"/>
      <c r="N250" s="258"/>
      <c r="O250" s="258"/>
      <c r="P250" s="258"/>
      <c r="Q250" s="258"/>
      <c r="R250" s="258"/>
      <c r="S250" s="258"/>
      <c r="T250" s="259"/>
      <c r="U250" s="14"/>
      <c r="V250" s="14"/>
      <c r="W250" s="14"/>
      <c r="X250" s="14"/>
      <c r="Y250" s="14"/>
      <c r="Z250" s="14"/>
      <c r="AA250" s="14"/>
      <c r="AB250" s="14"/>
      <c r="AC250" s="14"/>
      <c r="AD250" s="14"/>
      <c r="AE250" s="14"/>
      <c r="AT250" s="260" t="s">
        <v>154</v>
      </c>
      <c r="AU250" s="260" t="s">
        <v>86</v>
      </c>
      <c r="AV250" s="14" t="s">
        <v>136</v>
      </c>
      <c r="AW250" s="14" t="s">
        <v>34</v>
      </c>
      <c r="AX250" s="14" t="s">
        <v>86</v>
      </c>
      <c r="AY250" s="260" t="s">
        <v>130</v>
      </c>
    </row>
    <row r="251" s="2" customFormat="1" ht="37.8" customHeight="1">
      <c r="A251" s="38"/>
      <c r="B251" s="39"/>
      <c r="C251" s="210" t="s">
        <v>579</v>
      </c>
      <c r="D251" s="210" t="s">
        <v>131</v>
      </c>
      <c r="E251" s="211" t="s">
        <v>580</v>
      </c>
      <c r="F251" s="212" t="s">
        <v>581</v>
      </c>
      <c r="G251" s="213" t="s">
        <v>149</v>
      </c>
      <c r="H251" s="214">
        <v>14.199999999999999</v>
      </c>
      <c r="I251" s="215"/>
      <c r="J251" s="216">
        <f>ROUND(I251*H251,2)</f>
        <v>0</v>
      </c>
      <c r="K251" s="212" t="s">
        <v>135</v>
      </c>
      <c r="L251" s="44"/>
      <c r="M251" s="217" t="s">
        <v>1</v>
      </c>
      <c r="N251" s="218" t="s">
        <v>43</v>
      </c>
      <c r="O251" s="91"/>
      <c r="P251" s="219">
        <f>O251*H251</f>
        <v>0</v>
      </c>
      <c r="Q251" s="219">
        <v>0</v>
      </c>
      <c r="R251" s="219">
        <f>Q251*H251</f>
        <v>0</v>
      </c>
      <c r="S251" s="219">
        <v>0</v>
      </c>
      <c r="T251" s="220">
        <f>S251*H251</f>
        <v>0</v>
      </c>
      <c r="U251" s="38"/>
      <c r="V251" s="38"/>
      <c r="W251" s="38"/>
      <c r="X251" s="38"/>
      <c r="Y251" s="38"/>
      <c r="Z251" s="38"/>
      <c r="AA251" s="38"/>
      <c r="AB251" s="38"/>
      <c r="AC251" s="38"/>
      <c r="AD251" s="38"/>
      <c r="AE251" s="38"/>
      <c r="AR251" s="221" t="s">
        <v>136</v>
      </c>
      <c r="AT251" s="221" t="s">
        <v>131</v>
      </c>
      <c r="AU251" s="221" t="s">
        <v>86</v>
      </c>
      <c r="AY251" s="17" t="s">
        <v>130</v>
      </c>
      <c r="BE251" s="222">
        <f>IF(N251="základní",J251,0)</f>
        <v>0</v>
      </c>
      <c r="BF251" s="222">
        <f>IF(N251="snížená",J251,0)</f>
        <v>0</v>
      </c>
      <c r="BG251" s="222">
        <f>IF(N251="zákl. přenesená",J251,0)</f>
        <v>0</v>
      </c>
      <c r="BH251" s="222">
        <f>IF(N251="sníž. přenesená",J251,0)</f>
        <v>0</v>
      </c>
      <c r="BI251" s="222">
        <f>IF(N251="nulová",J251,0)</f>
        <v>0</v>
      </c>
      <c r="BJ251" s="17" t="s">
        <v>86</v>
      </c>
      <c r="BK251" s="222">
        <f>ROUND(I251*H251,2)</f>
        <v>0</v>
      </c>
      <c r="BL251" s="17" t="s">
        <v>136</v>
      </c>
      <c r="BM251" s="221" t="s">
        <v>582</v>
      </c>
    </row>
    <row r="252" s="12" customFormat="1">
      <c r="A252" s="12"/>
      <c r="B252" s="228"/>
      <c r="C252" s="229"/>
      <c r="D252" s="230" t="s">
        <v>154</v>
      </c>
      <c r="E252" s="231" t="s">
        <v>1</v>
      </c>
      <c r="F252" s="232" t="s">
        <v>155</v>
      </c>
      <c r="G252" s="229"/>
      <c r="H252" s="231" t="s">
        <v>1</v>
      </c>
      <c r="I252" s="233"/>
      <c r="J252" s="229"/>
      <c r="K252" s="229"/>
      <c r="L252" s="234"/>
      <c r="M252" s="235"/>
      <c r="N252" s="236"/>
      <c r="O252" s="236"/>
      <c r="P252" s="236"/>
      <c r="Q252" s="236"/>
      <c r="R252" s="236"/>
      <c r="S252" s="236"/>
      <c r="T252" s="237"/>
      <c r="U252" s="12"/>
      <c r="V252" s="12"/>
      <c r="W252" s="12"/>
      <c r="X252" s="12"/>
      <c r="Y252" s="12"/>
      <c r="Z252" s="12"/>
      <c r="AA252" s="12"/>
      <c r="AB252" s="12"/>
      <c r="AC252" s="12"/>
      <c r="AD252" s="12"/>
      <c r="AE252" s="12"/>
      <c r="AT252" s="238" t="s">
        <v>154</v>
      </c>
      <c r="AU252" s="238" t="s">
        <v>86</v>
      </c>
      <c r="AV252" s="12" t="s">
        <v>86</v>
      </c>
      <c r="AW252" s="12" t="s">
        <v>34</v>
      </c>
      <c r="AX252" s="12" t="s">
        <v>78</v>
      </c>
      <c r="AY252" s="238" t="s">
        <v>130</v>
      </c>
    </row>
    <row r="253" s="12" customFormat="1">
      <c r="A253" s="12"/>
      <c r="B253" s="228"/>
      <c r="C253" s="229"/>
      <c r="D253" s="230" t="s">
        <v>154</v>
      </c>
      <c r="E253" s="231" t="s">
        <v>1</v>
      </c>
      <c r="F253" s="232" t="s">
        <v>583</v>
      </c>
      <c r="G253" s="229"/>
      <c r="H253" s="231" t="s">
        <v>1</v>
      </c>
      <c r="I253" s="233"/>
      <c r="J253" s="229"/>
      <c r="K253" s="229"/>
      <c r="L253" s="234"/>
      <c r="M253" s="235"/>
      <c r="N253" s="236"/>
      <c r="O253" s="236"/>
      <c r="P253" s="236"/>
      <c r="Q253" s="236"/>
      <c r="R253" s="236"/>
      <c r="S253" s="236"/>
      <c r="T253" s="237"/>
      <c r="U253" s="12"/>
      <c r="V253" s="12"/>
      <c r="W253" s="12"/>
      <c r="X253" s="12"/>
      <c r="Y253" s="12"/>
      <c r="Z253" s="12"/>
      <c r="AA253" s="12"/>
      <c r="AB253" s="12"/>
      <c r="AC253" s="12"/>
      <c r="AD253" s="12"/>
      <c r="AE253" s="12"/>
      <c r="AT253" s="238" t="s">
        <v>154</v>
      </c>
      <c r="AU253" s="238" t="s">
        <v>86</v>
      </c>
      <c r="AV253" s="12" t="s">
        <v>86</v>
      </c>
      <c r="AW253" s="12" t="s">
        <v>34</v>
      </c>
      <c r="AX253" s="12" t="s">
        <v>78</v>
      </c>
      <c r="AY253" s="238" t="s">
        <v>130</v>
      </c>
    </row>
    <row r="254" s="13" customFormat="1">
      <c r="A254" s="13"/>
      <c r="B254" s="239"/>
      <c r="C254" s="240"/>
      <c r="D254" s="230" t="s">
        <v>154</v>
      </c>
      <c r="E254" s="241" t="s">
        <v>1</v>
      </c>
      <c r="F254" s="242" t="s">
        <v>584</v>
      </c>
      <c r="G254" s="240"/>
      <c r="H254" s="243">
        <v>14.199999999999999</v>
      </c>
      <c r="I254" s="244"/>
      <c r="J254" s="240"/>
      <c r="K254" s="240"/>
      <c r="L254" s="245"/>
      <c r="M254" s="246"/>
      <c r="N254" s="247"/>
      <c r="O254" s="247"/>
      <c r="P254" s="247"/>
      <c r="Q254" s="247"/>
      <c r="R254" s="247"/>
      <c r="S254" s="247"/>
      <c r="T254" s="248"/>
      <c r="U254" s="13"/>
      <c r="V254" s="13"/>
      <c r="W254" s="13"/>
      <c r="X254" s="13"/>
      <c r="Y254" s="13"/>
      <c r="Z254" s="13"/>
      <c r="AA254" s="13"/>
      <c r="AB254" s="13"/>
      <c r="AC254" s="13"/>
      <c r="AD254" s="13"/>
      <c r="AE254" s="13"/>
      <c r="AT254" s="249" t="s">
        <v>154</v>
      </c>
      <c r="AU254" s="249" t="s">
        <v>86</v>
      </c>
      <c r="AV254" s="13" t="s">
        <v>88</v>
      </c>
      <c r="AW254" s="13" t="s">
        <v>34</v>
      </c>
      <c r="AX254" s="13" t="s">
        <v>78</v>
      </c>
      <c r="AY254" s="249" t="s">
        <v>130</v>
      </c>
    </row>
    <row r="255" s="14" customFormat="1">
      <c r="A255" s="14"/>
      <c r="B255" s="250"/>
      <c r="C255" s="251"/>
      <c r="D255" s="230" t="s">
        <v>154</v>
      </c>
      <c r="E255" s="252" t="s">
        <v>1</v>
      </c>
      <c r="F255" s="253" t="s">
        <v>158</v>
      </c>
      <c r="G255" s="251"/>
      <c r="H255" s="254">
        <v>14.199999999999999</v>
      </c>
      <c r="I255" s="255"/>
      <c r="J255" s="251"/>
      <c r="K255" s="251"/>
      <c r="L255" s="256"/>
      <c r="M255" s="257"/>
      <c r="N255" s="258"/>
      <c r="O255" s="258"/>
      <c r="P255" s="258"/>
      <c r="Q255" s="258"/>
      <c r="R255" s="258"/>
      <c r="S255" s="258"/>
      <c r="T255" s="259"/>
      <c r="U255" s="14"/>
      <c r="V255" s="14"/>
      <c r="W255" s="14"/>
      <c r="X255" s="14"/>
      <c r="Y255" s="14"/>
      <c r="Z255" s="14"/>
      <c r="AA255" s="14"/>
      <c r="AB255" s="14"/>
      <c r="AC255" s="14"/>
      <c r="AD255" s="14"/>
      <c r="AE255" s="14"/>
      <c r="AT255" s="260" t="s">
        <v>154</v>
      </c>
      <c r="AU255" s="260" t="s">
        <v>86</v>
      </c>
      <c r="AV255" s="14" t="s">
        <v>136</v>
      </c>
      <c r="AW255" s="14" t="s">
        <v>34</v>
      </c>
      <c r="AX255" s="14" t="s">
        <v>86</v>
      </c>
      <c r="AY255" s="260" t="s">
        <v>130</v>
      </c>
    </row>
    <row r="256" s="2" customFormat="1" ht="16.5" customHeight="1">
      <c r="A256" s="38"/>
      <c r="B256" s="39"/>
      <c r="C256" s="210" t="s">
        <v>199</v>
      </c>
      <c r="D256" s="210" t="s">
        <v>131</v>
      </c>
      <c r="E256" s="211" t="s">
        <v>585</v>
      </c>
      <c r="F256" s="212" t="s">
        <v>586</v>
      </c>
      <c r="G256" s="213" t="s">
        <v>149</v>
      </c>
      <c r="H256" s="214">
        <v>2</v>
      </c>
      <c r="I256" s="215"/>
      <c r="J256" s="216">
        <f>ROUND(I256*H256,2)</f>
        <v>0</v>
      </c>
      <c r="K256" s="212" t="s">
        <v>135</v>
      </c>
      <c r="L256" s="44"/>
      <c r="M256" s="217" t="s">
        <v>1</v>
      </c>
      <c r="N256" s="218" t="s">
        <v>43</v>
      </c>
      <c r="O256" s="91"/>
      <c r="P256" s="219">
        <f>O256*H256</f>
        <v>0</v>
      </c>
      <c r="Q256" s="219">
        <v>0</v>
      </c>
      <c r="R256" s="219">
        <f>Q256*H256</f>
        <v>0</v>
      </c>
      <c r="S256" s="219">
        <v>0</v>
      </c>
      <c r="T256" s="220">
        <f>S256*H256</f>
        <v>0</v>
      </c>
      <c r="U256" s="38"/>
      <c r="V256" s="38"/>
      <c r="W256" s="38"/>
      <c r="X256" s="38"/>
      <c r="Y256" s="38"/>
      <c r="Z256" s="38"/>
      <c r="AA256" s="38"/>
      <c r="AB256" s="38"/>
      <c r="AC256" s="38"/>
      <c r="AD256" s="38"/>
      <c r="AE256" s="38"/>
      <c r="AR256" s="221" t="s">
        <v>136</v>
      </c>
      <c r="AT256" s="221" t="s">
        <v>131</v>
      </c>
      <c r="AU256" s="221" t="s">
        <v>86</v>
      </c>
      <c r="AY256" s="17" t="s">
        <v>130</v>
      </c>
      <c r="BE256" s="222">
        <f>IF(N256="základní",J256,0)</f>
        <v>0</v>
      </c>
      <c r="BF256" s="222">
        <f>IF(N256="snížená",J256,0)</f>
        <v>0</v>
      </c>
      <c r="BG256" s="222">
        <f>IF(N256="zákl. přenesená",J256,0)</f>
        <v>0</v>
      </c>
      <c r="BH256" s="222">
        <f>IF(N256="sníž. přenesená",J256,0)</f>
        <v>0</v>
      </c>
      <c r="BI256" s="222">
        <f>IF(N256="nulová",J256,0)</f>
        <v>0</v>
      </c>
      <c r="BJ256" s="17" t="s">
        <v>86</v>
      </c>
      <c r="BK256" s="222">
        <f>ROUND(I256*H256,2)</f>
        <v>0</v>
      </c>
      <c r="BL256" s="17" t="s">
        <v>136</v>
      </c>
      <c r="BM256" s="221" t="s">
        <v>587</v>
      </c>
    </row>
    <row r="257" s="12" customFormat="1">
      <c r="A257" s="12"/>
      <c r="B257" s="228"/>
      <c r="C257" s="229"/>
      <c r="D257" s="230" t="s">
        <v>154</v>
      </c>
      <c r="E257" s="231" t="s">
        <v>1</v>
      </c>
      <c r="F257" s="232" t="s">
        <v>155</v>
      </c>
      <c r="G257" s="229"/>
      <c r="H257" s="231" t="s">
        <v>1</v>
      </c>
      <c r="I257" s="233"/>
      <c r="J257" s="229"/>
      <c r="K257" s="229"/>
      <c r="L257" s="234"/>
      <c r="M257" s="235"/>
      <c r="N257" s="236"/>
      <c r="O257" s="236"/>
      <c r="P257" s="236"/>
      <c r="Q257" s="236"/>
      <c r="R257" s="236"/>
      <c r="S257" s="236"/>
      <c r="T257" s="237"/>
      <c r="U257" s="12"/>
      <c r="V257" s="12"/>
      <c r="W257" s="12"/>
      <c r="X257" s="12"/>
      <c r="Y257" s="12"/>
      <c r="Z257" s="12"/>
      <c r="AA257" s="12"/>
      <c r="AB257" s="12"/>
      <c r="AC257" s="12"/>
      <c r="AD257" s="12"/>
      <c r="AE257" s="12"/>
      <c r="AT257" s="238" t="s">
        <v>154</v>
      </c>
      <c r="AU257" s="238" t="s">
        <v>86</v>
      </c>
      <c r="AV257" s="12" t="s">
        <v>86</v>
      </c>
      <c r="AW257" s="12" t="s">
        <v>34</v>
      </c>
      <c r="AX257" s="12" t="s">
        <v>78</v>
      </c>
      <c r="AY257" s="238" t="s">
        <v>130</v>
      </c>
    </row>
    <row r="258" s="12" customFormat="1">
      <c r="A258" s="12"/>
      <c r="B258" s="228"/>
      <c r="C258" s="229"/>
      <c r="D258" s="230" t="s">
        <v>154</v>
      </c>
      <c r="E258" s="231" t="s">
        <v>1</v>
      </c>
      <c r="F258" s="232" t="s">
        <v>583</v>
      </c>
      <c r="G258" s="229"/>
      <c r="H258" s="231" t="s">
        <v>1</v>
      </c>
      <c r="I258" s="233"/>
      <c r="J258" s="229"/>
      <c r="K258" s="229"/>
      <c r="L258" s="234"/>
      <c r="M258" s="235"/>
      <c r="N258" s="236"/>
      <c r="O258" s="236"/>
      <c r="P258" s="236"/>
      <c r="Q258" s="236"/>
      <c r="R258" s="236"/>
      <c r="S258" s="236"/>
      <c r="T258" s="237"/>
      <c r="U258" s="12"/>
      <c r="V258" s="12"/>
      <c r="W258" s="12"/>
      <c r="X258" s="12"/>
      <c r="Y258" s="12"/>
      <c r="Z258" s="12"/>
      <c r="AA258" s="12"/>
      <c r="AB258" s="12"/>
      <c r="AC258" s="12"/>
      <c r="AD258" s="12"/>
      <c r="AE258" s="12"/>
      <c r="AT258" s="238" t="s">
        <v>154</v>
      </c>
      <c r="AU258" s="238" t="s">
        <v>86</v>
      </c>
      <c r="AV258" s="12" t="s">
        <v>86</v>
      </c>
      <c r="AW258" s="12" t="s">
        <v>34</v>
      </c>
      <c r="AX258" s="12" t="s">
        <v>78</v>
      </c>
      <c r="AY258" s="238" t="s">
        <v>130</v>
      </c>
    </row>
    <row r="259" s="13" customFormat="1">
      <c r="A259" s="13"/>
      <c r="B259" s="239"/>
      <c r="C259" s="240"/>
      <c r="D259" s="230" t="s">
        <v>154</v>
      </c>
      <c r="E259" s="241" t="s">
        <v>1</v>
      </c>
      <c r="F259" s="242" t="s">
        <v>88</v>
      </c>
      <c r="G259" s="240"/>
      <c r="H259" s="243">
        <v>2</v>
      </c>
      <c r="I259" s="244"/>
      <c r="J259" s="240"/>
      <c r="K259" s="240"/>
      <c r="L259" s="245"/>
      <c r="M259" s="246"/>
      <c r="N259" s="247"/>
      <c r="O259" s="247"/>
      <c r="P259" s="247"/>
      <c r="Q259" s="247"/>
      <c r="R259" s="247"/>
      <c r="S259" s="247"/>
      <c r="T259" s="248"/>
      <c r="U259" s="13"/>
      <c r="V259" s="13"/>
      <c r="W259" s="13"/>
      <c r="X259" s="13"/>
      <c r="Y259" s="13"/>
      <c r="Z259" s="13"/>
      <c r="AA259" s="13"/>
      <c r="AB259" s="13"/>
      <c r="AC259" s="13"/>
      <c r="AD259" s="13"/>
      <c r="AE259" s="13"/>
      <c r="AT259" s="249" t="s">
        <v>154</v>
      </c>
      <c r="AU259" s="249" t="s">
        <v>86</v>
      </c>
      <c r="AV259" s="13" t="s">
        <v>88</v>
      </c>
      <c r="AW259" s="13" t="s">
        <v>34</v>
      </c>
      <c r="AX259" s="13" t="s">
        <v>78</v>
      </c>
      <c r="AY259" s="249" t="s">
        <v>130</v>
      </c>
    </row>
    <row r="260" s="14" customFormat="1">
      <c r="A260" s="14"/>
      <c r="B260" s="250"/>
      <c r="C260" s="251"/>
      <c r="D260" s="230" t="s">
        <v>154</v>
      </c>
      <c r="E260" s="252" t="s">
        <v>1</v>
      </c>
      <c r="F260" s="253" t="s">
        <v>158</v>
      </c>
      <c r="G260" s="251"/>
      <c r="H260" s="254">
        <v>2</v>
      </c>
      <c r="I260" s="255"/>
      <c r="J260" s="251"/>
      <c r="K260" s="251"/>
      <c r="L260" s="256"/>
      <c r="M260" s="257"/>
      <c r="N260" s="258"/>
      <c r="O260" s="258"/>
      <c r="P260" s="258"/>
      <c r="Q260" s="258"/>
      <c r="R260" s="258"/>
      <c r="S260" s="258"/>
      <c r="T260" s="259"/>
      <c r="U260" s="14"/>
      <c r="V260" s="14"/>
      <c r="W260" s="14"/>
      <c r="X260" s="14"/>
      <c r="Y260" s="14"/>
      <c r="Z260" s="14"/>
      <c r="AA260" s="14"/>
      <c r="AB260" s="14"/>
      <c r="AC260" s="14"/>
      <c r="AD260" s="14"/>
      <c r="AE260" s="14"/>
      <c r="AT260" s="260" t="s">
        <v>154</v>
      </c>
      <c r="AU260" s="260" t="s">
        <v>86</v>
      </c>
      <c r="AV260" s="14" t="s">
        <v>136</v>
      </c>
      <c r="AW260" s="14" t="s">
        <v>34</v>
      </c>
      <c r="AX260" s="14" t="s">
        <v>86</v>
      </c>
      <c r="AY260" s="260" t="s">
        <v>130</v>
      </c>
    </row>
    <row r="261" s="2" customFormat="1" ht="16.5" customHeight="1">
      <c r="A261" s="38"/>
      <c r="B261" s="39"/>
      <c r="C261" s="210" t="s">
        <v>588</v>
      </c>
      <c r="D261" s="210" t="s">
        <v>131</v>
      </c>
      <c r="E261" s="211" t="s">
        <v>589</v>
      </c>
      <c r="F261" s="212" t="s">
        <v>590</v>
      </c>
      <c r="G261" s="213" t="s">
        <v>134</v>
      </c>
      <c r="H261" s="214">
        <v>1</v>
      </c>
      <c r="I261" s="215"/>
      <c r="J261" s="216">
        <f>ROUND(I261*H261,2)</f>
        <v>0</v>
      </c>
      <c r="K261" s="212" t="s">
        <v>135</v>
      </c>
      <c r="L261" s="44"/>
      <c r="M261" s="217" t="s">
        <v>1</v>
      </c>
      <c r="N261" s="218" t="s">
        <v>43</v>
      </c>
      <c r="O261" s="91"/>
      <c r="P261" s="219">
        <f>O261*H261</f>
        <v>0</v>
      </c>
      <c r="Q261" s="219">
        <v>0</v>
      </c>
      <c r="R261" s="219">
        <f>Q261*H261</f>
        <v>0</v>
      </c>
      <c r="S261" s="219">
        <v>0</v>
      </c>
      <c r="T261" s="220">
        <f>S261*H261</f>
        <v>0</v>
      </c>
      <c r="U261" s="38"/>
      <c r="V261" s="38"/>
      <c r="W261" s="38"/>
      <c r="X261" s="38"/>
      <c r="Y261" s="38"/>
      <c r="Z261" s="38"/>
      <c r="AA261" s="38"/>
      <c r="AB261" s="38"/>
      <c r="AC261" s="38"/>
      <c r="AD261" s="38"/>
      <c r="AE261" s="38"/>
      <c r="AR261" s="221" t="s">
        <v>136</v>
      </c>
      <c r="AT261" s="221" t="s">
        <v>131</v>
      </c>
      <c r="AU261" s="221" t="s">
        <v>86</v>
      </c>
      <c r="AY261" s="17" t="s">
        <v>130</v>
      </c>
      <c r="BE261" s="222">
        <f>IF(N261="základní",J261,0)</f>
        <v>0</v>
      </c>
      <c r="BF261" s="222">
        <f>IF(N261="snížená",J261,0)</f>
        <v>0</v>
      </c>
      <c r="BG261" s="222">
        <f>IF(N261="zákl. přenesená",J261,0)</f>
        <v>0</v>
      </c>
      <c r="BH261" s="222">
        <f>IF(N261="sníž. přenesená",J261,0)</f>
        <v>0</v>
      </c>
      <c r="BI261" s="222">
        <f>IF(N261="nulová",J261,0)</f>
        <v>0</v>
      </c>
      <c r="BJ261" s="17" t="s">
        <v>86</v>
      </c>
      <c r="BK261" s="222">
        <f>ROUND(I261*H261,2)</f>
        <v>0</v>
      </c>
      <c r="BL261" s="17" t="s">
        <v>136</v>
      </c>
      <c r="BM261" s="221" t="s">
        <v>591</v>
      </c>
    </row>
    <row r="262" s="13" customFormat="1">
      <c r="A262" s="13"/>
      <c r="B262" s="239"/>
      <c r="C262" s="240"/>
      <c r="D262" s="230" t="s">
        <v>154</v>
      </c>
      <c r="E262" s="241" t="s">
        <v>1</v>
      </c>
      <c r="F262" s="242" t="s">
        <v>544</v>
      </c>
      <c r="G262" s="240"/>
      <c r="H262" s="243">
        <v>1</v>
      </c>
      <c r="I262" s="244"/>
      <c r="J262" s="240"/>
      <c r="K262" s="240"/>
      <c r="L262" s="245"/>
      <c r="M262" s="246"/>
      <c r="N262" s="247"/>
      <c r="O262" s="247"/>
      <c r="P262" s="247"/>
      <c r="Q262" s="247"/>
      <c r="R262" s="247"/>
      <c r="S262" s="247"/>
      <c r="T262" s="248"/>
      <c r="U262" s="13"/>
      <c r="V262" s="13"/>
      <c r="W262" s="13"/>
      <c r="X262" s="13"/>
      <c r="Y262" s="13"/>
      <c r="Z262" s="13"/>
      <c r="AA262" s="13"/>
      <c r="AB262" s="13"/>
      <c r="AC262" s="13"/>
      <c r="AD262" s="13"/>
      <c r="AE262" s="13"/>
      <c r="AT262" s="249" t="s">
        <v>154</v>
      </c>
      <c r="AU262" s="249" t="s">
        <v>86</v>
      </c>
      <c r="AV262" s="13" t="s">
        <v>88</v>
      </c>
      <c r="AW262" s="13" t="s">
        <v>34</v>
      </c>
      <c r="AX262" s="13" t="s">
        <v>86</v>
      </c>
      <c r="AY262" s="249" t="s">
        <v>130</v>
      </c>
    </row>
    <row r="263" s="14" customFormat="1">
      <c r="A263" s="14"/>
      <c r="B263" s="250"/>
      <c r="C263" s="251"/>
      <c r="D263" s="230" t="s">
        <v>154</v>
      </c>
      <c r="E263" s="252" t="s">
        <v>1</v>
      </c>
      <c r="F263" s="253" t="s">
        <v>158</v>
      </c>
      <c r="G263" s="251"/>
      <c r="H263" s="254">
        <v>1</v>
      </c>
      <c r="I263" s="255"/>
      <c r="J263" s="251"/>
      <c r="K263" s="251"/>
      <c r="L263" s="256"/>
      <c r="M263" s="257"/>
      <c r="N263" s="258"/>
      <c r="O263" s="258"/>
      <c r="P263" s="258"/>
      <c r="Q263" s="258"/>
      <c r="R263" s="258"/>
      <c r="S263" s="258"/>
      <c r="T263" s="259"/>
      <c r="U263" s="14"/>
      <c r="V263" s="14"/>
      <c r="W263" s="14"/>
      <c r="X263" s="14"/>
      <c r="Y263" s="14"/>
      <c r="Z263" s="14"/>
      <c r="AA263" s="14"/>
      <c r="AB263" s="14"/>
      <c r="AC263" s="14"/>
      <c r="AD263" s="14"/>
      <c r="AE263" s="14"/>
      <c r="AT263" s="260" t="s">
        <v>154</v>
      </c>
      <c r="AU263" s="260" t="s">
        <v>86</v>
      </c>
      <c r="AV263" s="14" t="s">
        <v>136</v>
      </c>
      <c r="AW263" s="14" t="s">
        <v>34</v>
      </c>
      <c r="AX263" s="14" t="s">
        <v>78</v>
      </c>
      <c r="AY263" s="260" t="s">
        <v>130</v>
      </c>
    </row>
    <row r="264" s="2" customFormat="1" ht="24.15" customHeight="1">
      <c r="A264" s="38"/>
      <c r="B264" s="39"/>
      <c r="C264" s="210" t="s">
        <v>204</v>
      </c>
      <c r="D264" s="210" t="s">
        <v>131</v>
      </c>
      <c r="E264" s="211" t="s">
        <v>592</v>
      </c>
      <c r="F264" s="212" t="s">
        <v>593</v>
      </c>
      <c r="G264" s="213" t="s">
        <v>161</v>
      </c>
      <c r="H264" s="214">
        <v>78.400000000000006</v>
      </c>
      <c r="I264" s="215"/>
      <c r="J264" s="216">
        <f>ROUND(I264*H264,2)</f>
        <v>0</v>
      </c>
      <c r="K264" s="212" t="s">
        <v>150</v>
      </c>
      <c r="L264" s="44"/>
      <c r="M264" s="217" t="s">
        <v>1</v>
      </c>
      <c r="N264" s="218" t="s">
        <v>43</v>
      </c>
      <c r="O264" s="91"/>
      <c r="P264" s="219">
        <f>O264*H264</f>
        <v>0</v>
      </c>
      <c r="Q264" s="219">
        <v>0.00068999999999999997</v>
      </c>
      <c r="R264" s="219">
        <f>Q264*H264</f>
        <v>0.054095999999999998</v>
      </c>
      <c r="S264" s="219">
        <v>0</v>
      </c>
      <c r="T264" s="220">
        <f>S264*H264</f>
        <v>0</v>
      </c>
      <c r="U264" s="38"/>
      <c r="V264" s="38"/>
      <c r="W264" s="38"/>
      <c r="X264" s="38"/>
      <c r="Y264" s="38"/>
      <c r="Z264" s="38"/>
      <c r="AA264" s="38"/>
      <c r="AB264" s="38"/>
      <c r="AC264" s="38"/>
      <c r="AD264" s="38"/>
      <c r="AE264" s="38"/>
      <c r="AR264" s="221" t="s">
        <v>136</v>
      </c>
      <c r="AT264" s="221" t="s">
        <v>131</v>
      </c>
      <c r="AU264" s="221" t="s">
        <v>86</v>
      </c>
      <c r="AY264" s="17" t="s">
        <v>130</v>
      </c>
      <c r="BE264" s="222">
        <f>IF(N264="základní",J264,0)</f>
        <v>0</v>
      </c>
      <c r="BF264" s="222">
        <f>IF(N264="snížená",J264,0)</f>
        <v>0</v>
      </c>
      <c r="BG264" s="222">
        <f>IF(N264="zákl. přenesená",J264,0)</f>
        <v>0</v>
      </c>
      <c r="BH264" s="222">
        <f>IF(N264="sníž. přenesená",J264,0)</f>
        <v>0</v>
      </c>
      <c r="BI264" s="222">
        <f>IF(N264="nulová",J264,0)</f>
        <v>0</v>
      </c>
      <c r="BJ264" s="17" t="s">
        <v>86</v>
      </c>
      <c r="BK264" s="222">
        <f>ROUND(I264*H264,2)</f>
        <v>0</v>
      </c>
      <c r="BL264" s="17" t="s">
        <v>136</v>
      </c>
      <c r="BM264" s="221" t="s">
        <v>594</v>
      </c>
    </row>
    <row r="265" s="2" customFormat="1">
      <c r="A265" s="38"/>
      <c r="B265" s="39"/>
      <c r="C265" s="40"/>
      <c r="D265" s="223" t="s">
        <v>152</v>
      </c>
      <c r="E265" s="40"/>
      <c r="F265" s="224" t="s">
        <v>595</v>
      </c>
      <c r="G265" s="40"/>
      <c r="H265" s="40"/>
      <c r="I265" s="225"/>
      <c r="J265" s="40"/>
      <c r="K265" s="40"/>
      <c r="L265" s="44"/>
      <c r="M265" s="226"/>
      <c r="N265" s="227"/>
      <c r="O265" s="91"/>
      <c r="P265" s="91"/>
      <c r="Q265" s="91"/>
      <c r="R265" s="91"/>
      <c r="S265" s="91"/>
      <c r="T265" s="92"/>
      <c r="U265" s="38"/>
      <c r="V265" s="38"/>
      <c r="W265" s="38"/>
      <c r="X265" s="38"/>
      <c r="Y265" s="38"/>
      <c r="Z265" s="38"/>
      <c r="AA265" s="38"/>
      <c r="AB265" s="38"/>
      <c r="AC265" s="38"/>
      <c r="AD265" s="38"/>
      <c r="AE265" s="38"/>
      <c r="AT265" s="17" t="s">
        <v>152</v>
      </c>
      <c r="AU265" s="17" t="s">
        <v>86</v>
      </c>
    </row>
    <row r="266" s="13" customFormat="1">
      <c r="A266" s="13"/>
      <c r="B266" s="239"/>
      <c r="C266" s="240"/>
      <c r="D266" s="230" t="s">
        <v>154</v>
      </c>
      <c r="E266" s="241" t="s">
        <v>1</v>
      </c>
      <c r="F266" s="242" t="s">
        <v>596</v>
      </c>
      <c r="G266" s="240"/>
      <c r="H266" s="243">
        <v>78.400000000000006</v>
      </c>
      <c r="I266" s="244"/>
      <c r="J266" s="240"/>
      <c r="K266" s="240"/>
      <c r="L266" s="245"/>
      <c r="M266" s="246"/>
      <c r="N266" s="247"/>
      <c r="O266" s="247"/>
      <c r="P266" s="247"/>
      <c r="Q266" s="247"/>
      <c r="R266" s="247"/>
      <c r="S266" s="247"/>
      <c r="T266" s="248"/>
      <c r="U266" s="13"/>
      <c r="V266" s="13"/>
      <c r="W266" s="13"/>
      <c r="X266" s="13"/>
      <c r="Y266" s="13"/>
      <c r="Z266" s="13"/>
      <c r="AA266" s="13"/>
      <c r="AB266" s="13"/>
      <c r="AC266" s="13"/>
      <c r="AD266" s="13"/>
      <c r="AE266" s="13"/>
      <c r="AT266" s="249" t="s">
        <v>154</v>
      </c>
      <c r="AU266" s="249" t="s">
        <v>86</v>
      </c>
      <c r="AV266" s="13" t="s">
        <v>88</v>
      </c>
      <c r="AW266" s="13" t="s">
        <v>34</v>
      </c>
      <c r="AX266" s="13" t="s">
        <v>86</v>
      </c>
      <c r="AY266" s="249" t="s">
        <v>130</v>
      </c>
    </row>
    <row r="267" s="14" customFormat="1">
      <c r="A267" s="14"/>
      <c r="B267" s="250"/>
      <c r="C267" s="251"/>
      <c r="D267" s="230" t="s">
        <v>154</v>
      </c>
      <c r="E267" s="252" t="s">
        <v>1</v>
      </c>
      <c r="F267" s="253" t="s">
        <v>158</v>
      </c>
      <c r="G267" s="251"/>
      <c r="H267" s="254">
        <v>78.400000000000006</v>
      </c>
      <c r="I267" s="255"/>
      <c r="J267" s="251"/>
      <c r="K267" s="251"/>
      <c r="L267" s="256"/>
      <c r="M267" s="257"/>
      <c r="N267" s="258"/>
      <c r="O267" s="258"/>
      <c r="P267" s="258"/>
      <c r="Q267" s="258"/>
      <c r="R267" s="258"/>
      <c r="S267" s="258"/>
      <c r="T267" s="259"/>
      <c r="U267" s="14"/>
      <c r="V267" s="14"/>
      <c r="W267" s="14"/>
      <c r="X267" s="14"/>
      <c r="Y267" s="14"/>
      <c r="Z267" s="14"/>
      <c r="AA267" s="14"/>
      <c r="AB267" s="14"/>
      <c r="AC267" s="14"/>
      <c r="AD267" s="14"/>
      <c r="AE267" s="14"/>
      <c r="AT267" s="260" t="s">
        <v>154</v>
      </c>
      <c r="AU267" s="260" t="s">
        <v>86</v>
      </c>
      <c r="AV267" s="14" t="s">
        <v>136</v>
      </c>
      <c r="AW267" s="14" t="s">
        <v>34</v>
      </c>
      <c r="AX267" s="14" t="s">
        <v>78</v>
      </c>
      <c r="AY267" s="260" t="s">
        <v>130</v>
      </c>
    </row>
    <row r="268" s="2" customFormat="1" ht="24.15" customHeight="1">
      <c r="A268" s="38"/>
      <c r="B268" s="39"/>
      <c r="C268" s="210" t="s">
        <v>597</v>
      </c>
      <c r="D268" s="210" t="s">
        <v>131</v>
      </c>
      <c r="E268" s="211" t="s">
        <v>598</v>
      </c>
      <c r="F268" s="212" t="s">
        <v>599</v>
      </c>
      <c r="G268" s="213" t="s">
        <v>209</v>
      </c>
      <c r="H268" s="214">
        <v>4.7800000000000002</v>
      </c>
      <c r="I268" s="215"/>
      <c r="J268" s="216">
        <f>ROUND(I268*H268,2)</f>
        <v>0</v>
      </c>
      <c r="K268" s="212" t="s">
        <v>150</v>
      </c>
      <c r="L268" s="44"/>
      <c r="M268" s="217" t="s">
        <v>1</v>
      </c>
      <c r="N268" s="218" t="s">
        <v>43</v>
      </c>
      <c r="O268" s="91"/>
      <c r="P268" s="219">
        <f>O268*H268</f>
        <v>0</v>
      </c>
      <c r="Q268" s="219">
        <v>0</v>
      </c>
      <c r="R268" s="219">
        <f>Q268*H268</f>
        <v>0</v>
      </c>
      <c r="S268" s="219">
        <v>0</v>
      </c>
      <c r="T268" s="220">
        <f>S268*H268</f>
        <v>0</v>
      </c>
      <c r="U268" s="38"/>
      <c r="V268" s="38"/>
      <c r="W268" s="38"/>
      <c r="X268" s="38"/>
      <c r="Y268" s="38"/>
      <c r="Z268" s="38"/>
      <c r="AA268" s="38"/>
      <c r="AB268" s="38"/>
      <c r="AC268" s="38"/>
      <c r="AD268" s="38"/>
      <c r="AE268" s="38"/>
      <c r="AR268" s="221" t="s">
        <v>136</v>
      </c>
      <c r="AT268" s="221" t="s">
        <v>131</v>
      </c>
      <c r="AU268" s="221" t="s">
        <v>86</v>
      </c>
      <c r="AY268" s="17" t="s">
        <v>130</v>
      </c>
      <c r="BE268" s="222">
        <f>IF(N268="základní",J268,0)</f>
        <v>0</v>
      </c>
      <c r="BF268" s="222">
        <f>IF(N268="snížená",J268,0)</f>
        <v>0</v>
      </c>
      <c r="BG268" s="222">
        <f>IF(N268="zákl. přenesená",J268,0)</f>
        <v>0</v>
      </c>
      <c r="BH268" s="222">
        <f>IF(N268="sníž. přenesená",J268,0)</f>
        <v>0</v>
      </c>
      <c r="BI268" s="222">
        <f>IF(N268="nulová",J268,0)</f>
        <v>0</v>
      </c>
      <c r="BJ268" s="17" t="s">
        <v>86</v>
      </c>
      <c r="BK268" s="222">
        <f>ROUND(I268*H268,2)</f>
        <v>0</v>
      </c>
      <c r="BL268" s="17" t="s">
        <v>136</v>
      </c>
      <c r="BM268" s="221" t="s">
        <v>600</v>
      </c>
    </row>
    <row r="269" s="2" customFormat="1">
      <c r="A269" s="38"/>
      <c r="B269" s="39"/>
      <c r="C269" s="40"/>
      <c r="D269" s="223" t="s">
        <v>152</v>
      </c>
      <c r="E269" s="40"/>
      <c r="F269" s="224" t="s">
        <v>601</v>
      </c>
      <c r="G269" s="40"/>
      <c r="H269" s="40"/>
      <c r="I269" s="225"/>
      <c r="J269" s="40"/>
      <c r="K269" s="40"/>
      <c r="L269" s="44"/>
      <c r="M269" s="226"/>
      <c r="N269" s="227"/>
      <c r="O269" s="91"/>
      <c r="P269" s="91"/>
      <c r="Q269" s="91"/>
      <c r="R269" s="91"/>
      <c r="S269" s="91"/>
      <c r="T269" s="92"/>
      <c r="U269" s="38"/>
      <c r="V269" s="38"/>
      <c r="W269" s="38"/>
      <c r="X269" s="38"/>
      <c r="Y269" s="38"/>
      <c r="Z269" s="38"/>
      <c r="AA269" s="38"/>
      <c r="AB269" s="38"/>
      <c r="AC269" s="38"/>
      <c r="AD269" s="38"/>
      <c r="AE269" s="38"/>
      <c r="AT269" s="17" t="s">
        <v>152</v>
      </c>
      <c r="AU269" s="17" t="s">
        <v>86</v>
      </c>
    </row>
    <row r="270" s="13" customFormat="1">
      <c r="A270" s="13"/>
      <c r="B270" s="239"/>
      <c r="C270" s="240"/>
      <c r="D270" s="230" t="s">
        <v>154</v>
      </c>
      <c r="E270" s="241" t="s">
        <v>1</v>
      </c>
      <c r="F270" s="242" t="s">
        <v>602</v>
      </c>
      <c r="G270" s="240"/>
      <c r="H270" s="243">
        <v>4.7800000000000002</v>
      </c>
      <c r="I270" s="244"/>
      <c r="J270" s="240"/>
      <c r="K270" s="240"/>
      <c r="L270" s="245"/>
      <c r="M270" s="246"/>
      <c r="N270" s="247"/>
      <c r="O270" s="247"/>
      <c r="P270" s="247"/>
      <c r="Q270" s="247"/>
      <c r="R270" s="247"/>
      <c r="S270" s="247"/>
      <c r="T270" s="248"/>
      <c r="U270" s="13"/>
      <c r="V270" s="13"/>
      <c r="W270" s="13"/>
      <c r="X270" s="13"/>
      <c r="Y270" s="13"/>
      <c r="Z270" s="13"/>
      <c r="AA270" s="13"/>
      <c r="AB270" s="13"/>
      <c r="AC270" s="13"/>
      <c r="AD270" s="13"/>
      <c r="AE270" s="13"/>
      <c r="AT270" s="249" t="s">
        <v>154</v>
      </c>
      <c r="AU270" s="249" t="s">
        <v>86</v>
      </c>
      <c r="AV270" s="13" t="s">
        <v>88</v>
      </c>
      <c r="AW270" s="13" t="s">
        <v>34</v>
      </c>
      <c r="AX270" s="13" t="s">
        <v>86</v>
      </c>
      <c r="AY270" s="249" t="s">
        <v>130</v>
      </c>
    </row>
    <row r="271" s="14" customFormat="1">
      <c r="A271" s="14"/>
      <c r="B271" s="250"/>
      <c r="C271" s="251"/>
      <c r="D271" s="230" t="s">
        <v>154</v>
      </c>
      <c r="E271" s="252" t="s">
        <v>1</v>
      </c>
      <c r="F271" s="253" t="s">
        <v>158</v>
      </c>
      <c r="G271" s="251"/>
      <c r="H271" s="254">
        <v>4.7800000000000002</v>
      </c>
      <c r="I271" s="255"/>
      <c r="J271" s="251"/>
      <c r="K271" s="251"/>
      <c r="L271" s="256"/>
      <c r="M271" s="257"/>
      <c r="N271" s="258"/>
      <c r="O271" s="258"/>
      <c r="P271" s="258"/>
      <c r="Q271" s="258"/>
      <c r="R271" s="258"/>
      <c r="S271" s="258"/>
      <c r="T271" s="259"/>
      <c r="U271" s="14"/>
      <c r="V271" s="14"/>
      <c r="W271" s="14"/>
      <c r="X271" s="14"/>
      <c r="Y271" s="14"/>
      <c r="Z271" s="14"/>
      <c r="AA271" s="14"/>
      <c r="AB271" s="14"/>
      <c r="AC271" s="14"/>
      <c r="AD271" s="14"/>
      <c r="AE271" s="14"/>
      <c r="AT271" s="260" t="s">
        <v>154</v>
      </c>
      <c r="AU271" s="260" t="s">
        <v>86</v>
      </c>
      <c r="AV271" s="14" t="s">
        <v>136</v>
      </c>
      <c r="AW271" s="14" t="s">
        <v>34</v>
      </c>
      <c r="AX271" s="14" t="s">
        <v>78</v>
      </c>
      <c r="AY271" s="260" t="s">
        <v>130</v>
      </c>
    </row>
    <row r="272" s="2" customFormat="1" ht="16.5" customHeight="1">
      <c r="A272" s="38"/>
      <c r="B272" s="39"/>
      <c r="C272" s="266" t="s">
        <v>220</v>
      </c>
      <c r="D272" s="266" t="s">
        <v>356</v>
      </c>
      <c r="E272" s="267" t="s">
        <v>603</v>
      </c>
      <c r="F272" s="268" t="s">
        <v>604</v>
      </c>
      <c r="G272" s="269" t="s">
        <v>219</v>
      </c>
      <c r="H272" s="270">
        <v>9.4100000000000001</v>
      </c>
      <c r="I272" s="271"/>
      <c r="J272" s="272">
        <f>ROUND(I272*H272,2)</f>
        <v>0</v>
      </c>
      <c r="K272" s="268" t="s">
        <v>150</v>
      </c>
      <c r="L272" s="273"/>
      <c r="M272" s="274" t="s">
        <v>1</v>
      </c>
      <c r="N272" s="275" t="s">
        <v>43</v>
      </c>
      <c r="O272" s="91"/>
      <c r="P272" s="219">
        <f>O272*H272</f>
        <v>0</v>
      </c>
      <c r="Q272" s="219">
        <v>1</v>
      </c>
      <c r="R272" s="219">
        <f>Q272*H272</f>
        <v>9.4100000000000001</v>
      </c>
      <c r="S272" s="219">
        <v>0</v>
      </c>
      <c r="T272" s="220">
        <f>S272*H272</f>
        <v>0</v>
      </c>
      <c r="U272" s="38"/>
      <c r="V272" s="38"/>
      <c r="W272" s="38"/>
      <c r="X272" s="38"/>
      <c r="Y272" s="38"/>
      <c r="Z272" s="38"/>
      <c r="AA272" s="38"/>
      <c r="AB272" s="38"/>
      <c r="AC272" s="38"/>
      <c r="AD272" s="38"/>
      <c r="AE272" s="38"/>
      <c r="AR272" s="221" t="s">
        <v>145</v>
      </c>
      <c r="AT272" s="221" t="s">
        <v>356</v>
      </c>
      <c r="AU272" s="221" t="s">
        <v>86</v>
      </c>
      <c r="AY272" s="17" t="s">
        <v>130</v>
      </c>
      <c r="BE272" s="222">
        <f>IF(N272="základní",J272,0)</f>
        <v>0</v>
      </c>
      <c r="BF272" s="222">
        <f>IF(N272="snížená",J272,0)</f>
        <v>0</v>
      </c>
      <c r="BG272" s="222">
        <f>IF(N272="zákl. přenesená",J272,0)</f>
        <v>0</v>
      </c>
      <c r="BH272" s="222">
        <f>IF(N272="sníž. přenesená",J272,0)</f>
        <v>0</v>
      </c>
      <c r="BI272" s="222">
        <f>IF(N272="nulová",J272,0)</f>
        <v>0</v>
      </c>
      <c r="BJ272" s="17" t="s">
        <v>86</v>
      </c>
      <c r="BK272" s="222">
        <f>ROUND(I272*H272,2)</f>
        <v>0</v>
      </c>
      <c r="BL272" s="17" t="s">
        <v>136</v>
      </c>
      <c r="BM272" s="221" t="s">
        <v>605</v>
      </c>
    </row>
    <row r="273" s="13" customFormat="1">
      <c r="A273" s="13"/>
      <c r="B273" s="239"/>
      <c r="C273" s="240"/>
      <c r="D273" s="230" t="s">
        <v>154</v>
      </c>
      <c r="E273" s="241" t="s">
        <v>1</v>
      </c>
      <c r="F273" s="242" t="s">
        <v>606</v>
      </c>
      <c r="G273" s="240"/>
      <c r="H273" s="243">
        <v>9.4100000000000001</v>
      </c>
      <c r="I273" s="244"/>
      <c r="J273" s="240"/>
      <c r="K273" s="240"/>
      <c r="L273" s="245"/>
      <c r="M273" s="246"/>
      <c r="N273" s="247"/>
      <c r="O273" s="247"/>
      <c r="P273" s="247"/>
      <c r="Q273" s="247"/>
      <c r="R273" s="247"/>
      <c r="S273" s="247"/>
      <c r="T273" s="248"/>
      <c r="U273" s="13"/>
      <c r="V273" s="13"/>
      <c r="W273" s="13"/>
      <c r="X273" s="13"/>
      <c r="Y273" s="13"/>
      <c r="Z273" s="13"/>
      <c r="AA273" s="13"/>
      <c r="AB273" s="13"/>
      <c r="AC273" s="13"/>
      <c r="AD273" s="13"/>
      <c r="AE273" s="13"/>
      <c r="AT273" s="249" t="s">
        <v>154</v>
      </c>
      <c r="AU273" s="249" t="s">
        <v>86</v>
      </c>
      <c r="AV273" s="13" t="s">
        <v>88</v>
      </c>
      <c r="AW273" s="13" t="s">
        <v>34</v>
      </c>
      <c r="AX273" s="13" t="s">
        <v>86</v>
      </c>
      <c r="AY273" s="249" t="s">
        <v>130</v>
      </c>
    </row>
    <row r="274" s="14" customFormat="1">
      <c r="A274" s="14"/>
      <c r="B274" s="250"/>
      <c r="C274" s="251"/>
      <c r="D274" s="230" t="s">
        <v>154</v>
      </c>
      <c r="E274" s="252" t="s">
        <v>1</v>
      </c>
      <c r="F274" s="253" t="s">
        <v>158</v>
      </c>
      <c r="G274" s="251"/>
      <c r="H274" s="254">
        <v>9.4100000000000001</v>
      </c>
      <c r="I274" s="255"/>
      <c r="J274" s="251"/>
      <c r="K274" s="251"/>
      <c r="L274" s="256"/>
      <c r="M274" s="257"/>
      <c r="N274" s="258"/>
      <c r="O274" s="258"/>
      <c r="P274" s="258"/>
      <c r="Q274" s="258"/>
      <c r="R274" s="258"/>
      <c r="S274" s="258"/>
      <c r="T274" s="259"/>
      <c r="U274" s="14"/>
      <c r="V274" s="14"/>
      <c r="W274" s="14"/>
      <c r="X274" s="14"/>
      <c r="Y274" s="14"/>
      <c r="Z274" s="14"/>
      <c r="AA274" s="14"/>
      <c r="AB274" s="14"/>
      <c r="AC274" s="14"/>
      <c r="AD274" s="14"/>
      <c r="AE274" s="14"/>
      <c r="AT274" s="260" t="s">
        <v>154</v>
      </c>
      <c r="AU274" s="260" t="s">
        <v>86</v>
      </c>
      <c r="AV274" s="14" t="s">
        <v>136</v>
      </c>
      <c r="AW274" s="14" t="s">
        <v>34</v>
      </c>
      <c r="AX274" s="14" t="s">
        <v>78</v>
      </c>
      <c r="AY274" s="260" t="s">
        <v>130</v>
      </c>
    </row>
    <row r="275" s="2" customFormat="1" ht="24.15" customHeight="1">
      <c r="A275" s="38"/>
      <c r="B275" s="39"/>
      <c r="C275" s="210" t="s">
        <v>607</v>
      </c>
      <c r="D275" s="210" t="s">
        <v>131</v>
      </c>
      <c r="E275" s="211" t="s">
        <v>608</v>
      </c>
      <c r="F275" s="212" t="s">
        <v>609</v>
      </c>
      <c r="G275" s="213" t="s">
        <v>149</v>
      </c>
      <c r="H275" s="214">
        <v>56</v>
      </c>
      <c r="I275" s="215"/>
      <c r="J275" s="216">
        <f>ROUND(I275*H275,2)</f>
        <v>0</v>
      </c>
      <c r="K275" s="212" t="s">
        <v>150</v>
      </c>
      <c r="L275" s="44"/>
      <c r="M275" s="217" t="s">
        <v>1</v>
      </c>
      <c r="N275" s="218" t="s">
        <v>43</v>
      </c>
      <c r="O275" s="91"/>
      <c r="P275" s="219">
        <f>O275*H275</f>
        <v>0</v>
      </c>
      <c r="Q275" s="219">
        <v>0.00048999999999999998</v>
      </c>
      <c r="R275" s="219">
        <f>Q275*H275</f>
        <v>0.027439999999999999</v>
      </c>
      <c r="S275" s="219">
        <v>0</v>
      </c>
      <c r="T275" s="220">
        <f>S275*H275</f>
        <v>0</v>
      </c>
      <c r="U275" s="38"/>
      <c r="V275" s="38"/>
      <c r="W275" s="38"/>
      <c r="X275" s="38"/>
      <c r="Y275" s="38"/>
      <c r="Z275" s="38"/>
      <c r="AA275" s="38"/>
      <c r="AB275" s="38"/>
      <c r="AC275" s="38"/>
      <c r="AD275" s="38"/>
      <c r="AE275" s="38"/>
      <c r="AR275" s="221" t="s">
        <v>136</v>
      </c>
      <c r="AT275" s="221" t="s">
        <v>131</v>
      </c>
      <c r="AU275" s="221" t="s">
        <v>86</v>
      </c>
      <c r="AY275" s="17" t="s">
        <v>130</v>
      </c>
      <c r="BE275" s="222">
        <f>IF(N275="základní",J275,0)</f>
        <v>0</v>
      </c>
      <c r="BF275" s="222">
        <f>IF(N275="snížená",J275,0)</f>
        <v>0</v>
      </c>
      <c r="BG275" s="222">
        <f>IF(N275="zákl. přenesená",J275,0)</f>
        <v>0</v>
      </c>
      <c r="BH275" s="222">
        <f>IF(N275="sníž. přenesená",J275,0)</f>
        <v>0</v>
      </c>
      <c r="BI275" s="222">
        <f>IF(N275="nulová",J275,0)</f>
        <v>0</v>
      </c>
      <c r="BJ275" s="17" t="s">
        <v>86</v>
      </c>
      <c r="BK275" s="222">
        <f>ROUND(I275*H275,2)</f>
        <v>0</v>
      </c>
      <c r="BL275" s="17" t="s">
        <v>136</v>
      </c>
      <c r="BM275" s="221" t="s">
        <v>610</v>
      </c>
    </row>
    <row r="276" s="2" customFormat="1">
      <c r="A276" s="38"/>
      <c r="B276" s="39"/>
      <c r="C276" s="40"/>
      <c r="D276" s="223" t="s">
        <v>152</v>
      </c>
      <c r="E276" s="40"/>
      <c r="F276" s="224" t="s">
        <v>611</v>
      </c>
      <c r="G276" s="40"/>
      <c r="H276" s="40"/>
      <c r="I276" s="225"/>
      <c r="J276" s="40"/>
      <c r="K276" s="40"/>
      <c r="L276" s="44"/>
      <c r="M276" s="226"/>
      <c r="N276" s="227"/>
      <c r="O276" s="91"/>
      <c r="P276" s="91"/>
      <c r="Q276" s="91"/>
      <c r="R276" s="91"/>
      <c r="S276" s="91"/>
      <c r="T276" s="92"/>
      <c r="U276" s="38"/>
      <c r="V276" s="38"/>
      <c r="W276" s="38"/>
      <c r="X276" s="38"/>
      <c r="Y276" s="38"/>
      <c r="Z276" s="38"/>
      <c r="AA276" s="38"/>
      <c r="AB276" s="38"/>
      <c r="AC276" s="38"/>
      <c r="AD276" s="38"/>
      <c r="AE276" s="38"/>
      <c r="AT276" s="17" t="s">
        <v>152</v>
      </c>
      <c r="AU276" s="17" t="s">
        <v>86</v>
      </c>
    </row>
    <row r="277" s="13" customFormat="1">
      <c r="A277" s="13"/>
      <c r="B277" s="239"/>
      <c r="C277" s="240"/>
      <c r="D277" s="230" t="s">
        <v>154</v>
      </c>
      <c r="E277" s="241" t="s">
        <v>1</v>
      </c>
      <c r="F277" s="242" t="s">
        <v>612</v>
      </c>
      <c r="G277" s="240"/>
      <c r="H277" s="243">
        <v>56</v>
      </c>
      <c r="I277" s="244"/>
      <c r="J277" s="240"/>
      <c r="K277" s="240"/>
      <c r="L277" s="245"/>
      <c r="M277" s="246"/>
      <c r="N277" s="247"/>
      <c r="O277" s="247"/>
      <c r="P277" s="247"/>
      <c r="Q277" s="247"/>
      <c r="R277" s="247"/>
      <c r="S277" s="247"/>
      <c r="T277" s="248"/>
      <c r="U277" s="13"/>
      <c r="V277" s="13"/>
      <c r="W277" s="13"/>
      <c r="X277" s="13"/>
      <c r="Y277" s="13"/>
      <c r="Z277" s="13"/>
      <c r="AA277" s="13"/>
      <c r="AB277" s="13"/>
      <c r="AC277" s="13"/>
      <c r="AD277" s="13"/>
      <c r="AE277" s="13"/>
      <c r="AT277" s="249" t="s">
        <v>154</v>
      </c>
      <c r="AU277" s="249" t="s">
        <v>86</v>
      </c>
      <c r="AV277" s="13" t="s">
        <v>88</v>
      </c>
      <c r="AW277" s="13" t="s">
        <v>34</v>
      </c>
      <c r="AX277" s="13" t="s">
        <v>86</v>
      </c>
      <c r="AY277" s="249" t="s">
        <v>130</v>
      </c>
    </row>
    <row r="278" s="14" customFormat="1">
      <c r="A278" s="14"/>
      <c r="B278" s="250"/>
      <c r="C278" s="251"/>
      <c r="D278" s="230" t="s">
        <v>154</v>
      </c>
      <c r="E278" s="252" t="s">
        <v>1</v>
      </c>
      <c r="F278" s="253" t="s">
        <v>158</v>
      </c>
      <c r="G278" s="251"/>
      <c r="H278" s="254">
        <v>56</v>
      </c>
      <c r="I278" s="255"/>
      <c r="J278" s="251"/>
      <c r="K278" s="251"/>
      <c r="L278" s="256"/>
      <c r="M278" s="257"/>
      <c r="N278" s="258"/>
      <c r="O278" s="258"/>
      <c r="P278" s="258"/>
      <c r="Q278" s="258"/>
      <c r="R278" s="258"/>
      <c r="S278" s="258"/>
      <c r="T278" s="259"/>
      <c r="U278" s="14"/>
      <c r="V278" s="14"/>
      <c r="W278" s="14"/>
      <c r="X278" s="14"/>
      <c r="Y278" s="14"/>
      <c r="Z278" s="14"/>
      <c r="AA278" s="14"/>
      <c r="AB278" s="14"/>
      <c r="AC278" s="14"/>
      <c r="AD278" s="14"/>
      <c r="AE278" s="14"/>
      <c r="AT278" s="260" t="s">
        <v>154</v>
      </c>
      <c r="AU278" s="260" t="s">
        <v>86</v>
      </c>
      <c r="AV278" s="14" t="s">
        <v>136</v>
      </c>
      <c r="AW278" s="14" t="s">
        <v>34</v>
      </c>
      <c r="AX278" s="14" t="s">
        <v>78</v>
      </c>
      <c r="AY278" s="260" t="s">
        <v>130</v>
      </c>
    </row>
    <row r="279" s="2" customFormat="1" ht="16.5" customHeight="1">
      <c r="A279" s="38"/>
      <c r="B279" s="39"/>
      <c r="C279" s="210" t="s">
        <v>225</v>
      </c>
      <c r="D279" s="210" t="s">
        <v>131</v>
      </c>
      <c r="E279" s="211" t="s">
        <v>613</v>
      </c>
      <c r="F279" s="212" t="s">
        <v>614</v>
      </c>
      <c r="G279" s="213" t="s">
        <v>209</v>
      </c>
      <c r="H279" s="214">
        <v>56</v>
      </c>
      <c r="I279" s="215"/>
      <c r="J279" s="216">
        <f>ROUND(I279*H279,2)</f>
        <v>0</v>
      </c>
      <c r="K279" s="212" t="s">
        <v>150</v>
      </c>
      <c r="L279" s="44"/>
      <c r="M279" s="217" t="s">
        <v>1</v>
      </c>
      <c r="N279" s="218" t="s">
        <v>43</v>
      </c>
      <c r="O279" s="91"/>
      <c r="P279" s="219">
        <f>O279*H279</f>
        <v>0</v>
      </c>
      <c r="Q279" s="219">
        <v>0</v>
      </c>
      <c r="R279" s="219">
        <f>Q279*H279</f>
        <v>0</v>
      </c>
      <c r="S279" s="219">
        <v>0</v>
      </c>
      <c r="T279" s="220">
        <f>S279*H279</f>
        <v>0</v>
      </c>
      <c r="U279" s="38"/>
      <c r="V279" s="38"/>
      <c r="W279" s="38"/>
      <c r="X279" s="38"/>
      <c r="Y279" s="38"/>
      <c r="Z279" s="38"/>
      <c r="AA279" s="38"/>
      <c r="AB279" s="38"/>
      <c r="AC279" s="38"/>
      <c r="AD279" s="38"/>
      <c r="AE279" s="38"/>
      <c r="AR279" s="221" t="s">
        <v>136</v>
      </c>
      <c r="AT279" s="221" t="s">
        <v>131</v>
      </c>
      <c r="AU279" s="221" t="s">
        <v>86</v>
      </c>
      <c r="AY279" s="17" t="s">
        <v>130</v>
      </c>
      <c r="BE279" s="222">
        <f>IF(N279="základní",J279,0)</f>
        <v>0</v>
      </c>
      <c r="BF279" s="222">
        <f>IF(N279="snížená",J279,0)</f>
        <v>0</v>
      </c>
      <c r="BG279" s="222">
        <f>IF(N279="zákl. přenesená",J279,0)</f>
        <v>0</v>
      </c>
      <c r="BH279" s="222">
        <f>IF(N279="sníž. přenesená",J279,0)</f>
        <v>0</v>
      </c>
      <c r="BI279" s="222">
        <f>IF(N279="nulová",J279,0)</f>
        <v>0</v>
      </c>
      <c r="BJ279" s="17" t="s">
        <v>86</v>
      </c>
      <c r="BK279" s="222">
        <f>ROUND(I279*H279,2)</f>
        <v>0</v>
      </c>
      <c r="BL279" s="17" t="s">
        <v>136</v>
      </c>
      <c r="BM279" s="221" t="s">
        <v>501</v>
      </c>
    </row>
    <row r="280" s="2" customFormat="1">
      <c r="A280" s="38"/>
      <c r="B280" s="39"/>
      <c r="C280" s="40"/>
      <c r="D280" s="223" t="s">
        <v>152</v>
      </c>
      <c r="E280" s="40"/>
      <c r="F280" s="224" t="s">
        <v>615</v>
      </c>
      <c r="G280" s="40"/>
      <c r="H280" s="40"/>
      <c r="I280" s="225"/>
      <c r="J280" s="40"/>
      <c r="K280" s="40"/>
      <c r="L280" s="44"/>
      <c r="M280" s="226"/>
      <c r="N280" s="227"/>
      <c r="O280" s="91"/>
      <c r="P280" s="91"/>
      <c r="Q280" s="91"/>
      <c r="R280" s="91"/>
      <c r="S280" s="91"/>
      <c r="T280" s="92"/>
      <c r="U280" s="38"/>
      <c r="V280" s="38"/>
      <c r="W280" s="38"/>
      <c r="X280" s="38"/>
      <c r="Y280" s="38"/>
      <c r="Z280" s="38"/>
      <c r="AA280" s="38"/>
      <c r="AB280" s="38"/>
      <c r="AC280" s="38"/>
      <c r="AD280" s="38"/>
      <c r="AE280" s="38"/>
      <c r="AT280" s="17" t="s">
        <v>152</v>
      </c>
      <c r="AU280" s="17" t="s">
        <v>86</v>
      </c>
    </row>
    <row r="281" s="13" customFormat="1">
      <c r="A281" s="13"/>
      <c r="B281" s="239"/>
      <c r="C281" s="240"/>
      <c r="D281" s="230" t="s">
        <v>154</v>
      </c>
      <c r="E281" s="241" t="s">
        <v>1</v>
      </c>
      <c r="F281" s="242" t="s">
        <v>612</v>
      </c>
      <c r="G281" s="240"/>
      <c r="H281" s="243">
        <v>56</v>
      </c>
      <c r="I281" s="244"/>
      <c r="J281" s="240"/>
      <c r="K281" s="240"/>
      <c r="L281" s="245"/>
      <c r="M281" s="246"/>
      <c r="N281" s="247"/>
      <c r="O281" s="247"/>
      <c r="P281" s="247"/>
      <c r="Q281" s="247"/>
      <c r="R281" s="247"/>
      <c r="S281" s="247"/>
      <c r="T281" s="248"/>
      <c r="U281" s="13"/>
      <c r="V281" s="13"/>
      <c r="W281" s="13"/>
      <c r="X281" s="13"/>
      <c r="Y281" s="13"/>
      <c r="Z281" s="13"/>
      <c r="AA281" s="13"/>
      <c r="AB281" s="13"/>
      <c r="AC281" s="13"/>
      <c r="AD281" s="13"/>
      <c r="AE281" s="13"/>
      <c r="AT281" s="249" t="s">
        <v>154</v>
      </c>
      <c r="AU281" s="249" t="s">
        <v>86</v>
      </c>
      <c r="AV281" s="13" t="s">
        <v>88</v>
      </c>
      <c r="AW281" s="13" t="s">
        <v>34</v>
      </c>
      <c r="AX281" s="13" t="s">
        <v>86</v>
      </c>
      <c r="AY281" s="249" t="s">
        <v>130</v>
      </c>
    </row>
    <row r="282" s="14" customFormat="1">
      <c r="A282" s="14"/>
      <c r="B282" s="250"/>
      <c r="C282" s="251"/>
      <c r="D282" s="230" t="s">
        <v>154</v>
      </c>
      <c r="E282" s="252" t="s">
        <v>1</v>
      </c>
      <c r="F282" s="253" t="s">
        <v>158</v>
      </c>
      <c r="G282" s="251"/>
      <c r="H282" s="254">
        <v>56</v>
      </c>
      <c r="I282" s="255"/>
      <c r="J282" s="251"/>
      <c r="K282" s="251"/>
      <c r="L282" s="256"/>
      <c r="M282" s="257"/>
      <c r="N282" s="258"/>
      <c r="O282" s="258"/>
      <c r="P282" s="258"/>
      <c r="Q282" s="258"/>
      <c r="R282" s="258"/>
      <c r="S282" s="258"/>
      <c r="T282" s="259"/>
      <c r="U282" s="14"/>
      <c r="V282" s="14"/>
      <c r="W282" s="14"/>
      <c r="X282" s="14"/>
      <c r="Y282" s="14"/>
      <c r="Z282" s="14"/>
      <c r="AA282" s="14"/>
      <c r="AB282" s="14"/>
      <c r="AC282" s="14"/>
      <c r="AD282" s="14"/>
      <c r="AE282" s="14"/>
      <c r="AT282" s="260" t="s">
        <v>154</v>
      </c>
      <c r="AU282" s="260" t="s">
        <v>86</v>
      </c>
      <c r="AV282" s="14" t="s">
        <v>136</v>
      </c>
      <c r="AW282" s="14" t="s">
        <v>34</v>
      </c>
      <c r="AX282" s="14" t="s">
        <v>78</v>
      </c>
      <c r="AY282" s="260" t="s">
        <v>130</v>
      </c>
    </row>
    <row r="283" s="2" customFormat="1" ht="16.5" customHeight="1">
      <c r="A283" s="38"/>
      <c r="B283" s="39"/>
      <c r="C283" s="210" t="s">
        <v>616</v>
      </c>
      <c r="D283" s="210" t="s">
        <v>131</v>
      </c>
      <c r="E283" s="211" t="s">
        <v>617</v>
      </c>
      <c r="F283" s="212" t="s">
        <v>618</v>
      </c>
      <c r="G283" s="213" t="s">
        <v>149</v>
      </c>
      <c r="H283" s="214">
        <v>36</v>
      </c>
      <c r="I283" s="215"/>
      <c r="J283" s="216">
        <f>ROUND(I283*H283,2)</f>
        <v>0</v>
      </c>
      <c r="K283" s="212" t="s">
        <v>150</v>
      </c>
      <c r="L283" s="44"/>
      <c r="M283" s="217" t="s">
        <v>1</v>
      </c>
      <c r="N283" s="218" t="s">
        <v>43</v>
      </c>
      <c r="O283" s="91"/>
      <c r="P283" s="219">
        <f>O283*H283</f>
        <v>0</v>
      </c>
      <c r="Q283" s="219">
        <v>0</v>
      </c>
      <c r="R283" s="219">
        <f>Q283*H283</f>
        <v>0</v>
      </c>
      <c r="S283" s="219">
        <v>0</v>
      </c>
      <c r="T283" s="220">
        <f>S283*H283</f>
        <v>0</v>
      </c>
      <c r="U283" s="38"/>
      <c r="V283" s="38"/>
      <c r="W283" s="38"/>
      <c r="X283" s="38"/>
      <c r="Y283" s="38"/>
      <c r="Z283" s="38"/>
      <c r="AA283" s="38"/>
      <c r="AB283" s="38"/>
      <c r="AC283" s="38"/>
      <c r="AD283" s="38"/>
      <c r="AE283" s="38"/>
      <c r="AR283" s="221" t="s">
        <v>136</v>
      </c>
      <c r="AT283" s="221" t="s">
        <v>131</v>
      </c>
      <c r="AU283" s="221" t="s">
        <v>86</v>
      </c>
      <c r="AY283" s="17" t="s">
        <v>130</v>
      </c>
      <c r="BE283" s="222">
        <f>IF(N283="základní",J283,0)</f>
        <v>0</v>
      </c>
      <c r="BF283" s="222">
        <f>IF(N283="snížená",J283,0)</f>
        <v>0</v>
      </c>
      <c r="BG283" s="222">
        <f>IF(N283="zákl. přenesená",J283,0)</f>
        <v>0</v>
      </c>
      <c r="BH283" s="222">
        <f>IF(N283="sníž. přenesená",J283,0)</f>
        <v>0</v>
      </c>
      <c r="BI283" s="222">
        <f>IF(N283="nulová",J283,0)</f>
        <v>0</v>
      </c>
      <c r="BJ283" s="17" t="s">
        <v>86</v>
      </c>
      <c r="BK283" s="222">
        <f>ROUND(I283*H283,2)</f>
        <v>0</v>
      </c>
      <c r="BL283" s="17" t="s">
        <v>136</v>
      </c>
      <c r="BM283" s="221" t="s">
        <v>619</v>
      </c>
    </row>
    <row r="284" s="2" customFormat="1">
      <c r="A284" s="38"/>
      <c r="B284" s="39"/>
      <c r="C284" s="40"/>
      <c r="D284" s="223" t="s">
        <v>152</v>
      </c>
      <c r="E284" s="40"/>
      <c r="F284" s="224" t="s">
        <v>620</v>
      </c>
      <c r="G284" s="40"/>
      <c r="H284" s="40"/>
      <c r="I284" s="225"/>
      <c r="J284" s="40"/>
      <c r="K284" s="40"/>
      <c r="L284" s="44"/>
      <c r="M284" s="226"/>
      <c r="N284" s="227"/>
      <c r="O284" s="91"/>
      <c r="P284" s="91"/>
      <c r="Q284" s="91"/>
      <c r="R284" s="91"/>
      <c r="S284" s="91"/>
      <c r="T284" s="92"/>
      <c r="U284" s="38"/>
      <c r="V284" s="38"/>
      <c r="W284" s="38"/>
      <c r="X284" s="38"/>
      <c r="Y284" s="38"/>
      <c r="Z284" s="38"/>
      <c r="AA284" s="38"/>
      <c r="AB284" s="38"/>
      <c r="AC284" s="38"/>
      <c r="AD284" s="38"/>
      <c r="AE284" s="38"/>
      <c r="AT284" s="17" t="s">
        <v>152</v>
      </c>
      <c r="AU284" s="17" t="s">
        <v>86</v>
      </c>
    </row>
    <row r="285" s="13" customFormat="1">
      <c r="A285" s="13"/>
      <c r="B285" s="239"/>
      <c r="C285" s="240"/>
      <c r="D285" s="230" t="s">
        <v>154</v>
      </c>
      <c r="E285" s="241" t="s">
        <v>1</v>
      </c>
      <c r="F285" s="242" t="s">
        <v>621</v>
      </c>
      <c r="G285" s="240"/>
      <c r="H285" s="243">
        <v>36</v>
      </c>
      <c r="I285" s="244"/>
      <c r="J285" s="240"/>
      <c r="K285" s="240"/>
      <c r="L285" s="245"/>
      <c r="M285" s="246"/>
      <c r="N285" s="247"/>
      <c r="O285" s="247"/>
      <c r="P285" s="247"/>
      <c r="Q285" s="247"/>
      <c r="R285" s="247"/>
      <c r="S285" s="247"/>
      <c r="T285" s="248"/>
      <c r="U285" s="13"/>
      <c r="V285" s="13"/>
      <c r="W285" s="13"/>
      <c r="X285" s="13"/>
      <c r="Y285" s="13"/>
      <c r="Z285" s="13"/>
      <c r="AA285" s="13"/>
      <c r="AB285" s="13"/>
      <c r="AC285" s="13"/>
      <c r="AD285" s="13"/>
      <c r="AE285" s="13"/>
      <c r="AT285" s="249" t="s">
        <v>154</v>
      </c>
      <c r="AU285" s="249" t="s">
        <v>86</v>
      </c>
      <c r="AV285" s="13" t="s">
        <v>88</v>
      </c>
      <c r="AW285" s="13" t="s">
        <v>34</v>
      </c>
      <c r="AX285" s="13" t="s">
        <v>86</v>
      </c>
      <c r="AY285" s="249" t="s">
        <v>130</v>
      </c>
    </row>
    <row r="286" s="14" customFormat="1">
      <c r="A286" s="14"/>
      <c r="B286" s="250"/>
      <c r="C286" s="251"/>
      <c r="D286" s="230" t="s">
        <v>154</v>
      </c>
      <c r="E286" s="252" t="s">
        <v>1</v>
      </c>
      <c r="F286" s="253" t="s">
        <v>158</v>
      </c>
      <c r="G286" s="251"/>
      <c r="H286" s="254">
        <v>36</v>
      </c>
      <c r="I286" s="255"/>
      <c r="J286" s="251"/>
      <c r="K286" s="251"/>
      <c r="L286" s="256"/>
      <c r="M286" s="257"/>
      <c r="N286" s="258"/>
      <c r="O286" s="258"/>
      <c r="P286" s="258"/>
      <c r="Q286" s="258"/>
      <c r="R286" s="258"/>
      <c r="S286" s="258"/>
      <c r="T286" s="259"/>
      <c r="U286" s="14"/>
      <c r="V286" s="14"/>
      <c r="W286" s="14"/>
      <c r="X286" s="14"/>
      <c r="Y286" s="14"/>
      <c r="Z286" s="14"/>
      <c r="AA286" s="14"/>
      <c r="AB286" s="14"/>
      <c r="AC286" s="14"/>
      <c r="AD286" s="14"/>
      <c r="AE286" s="14"/>
      <c r="AT286" s="260" t="s">
        <v>154</v>
      </c>
      <c r="AU286" s="260" t="s">
        <v>86</v>
      </c>
      <c r="AV286" s="14" t="s">
        <v>136</v>
      </c>
      <c r="AW286" s="14" t="s">
        <v>34</v>
      </c>
      <c r="AX286" s="14" t="s">
        <v>78</v>
      </c>
      <c r="AY286" s="260" t="s">
        <v>130</v>
      </c>
    </row>
    <row r="287" s="11" customFormat="1" ht="25.92" customHeight="1">
      <c r="A287" s="11"/>
      <c r="B287" s="196"/>
      <c r="C287" s="197"/>
      <c r="D287" s="198" t="s">
        <v>77</v>
      </c>
      <c r="E287" s="199" t="s">
        <v>622</v>
      </c>
      <c r="F287" s="199" t="s">
        <v>623</v>
      </c>
      <c r="G287" s="197"/>
      <c r="H287" s="197"/>
      <c r="I287" s="200"/>
      <c r="J287" s="201">
        <f>BK287</f>
        <v>0</v>
      </c>
      <c r="K287" s="197"/>
      <c r="L287" s="202"/>
      <c r="M287" s="203"/>
      <c r="N287" s="204"/>
      <c r="O287" s="204"/>
      <c r="P287" s="205">
        <f>SUM(P288:P296)</f>
        <v>0</v>
      </c>
      <c r="Q287" s="204"/>
      <c r="R287" s="205">
        <f>SUM(R288:R296)</f>
        <v>0.0273972</v>
      </c>
      <c r="S287" s="204"/>
      <c r="T287" s="206">
        <f>SUM(T288:T296)</f>
        <v>0</v>
      </c>
      <c r="U287" s="11"/>
      <c r="V287" s="11"/>
      <c r="W287" s="11"/>
      <c r="X287" s="11"/>
      <c r="Y287" s="11"/>
      <c r="Z287" s="11"/>
      <c r="AA287" s="11"/>
      <c r="AB287" s="11"/>
      <c r="AC287" s="11"/>
      <c r="AD287" s="11"/>
      <c r="AE287" s="11"/>
      <c r="AR287" s="207" t="s">
        <v>86</v>
      </c>
      <c r="AT287" s="208" t="s">
        <v>77</v>
      </c>
      <c r="AU287" s="208" t="s">
        <v>78</v>
      </c>
      <c r="AY287" s="207" t="s">
        <v>130</v>
      </c>
      <c r="BK287" s="209">
        <f>SUM(BK288:BK296)</f>
        <v>0</v>
      </c>
    </row>
    <row r="288" s="2" customFormat="1" ht="24.15" customHeight="1">
      <c r="A288" s="38"/>
      <c r="B288" s="39"/>
      <c r="C288" s="210" t="s">
        <v>230</v>
      </c>
      <c r="D288" s="210" t="s">
        <v>131</v>
      </c>
      <c r="E288" s="211" t="s">
        <v>624</v>
      </c>
      <c r="F288" s="212" t="s">
        <v>625</v>
      </c>
      <c r="G288" s="213" t="s">
        <v>161</v>
      </c>
      <c r="H288" s="214">
        <v>17</v>
      </c>
      <c r="I288" s="215"/>
      <c r="J288" s="216">
        <f>ROUND(I288*H288,2)</f>
        <v>0</v>
      </c>
      <c r="K288" s="212" t="s">
        <v>150</v>
      </c>
      <c r="L288" s="44"/>
      <c r="M288" s="217" t="s">
        <v>1</v>
      </c>
      <c r="N288" s="218" t="s">
        <v>43</v>
      </c>
      <c r="O288" s="91"/>
      <c r="P288" s="219">
        <f>O288*H288</f>
        <v>0</v>
      </c>
      <c r="Q288" s="219">
        <v>0</v>
      </c>
      <c r="R288" s="219">
        <f>Q288*H288</f>
        <v>0</v>
      </c>
      <c r="S288" s="219">
        <v>0</v>
      </c>
      <c r="T288" s="220">
        <f>S288*H288</f>
        <v>0</v>
      </c>
      <c r="U288" s="38"/>
      <c r="V288" s="38"/>
      <c r="W288" s="38"/>
      <c r="X288" s="38"/>
      <c r="Y288" s="38"/>
      <c r="Z288" s="38"/>
      <c r="AA288" s="38"/>
      <c r="AB288" s="38"/>
      <c r="AC288" s="38"/>
      <c r="AD288" s="38"/>
      <c r="AE288" s="38"/>
      <c r="AR288" s="221" t="s">
        <v>136</v>
      </c>
      <c r="AT288" s="221" t="s">
        <v>131</v>
      </c>
      <c r="AU288" s="221" t="s">
        <v>86</v>
      </c>
      <c r="AY288" s="17" t="s">
        <v>130</v>
      </c>
      <c r="BE288" s="222">
        <f>IF(N288="základní",J288,0)</f>
        <v>0</v>
      </c>
      <c r="BF288" s="222">
        <f>IF(N288="snížená",J288,0)</f>
        <v>0</v>
      </c>
      <c r="BG288" s="222">
        <f>IF(N288="zákl. přenesená",J288,0)</f>
        <v>0</v>
      </c>
      <c r="BH288" s="222">
        <f>IF(N288="sníž. přenesená",J288,0)</f>
        <v>0</v>
      </c>
      <c r="BI288" s="222">
        <f>IF(N288="nulová",J288,0)</f>
        <v>0</v>
      </c>
      <c r="BJ288" s="17" t="s">
        <v>86</v>
      </c>
      <c r="BK288" s="222">
        <f>ROUND(I288*H288,2)</f>
        <v>0</v>
      </c>
      <c r="BL288" s="17" t="s">
        <v>136</v>
      </c>
      <c r="BM288" s="221" t="s">
        <v>626</v>
      </c>
    </row>
    <row r="289" s="2" customFormat="1">
      <c r="A289" s="38"/>
      <c r="B289" s="39"/>
      <c r="C289" s="40"/>
      <c r="D289" s="223" t="s">
        <v>152</v>
      </c>
      <c r="E289" s="40"/>
      <c r="F289" s="224" t="s">
        <v>627</v>
      </c>
      <c r="G289" s="40"/>
      <c r="H289" s="40"/>
      <c r="I289" s="225"/>
      <c r="J289" s="40"/>
      <c r="K289" s="40"/>
      <c r="L289" s="44"/>
      <c r="M289" s="226"/>
      <c r="N289" s="227"/>
      <c r="O289" s="91"/>
      <c r="P289" s="91"/>
      <c r="Q289" s="91"/>
      <c r="R289" s="91"/>
      <c r="S289" s="91"/>
      <c r="T289" s="92"/>
      <c r="U289" s="38"/>
      <c r="V289" s="38"/>
      <c r="W289" s="38"/>
      <c r="X289" s="38"/>
      <c r="Y289" s="38"/>
      <c r="Z289" s="38"/>
      <c r="AA289" s="38"/>
      <c r="AB289" s="38"/>
      <c r="AC289" s="38"/>
      <c r="AD289" s="38"/>
      <c r="AE289" s="38"/>
      <c r="AT289" s="17" t="s">
        <v>152</v>
      </c>
      <c r="AU289" s="17" t="s">
        <v>86</v>
      </c>
    </row>
    <row r="290" s="12" customFormat="1">
      <c r="A290" s="12"/>
      <c r="B290" s="228"/>
      <c r="C290" s="229"/>
      <c r="D290" s="230" t="s">
        <v>154</v>
      </c>
      <c r="E290" s="231" t="s">
        <v>1</v>
      </c>
      <c r="F290" s="232" t="s">
        <v>155</v>
      </c>
      <c r="G290" s="229"/>
      <c r="H290" s="231" t="s">
        <v>1</v>
      </c>
      <c r="I290" s="233"/>
      <c r="J290" s="229"/>
      <c r="K290" s="229"/>
      <c r="L290" s="234"/>
      <c r="M290" s="235"/>
      <c r="N290" s="236"/>
      <c r="O290" s="236"/>
      <c r="P290" s="236"/>
      <c r="Q290" s="236"/>
      <c r="R290" s="236"/>
      <c r="S290" s="236"/>
      <c r="T290" s="237"/>
      <c r="U290" s="12"/>
      <c r="V290" s="12"/>
      <c r="W290" s="12"/>
      <c r="X290" s="12"/>
      <c r="Y290" s="12"/>
      <c r="Z290" s="12"/>
      <c r="AA290" s="12"/>
      <c r="AB290" s="12"/>
      <c r="AC290" s="12"/>
      <c r="AD290" s="12"/>
      <c r="AE290" s="12"/>
      <c r="AT290" s="238" t="s">
        <v>154</v>
      </c>
      <c r="AU290" s="238" t="s">
        <v>86</v>
      </c>
      <c r="AV290" s="12" t="s">
        <v>86</v>
      </c>
      <c r="AW290" s="12" t="s">
        <v>34</v>
      </c>
      <c r="AX290" s="12" t="s">
        <v>78</v>
      </c>
      <c r="AY290" s="238" t="s">
        <v>130</v>
      </c>
    </row>
    <row r="291" s="12" customFormat="1">
      <c r="A291" s="12"/>
      <c r="B291" s="228"/>
      <c r="C291" s="229"/>
      <c r="D291" s="230" t="s">
        <v>154</v>
      </c>
      <c r="E291" s="231" t="s">
        <v>1</v>
      </c>
      <c r="F291" s="232" t="s">
        <v>628</v>
      </c>
      <c r="G291" s="229"/>
      <c r="H291" s="231" t="s">
        <v>1</v>
      </c>
      <c r="I291" s="233"/>
      <c r="J291" s="229"/>
      <c r="K291" s="229"/>
      <c r="L291" s="234"/>
      <c r="M291" s="235"/>
      <c r="N291" s="236"/>
      <c r="O291" s="236"/>
      <c r="P291" s="236"/>
      <c r="Q291" s="236"/>
      <c r="R291" s="236"/>
      <c r="S291" s="236"/>
      <c r="T291" s="237"/>
      <c r="U291" s="12"/>
      <c r="V291" s="12"/>
      <c r="W291" s="12"/>
      <c r="X291" s="12"/>
      <c r="Y291" s="12"/>
      <c r="Z291" s="12"/>
      <c r="AA291" s="12"/>
      <c r="AB291" s="12"/>
      <c r="AC291" s="12"/>
      <c r="AD291" s="12"/>
      <c r="AE291" s="12"/>
      <c r="AT291" s="238" t="s">
        <v>154</v>
      </c>
      <c r="AU291" s="238" t="s">
        <v>86</v>
      </c>
      <c r="AV291" s="12" t="s">
        <v>86</v>
      </c>
      <c r="AW291" s="12" t="s">
        <v>34</v>
      </c>
      <c r="AX291" s="12" t="s">
        <v>78</v>
      </c>
      <c r="AY291" s="238" t="s">
        <v>130</v>
      </c>
    </row>
    <row r="292" s="13" customFormat="1">
      <c r="A292" s="13"/>
      <c r="B292" s="239"/>
      <c r="C292" s="240"/>
      <c r="D292" s="230" t="s">
        <v>154</v>
      </c>
      <c r="E292" s="241" t="s">
        <v>1</v>
      </c>
      <c r="F292" s="242" t="s">
        <v>211</v>
      </c>
      <c r="G292" s="240"/>
      <c r="H292" s="243">
        <v>17</v>
      </c>
      <c r="I292" s="244"/>
      <c r="J292" s="240"/>
      <c r="K292" s="240"/>
      <c r="L292" s="245"/>
      <c r="M292" s="246"/>
      <c r="N292" s="247"/>
      <c r="O292" s="247"/>
      <c r="P292" s="247"/>
      <c r="Q292" s="247"/>
      <c r="R292" s="247"/>
      <c r="S292" s="247"/>
      <c r="T292" s="248"/>
      <c r="U292" s="13"/>
      <c r="V292" s="13"/>
      <c r="W292" s="13"/>
      <c r="X292" s="13"/>
      <c r="Y292" s="13"/>
      <c r="Z292" s="13"/>
      <c r="AA292" s="13"/>
      <c r="AB292" s="13"/>
      <c r="AC292" s="13"/>
      <c r="AD292" s="13"/>
      <c r="AE292" s="13"/>
      <c r="AT292" s="249" t="s">
        <v>154</v>
      </c>
      <c r="AU292" s="249" t="s">
        <v>86</v>
      </c>
      <c r="AV292" s="13" t="s">
        <v>88</v>
      </c>
      <c r="AW292" s="13" t="s">
        <v>34</v>
      </c>
      <c r="AX292" s="13" t="s">
        <v>78</v>
      </c>
      <c r="AY292" s="249" t="s">
        <v>130</v>
      </c>
    </row>
    <row r="293" s="14" customFormat="1">
      <c r="A293" s="14"/>
      <c r="B293" s="250"/>
      <c r="C293" s="251"/>
      <c r="D293" s="230" t="s">
        <v>154</v>
      </c>
      <c r="E293" s="252" t="s">
        <v>1</v>
      </c>
      <c r="F293" s="253" t="s">
        <v>158</v>
      </c>
      <c r="G293" s="251"/>
      <c r="H293" s="254">
        <v>17</v>
      </c>
      <c r="I293" s="255"/>
      <c r="J293" s="251"/>
      <c r="K293" s="251"/>
      <c r="L293" s="256"/>
      <c r="M293" s="257"/>
      <c r="N293" s="258"/>
      <c r="O293" s="258"/>
      <c r="P293" s="258"/>
      <c r="Q293" s="258"/>
      <c r="R293" s="258"/>
      <c r="S293" s="258"/>
      <c r="T293" s="259"/>
      <c r="U293" s="14"/>
      <c r="V293" s="14"/>
      <c r="W293" s="14"/>
      <c r="X293" s="14"/>
      <c r="Y293" s="14"/>
      <c r="Z293" s="14"/>
      <c r="AA293" s="14"/>
      <c r="AB293" s="14"/>
      <c r="AC293" s="14"/>
      <c r="AD293" s="14"/>
      <c r="AE293" s="14"/>
      <c r="AT293" s="260" t="s">
        <v>154</v>
      </c>
      <c r="AU293" s="260" t="s">
        <v>86</v>
      </c>
      <c r="AV293" s="14" t="s">
        <v>136</v>
      </c>
      <c r="AW293" s="14" t="s">
        <v>34</v>
      </c>
      <c r="AX293" s="14" t="s">
        <v>86</v>
      </c>
      <c r="AY293" s="260" t="s">
        <v>130</v>
      </c>
    </row>
    <row r="294" s="2" customFormat="1" ht="24.15" customHeight="1">
      <c r="A294" s="38"/>
      <c r="B294" s="39"/>
      <c r="C294" s="266" t="s">
        <v>629</v>
      </c>
      <c r="D294" s="266" t="s">
        <v>356</v>
      </c>
      <c r="E294" s="267" t="s">
        <v>630</v>
      </c>
      <c r="F294" s="268" t="s">
        <v>631</v>
      </c>
      <c r="G294" s="269" t="s">
        <v>161</v>
      </c>
      <c r="H294" s="270">
        <v>17.34</v>
      </c>
      <c r="I294" s="271"/>
      <c r="J294" s="272">
        <f>ROUND(I294*H294,2)</f>
        <v>0</v>
      </c>
      <c r="K294" s="268" t="s">
        <v>150</v>
      </c>
      <c r="L294" s="273"/>
      <c r="M294" s="274" t="s">
        <v>1</v>
      </c>
      <c r="N294" s="275" t="s">
        <v>43</v>
      </c>
      <c r="O294" s="91"/>
      <c r="P294" s="219">
        <f>O294*H294</f>
        <v>0</v>
      </c>
      <c r="Q294" s="219">
        <v>0.00158</v>
      </c>
      <c r="R294" s="219">
        <f>Q294*H294</f>
        <v>0.0273972</v>
      </c>
      <c r="S294" s="219">
        <v>0</v>
      </c>
      <c r="T294" s="220">
        <f>S294*H294</f>
        <v>0</v>
      </c>
      <c r="U294" s="38"/>
      <c r="V294" s="38"/>
      <c r="W294" s="38"/>
      <c r="X294" s="38"/>
      <c r="Y294" s="38"/>
      <c r="Z294" s="38"/>
      <c r="AA294" s="38"/>
      <c r="AB294" s="38"/>
      <c r="AC294" s="38"/>
      <c r="AD294" s="38"/>
      <c r="AE294" s="38"/>
      <c r="AR294" s="221" t="s">
        <v>145</v>
      </c>
      <c r="AT294" s="221" t="s">
        <v>356</v>
      </c>
      <c r="AU294" s="221" t="s">
        <v>86</v>
      </c>
      <c r="AY294" s="17" t="s">
        <v>130</v>
      </c>
      <c r="BE294" s="222">
        <f>IF(N294="základní",J294,0)</f>
        <v>0</v>
      </c>
      <c r="BF294" s="222">
        <f>IF(N294="snížená",J294,0)</f>
        <v>0</v>
      </c>
      <c r="BG294" s="222">
        <f>IF(N294="zákl. přenesená",J294,0)</f>
        <v>0</v>
      </c>
      <c r="BH294" s="222">
        <f>IF(N294="sníž. přenesená",J294,0)</f>
        <v>0</v>
      </c>
      <c r="BI294" s="222">
        <f>IF(N294="nulová",J294,0)</f>
        <v>0</v>
      </c>
      <c r="BJ294" s="17" t="s">
        <v>86</v>
      </c>
      <c r="BK294" s="222">
        <f>ROUND(I294*H294,2)</f>
        <v>0</v>
      </c>
      <c r="BL294" s="17" t="s">
        <v>136</v>
      </c>
      <c r="BM294" s="221" t="s">
        <v>632</v>
      </c>
    </row>
    <row r="295" s="13" customFormat="1">
      <c r="A295" s="13"/>
      <c r="B295" s="239"/>
      <c r="C295" s="240"/>
      <c r="D295" s="230" t="s">
        <v>154</v>
      </c>
      <c r="E295" s="241" t="s">
        <v>1</v>
      </c>
      <c r="F295" s="242" t="s">
        <v>633</v>
      </c>
      <c r="G295" s="240"/>
      <c r="H295" s="243">
        <v>17.34</v>
      </c>
      <c r="I295" s="244"/>
      <c r="J295" s="240"/>
      <c r="K295" s="240"/>
      <c r="L295" s="245"/>
      <c r="M295" s="246"/>
      <c r="N295" s="247"/>
      <c r="O295" s="247"/>
      <c r="P295" s="247"/>
      <c r="Q295" s="247"/>
      <c r="R295" s="247"/>
      <c r="S295" s="247"/>
      <c r="T295" s="248"/>
      <c r="U295" s="13"/>
      <c r="V295" s="13"/>
      <c r="W295" s="13"/>
      <c r="X295" s="13"/>
      <c r="Y295" s="13"/>
      <c r="Z295" s="13"/>
      <c r="AA295" s="13"/>
      <c r="AB295" s="13"/>
      <c r="AC295" s="13"/>
      <c r="AD295" s="13"/>
      <c r="AE295" s="13"/>
      <c r="AT295" s="249" t="s">
        <v>154</v>
      </c>
      <c r="AU295" s="249" t="s">
        <v>86</v>
      </c>
      <c r="AV295" s="13" t="s">
        <v>88</v>
      </c>
      <c r="AW295" s="13" t="s">
        <v>34</v>
      </c>
      <c r="AX295" s="13" t="s">
        <v>78</v>
      </c>
      <c r="AY295" s="249" t="s">
        <v>130</v>
      </c>
    </row>
    <row r="296" s="14" customFormat="1">
      <c r="A296" s="14"/>
      <c r="B296" s="250"/>
      <c r="C296" s="251"/>
      <c r="D296" s="230" t="s">
        <v>154</v>
      </c>
      <c r="E296" s="252" t="s">
        <v>1</v>
      </c>
      <c r="F296" s="253" t="s">
        <v>158</v>
      </c>
      <c r="G296" s="251"/>
      <c r="H296" s="254">
        <v>17.34</v>
      </c>
      <c r="I296" s="255"/>
      <c r="J296" s="251"/>
      <c r="K296" s="251"/>
      <c r="L296" s="256"/>
      <c r="M296" s="257"/>
      <c r="N296" s="258"/>
      <c r="O296" s="258"/>
      <c r="P296" s="258"/>
      <c r="Q296" s="258"/>
      <c r="R296" s="258"/>
      <c r="S296" s="258"/>
      <c r="T296" s="259"/>
      <c r="U296" s="14"/>
      <c r="V296" s="14"/>
      <c r="W296" s="14"/>
      <c r="X296" s="14"/>
      <c r="Y296" s="14"/>
      <c r="Z296" s="14"/>
      <c r="AA296" s="14"/>
      <c r="AB296" s="14"/>
      <c r="AC296" s="14"/>
      <c r="AD296" s="14"/>
      <c r="AE296" s="14"/>
      <c r="AT296" s="260" t="s">
        <v>154</v>
      </c>
      <c r="AU296" s="260" t="s">
        <v>86</v>
      </c>
      <c r="AV296" s="14" t="s">
        <v>136</v>
      </c>
      <c r="AW296" s="14" t="s">
        <v>34</v>
      </c>
      <c r="AX296" s="14" t="s">
        <v>86</v>
      </c>
      <c r="AY296" s="260" t="s">
        <v>130</v>
      </c>
    </row>
    <row r="297" s="11" customFormat="1" ht="25.92" customHeight="1">
      <c r="A297" s="11"/>
      <c r="B297" s="196"/>
      <c r="C297" s="197"/>
      <c r="D297" s="198" t="s">
        <v>77</v>
      </c>
      <c r="E297" s="199" t="s">
        <v>406</v>
      </c>
      <c r="F297" s="199" t="s">
        <v>407</v>
      </c>
      <c r="G297" s="197"/>
      <c r="H297" s="197"/>
      <c r="I297" s="200"/>
      <c r="J297" s="201">
        <f>BK297</f>
        <v>0</v>
      </c>
      <c r="K297" s="197"/>
      <c r="L297" s="202"/>
      <c r="M297" s="203"/>
      <c r="N297" s="204"/>
      <c r="O297" s="204"/>
      <c r="P297" s="205">
        <f>SUM(P298:P299)</f>
        <v>0</v>
      </c>
      <c r="Q297" s="204"/>
      <c r="R297" s="205">
        <f>SUM(R298:R299)</f>
        <v>0</v>
      </c>
      <c r="S297" s="204"/>
      <c r="T297" s="206">
        <f>SUM(T298:T299)</f>
        <v>0</v>
      </c>
      <c r="U297" s="11"/>
      <c r="V297" s="11"/>
      <c r="W297" s="11"/>
      <c r="X297" s="11"/>
      <c r="Y297" s="11"/>
      <c r="Z297" s="11"/>
      <c r="AA297" s="11"/>
      <c r="AB297" s="11"/>
      <c r="AC297" s="11"/>
      <c r="AD297" s="11"/>
      <c r="AE297" s="11"/>
      <c r="AR297" s="207" t="s">
        <v>86</v>
      </c>
      <c r="AT297" s="208" t="s">
        <v>77</v>
      </c>
      <c r="AU297" s="208" t="s">
        <v>78</v>
      </c>
      <c r="AY297" s="207" t="s">
        <v>130</v>
      </c>
      <c r="BK297" s="209">
        <f>SUM(BK298:BK299)</f>
        <v>0</v>
      </c>
    </row>
    <row r="298" s="2" customFormat="1" ht="24.15" customHeight="1">
      <c r="A298" s="38"/>
      <c r="B298" s="39"/>
      <c r="C298" s="210" t="s">
        <v>234</v>
      </c>
      <c r="D298" s="210" t="s">
        <v>131</v>
      </c>
      <c r="E298" s="211" t="s">
        <v>634</v>
      </c>
      <c r="F298" s="212" t="s">
        <v>635</v>
      </c>
      <c r="G298" s="213" t="s">
        <v>219</v>
      </c>
      <c r="H298" s="214">
        <v>637.46600000000001</v>
      </c>
      <c r="I298" s="215"/>
      <c r="J298" s="216">
        <f>ROUND(I298*H298,2)</f>
        <v>0</v>
      </c>
      <c r="K298" s="212" t="s">
        <v>150</v>
      </c>
      <c r="L298" s="44"/>
      <c r="M298" s="217" t="s">
        <v>1</v>
      </c>
      <c r="N298" s="218" t="s">
        <v>43</v>
      </c>
      <c r="O298" s="91"/>
      <c r="P298" s="219">
        <f>O298*H298</f>
        <v>0</v>
      </c>
      <c r="Q298" s="219">
        <v>0</v>
      </c>
      <c r="R298" s="219">
        <f>Q298*H298</f>
        <v>0</v>
      </c>
      <c r="S298" s="219">
        <v>0</v>
      </c>
      <c r="T298" s="220">
        <f>S298*H298</f>
        <v>0</v>
      </c>
      <c r="U298" s="38"/>
      <c r="V298" s="38"/>
      <c r="W298" s="38"/>
      <c r="X298" s="38"/>
      <c r="Y298" s="38"/>
      <c r="Z298" s="38"/>
      <c r="AA298" s="38"/>
      <c r="AB298" s="38"/>
      <c r="AC298" s="38"/>
      <c r="AD298" s="38"/>
      <c r="AE298" s="38"/>
      <c r="AR298" s="221" t="s">
        <v>136</v>
      </c>
      <c r="AT298" s="221" t="s">
        <v>131</v>
      </c>
      <c r="AU298" s="221" t="s">
        <v>86</v>
      </c>
      <c r="AY298" s="17" t="s">
        <v>130</v>
      </c>
      <c r="BE298" s="222">
        <f>IF(N298="základní",J298,0)</f>
        <v>0</v>
      </c>
      <c r="BF298" s="222">
        <f>IF(N298="snížená",J298,0)</f>
        <v>0</v>
      </c>
      <c r="BG298" s="222">
        <f>IF(N298="zákl. přenesená",J298,0)</f>
        <v>0</v>
      </c>
      <c r="BH298" s="222">
        <f>IF(N298="sníž. přenesená",J298,0)</f>
        <v>0</v>
      </c>
      <c r="BI298" s="222">
        <f>IF(N298="nulová",J298,0)</f>
        <v>0</v>
      </c>
      <c r="BJ298" s="17" t="s">
        <v>86</v>
      </c>
      <c r="BK298" s="222">
        <f>ROUND(I298*H298,2)</f>
        <v>0</v>
      </c>
      <c r="BL298" s="17" t="s">
        <v>136</v>
      </c>
      <c r="BM298" s="221" t="s">
        <v>636</v>
      </c>
    </row>
    <row r="299" s="2" customFormat="1">
      <c r="A299" s="38"/>
      <c r="B299" s="39"/>
      <c r="C299" s="40"/>
      <c r="D299" s="223" t="s">
        <v>152</v>
      </c>
      <c r="E299" s="40"/>
      <c r="F299" s="224" t="s">
        <v>637</v>
      </c>
      <c r="G299" s="40"/>
      <c r="H299" s="40"/>
      <c r="I299" s="225"/>
      <c r="J299" s="40"/>
      <c r="K299" s="40"/>
      <c r="L299" s="44"/>
      <c r="M299" s="261"/>
      <c r="N299" s="262"/>
      <c r="O299" s="263"/>
      <c r="P299" s="263"/>
      <c r="Q299" s="263"/>
      <c r="R299" s="263"/>
      <c r="S299" s="263"/>
      <c r="T299" s="264"/>
      <c r="U299" s="38"/>
      <c r="V299" s="38"/>
      <c r="W299" s="38"/>
      <c r="X299" s="38"/>
      <c r="Y299" s="38"/>
      <c r="Z299" s="38"/>
      <c r="AA299" s="38"/>
      <c r="AB299" s="38"/>
      <c r="AC299" s="38"/>
      <c r="AD299" s="38"/>
      <c r="AE299" s="38"/>
      <c r="AT299" s="17" t="s">
        <v>152</v>
      </c>
      <c r="AU299" s="17" t="s">
        <v>86</v>
      </c>
    </row>
    <row r="300" s="2" customFormat="1" ht="6.96" customHeight="1">
      <c r="A300" s="38"/>
      <c r="B300" s="66"/>
      <c r="C300" s="67"/>
      <c r="D300" s="67"/>
      <c r="E300" s="67"/>
      <c r="F300" s="67"/>
      <c r="G300" s="67"/>
      <c r="H300" s="67"/>
      <c r="I300" s="67"/>
      <c r="J300" s="67"/>
      <c r="K300" s="67"/>
      <c r="L300" s="44"/>
      <c r="M300" s="38"/>
      <c r="O300" s="38"/>
      <c r="P300" s="38"/>
      <c r="Q300" s="38"/>
      <c r="R300" s="38"/>
      <c r="S300" s="38"/>
      <c r="T300" s="38"/>
      <c r="U300" s="38"/>
      <c r="V300" s="38"/>
      <c r="W300" s="38"/>
      <c r="X300" s="38"/>
      <c r="Y300" s="38"/>
      <c r="Z300" s="38"/>
      <c r="AA300" s="38"/>
      <c r="AB300" s="38"/>
      <c r="AC300" s="38"/>
      <c r="AD300" s="38"/>
      <c r="AE300" s="38"/>
    </row>
  </sheetData>
  <sheetProtection sheet="1" autoFilter="0" formatColumns="0" formatRows="0" objects="1" scenarios="1" spinCount="100000" saltValue="grrugCRF8qJS0MCJTi4sWRoR+M2E2ZQTBFePg9ZqLwvG2A3eS+UEuimGZRbT6DFi28fuEnkYIheE7890sTcn0w==" hashValue="3RKShvQFNiOPXeNPu/9t60jJReejlmPog529NpSCdvICfrRMHY4Nn8HlNlw5gdn4uPl9r2nfImF4UJZqd4pX+w==" algorithmName="SHA-512" password="DD28"/>
  <autoFilter ref="C120:K299"/>
  <mergeCells count="9">
    <mergeCell ref="E7:H7"/>
    <mergeCell ref="E9:H9"/>
    <mergeCell ref="E18:H18"/>
    <mergeCell ref="E27:H27"/>
    <mergeCell ref="E85:H85"/>
    <mergeCell ref="E87:H87"/>
    <mergeCell ref="E111:H111"/>
    <mergeCell ref="E113:H113"/>
    <mergeCell ref="L2:V2"/>
  </mergeCells>
  <hyperlinks>
    <hyperlink ref="F124" r:id="rId1" display="https://podminky.urs.cz/item/CS_URS_2026_01/121151123"/>
    <hyperlink ref="F128" r:id="rId2" display="https://podminky.urs.cz/item/CS_URS_2026_01/122252204"/>
    <hyperlink ref="F132" r:id="rId3" display="https://podminky.urs.cz/item/CS_URS_2026_01/174151101"/>
    <hyperlink ref="F134" r:id="rId4" display="https://podminky.urs.cz/item/CS_URS_2026_01/181951114"/>
    <hyperlink ref="F136" r:id="rId5" display="https://podminky.urs.cz/item/CS_URS_2026_01/116951201"/>
    <hyperlink ref="F139" r:id="rId6" display="https://podminky.urs.cz/item/CS_URS_2026_01/181351113"/>
    <hyperlink ref="F149" r:id="rId7" display="https://podminky.urs.cz/item/CS_URS_2026_01/564851111"/>
    <hyperlink ref="F157" r:id="rId8" display="https://podminky.urs.cz/item/CS_URS_2026_01/564861011"/>
    <hyperlink ref="F165" r:id="rId9" display="https://podminky.urs.cz/item/CS_URS_2026_01/565145111"/>
    <hyperlink ref="F171" r:id="rId10" display="https://podminky.urs.cz/item/CS_URS_2026_01/567123110"/>
    <hyperlink ref="F177" r:id="rId11" display="https://podminky.urs.cz/item/CS_URS_2026_01/573111112"/>
    <hyperlink ref="F183" r:id="rId12" display="https://podminky.urs.cz/item/CS_URS_2026_01/573231106"/>
    <hyperlink ref="F189" r:id="rId13" display="https://podminky.urs.cz/item/CS_URS_2026_01/577134111"/>
    <hyperlink ref="F195" r:id="rId14" display="https://podminky.urs.cz/item/CS_URS_2026_01/596212353"/>
    <hyperlink ref="F203" r:id="rId15" display="https://podminky.urs.cz/item/CS_URS_2026_01/596211253"/>
    <hyperlink ref="F213" r:id="rId16" display="https://podminky.urs.cz/item/CS_URS_2026_01/914111111"/>
    <hyperlink ref="F218" r:id="rId17" display="https://podminky.urs.cz/item/CS_URS_2026_01/914511111"/>
    <hyperlink ref="F223" r:id="rId18" display="https://podminky.urs.cz/item/CS_URS_2026_01/916131213"/>
    <hyperlink ref="F233" r:id="rId19" display="https://podminky.urs.cz/item/CS_URS_2026_01/916331112"/>
    <hyperlink ref="F240" r:id="rId20" display="https://podminky.urs.cz/item/CS_URS_2026_01/919111222"/>
    <hyperlink ref="F246" r:id="rId21" display="https://podminky.urs.cz/item/CS_URS_2026_01/919122121"/>
    <hyperlink ref="F265" r:id="rId22" display="https://podminky.urs.cz/item/CS_URS_2026_01/919726123"/>
    <hyperlink ref="F269" r:id="rId23" display="https://podminky.urs.cz/item/CS_URS_2026_01/175151101"/>
    <hyperlink ref="F276" r:id="rId24" display="https://podminky.urs.cz/item/CS_URS_2026_01/212755214"/>
    <hyperlink ref="F280" r:id="rId25" display="https://podminky.urs.cz/item/CS_URS_2026_01/212755214.1"/>
    <hyperlink ref="F284" r:id="rId26" display="https://podminky.urs.cz/item/CS_URS_2026_01/212755R"/>
    <hyperlink ref="F289" r:id="rId27" display="https://podminky.urs.cz/item/CS_URS_2026_01/711161175"/>
    <hyperlink ref="F299" r:id="rId28" display="https://podminky.urs.cz/item/CS_URS_2026_01/998223011"/>
  </hyperlinks>
  <pageMargins left="0.39375" right="0.39375" top="0.39375" bottom="0.39375" header="0" footer="0"/>
  <pageSetup paperSize="9" orientation="portrait" blackAndWhite="1" fitToHeight="100"/>
  <headerFooter>
    <oddFooter>&amp;CStrana &amp;P z &amp;N</oddFooter>
  </headerFooter>
  <drawing r:id="rId29"/>
</worksheet>
</file>

<file path=xl/worksheets/sheet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103</v>
      </c>
    </row>
    <row r="3" s="1" customFormat="1" ht="6.96" customHeight="1">
      <c r="B3" s="136"/>
      <c r="C3" s="137"/>
      <c r="D3" s="137"/>
      <c r="E3" s="137"/>
      <c r="F3" s="137"/>
      <c r="G3" s="137"/>
      <c r="H3" s="137"/>
      <c r="I3" s="137"/>
      <c r="J3" s="137"/>
      <c r="K3" s="137"/>
      <c r="L3" s="20"/>
      <c r="AT3" s="17" t="s">
        <v>88</v>
      </c>
    </row>
    <row r="4" s="1" customFormat="1" ht="24.96" customHeight="1">
      <c r="B4" s="20"/>
      <c r="D4" s="138" t="s">
        <v>104</v>
      </c>
      <c r="L4" s="20"/>
      <c r="M4" s="139" t="s">
        <v>10</v>
      </c>
      <c r="AT4" s="17" t="s">
        <v>4</v>
      </c>
    </row>
    <row r="5" s="1" customFormat="1" ht="6.96" customHeight="1">
      <c r="B5" s="20"/>
      <c r="L5" s="20"/>
    </row>
    <row r="6" s="1" customFormat="1" ht="12" customHeight="1">
      <c r="B6" s="20"/>
      <c r="D6" s="140" t="s">
        <v>16</v>
      </c>
      <c r="L6" s="20"/>
    </row>
    <row r="7" s="1" customFormat="1" ht="16.5" customHeight="1">
      <c r="B7" s="20"/>
      <c r="E7" s="141" t="str">
        <f>'Rekapitulace stavby'!K6</f>
        <v>OPĚRNA STĚNA A KOMUNIKACE K MÁRNICI</v>
      </c>
      <c r="F7" s="140"/>
      <c r="G7" s="140"/>
      <c r="H7" s="140"/>
      <c r="L7" s="20"/>
    </row>
    <row r="8" s="2" customFormat="1" ht="12" customHeight="1">
      <c r="A8" s="38"/>
      <c r="B8" s="44"/>
      <c r="C8" s="38"/>
      <c r="D8" s="140" t="s">
        <v>105</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638</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18</v>
      </c>
      <c r="E11" s="38"/>
      <c r="F11" s="143" t="s">
        <v>1</v>
      </c>
      <c r="G11" s="38"/>
      <c r="H11" s="38"/>
      <c r="I11" s="140" t="s">
        <v>19</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20</v>
      </c>
      <c r="E12" s="38"/>
      <c r="F12" s="143" t="s">
        <v>21</v>
      </c>
      <c r="G12" s="38"/>
      <c r="H12" s="38"/>
      <c r="I12" s="140" t="s">
        <v>22</v>
      </c>
      <c r="J12" s="144" t="str">
        <f>'Rekapitulace stavby'!AN8</f>
        <v>19. 3. 2026</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24</v>
      </c>
      <c r="E14" s="38"/>
      <c r="F14" s="38"/>
      <c r="G14" s="38"/>
      <c r="H14" s="38"/>
      <c r="I14" s="140" t="s">
        <v>25</v>
      </c>
      <c r="J14" s="143" t="str">
        <f>IF('Rekapitulace stavby'!AN10="","",'Rekapitulace stavby'!AN10)</f>
        <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tr">
        <f>IF('Rekapitulace stavby'!E11="","",'Rekapitulace stavby'!E11)</f>
        <v xml:space="preserve"> </v>
      </c>
      <c r="F15" s="38"/>
      <c r="G15" s="38"/>
      <c r="H15" s="38"/>
      <c r="I15" s="140" t="s">
        <v>27</v>
      </c>
      <c r="J15" s="143" t="str">
        <f>IF('Rekapitulace stavby'!AN11="","",'Rekapitulace stavby'!AN11)</f>
        <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28</v>
      </c>
      <c r="E17" s="38"/>
      <c r="F17" s="38"/>
      <c r="G17" s="38"/>
      <c r="H17" s="38"/>
      <c r="I17" s="140"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27</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30</v>
      </c>
      <c r="E20" s="38"/>
      <c r="F20" s="38"/>
      <c r="G20" s="38"/>
      <c r="H20" s="38"/>
      <c r="I20" s="140" t="s">
        <v>25</v>
      </c>
      <c r="J20" s="143" t="s">
        <v>31</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
        <v>32</v>
      </c>
      <c r="F21" s="38"/>
      <c r="G21" s="38"/>
      <c r="H21" s="38"/>
      <c r="I21" s="140" t="s">
        <v>27</v>
      </c>
      <c r="J21" s="143" t="s">
        <v>33</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35</v>
      </c>
      <c r="E23" s="38"/>
      <c r="F23" s="38"/>
      <c r="G23" s="38"/>
      <c r="H23" s="38"/>
      <c r="I23" s="140" t="s">
        <v>25</v>
      </c>
      <c r="J23" s="143" t="s">
        <v>31</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
        <v>32</v>
      </c>
      <c r="F24" s="38"/>
      <c r="G24" s="38"/>
      <c r="H24" s="38"/>
      <c r="I24" s="140" t="s">
        <v>27</v>
      </c>
      <c r="J24" s="143" t="s">
        <v>33</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36</v>
      </c>
      <c r="E26" s="38"/>
      <c r="F26" s="38"/>
      <c r="G26" s="38"/>
      <c r="H26" s="38"/>
      <c r="I26" s="38"/>
      <c r="J26" s="38"/>
      <c r="K26" s="38"/>
      <c r="L26" s="63"/>
      <c r="S26" s="38"/>
      <c r="T26" s="38"/>
      <c r="U26" s="38"/>
      <c r="V26" s="38"/>
      <c r="W26" s="38"/>
      <c r="X26" s="38"/>
      <c r="Y26" s="38"/>
      <c r="Z26" s="38"/>
      <c r="AA26" s="38"/>
      <c r="AB26" s="38"/>
      <c r="AC26" s="38"/>
      <c r="AD26" s="38"/>
      <c r="AE26" s="38"/>
    </row>
    <row r="27" s="8" customFormat="1" ht="143.25" customHeight="1">
      <c r="A27" s="145"/>
      <c r="B27" s="146"/>
      <c r="C27" s="145"/>
      <c r="D27" s="145"/>
      <c r="E27" s="147" t="s">
        <v>37</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38</v>
      </c>
      <c r="E30" s="38"/>
      <c r="F30" s="38"/>
      <c r="G30" s="38"/>
      <c r="H30" s="38"/>
      <c r="I30" s="38"/>
      <c r="J30" s="151">
        <f>ROUND(J120,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40</v>
      </c>
      <c r="G32" s="38"/>
      <c r="H32" s="38"/>
      <c r="I32" s="152" t="s">
        <v>39</v>
      </c>
      <c r="J32" s="152" t="s">
        <v>41</v>
      </c>
      <c r="K32" s="38"/>
      <c r="L32" s="63"/>
      <c r="S32" s="38"/>
      <c r="T32" s="38"/>
      <c r="U32" s="38"/>
      <c r="V32" s="38"/>
      <c r="W32" s="38"/>
      <c r="X32" s="38"/>
      <c r="Y32" s="38"/>
      <c r="Z32" s="38"/>
      <c r="AA32" s="38"/>
      <c r="AB32" s="38"/>
      <c r="AC32" s="38"/>
      <c r="AD32" s="38"/>
      <c r="AE32" s="38"/>
    </row>
    <row r="33" s="2" customFormat="1" ht="14.4" customHeight="1">
      <c r="A33" s="38"/>
      <c r="B33" s="44"/>
      <c r="C33" s="38"/>
      <c r="D33" s="153" t="s">
        <v>42</v>
      </c>
      <c r="E33" s="140" t="s">
        <v>43</v>
      </c>
      <c r="F33" s="154">
        <f>ROUND((SUM(BE120:BE146)),  2)</f>
        <v>0</v>
      </c>
      <c r="G33" s="38"/>
      <c r="H33" s="38"/>
      <c r="I33" s="155">
        <v>0.20999999999999999</v>
      </c>
      <c r="J33" s="154">
        <f>ROUND(((SUM(BE120:BE146))*I33),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44</v>
      </c>
      <c r="F34" s="154">
        <f>ROUND((SUM(BF120:BF146)),  2)</f>
        <v>0</v>
      </c>
      <c r="G34" s="38"/>
      <c r="H34" s="38"/>
      <c r="I34" s="155">
        <v>0.12</v>
      </c>
      <c r="J34" s="154">
        <f>ROUND(((SUM(BF120:BF146))*I34),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45</v>
      </c>
      <c r="F35" s="154">
        <f>ROUND((SUM(BG120:BG146)),  2)</f>
        <v>0</v>
      </c>
      <c r="G35" s="38"/>
      <c r="H35" s="38"/>
      <c r="I35" s="155">
        <v>0.20999999999999999</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46</v>
      </c>
      <c r="F36" s="154">
        <f>ROUND((SUM(BH120:BH146)),  2)</f>
        <v>0</v>
      </c>
      <c r="G36" s="38"/>
      <c r="H36" s="38"/>
      <c r="I36" s="155">
        <v>0.12</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47</v>
      </c>
      <c r="F37" s="154">
        <f>ROUND((SUM(BI120:BI146)),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48</v>
      </c>
      <c r="E39" s="158"/>
      <c r="F39" s="158"/>
      <c r="G39" s="159" t="s">
        <v>49</v>
      </c>
      <c r="H39" s="160" t="s">
        <v>50</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51</v>
      </c>
      <c r="E50" s="164"/>
      <c r="F50" s="164"/>
      <c r="G50" s="163" t="s">
        <v>52</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53</v>
      </c>
      <c r="E61" s="166"/>
      <c r="F61" s="167" t="s">
        <v>54</v>
      </c>
      <c r="G61" s="165" t="s">
        <v>53</v>
      </c>
      <c r="H61" s="166"/>
      <c r="I61" s="166"/>
      <c r="J61" s="168" t="s">
        <v>54</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55</v>
      </c>
      <c r="E65" s="169"/>
      <c r="F65" s="169"/>
      <c r="G65" s="163" t="s">
        <v>56</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53</v>
      </c>
      <c r="E76" s="166"/>
      <c r="F76" s="167" t="s">
        <v>54</v>
      </c>
      <c r="G76" s="165" t="s">
        <v>53</v>
      </c>
      <c r="H76" s="166"/>
      <c r="I76" s="166"/>
      <c r="J76" s="168" t="s">
        <v>54</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s="2" customFormat="1" ht="24.96" customHeight="1">
      <c r="A82" s="38"/>
      <c r="B82" s="39"/>
      <c r="C82" s="23" t="s">
        <v>107</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16.5" customHeight="1">
      <c r="A85" s="38"/>
      <c r="B85" s="39"/>
      <c r="C85" s="40"/>
      <c r="D85" s="40"/>
      <c r="E85" s="174" t="str">
        <f>E7</f>
        <v>OPĚRNA STĚNA A KOMUNIKACE K MÁRNICI</v>
      </c>
      <c r="F85" s="32"/>
      <c r="G85" s="32"/>
      <c r="H85" s="32"/>
      <c r="I85" s="40"/>
      <c r="J85" s="40"/>
      <c r="K85" s="40"/>
      <c r="L85" s="63"/>
      <c r="S85" s="38"/>
      <c r="T85" s="38"/>
      <c r="U85" s="38"/>
      <c r="V85" s="38"/>
      <c r="W85" s="38"/>
      <c r="X85" s="38"/>
      <c r="Y85" s="38"/>
      <c r="Z85" s="38"/>
      <c r="AA85" s="38"/>
      <c r="AB85" s="38"/>
      <c r="AC85" s="38"/>
      <c r="AD85" s="38"/>
      <c r="AE85" s="38"/>
    </row>
    <row r="86" s="2" customFormat="1" ht="12" customHeight="1">
      <c r="A86" s="38"/>
      <c r="B86" s="39"/>
      <c r="C86" s="32" t="s">
        <v>105</v>
      </c>
      <c r="D86" s="40"/>
      <c r="E86" s="40"/>
      <c r="F86" s="40"/>
      <c r="G86" s="40"/>
      <c r="H86" s="40"/>
      <c r="I86" s="40"/>
      <c r="J86" s="40"/>
      <c r="K86" s="40"/>
      <c r="L86" s="63"/>
      <c r="S86" s="38"/>
      <c r="T86" s="38"/>
      <c r="U86" s="38"/>
      <c r="V86" s="38"/>
      <c r="W86" s="38"/>
      <c r="X86" s="38"/>
      <c r="Y86" s="38"/>
      <c r="Z86" s="38"/>
      <c r="AA86" s="38"/>
      <c r="AB86" s="38"/>
      <c r="AC86" s="38"/>
      <c r="AD86" s="38"/>
      <c r="AE86" s="38"/>
    </row>
    <row r="87" s="2" customFormat="1" ht="16.5" customHeight="1">
      <c r="A87" s="38"/>
      <c r="B87" s="39"/>
      <c r="C87" s="40"/>
      <c r="D87" s="40"/>
      <c r="E87" s="76" t="str">
        <f>E9</f>
        <v>VRN - Vedlejší rozpočtové náklady</v>
      </c>
      <c r="F87" s="40"/>
      <c r="G87" s="40"/>
      <c r="H87" s="40"/>
      <c r="I87" s="40"/>
      <c r="J87" s="40"/>
      <c r="K87" s="40"/>
      <c r="L87" s="63"/>
      <c r="S87" s="38"/>
      <c r="T87" s="38"/>
      <c r="U87" s="38"/>
      <c r="V87" s="38"/>
      <c r="W87" s="38"/>
      <c r="X87" s="38"/>
      <c r="Y87" s="38"/>
      <c r="Z87" s="38"/>
      <c r="AA87" s="38"/>
      <c r="AB87" s="38"/>
      <c r="AC87" s="38"/>
      <c r="AD87" s="38"/>
      <c r="AE87" s="38"/>
    </row>
    <row r="88"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2" customHeight="1">
      <c r="A89" s="38"/>
      <c r="B89" s="39"/>
      <c r="C89" s="32" t="s">
        <v>20</v>
      </c>
      <c r="D89" s="40"/>
      <c r="E89" s="40"/>
      <c r="F89" s="27" t="str">
        <f>F12</f>
        <v>Rokycany</v>
      </c>
      <c r="G89" s="40"/>
      <c r="H89" s="40"/>
      <c r="I89" s="32" t="s">
        <v>22</v>
      </c>
      <c r="J89" s="79" t="str">
        <f>IF(J12="","",J12)</f>
        <v>19. 3. 2026</v>
      </c>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25.65" customHeight="1">
      <c r="A91" s="38"/>
      <c r="B91" s="39"/>
      <c r="C91" s="32" t="s">
        <v>24</v>
      </c>
      <c r="D91" s="40"/>
      <c r="E91" s="40"/>
      <c r="F91" s="27" t="str">
        <f>E15</f>
        <v xml:space="preserve"> </v>
      </c>
      <c r="G91" s="40"/>
      <c r="H91" s="40"/>
      <c r="I91" s="32" t="s">
        <v>30</v>
      </c>
      <c r="J91" s="36" t="str">
        <f>E21</f>
        <v>SIEBERT + TALAŠ, spol. s r.o.</v>
      </c>
      <c r="K91" s="40"/>
      <c r="L91" s="63"/>
      <c r="S91" s="38"/>
      <c r="T91" s="38"/>
      <c r="U91" s="38"/>
      <c r="V91" s="38"/>
      <c r="W91" s="38"/>
      <c r="X91" s="38"/>
      <c r="Y91" s="38"/>
      <c r="Z91" s="38"/>
      <c r="AA91" s="38"/>
      <c r="AB91" s="38"/>
      <c r="AC91" s="38"/>
      <c r="AD91" s="38"/>
      <c r="AE91" s="38"/>
    </row>
    <row r="92" s="2" customFormat="1" ht="25.65" customHeight="1">
      <c r="A92" s="38"/>
      <c r="B92" s="39"/>
      <c r="C92" s="32" t="s">
        <v>28</v>
      </c>
      <c r="D92" s="40"/>
      <c r="E92" s="40"/>
      <c r="F92" s="27" t="str">
        <f>IF(E18="","",E18)</f>
        <v>Vyplň údaj</v>
      </c>
      <c r="G92" s="40"/>
      <c r="H92" s="40"/>
      <c r="I92" s="32" t="s">
        <v>35</v>
      </c>
      <c r="J92" s="36" t="str">
        <f>E24</f>
        <v>SIEBERT + TALAŠ, spol. s r.o.</v>
      </c>
      <c r="K92" s="40"/>
      <c r="L92" s="63"/>
      <c r="S92" s="38"/>
      <c r="T92" s="38"/>
      <c r="U92" s="38"/>
      <c r="V92" s="38"/>
      <c r="W92" s="38"/>
      <c r="X92" s="38"/>
      <c r="Y92" s="38"/>
      <c r="Z92" s="38"/>
      <c r="AA92" s="38"/>
      <c r="AB92" s="38"/>
      <c r="AC92" s="38"/>
      <c r="AD92" s="38"/>
      <c r="AE92" s="38"/>
    </row>
    <row r="93"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s="2" customFormat="1" ht="29.28" customHeight="1">
      <c r="A94" s="38"/>
      <c r="B94" s="39"/>
      <c r="C94" s="175" t="s">
        <v>108</v>
      </c>
      <c r="D94" s="176"/>
      <c r="E94" s="176"/>
      <c r="F94" s="176"/>
      <c r="G94" s="176"/>
      <c r="H94" s="176"/>
      <c r="I94" s="176"/>
      <c r="J94" s="177" t="s">
        <v>109</v>
      </c>
      <c r="K94" s="176"/>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2.8" customHeight="1">
      <c r="A96" s="38"/>
      <c r="B96" s="39"/>
      <c r="C96" s="178" t="s">
        <v>110</v>
      </c>
      <c r="D96" s="40"/>
      <c r="E96" s="40"/>
      <c r="F96" s="40"/>
      <c r="G96" s="40"/>
      <c r="H96" s="40"/>
      <c r="I96" s="40"/>
      <c r="J96" s="110">
        <f>J120</f>
        <v>0</v>
      </c>
      <c r="K96" s="40"/>
      <c r="L96" s="63"/>
      <c r="S96" s="38"/>
      <c r="T96" s="38"/>
      <c r="U96" s="38"/>
      <c r="V96" s="38"/>
      <c r="W96" s="38"/>
      <c r="X96" s="38"/>
      <c r="Y96" s="38"/>
      <c r="Z96" s="38"/>
      <c r="AA96" s="38"/>
      <c r="AB96" s="38"/>
      <c r="AC96" s="38"/>
      <c r="AD96" s="38"/>
      <c r="AE96" s="38"/>
      <c r="AU96" s="17" t="s">
        <v>111</v>
      </c>
    </row>
    <row r="97" s="9" customFormat="1" ht="24.96" customHeight="1">
      <c r="A97" s="9"/>
      <c r="B97" s="179"/>
      <c r="C97" s="180"/>
      <c r="D97" s="181" t="s">
        <v>639</v>
      </c>
      <c r="E97" s="182"/>
      <c r="F97" s="182"/>
      <c r="G97" s="182"/>
      <c r="H97" s="182"/>
      <c r="I97" s="182"/>
      <c r="J97" s="183">
        <f>J121</f>
        <v>0</v>
      </c>
      <c r="K97" s="180"/>
      <c r="L97" s="184"/>
      <c r="S97" s="9"/>
      <c r="T97" s="9"/>
      <c r="U97" s="9"/>
      <c r="V97" s="9"/>
      <c r="W97" s="9"/>
      <c r="X97" s="9"/>
      <c r="Y97" s="9"/>
      <c r="Z97" s="9"/>
      <c r="AA97" s="9"/>
      <c r="AB97" s="9"/>
      <c r="AC97" s="9"/>
      <c r="AD97" s="9"/>
      <c r="AE97" s="9"/>
    </row>
    <row r="98" s="9" customFormat="1" ht="24.96" customHeight="1">
      <c r="A98" s="9"/>
      <c r="B98" s="179"/>
      <c r="C98" s="180"/>
      <c r="D98" s="181" t="s">
        <v>640</v>
      </c>
      <c r="E98" s="182"/>
      <c r="F98" s="182"/>
      <c r="G98" s="182"/>
      <c r="H98" s="182"/>
      <c r="I98" s="182"/>
      <c r="J98" s="183">
        <f>J134</f>
        <v>0</v>
      </c>
      <c r="K98" s="180"/>
      <c r="L98" s="184"/>
      <c r="S98" s="9"/>
      <c r="T98" s="9"/>
      <c r="U98" s="9"/>
      <c r="V98" s="9"/>
      <c r="W98" s="9"/>
      <c r="X98" s="9"/>
      <c r="Y98" s="9"/>
      <c r="Z98" s="9"/>
      <c r="AA98" s="9"/>
      <c r="AB98" s="9"/>
      <c r="AC98" s="9"/>
      <c r="AD98" s="9"/>
      <c r="AE98" s="9"/>
    </row>
    <row r="99" s="9" customFormat="1" ht="24.96" customHeight="1">
      <c r="A99" s="9"/>
      <c r="B99" s="179"/>
      <c r="C99" s="180"/>
      <c r="D99" s="181" t="s">
        <v>641</v>
      </c>
      <c r="E99" s="182"/>
      <c r="F99" s="182"/>
      <c r="G99" s="182"/>
      <c r="H99" s="182"/>
      <c r="I99" s="182"/>
      <c r="J99" s="183">
        <f>J140</f>
        <v>0</v>
      </c>
      <c r="K99" s="180"/>
      <c r="L99" s="184"/>
      <c r="S99" s="9"/>
      <c r="T99" s="9"/>
      <c r="U99" s="9"/>
      <c r="V99" s="9"/>
      <c r="W99" s="9"/>
      <c r="X99" s="9"/>
      <c r="Y99" s="9"/>
      <c r="Z99" s="9"/>
      <c r="AA99" s="9"/>
      <c r="AB99" s="9"/>
      <c r="AC99" s="9"/>
      <c r="AD99" s="9"/>
      <c r="AE99" s="9"/>
    </row>
    <row r="100" s="9" customFormat="1" ht="24.96" customHeight="1">
      <c r="A100" s="9"/>
      <c r="B100" s="179"/>
      <c r="C100" s="180"/>
      <c r="D100" s="181" t="s">
        <v>642</v>
      </c>
      <c r="E100" s="182"/>
      <c r="F100" s="182"/>
      <c r="G100" s="182"/>
      <c r="H100" s="182"/>
      <c r="I100" s="182"/>
      <c r="J100" s="183">
        <f>J143</f>
        <v>0</v>
      </c>
      <c r="K100" s="180"/>
      <c r="L100" s="184"/>
      <c r="S100" s="9"/>
      <c r="T100" s="9"/>
      <c r="U100" s="9"/>
      <c r="V100" s="9"/>
      <c r="W100" s="9"/>
      <c r="X100" s="9"/>
      <c r="Y100" s="9"/>
      <c r="Z100" s="9"/>
      <c r="AA100" s="9"/>
      <c r="AB100" s="9"/>
      <c r="AC100" s="9"/>
      <c r="AD100" s="9"/>
      <c r="AE100" s="9"/>
    </row>
    <row r="101" s="2" customFormat="1" ht="21.84" customHeight="1">
      <c r="A101" s="38"/>
      <c r="B101" s="39"/>
      <c r="C101" s="40"/>
      <c r="D101" s="40"/>
      <c r="E101" s="40"/>
      <c r="F101" s="40"/>
      <c r="G101" s="40"/>
      <c r="H101" s="40"/>
      <c r="I101" s="40"/>
      <c r="J101" s="40"/>
      <c r="K101" s="40"/>
      <c r="L101" s="63"/>
      <c r="S101" s="38"/>
      <c r="T101" s="38"/>
      <c r="U101" s="38"/>
      <c r="V101" s="38"/>
      <c r="W101" s="38"/>
      <c r="X101" s="38"/>
      <c r="Y101" s="38"/>
      <c r="Z101" s="38"/>
      <c r="AA101" s="38"/>
      <c r="AB101" s="38"/>
      <c r="AC101" s="38"/>
      <c r="AD101" s="38"/>
      <c r="AE101" s="38"/>
    </row>
    <row r="102" s="2" customFormat="1" ht="6.96" customHeight="1">
      <c r="A102" s="38"/>
      <c r="B102" s="66"/>
      <c r="C102" s="67"/>
      <c r="D102" s="67"/>
      <c r="E102" s="67"/>
      <c r="F102" s="67"/>
      <c r="G102" s="67"/>
      <c r="H102" s="67"/>
      <c r="I102" s="67"/>
      <c r="J102" s="67"/>
      <c r="K102" s="67"/>
      <c r="L102" s="63"/>
      <c r="S102" s="38"/>
      <c r="T102" s="38"/>
      <c r="U102" s="38"/>
      <c r="V102" s="38"/>
      <c r="W102" s="38"/>
      <c r="X102" s="38"/>
      <c r="Y102" s="38"/>
      <c r="Z102" s="38"/>
      <c r="AA102" s="38"/>
      <c r="AB102" s="38"/>
      <c r="AC102" s="38"/>
      <c r="AD102" s="38"/>
      <c r="AE102" s="38"/>
    </row>
    <row r="106" s="2" customFormat="1" ht="6.96" customHeight="1">
      <c r="A106" s="38"/>
      <c r="B106" s="68"/>
      <c r="C106" s="69"/>
      <c r="D106" s="69"/>
      <c r="E106" s="69"/>
      <c r="F106" s="69"/>
      <c r="G106" s="69"/>
      <c r="H106" s="69"/>
      <c r="I106" s="69"/>
      <c r="J106" s="69"/>
      <c r="K106" s="69"/>
      <c r="L106" s="63"/>
      <c r="S106" s="38"/>
      <c r="T106" s="38"/>
      <c r="U106" s="38"/>
      <c r="V106" s="38"/>
      <c r="W106" s="38"/>
      <c r="X106" s="38"/>
      <c r="Y106" s="38"/>
      <c r="Z106" s="38"/>
      <c r="AA106" s="38"/>
      <c r="AB106" s="38"/>
      <c r="AC106" s="38"/>
      <c r="AD106" s="38"/>
      <c r="AE106" s="38"/>
    </row>
    <row r="107" s="2" customFormat="1" ht="24.96" customHeight="1">
      <c r="A107" s="38"/>
      <c r="B107" s="39"/>
      <c r="C107" s="23" t="s">
        <v>116</v>
      </c>
      <c r="D107" s="40"/>
      <c r="E107" s="40"/>
      <c r="F107" s="40"/>
      <c r="G107" s="40"/>
      <c r="H107" s="40"/>
      <c r="I107" s="40"/>
      <c r="J107" s="40"/>
      <c r="K107" s="40"/>
      <c r="L107" s="63"/>
      <c r="S107" s="38"/>
      <c r="T107" s="38"/>
      <c r="U107" s="38"/>
      <c r="V107" s="38"/>
      <c r="W107" s="38"/>
      <c r="X107" s="38"/>
      <c r="Y107" s="38"/>
      <c r="Z107" s="38"/>
      <c r="AA107" s="38"/>
      <c r="AB107" s="38"/>
      <c r="AC107" s="38"/>
      <c r="AD107" s="38"/>
      <c r="AE107" s="38"/>
    </row>
    <row r="108" s="2" customFormat="1" ht="6.96" customHeight="1">
      <c r="A108" s="38"/>
      <c r="B108" s="39"/>
      <c r="C108" s="40"/>
      <c r="D108" s="40"/>
      <c r="E108" s="40"/>
      <c r="F108" s="40"/>
      <c r="G108" s="40"/>
      <c r="H108" s="40"/>
      <c r="I108" s="40"/>
      <c r="J108" s="40"/>
      <c r="K108" s="40"/>
      <c r="L108" s="63"/>
      <c r="S108" s="38"/>
      <c r="T108" s="38"/>
      <c r="U108" s="38"/>
      <c r="V108" s="38"/>
      <c r="W108" s="38"/>
      <c r="X108" s="38"/>
      <c r="Y108" s="38"/>
      <c r="Z108" s="38"/>
      <c r="AA108" s="38"/>
      <c r="AB108" s="38"/>
      <c r="AC108" s="38"/>
      <c r="AD108" s="38"/>
      <c r="AE108" s="38"/>
    </row>
    <row r="109" s="2" customFormat="1" ht="12" customHeight="1">
      <c r="A109" s="38"/>
      <c r="B109" s="39"/>
      <c r="C109" s="32" t="s">
        <v>16</v>
      </c>
      <c r="D109" s="40"/>
      <c r="E109" s="40"/>
      <c r="F109" s="40"/>
      <c r="G109" s="40"/>
      <c r="H109" s="40"/>
      <c r="I109" s="40"/>
      <c r="J109" s="40"/>
      <c r="K109" s="40"/>
      <c r="L109" s="63"/>
      <c r="S109" s="38"/>
      <c r="T109" s="38"/>
      <c r="U109" s="38"/>
      <c r="V109" s="38"/>
      <c r="W109" s="38"/>
      <c r="X109" s="38"/>
      <c r="Y109" s="38"/>
      <c r="Z109" s="38"/>
      <c r="AA109" s="38"/>
      <c r="AB109" s="38"/>
      <c r="AC109" s="38"/>
      <c r="AD109" s="38"/>
      <c r="AE109" s="38"/>
    </row>
    <row r="110" s="2" customFormat="1" ht="16.5" customHeight="1">
      <c r="A110" s="38"/>
      <c r="B110" s="39"/>
      <c r="C110" s="40"/>
      <c r="D110" s="40"/>
      <c r="E110" s="174" t="str">
        <f>E7</f>
        <v>OPĚRNA STĚNA A KOMUNIKACE K MÁRNICI</v>
      </c>
      <c r="F110" s="32"/>
      <c r="G110" s="32"/>
      <c r="H110" s="32"/>
      <c r="I110" s="40"/>
      <c r="J110" s="40"/>
      <c r="K110" s="40"/>
      <c r="L110" s="63"/>
      <c r="S110" s="38"/>
      <c r="T110" s="38"/>
      <c r="U110" s="38"/>
      <c r="V110" s="38"/>
      <c r="W110" s="38"/>
      <c r="X110" s="38"/>
      <c r="Y110" s="38"/>
      <c r="Z110" s="38"/>
      <c r="AA110" s="38"/>
      <c r="AB110" s="38"/>
      <c r="AC110" s="38"/>
      <c r="AD110" s="38"/>
      <c r="AE110" s="38"/>
    </row>
    <row r="111" s="2" customFormat="1" ht="12" customHeight="1">
      <c r="A111" s="38"/>
      <c r="B111" s="39"/>
      <c r="C111" s="32" t="s">
        <v>105</v>
      </c>
      <c r="D111" s="40"/>
      <c r="E111" s="40"/>
      <c r="F111" s="40"/>
      <c r="G111" s="40"/>
      <c r="H111" s="40"/>
      <c r="I111" s="40"/>
      <c r="J111" s="40"/>
      <c r="K111" s="40"/>
      <c r="L111" s="63"/>
      <c r="S111" s="38"/>
      <c r="T111" s="38"/>
      <c r="U111" s="38"/>
      <c r="V111" s="38"/>
      <c r="W111" s="38"/>
      <c r="X111" s="38"/>
      <c r="Y111" s="38"/>
      <c r="Z111" s="38"/>
      <c r="AA111" s="38"/>
      <c r="AB111" s="38"/>
      <c r="AC111" s="38"/>
      <c r="AD111" s="38"/>
      <c r="AE111" s="38"/>
    </row>
    <row r="112" s="2" customFormat="1" ht="16.5" customHeight="1">
      <c r="A112" s="38"/>
      <c r="B112" s="39"/>
      <c r="C112" s="40"/>
      <c r="D112" s="40"/>
      <c r="E112" s="76" t="str">
        <f>E9</f>
        <v>VRN - Vedlejší rozpočtové náklady</v>
      </c>
      <c r="F112" s="40"/>
      <c r="G112" s="40"/>
      <c r="H112" s="40"/>
      <c r="I112" s="40"/>
      <c r="J112" s="40"/>
      <c r="K112" s="40"/>
      <c r="L112" s="63"/>
      <c r="S112" s="38"/>
      <c r="T112" s="38"/>
      <c r="U112" s="38"/>
      <c r="V112" s="38"/>
      <c r="W112" s="38"/>
      <c r="X112" s="38"/>
      <c r="Y112" s="38"/>
      <c r="Z112" s="38"/>
      <c r="AA112" s="38"/>
      <c r="AB112" s="38"/>
      <c r="AC112" s="38"/>
      <c r="AD112" s="38"/>
      <c r="AE112" s="38"/>
    </row>
    <row r="113" s="2" customFormat="1" ht="6.96" customHeight="1">
      <c r="A113" s="38"/>
      <c r="B113" s="39"/>
      <c r="C113" s="40"/>
      <c r="D113" s="40"/>
      <c r="E113" s="40"/>
      <c r="F113" s="40"/>
      <c r="G113" s="40"/>
      <c r="H113" s="40"/>
      <c r="I113" s="40"/>
      <c r="J113" s="40"/>
      <c r="K113" s="40"/>
      <c r="L113" s="63"/>
      <c r="S113" s="38"/>
      <c r="T113" s="38"/>
      <c r="U113" s="38"/>
      <c r="V113" s="38"/>
      <c r="W113" s="38"/>
      <c r="X113" s="38"/>
      <c r="Y113" s="38"/>
      <c r="Z113" s="38"/>
      <c r="AA113" s="38"/>
      <c r="AB113" s="38"/>
      <c r="AC113" s="38"/>
      <c r="AD113" s="38"/>
      <c r="AE113" s="38"/>
    </row>
    <row r="114" s="2" customFormat="1" ht="12" customHeight="1">
      <c r="A114" s="38"/>
      <c r="B114" s="39"/>
      <c r="C114" s="32" t="s">
        <v>20</v>
      </c>
      <c r="D114" s="40"/>
      <c r="E114" s="40"/>
      <c r="F114" s="27" t="str">
        <f>F12</f>
        <v>Rokycany</v>
      </c>
      <c r="G114" s="40"/>
      <c r="H114" s="40"/>
      <c r="I114" s="32" t="s">
        <v>22</v>
      </c>
      <c r="J114" s="79" t="str">
        <f>IF(J12="","",J12)</f>
        <v>19. 3. 2026</v>
      </c>
      <c r="K114" s="40"/>
      <c r="L114" s="63"/>
      <c r="S114" s="38"/>
      <c r="T114" s="38"/>
      <c r="U114" s="38"/>
      <c r="V114" s="38"/>
      <c r="W114" s="38"/>
      <c r="X114" s="38"/>
      <c r="Y114" s="38"/>
      <c r="Z114" s="38"/>
      <c r="AA114" s="38"/>
      <c r="AB114" s="38"/>
      <c r="AC114" s="38"/>
      <c r="AD114" s="38"/>
      <c r="AE114" s="38"/>
    </row>
    <row r="115" s="2" customFormat="1" ht="6.96" customHeight="1">
      <c r="A115" s="38"/>
      <c r="B115" s="39"/>
      <c r="C115" s="40"/>
      <c r="D115" s="40"/>
      <c r="E115" s="40"/>
      <c r="F115" s="40"/>
      <c r="G115" s="40"/>
      <c r="H115" s="40"/>
      <c r="I115" s="40"/>
      <c r="J115" s="40"/>
      <c r="K115" s="40"/>
      <c r="L115" s="63"/>
      <c r="S115" s="38"/>
      <c r="T115" s="38"/>
      <c r="U115" s="38"/>
      <c r="V115" s="38"/>
      <c r="W115" s="38"/>
      <c r="X115" s="38"/>
      <c r="Y115" s="38"/>
      <c r="Z115" s="38"/>
      <c r="AA115" s="38"/>
      <c r="AB115" s="38"/>
      <c r="AC115" s="38"/>
      <c r="AD115" s="38"/>
      <c r="AE115" s="38"/>
    </row>
    <row r="116" s="2" customFormat="1" ht="25.65" customHeight="1">
      <c r="A116" s="38"/>
      <c r="B116" s="39"/>
      <c r="C116" s="32" t="s">
        <v>24</v>
      </c>
      <c r="D116" s="40"/>
      <c r="E116" s="40"/>
      <c r="F116" s="27" t="str">
        <f>E15</f>
        <v xml:space="preserve"> </v>
      </c>
      <c r="G116" s="40"/>
      <c r="H116" s="40"/>
      <c r="I116" s="32" t="s">
        <v>30</v>
      </c>
      <c r="J116" s="36" t="str">
        <f>E21</f>
        <v>SIEBERT + TALAŠ, spol. s r.o.</v>
      </c>
      <c r="K116" s="40"/>
      <c r="L116" s="63"/>
      <c r="S116" s="38"/>
      <c r="T116" s="38"/>
      <c r="U116" s="38"/>
      <c r="V116" s="38"/>
      <c r="W116" s="38"/>
      <c r="X116" s="38"/>
      <c r="Y116" s="38"/>
      <c r="Z116" s="38"/>
      <c r="AA116" s="38"/>
      <c r="AB116" s="38"/>
      <c r="AC116" s="38"/>
      <c r="AD116" s="38"/>
      <c r="AE116" s="38"/>
    </row>
    <row r="117" s="2" customFormat="1" ht="25.65" customHeight="1">
      <c r="A117" s="38"/>
      <c r="B117" s="39"/>
      <c r="C117" s="32" t="s">
        <v>28</v>
      </c>
      <c r="D117" s="40"/>
      <c r="E117" s="40"/>
      <c r="F117" s="27" t="str">
        <f>IF(E18="","",E18)</f>
        <v>Vyplň údaj</v>
      </c>
      <c r="G117" s="40"/>
      <c r="H117" s="40"/>
      <c r="I117" s="32" t="s">
        <v>35</v>
      </c>
      <c r="J117" s="36" t="str">
        <f>E24</f>
        <v>SIEBERT + TALAŠ, spol. s r.o.</v>
      </c>
      <c r="K117" s="40"/>
      <c r="L117" s="63"/>
      <c r="S117" s="38"/>
      <c r="T117" s="38"/>
      <c r="U117" s="38"/>
      <c r="V117" s="38"/>
      <c r="W117" s="38"/>
      <c r="X117" s="38"/>
      <c r="Y117" s="38"/>
      <c r="Z117" s="38"/>
      <c r="AA117" s="38"/>
      <c r="AB117" s="38"/>
      <c r="AC117" s="38"/>
      <c r="AD117" s="38"/>
      <c r="AE117" s="38"/>
    </row>
    <row r="118" s="2" customFormat="1" ht="10.32" customHeight="1">
      <c r="A118" s="38"/>
      <c r="B118" s="39"/>
      <c r="C118" s="40"/>
      <c r="D118" s="40"/>
      <c r="E118" s="40"/>
      <c r="F118" s="40"/>
      <c r="G118" s="40"/>
      <c r="H118" s="40"/>
      <c r="I118" s="40"/>
      <c r="J118" s="40"/>
      <c r="K118" s="40"/>
      <c r="L118" s="63"/>
      <c r="S118" s="38"/>
      <c r="T118" s="38"/>
      <c r="U118" s="38"/>
      <c r="V118" s="38"/>
      <c r="W118" s="38"/>
      <c r="X118" s="38"/>
      <c r="Y118" s="38"/>
      <c r="Z118" s="38"/>
      <c r="AA118" s="38"/>
      <c r="AB118" s="38"/>
      <c r="AC118" s="38"/>
      <c r="AD118" s="38"/>
      <c r="AE118" s="38"/>
    </row>
    <row r="119" s="10" customFormat="1" ht="29.28" customHeight="1">
      <c r="A119" s="185"/>
      <c r="B119" s="186"/>
      <c r="C119" s="187" t="s">
        <v>117</v>
      </c>
      <c r="D119" s="188" t="s">
        <v>63</v>
      </c>
      <c r="E119" s="188" t="s">
        <v>59</v>
      </c>
      <c r="F119" s="188" t="s">
        <v>60</v>
      </c>
      <c r="G119" s="188" t="s">
        <v>118</v>
      </c>
      <c r="H119" s="188" t="s">
        <v>119</v>
      </c>
      <c r="I119" s="188" t="s">
        <v>120</v>
      </c>
      <c r="J119" s="188" t="s">
        <v>109</v>
      </c>
      <c r="K119" s="189" t="s">
        <v>121</v>
      </c>
      <c r="L119" s="190"/>
      <c r="M119" s="100" t="s">
        <v>1</v>
      </c>
      <c r="N119" s="101" t="s">
        <v>42</v>
      </c>
      <c r="O119" s="101" t="s">
        <v>122</v>
      </c>
      <c r="P119" s="101" t="s">
        <v>123</v>
      </c>
      <c r="Q119" s="101" t="s">
        <v>124</v>
      </c>
      <c r="R119" s="101" t="s">
        <v>125</v>
      </c>
      <c r="S119" s="101" t="s">
        <v>126</v>
      </c>
      <c r="T119" s="102" t="s">
        <v>127</v>
      </c>
      <c r="U119" s="185"/>
      <c r="V119" s="185"/>
      <c r="W119" s="185"/>
      <c r="X119" s="185"/>
      <c r="Y119" s="185"/>
      <c r="Z119" s="185"/>
      <c r="AA119" s="185"/>
      <c r="AB119" s="185"/>
      <c r="AC119" s="185"/>
      <c r="AD119" s="185"/>
      <c r="AE119" s="185"/>
    </row>
    <row r="120" s="2" customFormat="1" ht="22.8" customHeight="1">
      <c r="A120" s="38"/>
      <c r="B120" s="39"/>
      <c r="C120" s="107" t="s">
        <v>128</v>
      </c>
      <c r="D120" s="40"/>
      <c r="E120" s="40"/>
      <c r="F120" s="40"/>
      <c r="G120" s="40"/>
      <c r="H120" s="40"/>
      <c r="I120" s="40"/>
      <c r="J120" s="191">
        <f>BK120</f>
        <v>0</v>
      </c>
      <c r="K120" s="40"/>
      <c r="L120" s="44"/>
      <c r="M120" s="103"/>
      <c r="N120" s="192"/>
      <c r="O120" s="104"/>
      <c r="P120" s="193">
        <f>P121+P134+P140+P143</f>
        <v>0</v>
      </c>
      <c r="Q120" s="104"/>
      <c r="R120" s="193">
        <f>R121+R134+R140+R143</f>
        <v>0</v>
      </c>
      <c r="S120" s="104"/>
      <c r="T120" s="194">
        <f>T121+T134+T140+T143</f>
        <v>0</v>
      </c>
      <c r="U120" s="38"/>
      <c r="V120" s="38"/>
      <c r="W120" s="38"/>
      <c r="X120" s="38"/>
      <c r="Y120" s="38"/>
      <c r="Z120" s="38"/>
      <c r="AA120" s="38"/>
      <c r="AB120" s="38"/>
      <c r="AC120" s="38"/>
      <c r="AD120" s="38"/>
      <c r="AE120" s="38"/>
      <c r="AT120" s="17" t="s">
        <v>77</v>
      </c>
      <c r="AU120" s="17" t="s">
        <v>111</v>
      </c>
      <c r="BK120" s="195">
        <f>BK121+BK134+BK140+BK143</f>
        <v>0</v>
      </c>
    </row>
    <row r="121" s="11" customFormat="1" ht="25.92" customHeight="1">
      <c r="A121" s="11"/>
      <c r="B121" s="196"/>
      <c r="C121" s="197"/>
      <c r="D121" s="198" t="s">
        <v>77</v>
      </c>
      <c r="E121" s="199" t="s">
        <v>643</v>
      </c>
      <c r="F121" s="199" t="s">
        <v>644</v>
      </c>
      <c r="G121" s="197"/>
      <c r="H121" s="197"/>
      <c r="I121" s="200"/>
      <c r="J121" s="201">
        <f>BK121</f>
        <v>0</v>
      </c>
      <c r="K121" s="197"/>
      <c r="L121" s="202"/>
      <c r="M121" s="203"/>
      <c r="N121" s="204"/>
      <c r="O121" s="204"/>
      <c r="P121" s="205">
        <f>SUM(P122:P133)</f>
        <v>0</v>
      </c>
      <c r="Q121" s="204"/>
      <c r="R121" s="205">
        <f>SUM(R122:R133)</f>
        <v>0</v>
      </c>
      <c r="S121" s="204"/>
      <c r="T121" s="206">
        <f>SUM(T122:T133)</f>
        <v>0</v>
      </c>
      <c r="U121" s="11"/>
      <c r="V121" s="11"/>
      <c r="W121" s="11"/>
      <c r="X121" s="11"/>
      <c r="Y121" s="11"/>
      <c r="Z121" s="11"/>
      <c r="AA121" s="11"/>
      <c r="AB121" s="11"/>
      <c r="AC121" s="11"/>
      <c r="AD121" s="11"/>
      <c r="AE121" s="11"/>
      <c r="AR121" s="207" t="s">
        <v>86</v>
      </c>
      <c r="AT121" s="208" t="s">
        <v>77</v>
      </c>
      <c r="AU121" s="208" t="s">
        <v>78</v>
      </c>
      <c r="AY121" s="207" t="s">
        <v>130</v>
      </c>
      <c r="BK121" s="209">
        <f>SUM(BK122:BK133)</f>
        <v>0</v>
      </c>
    </row>
    <row r="122" s="2" customFormat="1" ht="16.5" customHeight="1">
      <c r="A122" s="38"/>
      <c r="B122" s="39"/>
      <c r="C122" s="210" t="s">
        <v>86</v>
      </c>
      <c r="D122" s="210" t="s">
        <v>131</v>
      </c>
      <c r="E122" s="211" t="s">
        <v>645</v>
      </c>
      <c r="F122" s="212" t="s">
        <v>646</v>
      </c>
      <c r="G122" s="213" t="s">
        <v>271</v>
      </c>
      <c r="H122" s="214">
        <v>1</v>
      </c>
      <c r="I122" s="215"/>
      <c r="J122" s="216">
        <f>ROUND(I122*H122,2)</f>
        <v>0</v>
      </c>
      <c r="K122" s="212" t="s">
        <v>135</v>
      </c>
      <c r="L122" s="44"/>
      <c r="M122" s="217" t="s">
        <v>1</v>
      </c>
      <c r="N122" s="218" t="s">
        <v>43</v>
      </c>
      <c r="O122" s="91"/>
      <c r="P122" s="219">
        <f>O122*H122</f>
        <v>0</v>
      </c>
      <c r="Q122" s="219">
        <v>0</v>
      </c>
      <c r="R122" s="219">
        <f>Q122*H122</f>
        <v>0</v>
      </c>
      <c r="S122" s="219">
        <v>0</v>
      </c>
      <c r="T122" s="220">
        <f>S122*H122</f>
        <v>0</v>
      </c>
      <c r="U122" s="38"/>
      <c r="V122" s="38"/>
      <c r="W122" s="38"/>
      <c r="X122" s="38"/>
      <c r="Y122" s="38"/>
      <c r="Z122" s="38"/>
      <c r="AA122" s="38"/>
      <c r="AB122" s="38"/>
      <c r="AC122" s="38"/>
      <c r="AD122" s="38"/>
      <c r="AE122" s="38"/>
      <c r="AR122" s="221" t="s">
        <v>136</v>
      </c>
      <c r="AT122" s="221" t="s">
        <v>131</v>
      </c>
      <c r="AU122" s="221" t="s">
        <v>86</v>
      </c>
      <c r="AY122" s="17" t="s">
        <v>130</v>
      </c>
      <c r="BE122" s="222">
        <f>IF(N122="základní",J122,0)</f>
        <v>0</v>
      </c>
      <c r="BF122" s="222">
        <f>IF(N122="snížená",J122,0)</f>
        <v>0</v>
      </c>
      <c r="BG122" s="222">
        <f>IF(N122="zákl. přenesená",J122,0)</f>
        <v>0</v>
      </c>
      <c r="BH122" s="222">
        <f>IF(N122="sníž. přenesená",J122,0)</f>
        <v>0</v>
      </c>
      <c r="BI122" s="222">
        <f>IF(N122="nulová",J122,0)</f>
        <v>0</v>
      </c>
      <c r="BJ122" s="17" t="s">
        <v>86</v>
      </c>
      <c r="BK122" s="222">
        <f>ROUND(I122*H122,2)</f>
        <v>0</v>
      </c>
      <c r="BL122" s="17" t="s">
        <v>136</v>
      </c>
      <c r="BM122" s="221" t="s">
        <v>88</v>
      </c>
    </row>
    <row r="123" s="2" customFormat="1" ht="16.5" customHeight="1">
      <c r="A123" s="38"/>
      <c r="B123" s="39"/>
      <c r="C123" s="210" t="s">
        <v>88</v>
      </c>
      <c r="D123" s="210" t="s">
        <v>131</v>
      </c>
      <c r="E123" s="211" t="s">
        <v>647</v>
      </c>
      <c r="F123" s="212" t="s">
        <v>648</v>
      </c>
      <c r="G123" s="213" t="s">
        <v>271</v>
      </c>
      <c r="H123" s="214">
        <v>1</v>
      </c>
      <c r="I123" s="215"/>
      <c r="J123" s="216">
        <f>ROUND(I123*H123,2)</f>
        <v>0</v>
      </c>
      <c r="K123" s="212" t="s">
        <v>135</v>
      </c>
      <c r="L123" s="44"/>
      <c r="M123" s="217" t="s">
        <v>1</v>
      </c>
      <c r="N123" s="218" t="s">
        <v>43</v>
      </c>
      <c r="O123" s="91"/>
      <c r="P123" s="219">
        <f>O123*H123</f>
        <v>0</v>
      </c>
      <c r="Q123" s="219">
        <v>0</v>
      </c>
      <c r="R123" s="219">
        <f>Q123*H123</f>
        <v>0</v>
      </c>
      <c r="S123" s="219">
        <v>0</v>
      </c>
      <c r="T123" s="220">
        <f>S123*H123</f>
        <v>0</v>
      </c>
      <c r="U123" s="38"/>
      <c r="V123" s="38"/>
      <c r="W123" s="38"/>
      <c r="X123" s="38"/>
      <c r="Y123" s="38"/>
      <c r="Z123" s="38"/>
      <c r="AA123" s="38"/>
      <c r="AB123" s="38"/>
      <c r="AC123" s="38"/>
      <c r="AD123" s="38"/>
      <c r="AE123" s="38"/>
      <c r="AR123" s="221" t="s">
        <v>136</v>
      </c>
      <c r="AT123" s="221" t="s">
        <v>131</v>
      </c>
      <c r="AU123" s="221" t="s">
        <v>86</v>
      </c>
      <c r="AY123" s="17" t="s">
        <v>130</v>
      </c>
      <c r="BE123" s="222">
        <f>IF(N123="základní",J123,0)</f>
        <v>0</v>
      </c>
      <c r="BF123" s="222">
        <f>IF(N123="snížená",J123,0)</f>
        <v>0</v>
      </c>
      <c r="BG123" s="222">
        <f>IF(N123="zákl. přenesená",J123,0)</f>
        <v>0</v>
      </c>
      <c r="BH123" s="222">
        <f>IF(N123="sníž. přenesená",J123,0)</f>
        <v>0</v>
      </c>
      <c r="BI123" s="222">
        <f>IF(N123="nulová",J123,0)</f>
        <v>0</v>
      </c>
      <c r="BJ123" s="17" t="s">
        <v>86</v>
      </c>
      <c r="BK123" s="222">
        <f>ROUND(I123*H123,2)</f>
        <v>0</v>
      </c>
      <c r="BL123" s="17" t="s">
        <v>136</v>
      </c>
      <c r="BM123" s="221" t="s">
        <v>136</v>
      </c>
    </row>
    <row r="124" s="2" customFormat="1" ht="24.15" customHeight="1">
      <c r="A124" s="38"/>
      <c r="B124" s="39"/>
      <c r="C124" s="210" t="s">
        <v>139</v>
      </c>
      <c r="D124" s="210" t="s">
        <v>131</v>
      </c>
      <c r="E124" s="211" t="s">
        <v>649</v>
      </c>
      <c r="F124" s="212" t="s">
        <v>650</v>
      </c>
      <c r="G124" s="213" t="s">
        <v>271</v>
      </c>
      <c r="H124" s="214">
        <v>1</v>
      </c>
      <c r="I124" s="215"/>
      <c r="J124" s="216">
        <f>ROUND(I124*H124,2)</f>
        <v>0</v>
      </c>
      <c r="K124" s="212" t="s">
        <v>135</v>
      </c>
      <c r="L124" s="44"/>
      <c r="M124" s="217" t="s">
        <v>1</v>
      </c>
      <c r="N124" s="218" t="s">
        <v>43</v>
      </c>
      <c r="O124" s="91"/>
      <c r="P124" s="219">
        <f>O124*H124</f>
        <v>0</v>
      </c>
      <c r="Q124" s="219">
        <v>0</v>
      </c>
      <c r="R124" s="219">
        <f>Q124*H124</f>
        <v>0</v>
      </c>
      <c r="S124" s="219">
        <v>0</v>
      </c>
      <c r="T124" s="220">
        <f>S124*H124</f>
        <v>0</v>
      </c>
      <c r="U124" s="38"/>
      <c r="V124" s="38"/>
      <c r="W124" s="38"/>
      <c r="X124" s="38"/>
      <c r="Y124" s="38"/>
      <c r="Z124" s="38"/>
      <c r="AA124" s="38"/>
      <c r="AB124" s="38"/>
      <c r="AC124" s="38"/>
      <c r="AD124" s="38"/>
      <c r="AE124" s="38"/>
      <c r="AR124" s="221" t="s">
        <v>136</v>
      </c>
      <c r="AT124" s="221" t="s">
        <v>131</v>
      </c>
      <c r="AU124" s="221" t="s">
        <v>86</v>
      </c>
      <c r="AY124" s="17" t="s">
        <v>130</v>
      </c>
      <c r="BE124" s="222">
        <f>IF(N124="základní",J124,0)</f>
        <v>0</v>
      </c>
      <c r="BF124" s="222">
        <f>IF(N124="snížená",J124,0)</f>
        <v>0</v>
      </c>
      <c r="BG124" s="222">
        <f>IF(N124="zákl. přenesená",J124,0)</f>
        <v>0</v>
      </c>
      <c r="BH124" s="222">
        <f>IF(N124="sníž. přenesená",J124,0)</f>
        <v>0</v>
      </c>
      <c r="BI124" s="222">
        <f>IF(N124="nulová",J124,0)</f>
        <v>0</v>
      </c>
      <c r="BJ124" s="17" t="s">
        <v>86</v>
      </c>
      <c r="BK124" s="222">
        <f>ROUND(I124*H124,2)</f>
        <v>0</v>
      </c>
      <c r="BL124" s="17" t="s">
        <v>136</v>
      </c>
      <c r="BM124" s="221" t="s">
        <v>142</v>
      </c>
    </row>
    <row r="125" s="2" customFormat="1" ht="16.5" customHeight="1">
      <c r="A125" s="38"/>
      <c r="B125" s="39"/>
      <c r="C125" s="210" t="s">
        <v>136</v>
      </c>
      <c r="D125" s="210" t="s">
        <v>131</v>
      </c>
      <c r="E125" s="211" t="s">
        <v>651</v>
      </c>
      <c r="F125" s="212" t="s">
        <v>652</v>
      </c>
      <c r="G125" s="213" t="s">
        <v>271</v>
      </c>
      <c r="H125" s="214">
        <v>1</v>
      </c>
      <c r="I125" s="215"/>
      <c r="J125" s="216">
        <f>ROUND(I125*H125,2)</f>
        <v>0</v>
      </c>
      <c r="K125" s="212" t="s">
        <v>135</v>
      </c>
      <c r="L125" s="44"/>
      <c r="M125" s="217" t="s">
        <v>1</v>
      </c>
      <c r="N125" s="218" t="s">
        <v>43</v>
      </c>
      <c r="O125" s="91"/>
      <c r="P125" s="219">
        <f>O125*H125</f>
        <v>0</v>
      </c>
      <c r="Q125" s="219">
        <v>0</v>
      </c>
      <c r="R125" s="219">
        <f>Q125*H125</f>
        <v>0</v>
      </c>
      <c r="S125" s="219">
        <v>0</v>
      </c>
      <c r="T125" s="220">
        <f>S125*H125</f>
        <v>0</v>
      </c>
      <c r="U125" s="38"/>
      <c r="V125" s="38"/>
      <c r="W125" s="38"/>
      <c r="X125" s="38"/>
      <c r="Y125" s="38"/>
      <c r="Z125" s="38"/>
      <c r="AA125" s="38"/>
      <c r="AB125" s="38"/>
      <c r="AC125" s="38"/>
      <c r="AD125" s="38"/>
      <c r="AE125" s="38"/>
      <c r="AR125" s="221" t="s">
        <v>136</v>
      </c>
      <c r="AT125" s="221" t="s">
        <v>131</v>
      </c>
      <c r="AU125" s="221" t="s">
        <v>86</v>
      </c>
      <c r="AY125" s="17" t="s">
        <v>130</v>
      </c>
      <c r="BE125" s="222">
        <f>IF(N125="základní",J125,0)</f>
        <v>0</v>
      </c>
      <c r="BF125" s="222">
        <f>IF(N125="snížená",J125,0)</f>
        <v>0</v>
      </c>
      <c r="BG125" s="222">
        <f>IF(N125="zákl. přenesená",J125,0)</f>
        <v>0</v>
      </c>
      <c r="BH125" s="222">
        <f>IF(N125="sníž. přenesená",J125,0)</f>
        <v>0</v>
      </c>
      <c r="BI125" s="222">
        <f>IF(N125="nulová",J125,0)</f>
        <v>0</v>
      </c>
      <c r="BJ125" s="17" t="s">
        <v>86</v>
      </c>
      <c r="BK125" s="222">
        <f>ROUND(I125*H125,2)</f>
        <v>0</v>
      </c>
      <c r="BL125" s="17" t="s">
        <v>136</v>
      </c>
      <c r="BM125" s="221" t="s">
        <v>145</v>
      </c>
    </row>
    <row r="126" s="2" customFormat="1" ht="16.5" customHeight="1">
      <c r="A126" s="38"/>
      <c r="B126" s="39"/>
      <c r="C126" s="210" t="s">
        <v>146</v>
      </c>
      <c r="D126" s="210" t="s">
        <v>131</v>
      </c>
      <c r="E126" s="211" t="s">
        <v>653</v>
      </c>
      <c r="F126" s="212" t="s">
        <v>654</v>
      </c>
      <c r="G126" s="213" t="s">
        <v>271</v>
      </c>
      <c r="H126" s="214">
        <v>1</v>
      </c>
      <c r="I126" s="215"/>
      <c r="J126" s="216">
        <f>ROUND(I126*H126,2)</f>
        <v>0</v>
      </c>
      <c r="K126" s="212" t="s">
        <v>135</v>
      </c>
      <c r="L126" s="44"/>
      <c r="M126" s="217" t="s">
        <v>1</v>
      </c>
      <c r="N126" s="218" t="s">
        <v>43</v>
      </c>
      <c r="O126" s="91"/>
      <c r="P126" s="219">
        <f>O126*H126</f>
        <v>0</v>
      </c>
      <c r="Q126" s="219">
        <v>0</v>
      </c>
      <c r="R126" s="219">
        <f>Q126*H126</f>
        <v>0</v>
      </c>
      <c r="S126" s="219">
        <v>0</v>
      </c>
      <c r="T126" s="220">
        <f>S126*H126</f>
        <v>0</v>
      </c>
      <c r="U126" s="38"/>
      <c r="V126" s="38"/>
      <c r="W126" s="38"/>
      <c r="X126" s="38"/>
      <c r="Y126" s="38"/>
      <c r="Z126" s="38"/>
      <c r="AA126" s="38"/>
      <c r="AB126" s="38"/>
      <c r="AC126" s="38"/>
      <c r="AD126" s="38"/>
      <c r="AE126" s="38"/>
      <c r="AR126" s="221" t="s">
        <v>136</v>
      </c>
      <c r="AT126" s="221" t="s">
        <v>131</v>
      </c>
      <c r="AU126" s="221" t="s">
        <v>86</v>
      </c>
      <c r="AY126" s="17" t="s">
        <v>130</v>
      </c>
      <c r="BE126" s="222">
        <f>IF(N126="základní",J126,0)</f>
        <v>0</v>
      </c>
      <c r="BF126" s="222">
        <f>IF(N126="snížená",J126,0)</f>
        <v>0</v>
      </c>
      <c r="BG126" s="222">
        <f>IF(N126="zákl. přenesená",J126,0)</f>
        <v>0</v>
      </c>
      <c r="BH126" s="222">
        <f>IF(N126="sníž. přenesená",J126,0)</f>
        <v>0</v>
      </c>
      <c r="BI126" s="222">
        <f>IF(N126="nulová",J126,0)</f>
        <v>0</v>
      </c>
      <c r="BJ126" s="17" t="s">
        <v>86</v>
      </c>
      <c r="BK126" s="222">
        <f>ROUND(I126*H126,2)</f>
        <v>0</v>
      </c>
      <c r="BL126" s="17" t="s">
        <v>136</v>
      </c>
      <c r="BM126" s="221" t="s">
        <v>151</v>
      </c>
    </row>
    <row r="127" s="2" customFormat="1" ht="44.25" customHeight="1">
      <c r="A127" s="38"/>
      <c r="B127" s="39"/>
      <c r="C127" s="210" t="s">
        <v>142</v>
      </c>
      <c r="D127" s="210" t="s">
        <v>131</v>
      </c>
      <c r="E127" s="211" t="s">
        <v>655</v>
      </c>
      <c r="F127" s="212" t="s">
        <v>656</v>
      </c>
      <c r="G127" s="213" t="s">
        <v>271</v>
      </c>
      <c r="H127" s="214">
        <v>1</v>
      </c>
      <c r="I127" s="215"/>
      <c r="J127" s="216">
        <f>ROUND(I127*H127,2)</f>
        <v>0</v>
      </c>
      <c r="K127" s="212" t="s">
        <v>135</v>
      </c>
      <c r="L127" s="44"/>
      <c r="M127" s="217" t="s">
        <v>1</v>
      </c>
      <c r="N127" s="218" t="s">
        <v>43</v>
      </c>
      <c r="O127" s="91"/>
      <c r="P127" s="219">
        <f>O127*H127</f>
        <v>0</v>
      </c>
      <c r="Q127" s="219">
        <v>0</v>
      </c>
      <c r="R127" s="219">
        <f>Q127*H127</f>
        <v>0</v>
      </c>
      <c r="S127" s="219">
        <v>0</v>
      </c>
      <c r="T127" s="220">
        <f>S127*H127</f>
        <v>0</v>
      </c>
      <c r="U127" s="38"/>
      <c r="V127" s="38"/>
      <c r="W127" s="38"/>
      <c r="X127" s="38"/>
      <c r="Y127" s="38"/>
      <c r="Z127" s="38"/>
      <c r="AA127" s="38"/>
      <c r="AB127" s="38"/>
      <c r="AC127" s="38"/>
      <c r="AD127" s="38"/>
      <c r="AE127" s="38"/>
      <c r="AR127" s="221" t="s">
        <v>136</v>
      </c>
      <c r="AT127" s="221" t="s">
        <v>131</v>
      </c>
      <c r="AU127" s="221" t="s">
        <v>86</v>
      </c>
      <c r="AY127" s="17" t="s">
        <v>130</v>
      </c>
      <c r="BE127" s="222">
        <f>IF(N127="základní",J127,0)</f>
        <v>0</v>
      </c>
      <c r="BF127" s="222">
        <f>IF(N127="snížená",J127,0)</f>
        <v>0</v>
      </c>
      <c r="BG127" s="222">
        <f>IF(N127="zákl. přenesená",J127,0)</f>
        <v>0</v>
      </c>
      <c r="BH127" s="222">
        <f>IF(N127="sníž. přenesená",J127,0)</f>
        <v>0</v>
      </c>
      <c r="BI127" s="222">
        <f>IF(N127="nulová",J127,0)</f>
        <v>0</v>
      </c>
      <c r="BJ127" s="17" t="s">
        <v>86</v>
      </c>
      <c r="BK127" s="222">
        <f>ROUND(I127*H127,2)</f>
        <v>0</v>
      </c>
      <c r="BL127" s="17" t="s">
        <v>136</v>
      </c>
      <c r="BM127" s="221" t="s">
        <v>8</v>
      </c>
    </row>
    <row r="128" s="2" customFormat="1" ht="37.8" customHeight="1">
      <c r="A128" s="38"/>
      <c r="B128" s="39"/>
      <c r="C128" s="210" t="s">
        <v>163</v>
      </c>
      <c r="D128" s="210" t="s">
        <v>131</v>
      </c>
      <c r="E128" s="211" t="s">
        <v>657</v>
      </c>
      <c r="F128" s="212" t="s">
        <v>658</v>
      </c>
      <c r="G128" s="213" t="s">
        <v>271</v>
      </c>
      <c r="H128" s="214">
        <v>1</v>
      </c>
      <c r="I128" s="215"/>
      <c r="J128" s="216">
        <f>ROUND(I128*H128,2)</f>
        <v>0</v>
      </c>
      <c r="K128" s="212" t="s">
        <v>135</v>
      </c>
      <c r="L128" s="44"/>
      <c r="M128" s="217" t="s">
        <v>1</v>
      </c>
      <c r="N128" s="218" t="s">
        <v>43</v>
      </c>
      <c r="O128" s="91"/>
      <c r="P128" s="219">
        <f>O128*H128</f>
        <v>0</v>
      </c>
      <c r="Q128" s="219">
        <v>0</v>
      </c>
      <c r="R128" s="219">
        <f>Q128*H128</f>
        <v>0</v>
      </c>
      <c r="S128" s="219">
        <v>0</v>
      </c>
      <c r="T128" s="220">
        <f>S128*H128</f>
        <v>0</v>
      </c>
      <c r="U128" s="38"/>
      <c r="V128" s="38"/>
      <c r="W128" s="38"/>
      <c r="X128" s="38"/>
      <c r="Y128" s="38"/>
      <c r="Z128" s="38"/>
      <c r="AA128" s="38"/>
      <c r="AB128" s="38"/>
      <c r="AC128" s="38"/>
      <c r="AD128" s="38"/>
      <c r="AE128" s="38"/>
      <c r="AR128" s="221" t="s">
        <v>136</v>
      </c>
      <c r="AT128" s="221" t="s">
        <v>131</v>
      </c>
      <c r="AU128" s="221" t="s">
        <v>86</v>
      </c>
      <c r="AY128" s="17" t="s">
        <v>130</v>
      </c>
      <c r="BE128" s="222">
        <f>IF(N128="základní",J128,0)</f>
        <v>0</v>
      </c>
      <c r="BF128" s="222">
        <f>IF(N128="snížená",J128,0)</f>
        <v>0</v>
      </c>
      <c r="BG128" s="222">
        <f>IF(N128="zákl. přenesená",J128,0)</f>
        <v>0</v>
      </c>
      <c r="BH128" s="222">
        <f>IF(N128="sníž. přenesená",J128,0)</f>
        <v>0</v>
      </c>
      <c r="BI128" s="222">
        <f>IF(N128="nulová",J128,0)</f>
        <v>0</v>
      </c>
      <c r="BJ128" s="17" t="s">
        <v>86</v>
      </c>
      <c r="BK128" s="222">
        <f>ROUND(I128*H128,2)</f>
        <v>0</v>
      </c>
      <c r="BL128" s="17" t="s">
        <v>136</v>
      </c>
      <c r="BM128" s="221" t="s">
        <v>166</v>
      </c>
    </row>
    <row r="129" s="2" customFormat="1" ht="16.5" customHeight="1">
      <c r="A129" s="38"/>
      <c r="B129" s="39"/>
      <c r="C129" s="210" t="s">
        <v>145</v>
      </c>
      <c r="D129" s="210" t="s">
        <v>131</v>
      </c>
      <c r="E129" s="211" t="s">
        <v>659</v>
      </c>
      <c r="F129" s="212" t="s">
        <v>660</v>
      </c>
      <c r="G129" s="213" t="s">
        <v>271</v>
      </c>
      <c r="H129" s="214">
        <v>1</v>
      </c>
      <c r="I129" s="215"/>
      <c r="J129" s="216">
        <f>ROUND(I129*H129,2)</f>
        <v>0</v>
      </c>
      <c r="K129" s="212" t="s">
        <v>135</v>
      </c>
      <c r="L129" s="44"/>
      <c r="M129" s="217" t="s">
        <v>1</v>
      </c>
      <c r="N129" s="218" t="s">
        <v>43</v>
      </c>
      <c r="O129" s="91"/>
      <c r="P129" s="219">
        <f>O129*H129</f>
        <v>0</v>
      </c>
      <c r="Q129" s="219">
        <v>0</v>
      </c>
      <c r="R129" s="219">
        <f>Q129*H129</f>
        <v>0</v>
      </c>
      <c r="S129" s="219">
        <v>0</v>
      </c>
      <c r="T129" s="220">
        <f>S129*H129</f>
        <v>0</v>
      </c>
      <c r="U129" s="38"/>
      <c r="V129" s="38"/>
      <c r="W129" s="38"/>
      <c r="X129" s="38"/>
      <c r="Y129" s="38"/>
      <c r="Z129" s="38"/>
      <c r="AA129" s="38"/>
      <c r="AB129" s="38"/>
      <c r="AC129" s="38"/>
      <c r="AD129" s="38"/>
      <c r="AE129" s="38"/>
      <c r="AR129" s="221" t="s">
        <v>136</v>
      </c>
      <c r="AT129" s="221" t="s">
        <v>131</v>
      </c>
      <c r="AU129" s="221" t="s">
        <v>86</v>
      </c>
      <c r="AY129" s="17" t="s">
        <v>130</v>
      </c>
      <c r="BE129" s="222">
        <f>IF(N129="základní",J129,0)</f>
        <v>0</v>
      </c>
      <c r="BF129" s="222">
        <f>IF(N129="snížená",J129,0)</f>
        <v>0</v>
      </c>
      <c r="BG129" s="222">
        <f>IF(N129="zákl. přenesená",J129,0)</f>
        <v>0</v>
      </c>
      <c r="BH129" s="222">
        <f>IF(N129="sníž. přenesená",J129,0)</f>
        <v>0</v>
      </c>
      <c r="BI129" s="222">
        <f>IF(N129="nulová",J129,0)</f>
        <v>0</v>
      </c>
      <c r="BJ129" s="17" t="s">
        <v>86</v>
      </c>
      <c r="BK129" s="222">
        <f>ROUND(I129*H129,2)</f>
        <v>0</v>
      </c>
      <c r="BL129" s="17" t="s">
        <v>136</v>
      </c>
      <c r="BM129" s="221" t="s">
        <v>170</v>
      </c>
    </row>
    <row r="130" s="2" customFormat="1" ht="24.15" customHeight="1">
      <c r="A130" s="38"/>
      <c r="B130" s="39"/>
      <c r="C130" s="210" t="s">
        <v>173</v>
      </c>
      <c r="D130" s="210" t="s">
        <v>131</v>
      </c>
      <c r="E130" s="211" t="s">
        <v>661</v>
      </c>
      <c r="F130" s="212" t="s">
        <v>662</v>
      </c>
      <c r="G130" s="213" t="s">
        <v>271</v>
      </c>
      <c r="H130" s="214">
        <v>1</v>
      </c>
      <c r="I130" s="215"/>
      <c r="J130" s="216">
        <f>ROUND(I130*H130,2)</f>
        <v>0</v>
      </c>
      <c r="K130" s="212" t="s">
        <v>135</v>
      </c>
      <c r="L130" s="44"/>
      <c r="M130" s="217" t="s">
        <v>1</v>
      </c>
      <c r="N130" s="218" t="s">
        <v>43</v>
      </c>
      <c r="O130" s="91"/>
      <c r="P130" s="219">
        <f>O130*H130</f>
        <v>0</v>
      </c>
      <c r="Q130" s="219">
        <v>0</v>
      </c>
      <c r="R130" s="219">
        <f>Q130*H130</f>
        <v>0</v>
      </c>
      <c r="S130" s="219">
        <v>0</v>
      </c>
      <c r="T130" s="220">
        <f>S130*H130</f>
        <v>0</v>
      </c>
      <c r="U130" s="38"/>
      <c r="V130" s="38"/>
      <c r="W130" s="38"/>
      <c r="X130" s="38"/>
      <c r="Y130" s="38"/>
      <c r="Z130" s="38"/>
      <c r="AA130" s="38"/>
      <c r="AB130" s="38"/>
      <c r="AC130" s="38"/>
      <c r="AD130" s="38"/>
      <c r="AE130" s="38"/>
      <c r="AR130" s="221" t="s">
        <v>136</v>
      </c>
      <c r="AT130" s="221" t="s">
        <v>131</v>
      </c>
      <c r="AU130" s="221" t="s">
        <v>86</v>
      </c>
      <c r="AY130" s="17" t="s">
        <v>130</v>
      </c>
      <c r="BE130" s="222">
        <f>IF(N130="základní",J130,0)</f>
        <v>0</v>
      </c>
      <c r="BF130" s="222">
        <f>IF(N130="snížená",J130,0)</f>
        <v>0</v>
      </c>
      <c r="BG130" s="222">
        <f>IF(N130="zákl. přenesená",J130,0)</f>
        <v>0</v>
      </c>
      <c r="BH130" s="222">
        <f>IF(N130="sníž. přenesená",J130,0)</f>
        <v>0</v>
      </c>
      <c r="BI130" s="222">
        <f>IF(N130="nulová",J130,0)</f>
        <v>0</v>
      </c>
      <c r="BJ130" s="17" t="s">
        <v>86</v>
      </c>
      <c r="BK130" s="222">
        <f>ROUND(I130*H130,2)</f>
        <v>0</v>
      </c>
      <c r="BL130" s="17" t="s">
        <v>136</v>
      </c>
      <c r="BM130" s="221" t="s">
        <v>210</v>
      </c>
    </row>
    <row r="131" s="2" customFormat="1">
      <c r="A131" s="38"/>
      <c r="B131" s="39"/>
      <c r="C131" s="40"/>
      <c r="D131" s="230" t="s">
        <v>279</v>
      </c>
      <c r="E131" s="40"/>
      <c r="F131" s="265" t="s">
        <v>663</v>
      </c>
      <c r="G131" s="40"/>
      <c r="H131" s="40"/>
      <c r="I131" s="225"/>
      <c r="J131" s="40"/>
      <c r="K131" s="40"/>
      <c r="L131" s="44"/>
      <c r="M131" s="226"/>
      <c r="N131" s="227"/>
      <c r="O131" s="91"/>
      <c r="P131" s="91"/>
      <c r="Q131" s="91"/>
      <c r="R131" s="91"/>
      <c r="S131" s="91"/>
      <c r="T131" s="92"/>
      <c r="U131" s="38"/>
      <c r="V131" s="38"/>
      <c r="W131" s="38"/>
      <c r="X131" s="38"/>
      <c r="Y131" s="38"/>
      <c r="Z131" s="38"/>
      <c r="AA131" s="38"/>
      <c r="AB131" s="38"/>
      <c r="AC131" s="38"/>
      <c r="AD131" s="38"/>
      <c r="AE131" s="38"/>
      <c r="AT131" s="17" t="s">
        <v>279</v>
      </c>
      <c r="AU131" s="17" t="s">
        <v>86</v>
      </c>
    </row>
    <row r="132" s="2" customFormat="1" ht="44.25" customHeight="1">
      <c r="A132" s="38"/>
      <c r="B132" s="39"/>
      <c r="C132" s="210" t="s">
        <v>151</v>
      </c>
      <c r="D132" s="210" t="s">
        <v>131</v>
      </c>
      <c r="E132" s="211" t="s">
        <v>664</v>
      </c>
      <c r="F132" s="212" t="s">
        <v>665</v>
      </c>
      <c r="G132" s="213" t="s">
        <v>271</v>
      </c>
      <c r="H132" s="214">
        <v>1</v>
      </c>
      <c r="I132" s="215"/>
      <c r="J132" s="216">
        <f>ROUND(I132*H132,2)</f>
        <v>0</v>
      </c>
      <c r="K132" s="212" t="s">
        <v>135</v>
      </c>
      <c r="L132" s="44"/>
      <c r="M132" s="217" t="s">
        <v>1</v>
      </c>
      <c r="N132" s="218" t="s">
        <v>43</v>
      </c>
      <c r="O132" s="91"/>
      <c r="P132" s="219">
        <f>O132*H132</f>
        <v>0</v>
      </c>
      <c r="Q132" s="219">
        <v>0</v>
      </c>
      <c r="R132" s="219">
        <f>Q132*H132</f>
        <v>0</v>
      </c>
      <c r="S132" s="219">
        <v>0</v>
      </c>
      <c r="T132" s="220">
        <f>S132*H132</f>
        <v>0</v>
      </c>
      <c r="U132" s="38"/>
      <c r="V132" s="38"/>
      <c r="W132" s="38"/>
      <c r="X132" s="38"/>
      <c r="Y132" s="38"/>
      <c r="Z132" s="38"/>
      <c r="AA132" s="38"/>
      <c r="AB132" s="38"/>
      <c r="AC132" s="38"/>
      <c r="AD132" s="38"/>
      <c r="AE132" s="38"/>
      <c r="AR132" s="221" t="s">
        <v>136</v>
      </c>
      <c r="AT132" s="221" t="s">
        <v>131</v>
      </c>
      <c r="AU132" s="221" t="s">
        <v>86</v>
      </c>
      <c r="AY132" s="17" t="s">
        <v>130</v>
      </c>
      <c r="BE132" s="222">
        <f>IF(N132="základní",J132,0)</f>
        <v>0</v>
      </c>
      <c r="BF132" s="222">
        <f>IF(N132="snížená",J132,0)</f>
        <v>0</v>
      </c>
      <c r="BG132" s="222">
        <f>IF(N132="zákl. přenesená",J132,0)</f>
        <v>0</v>
      </c>
      <c r="BH132" s="222">
        <f>IF(N132="sníž. přenesená",J132,0)</f>
        <v>0</v>
      </c>
      <c r="BI132" s="222">
        <f>IF(N132="nulová",J132,0)</f>
        <v>0</v>
      </c>
      <c r="BJ132" s="17" t="s">
        <v>86</v>
      </c>
      <c r="BK132" s="222">
        <f>ROUND(I132*H132,2)</f>
        <v>0</v>
      </c>
      <c r="BL132" s="17" t="s">
        <v>136</v>
      </c>
      <c r="BM132" s="221" t="s">
        <v>214</v>
      </c>
    </row>
    <row r="133" s="2" customFormat="1" ht="16.5" customHeight="1">
      <c r="A133" s="38"/>
      <c r="B133" s="39"/>
      <c r="C133" s="210" t="s">
        <v>183</v>
      </c>
      <c r="D133" s="210" t="s">
        <v>131</v>
      </c>
      <c r="E133" s="211" t="s">
        <v>666</v>
      </c>
      <c r="F133" s="212" t="s">
        <v>667</v>
      </c>
      <c r="G133" s="213" t="s">
        <v>271</v>
      </c>
      <c r="H133" s="214">
        <v>1</v>
      </c>
      <c r="I133" s="215"/>
      <c r="J133" s="216">
        <f>ROUND(I133*H133,2)</f>
        <v>0</v>
      </c>
      <c r="K133" s="212" t="s">
        <v>135</v>
      </c>
      <c r="L133" s="44"/>
      <c r="M133" s="217" t="s">
        <v>1</v>
      </c>
      <c r="N133" s="218" t="s">
        <v>43</v>
      </c>
      <c r="O133" s="91"/>
      <c r="P133" s="219">
        <f>O133*H133</f>
        <v>0</v>
      </c>
      <c r="Q133" s="219">
        <v>0</v>
      </c>
      <c r="R133" s="219">
        <f>Q133*H133</f>
        <v>0</v>
      </c>
      <c r="S133" s="219">
        <v>0</v>
      </c>
      <c r="T133" s="220">
        <f>S133*H133</f>
        <v>0</v>
      </c>
      <c r="U133" s="38"/>
      <c r="V133" s="38"/>
      <c r="W133" s="38"/>
      <c r="X133" s="38"/>
      <c r="Y133" s="38"/>
      <c r="Z133" s="38"/>
      <c r="AA133" s="38"/>
      <c r="AB133" s="38"/>
      <c r="AC133" s="38"/>
      <c r="AD133" s="38"/>
      <c r="AE133" s="38"/>
      <c r="AR133" s="221" t="s">
        <v>136</v>
      </c>
      <c r="AT133" s="221" t="s">
        <v>131</v>
      </c>
      <c r="AU133" s="221" t="s">
        <v>86</v>
      </c>
      <c r="AY133" s="17" t="s">
        <v>130</v>
      </c>
      <c r="BE133" s="222">
        <f>IF(N133="základní",J133,0)</f>
        <v>0</v>
      </c>
      <c r="BF133" s="222">
        <f>IF(N133="snížená",J133,0)</f>
        <v>0</v>
      </c>
      <c r="BG133" s="222">
        <f>IF(N133="zákl. přenesená",J133,0)</f>
        <v>0</v>
      </c>
      <c r="BH133" s="222">
        <f>IF(N133="sníž. přenesená",J133,0)</f>
        <v>0</v>
      </c>
      <c r="BI133" s="222">
        <f>IF(N133="nulová",J133,0)</f>
        <v>0</v>
      </c>
      <c r="BJ133" s="17" t="s">
        <v>86</v>
      </c>
      <c r="BK133" s="222">
        <f>ROUND(I133*H133,2)</f>
        <v>0</v>
      </c>
      <c r="BL133" s="17" t="s">
        <v>136</v>
      </c>
      <c r="BM133" s="221" t="s">
        <v>177</v>
      </c>
    </row>
    <row r="134" s="11" customFormat="1" ht="25.92" customHeight="1">
      <c r="A134" s="11"/>
      <c r="B134" s="196"/>
      <c r="C134" s="197"/>
      <c r="D134" s="198" t="s">
        <v>77</v>
      </c>
      <c r="E134" s="199" t="s">
        <v>668</v>
      </c>
      <c r="F134" s="199" t="s">
        <v>669</v>
      </c>
      <c r="G134" s="197"/>
      <c r="H134" s="197"/>
      <c r="I134" s="200"/>
      <c r="J134" s="201">
        <f>BK134</f>
        <v>0</v>
      </c>
      <c r="K134" s="197"/>
      <c r="L134" s="202"/>
      <c r="M134" s="203"/>
      <c r="N134" s="204"/>
      <c r="O134" s="204"/>
      <c r="P134" s="205">
        <f>SUM(P135:P139)</f>
        <v>0</v>
      </c>
      <c r="Q134" s="204"/>
      <c r="R134" s="205">
        <f>SUM(R135:R139)</f>
        <v>0</v>
      </c>
      <c r="S134" s="204"/>
      <c r="T134" s="206">
        <f>SUM(T135:T139)</f>
        <v>0</v>
      </c>
      <c r="U134" s="11"/>
      <c r="V134" s="11"/>
      <c r="W134" s="11"/>
      <c r="X134" s="11"/>
      <c r="Y134" s="11"/>
      <c r="Z134" s="11"/>
      <c r="AA134" s="11"/>
      <c r="AB134" s="11"/>
      <c r="AC134" s="11"/>
      <c r="AD134" s="11"/>
      <c r="AE134" s="11"/>
      <c r="AR134" s="207" t="s">
        <v>86</v>
      </c>
      <c r="AT134" s="208" t="s">
        <v>77</v>
      </c>
      <c r="AU134" s="208" t="s">
        <v>78</v>
      </c>
      <c r="AY134" s="207" t="s">
        <v>130</v>
      </c>
      <c r="BK134" s="209">
        <f>SUM(BK135:BK139)</f>
        <v>0</v>
      </c>
    </row>
    <row r="135" s="2" customFormat="1" ht="16.5" customHeight="1">
      <c r="A135" s="38"/>
      <c r="B135" s="39"/>
      <c r="C135" s="210" t="s">
        <v>8</v>
      </c>
      <c r="D135" s="210" t="s">
        <v>131</v>
      </c>
      <c r="E135" s="211" t="s">
        <v>670</v>
      </c>
      <c r="F135" s="212" t="s">
        <v>671</v>
      </c>
      <c r="G135" s="213" t="s">
        <v>271</v>
      </c>
      <c r="H135" s="214">
        <v>1</v>
      </c>
      <c r="I135" s="215"/>
      <c r="J135" s="216">
        <f>ROUND(I135*H135,2)</f>
        <v>0</v>
      </c>
      <c r="K135" s="212" t="s">
        <v>135</v>
      </c>
      <c r="L135" s="44"/>
      <c r="M135" s="217" t="s">
        <v>1</v>
      </c>
      <c r="N135" s="218" t="s">
        <v>43</v>
      </c>
      <c r="O135" s="91"/>
      <c r="P135" s="219">
        <f>O135*H135</f>
        <v>0</v>
      </c>
      <c r="Q135" s="219">
        <v>0</v>
      </c>
      <c r="R135" s="219">
        <f>Q135*H135</f>
        <v>0</v>
      </c>
      <c r="S135" s="219">
        <v>0</v>
      </c>
      <c r="T135" s="220">
        <f>S135*H135</f>
        <v>0</v>
      </c>
      <c r="U135" s="38"/>
      <c r="V135" s="38"/>
      <c r="W135" s="38"/>
      <c r="X135" s="38"/>
      <c r="Y135" s="38"/>
      <c r="Z135" s="38"/>
      <c r="AA135" s="38"/>
      <c r="AB135" s="38"/>
      <c r="AC135" s="38"/>
      <c r="AD135" s="38"/>
      <c r="AE135" s="38"/>
      <c r="AR135" s="221" t="s">
        <v>136</v>
      </c>
      <c r="AT135" s="221" t="s">
        <v>131</v>
      </c>
      <c r="AU135" s="221" t="s">
        <v>86</v>
      </c>
      <c r="AY135" s="17" t="s">
        <v>130</v>
      </c>
      <c r="BE135" s="222">
        <f>IF(N135="základní",J135,0)</f>
        <v>0</v>
      </c>
      <c r="BF135" s="222">
        <f>IF(N135="snížená",J135,0)</f>
        <v>0</v>
      </c>
      <c r="BG135" s="222">
        <f>IF(N135="zákl. přenesená",J135,0)</f>
        <v>0</v>
      </c>
      <c r="BH135" s="222">
        <f>IF(N135="sníž. přenesená",J135,0)</f>
        <v>0</v>
      </c>
      <c r="BI135" s="222">
        <f>IF(N135="nulová",J135,0)</f>
        <v>0</v>
      </c>
      <c r="BJ135" s="17" t="s">
        <v>86</v>
      </c>
      <c r="BK135" s="222">
        <f>ROUND(I135*H135,2)</f>
        <v>0</v>
      </c>
      <c r="BL135" s="17" t="s">
        <v>136</v>
      </c>
      <c r="BM135" s="221" t="s">
        <v>181</v>
      </c>
    </row>
    <row r="136" s="2" customFormat="1" ht="21.75" customHeight="1">
      <c r="A136" s="38"/>
      <c r="B136" s="39"/>
      <c r="C136" s="210" t="s">
        <v>192</v>
      </c>
      <c r="D136" s="210" t="s">
        <v>131</v>
      </c>
      <c r="E136" s="211" t="s">
        <v>672</v>
      </c>
      <c r="F136" s="212" t="s">
        <v>673</v>
      </c>
      <c r="G136" s="213" t="s">
        <v>271</v>
      </c>
      <c r="H136" s="214">
        <v>1</v>
      </c>
      <c r="I136" s="215"/>
      <c r="J136" s="216">
        <f>ROUND(I136*H136,2)</f>
        <v>0</v>
      </c>
      <c r="K136" s="212" t="s">
        <v>135</v>
      </c>
      <c r="L136" s="44"/>
      <c r="M136" s="217" t="s">
        <v>1</v>
      </c>
      <c r="N136" s="218" t="s">
        <v>43</v>
      </c>
      <c r="O136" s="91"/>
      <c r="P136" s="219">
        <f>O136*H136</f>
        <v>0</v>
      </c>
      <c r="Q136" s="219">
        <v>0</v>
      </c>
      <c r="R136" s="219">
        <f>Q136*H136</f>
        <v>0</v>
      </c>
      <c r="S136" s="219">
        <v>0</v>
      </c>
      <c r="T136" s="220">
        <f>S136*H136</f>
        <v>0</v>
      </c>
      <c r="U136" s="38"/>
      <c r="V136" s="38"/>
      <c r="W136" s="38"/>
      <c r="X136" s="38"/>
      <c r="Y136" s="38"/>
      <c r="Z136" s="38"/>
      <c r="AA136" s="38"/>
      <c r="AB136" s="38"/>
      <c r="AC136" s="38"/>
      <c r="AD136" s="38"/>
      <c r="AE136" s="38"/>
      <c r="AR136" s="221" t="s">
        <v>136</v>
      </c>
      <c r="AT136" s="221" t="s">
        <v>131</v>
      </c>
      <c r="AU136" s="221" t="s">
        <v>86</v>
      </c>
      <c r="AY136" s="17" t="s">
        <v>130</v>
      </c>
      <c r="BE136" s="222">
        <f>IF(N136="základní",J136,0)</f>
        <v>0</v>
      </c>
      <c r="BF136" s="222">
        <f>IF(N136="snížená",J136,0)</f>
        <v>0</v>
      </c>
      <c r="BG136" s="222">
        <f>IF(N136="zákl. přenesená",J136,0)</f>
        <v>0</v>
      </c>
      <c r="BH136" s="222">
        <f>IF(N136="sníž. přenesená",J136,0)</f>
        <v>0</v>
      </c>
      <c r="BI136" s="222">
        <f>IF(N136="nulová",J136,0)</f>
        <v>0</v>
      </c>
      <c r="BJ136" s="17" t="s">
        <v>86</v>
      </c>
      <c r="BK136" s="222">
        <f>ROUND(I136*H136,2)</f>
        <v>0</v>
      </c>
      <c r="BL136" s="17" t="s">
        <v>136</v>
      </c>
      <c r="BM136" s="221" t="s">
        <v>186</v>
      </c>
    </row>
    <row r="137" s="2" customFormat="1" ht="16.5" customHeight="1">
      <c r="A137" s="38"/>
      <c r="B137" s="39"/>
      <c r="C137" s="210" t="s">
        <v>166</v>
      </c>
      <c r="D137" s="210" t="s">
        <v>131</v>
      </c>
      <c r="E137" s="211" t="s">
        <v>674</v>
      </c>
      <c r="F137" s="212" t="s">
        <v>675</v>
      </c>
      <c r="G137" s="213" t="s">
        <v>271</v>
      </c>
      <c r="H137" s="214">
        <v>1</v>
      </c>
      <c r="I137" s="215"/>
      <c r="J137" s="216">
        <f>ROUND(I137*H137,2)</f>
        <v>0</v>
      </c>
      <c r="K137" s="212" t="s">
        <v>135</v>
      </c>
      <c r="L137" s="44"/>
      <c r="M137" s="217" t="s">
        <v>1</v>
      </c>
      <c r="N137" s="218" t="s">
        <v>43</v>
      </c>
      <c r="O137" s="91"/>
      <c r="P137" s="219">
        <f>O137*H137</f>
        <v>0</v>
      </c>
      <c r="Q137" s="219">
        <v>0</v>
      </c>
      <c r="R137" s="219">
        <f>Q137*H137</f>
        <v>0</v>
      </c>
      <c r="S137" s="219">
        <v>0</v>
      </c>
      <c r="T137" s="220">
        <f>S137*H137</f>
        <v>0</v>
      </c>
      <c r="U137" s="38"/>
      <c r="V137" s="38"/>
      <c r="W137" s="38"/>
      <c r="X137" s="38"/>
      <c r="Y137" s="38"/>
      <c r="Z137" s="38"/>
      <c r="AA137" s="38"/>
      <c r="AB137" s="38"/>
      <c r="AC137" s="38"/>
      <c r="AD137" s="38"/>
      <c r="AE137" s="38"/>
      <c r="AR137" s="221" t="s">
        <v>136</v>
      </c>
      <c r="AT137" s="221" t="s">
        <v>131</v>
      </c>
      <c r="AU137" s="221" t="s">
        <v>86</v>
      </c>
      <c r="AY137" s="17" t="s">
        <v>130</v>
      </c>
      <c r="BE137" s="222">
        <f>IF(N137="základní",J137,0)</f>
        <v>0</v>
      </c>
      <c r="BF137" s="222">
        <f>IF(N137="snížená",J137,0)</f>
        <v>0</v>
      </c>
      <c r="BG137" s="222">
        <f>IF(N137="zákl. přenesená",J137,0)</f>
        <v>0</v>
      </c>
      <c r="BH137" s="222">
        <f>IF(N137="sníž. přenesená",J137,0)</f>
        <v>0</v>
      </c>
      <c r="BI137" s="222">
        <f>IF(N137="nulová",J137,0)</f>
        <v>0</v>
      </c>
      <c r="BJ137" s="17" t="s">
        <v>86</v>
      </c>
      <c r="BK137" s="222">
        <f>ROUND(I137*H137,2)</f>
        <v>0</v>
      </c>
      <c r="BL137" s="17" t="s">
        <v>136</v>
      </c>
      <c r="BM137" s="221" t="s">
        <v>190</v>
      </c>
    </row>
    <row r="138" s="2" customFormat="1" ht="37.8" customHeight="1">
      <c r="A138" s="38"/>
      <c r="B138" s="39"/>
      <c r="C138" s="210" t="s">
        <v>201</v>
      </c>
      <c r="D138" s="210" t="s">
        <v>131</v>
      </c>
      <c r="E138" s="211" t="s">
        <v>676</v>
      </c>
      <c r="F138" s="212" t="s">
        <v>677</v>
      </c>
      <c r="G138" s="213" t="s">
        <v>271</v>
      </c>
      <c r="H138" s="214">
        <v>1</v>
      </c>
      <c r="I138" s="215"/>
      <c r="J138" s="216">
        <f>ROUND(I138*H138,2)</f>
        <v>0</v>
      </c>
      <c r="K138" s="212" t="s">
        <v>135</v>
      </c>
      <c r="L138" s="44"/>
      <c r="M138" s="217" t="s">
        <v>1</v>
      </c>
      <c r="N138" s="218" t="s">
        <v>43</v>
      </c>
      <c r="O138" s="91"/>
      <c r="P138" s="219">
        <f>O138*H138</f>
        <v>0</v>
      </c>
      <c r="Q138" s="219">
        <v>0</v>
      </c>
      <c r="R138" s="219">
        <f>Q138*H138</f>
        <v>0</v>
      </c>
      <c r="S138" s="219">
        <v>0</v>
      </c>
      <c r="T138" s="220">
        <f>S138*H138</f>
        <v>0</v>
      </c>
      <c r="U138" s="38"/>
      <c r="V138" s="38"/>
      <c r="W138" s="38"/>
      <c r="X138" s="38"/>
      <c r="Y138" s="38"/>
      <c r="Z138" s="38"/>
      <c r="AA138" s="38"/>
      <c r="AB138" s="38"/>
      <c r="AC138" s="38"/>
      <c r="AD138" s="38"/>
      <c r="AE138" s="38"/>
      <c r="AR138" s="221" t="s">
        <v>136</v>
      </c>
      <c r="AT138" s="221" t="s">
        <v>131</v>
      </c>
      <c r="AU138" s="221" t="s">
        <v>86</v>
      </c>
      <c r="AY138" s="17" t="s">
        <v>130</v>
      </c>
      <c r="BE138" s="222">
        <f>IF(N138="základní",J138,0)</f>
        <v>0</v>
      </c>
      <c r="BF138" s="222">
        <f>IF(N138="snížená",J138,0)</f>
        <v>0</v>
      </c>
      <c r="BG138" s="222">
        <f>IF(N138="zákl. přenesená",J138,0)</f>
        <v>0</v>
      </c>
      <c r="BH138" s="222">
        <f>IF(N138="sníž. přenesená",J138,0)</f>
        <v>0</v>
      </c>
      <c r="BI138" s="222">
        <f>IF(N138="nulová",J138,0)</f>
        <v>0</v>
      </c>
      <c r="BJ138" s="17" t="s">
        <v>86</v>
      </c>
      <c r="BK138" s="222">
        <f>ROUND(I138*H138,2)</f>
        <v>0</v>
      </c>
      <c r="BL138" s="17" t="s">
        <v>136</v>
      </c>
      <c r="BM138" s="221" t="s">
        <v>195</v>
      </c>
    </row>
    <row r="139" s="2" customFormat="1" ht="16.5" customHeight="1">
      <c r="A139" s="38"/>
      <c r="B139" s="39"/>
      <c r="C139" s="210" t="s">
        <v>170</v>
      </c>
      <c r="D139" s="210" t="s">
        <v>131</v>
      </c>
      <c r="E139" s="211" t="s">
        <v>678</v>
      </c>
      <c r="F139" s="212" t="s">
        <v>679</v>
      </c>
      <c r="G139" s="213" t="s">
        <v>271</v>
      </c>
      <c r="H139" s="214">
        <v>1</v>
      </c>
      <c r="I139" s="215"/>
      <c r="J139" s="216">
        <f>ROUND(I139*H139,2)</f>
        <v>0</v>
      </c>
      <c r="K139" s="212" t="s">
        <v>135</v>
      </c>
      <c r="L139" s="44"/>
      <c r="M139" s="217" t="s">
        <v>1</v>
      </c>
      <c r="N139" s="218" t="s">
        <v>43</v>
      </c>
      <c r="O139" s="91"/>
      <c r="P139" s="219">
        <f>O139*H139</f>
        <v>0</v>
      </c>
      <c r="Q139" s="219">
        <v>0</v>
      </c>
      <c r="R139" s="219">
        <f>Q139*H139</f>
        <v>0</v>
      </c>
      <c r="S139" s="219">
        <v>0</v>
      </c>
      <c r="T139" s="220">
        <f>S139*H139</f>
        <v>0</v>
      </c>
      <c r="U139" s="38"/>
      <c r="V139" s="38"/>
      <c r="W139" s="38"/>
      <c r="X139" s="38"/>
      <c r="Y139" s="38"/>
      <c r="Z139" s="38"/>
      <c r="AA139" s="38"/>
      <c r="AB139" s="38"/>
      <c r="AC139" s="38"/>
      <c r="AD139" s="38"/>
      <c r="AE139" s="38"/>
      <c r="AR139" s="221" t="s">
        <v>136</v>
      </c>
      <c r="AT139" s="221" t="s">
        <v>131</v>
      </c>
      <c r="AU139" s="221" t="s">
        <v>86</v>
      </c>
      <c r="AY139" s="17" t="s">
        <v>130</v>
      </c>
      <c r="BE139" s="222">
        <f>IF(N139="základní",J139,0)</f>
        <v>0</v>
      </c>
      <c r="BF139" s="222">
        <f>IF(N139="snížená",J139,0)</f>
        <v>0</v>
      </c>
      <c r="BG139" s="222">
        <f>IF(N139="zákl. přenesená",J139,0)</f>
        <v>0</v>
      </c>
      <c r="BH139" s="222">
        <f>IF(N139="sníž. přenesená",J139,0)</f>
        <v>0</v>
      </c>
      <c r="BI139" s="222">
        <f>IF(N139="nulová",J139,0)</f>
        <v>0</v>
      </c>
      <c r="BJ139" s="17" t="s">
        <v>86</v>
      </c>
      <c r="BK139" s="222">
        <f>ROUND(I139*H139,2)</f>
        <v>0</v>
      </c>
      <c r="BL139" s="17" t="s">
        <v>136</v>
      </c>
      <c r="BM139" s="221" t="s">
        <v>199</v>
      </c>
    </row>
    <row r="140" s="11" customFormat="1" ht="25.92" customHeight="1">
      <c r="A140" s="11"/>
      <c r="B140" s="196"/>
      <c r="C140" s="197"/>
      <c r="D140" s="198" t="s">
        <v>77</v>
      </c>
      <c r="E140" s="199" t="s">
        <v>680</v>
      </c>
      <c r="F140" s="199" t="s">
        <v>681</v>
      </c>
      <c r="G140" s="197"/>
      <c r="H140" s="197"/>
      <c r="I140" s="200"/>
      <c r="J140" s="201">
        <f>BK140</f>
        <v>0</v>
      </c>
      <c r="K140" s="197"/>
      <c r="L140" s="202"/>
      <c r="M140" s="203"/>
      <c r="N140" s="204"/>
      <c r="O140" s="204"/>
      <c r="P140" s="205">
        <f>SUM(P141:P142)</f>
        <v>0</v>
      </c>
      <c r="Q140" s="204"/>
      <c r="R140" s="205">
        <f>SUM(R141:R142)</f>
        <v>0</v>
      </c>
      <c r="S140" s="204"/>
      <c r="T140" s="206">
        <f>SUM(T141:T142)</f>
        <v>0</v>
      </c>
      <c r="U140" s="11"/>
      <c r="V140" s="11"/>
      <c r="W140" s="11"/>
      <c r="X140" s="11"/>
      <c r="Y140" s="11"/>
      <c r="Z140" s="11"/>
      <c r="AA140" s="11"/>
      <c r="AB140" s="11"/>
      <c r="AC140" s="11"/>
      <c r="AD140" s="11"/>
      <c r="AE140" s="11"/>
      <c r="AR140" s="207" t="s">
        <v>86</v>
      </c>
      <c r="AT140" s="208" t="s">
        <v>77</v>
      </c>
      <c r="AU140" s="208" t="s">
        <v>78</v>
      </c>
      <c r="AY140" s="207" t="s">
        <v>130</v>
      </c>
      <c r="BK140" s="209">
        <f>SUM(BK141:BK142)</f>
        <v>0</v>
      </c>
    </row>
    <row r="141" s="2" customFormat="1" ht="33" customHeight="1">
      <c r="A141" s="38"/>
      <c r="B141" s="39"/>
      <c r="C141" s="210" t="s">
        <v>211</v>
      </c>
      <c r="D141" s="210" t="s">
        <v>131</v>
      </c>
      <c r="E141" s="211" t="s">
        <v>682</v>
      </c>
      <c r="F141" s="212" t="s">
        <v>683</v>
      </c>
      <c r="G141" s="213" t="s">
        <v>271</v>
      </c>
      <c r="H141" s="214">
        <v>1</v>
      </c>
      <c r="I141" s="215"/>
      <c r="J141" s="216">
        <f>ROUND(I141*H141,2)</f>
        <v>0</v>
      </c>
      <c r="K141" s="212" t="s">
        <v>135</v>
      </c>
      <c r="L141" s="44"/>
      <c r="M141" s="217" t="s">
        <v>1</v>
      </c>
      <c r="N141" s="218" t="s">
        <v>43</v>
      </c>
      <c r="O141" s="91"/>
      <c r="P141" s="219">
        <f>O141*H141</f>
        <v>0</v>
      </c>
      <c r="Q141" s="219">
        <v>0</v>
      </c>
      <c r="R141" s="219">
        <f>Q141*H141</f>
        <v>0</v>
      </c>
      <c r="S141" s="219">
        <v>0</v>
      </c>
      <c r="T141" s="220">
        <f>S141*H141</f>
        <v>0</v>
      </c>
      <c r="U141" s="38"/>
      <c r="V141" s="38"/>
      <c r="W141" s="38"/>
      <c r="X141" s="38"/>
      <c r="Y141" s="38"/>
      <c r="Z141" s="38"/>
      <c r="AA141" s="38"/>
      <c r="AB141" s="38"/>
      <c r="AC141" s="38"/>
      <c r="AD141" s="38"/>
      <c r="AE141" s="38"/>
      <c r="AR141" s="221" t="s">
        <v>136</v>
      </c>
      <c r="AT141" s="221" t="s">
        <v>131</v>
      </c>
      <c r="AU141" s="221" t="s">
        <v>86</v>
      </c>
      <c r="AY141" s="17" t="s">
        <v>130</v>
      </c>
      <c r="BE141" s="222">
        <f>IF(N141="základní",J141,0)</f>
        <v>0</v>
      </c>
      <c r="BF141" s="222">
        <f>IF(N141="snížená",J141,0)</f>
        <v>0</v>
      </c>
      <c r="BG141" s="222">
        <f>IF(N141="zákl. přenesená",J141,0)</f>
        <v>0</v>
      </c>
      <c r="BH141" s="222">
        <f>IF(N141="sníž. přenesená",J141,0)</f>
        <v>0</v>
      </c>
      <c r="BI141" s="222">
        <f>IF(N141="nulová",J141,0)</f>
        <v>0</v>
      </c>
      <c r="BJ141" s="17" t="s">
        <v>86</v>
      </c>
      <c r="BK141" s="222">
        <f>ROUND(I141*H141,2)</f>
        <v>0</v>
      </c>
      <c r="BL141" s="17" t="s">
        <v>136</v>
      </c>
      <c r="BM141" s="221" t="s">
        <v>204</v>
      </c>
    </row>
    <row r="142" s="2" customFormat="1" ht="21.75" customHeight="1">
      <c r="A142" s="38"/>
      <c r="B142" s="39"/>
      <c r="C142" s="210" t="s">
        <v>210</v>
      </c>
      <c r="D142" s="210" t="s">
        <v>131</v>
      </c>
      <c r="E142" s="211" t="s">
        <v>684</v>
      </c>
      <c r="F142" s="212" t="s">
        <v>685</v>
      </c>
      <c r="G142" s="213" t="s">
        <v>271</v>
      </c>
      <c r="H142" s="214">
        <v>1</v>
      </c>
      <c r="I142" s="215"/>
      <c r="J142" s="216">
        <f>ROUND(I142*H142,2)</f>
        <v>0</v>
      </c>
      <c r="K142" s="212" t="s">
        <v>135</v>
      </c>
      <c r="L142" s="44"/>
      <c r="M142" s="217" t="s">
        <v>1</v>
      </c>
      <c r="N142" s="218" t="s">
        <v>43</v>
      </c>
      <c r="O142" s="91"/>
      <c r="P142" s="219">
        <f>O142*H142</f>
        <v>0</v>
      </c>
      <c r="Q142" s="219">
        <v>0</v>
      </c>
      <c r="R142" s="219">
        <f>Q142*H142</f>
        <v>0</v>
      </c>
      <c r="S142" s="219">
        <v>0</v>
      </c>
      <c r="T142" s="220">
        <f>S142*H142</f>
        <v>0</v>
      </c>
      <c r="U142" s="38"/>
      <c r="V142" s="38"/>
      <c r="W142" s="38"/>
      <c r="X142" s="38"/>
      <c r="Y142" s="38"/>
      <c r="Z142" s="38"/>
      <c r="AA142" s="38"/>
      <c r="AB142" s="38"/>
      <c r="AC142" s="38"/>
      <c r="AD142" s="38"/>
      <c r="AE142" s="38"/>
      <c r="AR142" s="221" t="s">
        <v>136</v>
      </c>
      <c r="AT142" s="221" t="s">
        <v>131</v>
      </c>
      <c r="AU142" s="221" t="s">
        <v>86</v>
      </c>
      <c r="AY142" s="17" t="s">
        <v>130</v>
      </c>
      <c r="BE142" s="222">
        <f>IF(N142="základní",J142,0)</f>
        <v>0</v>
      </c>
      <c r="BF142" s="222">
        <f>IF(N142="snížená",J142,0)</f>
        <v>0</v>
      </c>
      <c r="BG142" s="222">
        <f>IF(N142="zákl. přenesená",J142,0)</f>
        <v>0</v>
      </c>
      <c r="BH142" s="222">
        <f>IF(N142="sníž. přenesená",J142,0)</f>
        <v>0</v>
      </c>
      <c r="BI142" s="222">
        <f>IF(N142="nulová",J142,0)</f>
        <v>0</v>
      </c>
      <c r="BJ142" s="17" t="s">
        <v>86</v>
      </c>
      <c r="BK142" s="222">
        <f>ROUND(I142*H142,2)</f>
        <v>0</v>
      </c>
      <c r="BL142" s="17" t="s">
        <v>136</v>
      </c>
      <c r="BM142" s="221" t="s">
        <v>220</v>
      </c>
    </row>
    <row r="143" s="11" customFormat="1" ht="25.92" customHeight="1">
      <c r="A143" s="11"/>
      <c r="B143" s="196"/>
      <c r="C143" s="197"/>
      <c r="D143" s="198" t="s">
        <v>77</v>
      </c>
      <c r="E143" s="199" t="s">
        <v>686</v>
      </c>
      <c r="F143" s="199" t="s">
        <v>687</v>
      </c>
      <c r="G143" s="197"/>
      <c r="H143" s="197"/>
      <c r="I143" s="200"/>
      <c r="J143" s="201">
        <f>BK143</f>
        <v>0</v>
      </c>
      <c r="K143" s="197"/>
      <c r="L143" s="202"/>
      <c r="M143" s="203"/>
      <c r="N143" s="204"/>
      <c r="O143" s="204"/>
      <c r="P143" s="205">
        <f>SUM(P144:P146)</f>
        <v>0</v>
      </c>
      <c r="Q143" s="204"/>
      <c r="R143" s="205">
        <f>SUM(R144:R146)</f>
        <v>0</v>
      </c>
      <c r="S143" s="204"/>
      <c r="T143" s="206">
        <f>SUM(T144:T146)</f>
        <v>0</v>
      </c>
      <c r="U143" s="11"/>
      <c r="V143" s="11"/>
      <c r="W143" s="11"/>
      <c r="X143" s="11"/>
      <c r="Y143" s="11"/>
      <c r="Z143" s="11"/>
      <c r="AA143" s="11"/>
      <c r="AB143" s="11"/>
      <c r="AC143" s="11"/>
      <c r="AD143" s="11"/>
      <c r="AE143" s="11"/>
      <c r="AR143" s="207" t="s">
        <v>86</v>
      </c>
      <c r="AT143" s="208" t="s">
        <v>77</v>
      </c>
      <c r="AU143" s="208" t="s">
        <v>78</v>
      </c>
      <c r="AY143" s="207" t="s">
        <v>130</v>
      </c>
      <c r="BK143" s="209">
        <f>SUM(BK144:BK146)</f>
        <v>0</v>
      </c>
    </row>
    <row r="144" s="2" customFormat="1" ht="16.5" customHeight="1">
      <c r="A144" s="38"/>
      <c r="B144" s="39"/>
      <c r="C144" s="210" t="s">
        <v>222</v>
      </c>
      <c r="D144" s="210" t="s">
        <v>131</v>
      </c>
      <c r="E144" s="211" t="s">
        <v>688</v>
      </c>
      <c r="F144" s="212" t="s">
        <v>689</v>
      </c>
      <c r="G144" s="213" t="s">
        <v>271</v>
      </c>
      <c r="H144" s="214">
        <v>1</v>
      </c>
      <c r="I144" s="215"/>
      <c r="J144" s="216">
        <f>ROUND(I144*H144,2)</f>
        <v>0</v>
      </c>
      <c r="K144" s="212" t="s">
        <v>135</v>
      </c>
      <c r="L144" s="44"/>
      <c r="M144" s="217" t="s">
        <v>1</v>
      </c>
      <c r="N144" s="218" t="s">
        <v>43</v>
      </c>
      <c r="O144" s="91"/>
      <c r="P144" s="219">
        <f>O144*H144</f>
        <v>0</v>
      </c>
      <c r="Q144" s="219">
        <v>0</v>
      </c>
      <c r="R144" s="219">
        <f>Q144*H144</f>
        <v>0</v>
      </c>
      <c r="S144" s="219">
        <v>0</v>
      </c>
      <c r="T144" s="220">
        <f>S144*H144</f>
        <v>0</v>
      </c>
      <c r="U144" s="38"/>
      <c r="V144" s="38"/>
      <c r="W144" s="38"/>
      <c r="X144" s="38"/>
      <c r="Y144" s="38"/>
      <c r="Z144" s="38"/>
      <c r="AA144" s="38"/>
      <c r="AB144" s="38"/>
      <c r="AC144" s="38"/>
      <c r="AD144" s="38"/>
      <c r="AE144" s="38"/>
      <c r="AR144" s="221" t="s">
        <v>136</v>
      </c>
      <c r="AT144" s="221" t="s">
        <v>131</v>
      </c>
      <c r="AU144" s="221" t="s">
        <v>86</v>
      </c>
      <c r="AY144" s="17" t="s">
        <v>130</v>
      </c>
      <c r="BE144" s="222">
        <f>IF(N144="základní",J144,0)</f>
        <v>0</v>
      </c>
      <c r="BF144" s="222">
        <f>IF(N144="snížená",J144,0)</f>
        <v>0</v>
      </c>
      <c r="BG144" s="222">
        <f>IF(N144="zákl. přenesená",J144,0)</f>
        <v>0</v>
      </c>
      <c r="BH144" s="222">
        <f>IF(N144="sníž. přenesená",J144,0)</f>
        <v>0</v>
      </c>
      <c r="BI144" s="222">
        <f>IF(N144="nulová",J144,0)</f>
        <v>0</v>
      </c>
      <c r="BJ144" s="17" t="s">
        <v>86</v>
      </c>
      <c r="BK144" s="222">
        <f>ROUND(I144*H144,2)</f>
        <v>0</v>
      </c>
      <c r="BL144" s="17" t="s">
        <v>136</v>
      </c>
      <c r="BM144" s="221" t="s">
        <v>225</v>
      </c>
    </row>
    <row r="145" s="2" customFormat="1" ht="16.5" customHeight="1">
      <c r="A145" s="38"/>
      <c r="B145" s="39"/>
      <c r="C145" s="210" t="s">
        <v>214</v>
      </c>
      <c r="D145" s="210" t="s">
        <v>131</v>
      </c>
      <c r="E145" s="211" t="s">
        <v>690</v>
      </c>
      <c r="F145" s="212" t="s">
        <v>691</v>
      </c>
      <c r="G145" s="213" t="s">
        <v>271</v>
      </c>
      <c r="H145" s="214">
        <v>1</v>
      </c>
      <c r="I145" s="215"/>
      <c r="J145" s="216">
        <f>ROUND(I145*H145,2)</f>
        <v>0</v>
      </c>
      <c r="K145" s="212" t="s">
        <v>135</v>
      </c>
      <c r="L145" s="44"/>
      <c r="M145" s="217" t="s">
        <v>1</v>
      </c>
      <c r="N145" s="218" t="s">
        <v>43</v>
      </c>
      <c r="O145" s="91"/>
      <c r="P145" s="219">
        <f>O145*H145</f>
        <v>0</v>
      </c>
      <c r="Q145" s="219">
        <v>0</v>
      </c>
      <c r="R145" s="219">
        <f>Q145*H145</f>
        <v>0</v>
      </c>
      <c r="S145" s="219">
        <v>0</v>
      </c>
      <c r="T145" s="220">
        <f>S145*H145</f>
        <v>0</v>
      </c>
      <c r="U145" s="38"/>
      <c r="V145" s="38"/>
      <c r="W145" s="38"/>
      <c r="X145" s="38"/>
      <c r="Y145" s="38"/>
      <c r="Z145" s="38"/>
      <c r="AA145" s="38"/>
      <c r="AB145" s="38"/>
      <c r="AC145" s="38"/>
      <c r="AD145" s="38"/>
      <c r="AE145" s="38"/>
      <c r="AR145" s="221" t="s">
        <v>136</v>
      </c>
      <c r="AT145" s="221" t="s">
        <v>131</v>
      </c>
      <c r="AU145" s="221" t="s">
        <v>86</v>
      </c>
      <c r="AY145" s="17" t="s">
        <v>130</v>
      </c>
      <c r="BE145" s="222">
        <f>IF(N145="základní",J145,0)</f>
        <v>0</v>
      </c>
      <c r="BF145" s="222">
        <f>IF(N145="snížená",J145,0)</f>
        <v>0</v>
      </c>
      <c r="BG145" s="222">
        <f>IF(N145="zákl. přenesená",J145,0)</f>
        <v>0</v>
      </c>
      <c r="BH145" s="222">
        <f>IF(N145="sníž. přenesená",J145,0)</f>
        <v>0</v>
      </c>
      <c r="BI145" s="222">
        <f>IF(N145="nulová",J145,0)</f>
        <v>0</v>
      </c>
      <c r="BJ145" s="17" t="s">
        <v>86</v>
      </c>
      <c r="BK145" s="222">
        <f>ROUND(I145*H145,2)</f>
        <v>0</v>
      </c>
      <c r="BL145" s="17" t="s">
        <v>136</v>
      </c>
      <c r="BM145" s="221" t="s">
        <v>230</v>
      </c>
    </row>
    <row r="146" s="2" customFormat="1" ht="66.75" customHeight="1">
      <c r="A146" s="38"/>
      <c r="B146" s="39"/>
      <c r="C146" s="210" t="s">
        <v>7</v>
      </c>
      <c r="D146" s="210" t="s">
        <v>131</v>
      </c>
      <c r="E146" s="211" t="s">
        <v>692</v>
      </c>
      <c r="F146" s="212" t="s">
        <v>693</v>
      </c>
      <c r="G146" s="213" t="s">
        <v>271</v>
      </c>
      <c r="H146" s="214">
        <v>1</v>
      </c>
      <c r="I146" s="215"/>
      <c r="J146" s="216">
        <f>ROUND(I146*H146,2)</f>
        <v>0</v>
      </c>
      <c r="K146" s="212" t="s">
        <v>135</v>
      </c>
      <c r="L146" s="44"/>
      <c r="M146" s="287" t="s">
        <v>1</v>
      </c>
      <c r="N146" s="288" t="s">
        <v>43</v>
      </c>
      <c r="O146" s="263"/>
      <c r="P146" s="289">
        <f>O146*H146</f>
        <v>0</v>
      </c>
      <c r="Q146" s="289">
        <v>0</v>
      </c>
      <c r="R146" s="289">
        <f>Q146*H146</f>
        <v>0</v>
      </c>
      <c r="S146" s="289">
        <v>0</v>
      </c>
      <c r="T146" s="290">
        <f>S146*H146</f>
        <v>0</v>
      </c>
      <c r="U146" s="38"/>
      <c r="V146" s="38"/>
      <c r="W146" s="38"/>
      <c r="X146" s="38"/>
      <c r="Y146" s="38"/>
      <c r="Z146" s="38"/>
      <c r="AA146" s="38"/>
      <c r="AB146" s="38"/>
      <c r="AC146" s="38"/>
      <c r="AD146" s="38"/>
      <c r="AE146" s="38"/>
      <c r="AR146" s="221" t="s">
        <v>136</v>
      </c>
      <c r="AT146" s="221" t="s">
        <v>131</v>
      </c>
      <c r="AU146" s="221" t="s">
        <v>86</v>
      </c>
      <c r="AY146" s="17" t="s">
        <v>130</v>
      </c>
      <c r="BE146" s="222">
        <f>IF(N146="základní",J146,0)</f>
        <v>0</v>
      </c>
      <c r="BF146" s="222">
        <f>IF(N146="snížená",J146,0)</f>
        <v>0</v>
      </c>
      <c r="BG146" s="222">
        <f>IF(N146="zákl. přenesená",J146,0)</f>
        <v>0</v>
      </c>
      <c r="BH146" s="222">
        <f>IF(N146="sníž. přenesená",J146,0)</f>
        <v>0</v>
      </c>
      <c r="BI146" s="222">
        <f>IF(N146="nulová",J146,0)</f>
        <v>0</v>
      </c>
      <c r="BJ146" s="17" t="s">
        <v>86</v>
      </c>
      <c r="BK146" s="222">
        <f>ROUND(I146*H146,2)</f>
        <v>0</v>
      </c>
      <c r="BL146" s="17" t="s">
        <v>136</v>
      </c>
      <c r="BM146" s="221" t="s">
        <v>234</v>
      </c>
    </row>
    <row r="147" s="2" customFormat="1" ht="6.96" customHeight="1">
      <c r="A147" s="38"/>
      <c r="B147" s="66"/>
      <c r="C147" s="67"/>
      <c r="D147" s="67"/>
      <c r="E147" s="67"/>
      <c r="F147" s="67"/>
      <c r="G147" s="67"/>
      <c r="H147" s="67"/>
      <c r="I147" s="67"/>
      <c r="J147" s="67"/>
      <c r="K147" s="67"/>
      <c r="L147" s="44"/>
      <c r="M147" s="38"/>
      <c r="O147" s="38"/>
      <c r="P147" s="38"/>
      <c r="Q147" s="38"/>
      <c r="R147" s="38"/>
      <c r="S147" s="38"/>
      <c r="T147" s="38"/>
      <c r="U147" s="38"/>
      <c r="V147" s="38"/>
      <c r="W147" s="38"/>
      <c r="X147" s="38"/>
      <c r="Y147" s="38"/>
      <c r="Z147" s="38"/>
      <c r="AA147" s="38"/>
      <c r="AB147" s="38"/>
      <c r="AC147" s="38"/>
      <c r="AD147" s="38"/>
      <c r="AE147" s="38"/>
    </row>
  </sheetData>
  <sheetProtection sheet="1" autoFilter="0" formatColumns="0" formatRows="0" objects="1" scenarios="1" spinCount="100000" saltValue="ymqFhiMplZOBGyqBs+WkNQeGkIMD9BcVpdSMtUqTZoBfBZ+kC1FgZqpNw2KfZmtcaT7pdLaJv+flbo4x1qN+1w==" hashValue="kiAu4cbe0lWmLvwd2PkVedfoNHbc/NeWdZ6b3nREEyR4ueCijws8z3U1/W8GBRydheet9hOLKsxjFS3V/evRqg==" algorithmName="SHA-512" password="DD28"/>
  <autoFilter ref="C119:K146"/>
  <mergeCells count="9">
    <mergeCell ref="E7:H7"/>
    <mergeCell ref="E9:H9"/>
    <mergeCell ref="E18:H18"/>
    <mergeCell ref="E27:H27"/>
    <mergeCell ref="E85:H85"/>
    <mergeCell ref="E87:H87"/>
    <mergeCell ref="E110:H110"/>
    <mergeCell ref="E112:H112"/>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docProps/core.xml><?xml version="1.0" encoding="utf-8"?>
<cp:coreProperties xmlns:dc="http://purl.org/dc/elements/1.1/" xmlns:dcterms="http://purl.org/dc/terms/" xmlns:xsi="http://www.w3.org/2001/XMLSchema-instance" xmlns:cp="http://schemas.openxmlformats.org/package/2006/metadata/core-properties">
  <dc:creator>Aneta Burdova</dc:creator>
  <cp:lastModifiedBy>Aneta Burdova</cp:lastModifiedBy>
  <dcterms:created xsi:type="dcterms:W3CDTF">2026-03-19T18:11:11Z</dcterms:created>
  <dcterms:modified xsi:type="dcterms:W3CDTF">2026-03-19T18:11:17Z</dcterms:modified>
</cp:coreProperties>
</file>