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drncova\Desktop\PD VZ ZZSPK Stříbro\VV\"/>
    </mc:Choice>
  </mc:AlternateContent>
  <bookViews>
    <workbookView xWindow="0" yWindow="0" windowWidth="2010" windowHeight="0"/>
  </bookViews>
  <sheets>
    <sheet name="Rekapitulace zakázky" sheetId="1" r:id="rId1"/>
    <sheet name="001 - Přístavba garáže" sheetId="2" r:id="rId2"/>
    <sheet name="002 - Venkovní kanalizace..." sheetId="3" r:id="rId3"/>
    <sheet name="003 - Zpevněné plochy" sheetId="4" r:id="rId4"/>
    <sheet name="004 - VRN" sheetId="5" r:id="rId5"/>
    <sheet name="Pokyny pro vyplnění" sheetId="6" r:id="rId6"/>
  </sheets>
  <definedNames>
    <definedName name="_xlnm._FilterDatabase" localSheetId="1" hidden="1">'001 - Přístavba garáže'!$C$107:$K$1893</definedName>
    <definedName name="_xlnm._FilterDatabase" localSheetId="2" hidden="1">'002 - Venkovní kanalizace...'!$C$83:$K$210</definedName>
    <definedName name="_xlnm._FilterDatabase" localSheetId="3" hidden="1">'003 - Zpevněné plochy'!$C$85:$K$330</definedName>
    <definedName name="_xlnm._FilterDatabase" localSheetId="4" hidden="1">'004 - VRN'!$C$82:$K$105</definedName>
    <definedName name="_xlnm.Print_Titles" localSheetId="1">'001 - Přístavba garáže'!$107:$107</definedName>
    <definedName name="_xlnm.Print_Titles" localSheetId="2">'002 - Venkovní kanalizace...'!$83:$83</definedName>
    <definedName name="_xlnm.Print_Titles" localSheetId="3">'003 - Zpevněné plochy'!$85:$85</definedName>
    <definedName name="_xlnm.Print_Titles" localSheetId="4">'004 - VRN'!$82:$82</definedName>
    <definedName name="_xlnm.Print_Titles" localSheetId="0">'Rekapitulace zakázky'!$52:$52</definedName>
    <definedName name="_xlnm.Print_Area" localSheetId="1">'001 - Přístavba garáže'!$C$4:$J$39,'001 - Přístavba garáže'!$C$45:$J$89,'001 - Přístavba garáže'!$C$95:$T$1893</definedName>
    <definedName name="_xlnm.Print_Area" localSheetId="2">'002 - Venkovní kanalizace...'!$C$4:$J$39,'002 - Venkovní kanalizace...'!$C$45:$J$65,'002 - Venkovní kanalizace...'!$C$71:$T$210</definedName>
    <definedName name="_xlnm.Print_Area" localSheetId="3">'003 - Zpevněné plochy'!$C$4:$J$39,'003 - Zpevněné plochy'!$C$45:$J$67,'003 - Zpevněné plochy'!$C$73:$T$330</definedName>
    <definedName name="_xlnm.Print_Area" localSheetId="4">'004 - VRN'!$C$4:$J$39,'004 - VRN'!$C$45:$J$64,'004 - VRN'!$C$70:$T$105</definedName>
    <definedName name="_xlnm.Print_Area" localSheetId="0">'Rekapitulace zakázky'!$D$4:$AO$36,'Rekapitulace zakázky'!$C$42:$AQ$59</definedName>
  </definedNames>
  <calcPr calcId="152511"/>
</workbook>
</file>

<file path=xl/calcChain.xml><?xml version="1.0" encoding="utf-8"?>
<calcChain xmlns="http://schemas.openxmlformats.org/spreadsheetml/2006/main">
  <c r="J37" i="5" l="1"/>
  <c r="J36" i="5"/>
  <c r="AY58" i="1" s="1"/>
  <c r="J35" i="5"/>
  <c r="AX58" i="1" s="1"/>
  <c r="BI103" i="5"/>
  <c r="BH103" i="5"/>
  <c r="BG103" i="5"/>
  <c r="BF103" i="5"/>
  <c r="T103" i="5"/>
  <c r="T102" i="5" s="1"/>
  <c r="R103" i="5"/>
  <c r="R102" i="5"/>
  <c r="P103" i="5"/>
  <c r="P102" i="5" s="1"/>
  <c r="BI99" i="5"/>
  <c r="BH99" i="5"/>
  <c r="BG99" i="5"/>
  <c r="BF99" i="5"/>
  <c r="T99" i="5"/>
  <c r="R99" i="5"/>
  <c r="P99" i="5"/>
  <c r="BI96" i="5"/>
  <c r="BH96" i="5"/>
  <c r="BG96" i="5"/>
  <c r="BF96" i="5"/>
  <c r="T96" i="5"/>
  <c r="R96" i="5"/>
  <c r="P96" i="5"/>
  <c r="BI93" i="5"/>
  <c r="BH93" i="5"/>
  <c r="BG93" i="5"/>
  <c r="BF93" i="5"/>
  <c r="T93" i="5"/>
  <c r="R93" i="5"/>
  <c r="P93" i="5"/>
  <c r="BI89" i="5"/>
  <c r="BH89" i="5"/>
  <c r="BG89" i="5"/>
  <c r="BF89" i="5"/>
  <c r="T89" i="5"/>
  <c r="R89" i="5"/>
  <c r="P89" i="5"/>
  <c r="BI86" i="5"/>
  <c r="BH86" i="5"/>
  <c r="BG86" i="5"/>
  <c r="BF86" i="5"/>
  <c r="T86" i="5"/>
  <c r="R86" i="5"/>
  <c r="P86" i="5"/>
  <c r="J80" i="5"/>
  <c r="J79" i="5"/>
  <c r="F79" i="5"/>
  <c r="F77" i="5"/>
  <c r="E75" i="5"/>
  <c r="J55" i="5"/>
  <c r="J54" i="5"/>
  <c r="F54" i="5"/>
  <c r="F52" i="5"/>
  <c r="E50" i="5"/>
  <c r="J18" i="5"/>
  <c r="E18" i="5"/>
  <c r="F55" i="5" s="1"/>
  <c r="J17" i="5"/>
  <c r="J12" i="5"/>
  <c r="J77" i="5" s="1"/>
  <c r="E7" i="5"/>
  <c r="E73" i="5" s="1"/>
  <c r="J37" i="4"/>
  <c r="J36" i="4"/>
  <c r="AY57" i="1" s="1"/>
  <c r="J35" i="4"/>
  <c r="AX57" i="1" s="1"/>
  <c r="BI328" i="4"/>
  <c r="BH328" i="4"/>
  <c r="BG328" i="4"/>
  <c r="BF328" i="4"/>
  <c r="T328" i="4"/>
  <c r="T327" i="4" s="1"/>
  <c r="R328" i="4"/>
  <c r="R327" i="4" s="1"/>
  <c r="P328" i="4"/>
  <c r="P327" i="4"/>
  <c r="BI324" i="4"/>
  <c r="BH324" i="4"/>
  <c r="BG324" i="4"/>
  <c r="BF324" i="4"/>
  <c r="T324" i="4"/>
  <c r="R324" i="4"/>
  <c r="P324" i="4"/>
  <c r="BI320" i="4"/>
  <c r="BH320" i="4"/>
  <c r="BG320" i="4"/>
  <c r="BF320" i="4"/>
  <c r="T320" i="4"/>
  <c r="R320" i="4"/>
  <c r="P320" i="4"/>
  <c r="BI317" i="4"/>
  <c r="BH317" i="4"/>
  <c r="BG317" i="4"/>
  <c r="BF317" i="4"/>
  <c r="T317" i="4"/>
  <c r="R317" i="4"/>
  <c r="P317" i="4"/>
  <c r="BI313" i="4"/>
  <c r="BH313" i="4"/>
  <c r="BG313" i="4"/>
  <c r="BF313" i="4"/>
  <c r="T313" i="4"/>
  <c r="R313" i="4"/>
  <c r="P313" i="4"/>
  <c r="BI310" i="4"/>
  <c r="BH310" i="4"/>
  <c r="BG310" i="4"/>
  <c r="BF310" i="4"/>
  <c r="T310" i="4"/>
  <c r="R310" i="4"/>
  <c r="P310" i="4"/>
  <c r="BI302" i="4"/>
  <c r="BH302" i="4"/>
  <c r="BG302" i="4"/>
  <c r="BF302" i="4"/>
  <c r="T302" i="4"/>
  <c r="R302" i="4"/>
  <c r="P302" i="4"/>
  <c r="BI294" i="4"/>
  <c r="BH294" i="4"/>
  <c r="BG294" i="4"/>
  <c r="BF294" i="4"/>
  <c r="T294" i="4"/>
  <c r="R294" i="4"/>
  <c r="P294" i="4"/>
  <c r="BI286" i="4"/>
  <c r="BH286" i="4"/>
  <c r="BG286" i="4"/>
  <c r="BF286" i="4"/>
  <c r="T286" i="4"/>
  <c r="R286" i="4"/>
  <c r="P286" i="4"/>
  <c r="BI281" i="4"/>
  <c r="BH281" i="4"/>
  <c r="BG281" i="4"/>
  <c r="BF281" i="4"/>
  <c r="T281" i="4"/>
  <c r="R281" i="4"/>
  <c r="P281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7" i="4"/>
  <c r="BH267" i="4"/>
  <c r="BG267" i="4"/>
  <c r="BF267" i="4"/>
  <c r="T267" i="4"/>
  <c r="R267" i="4"/>
  <c r="P267" i="4"/>
  <c r="BI262" i="4"/>
  <c r="BH262" i="4"/>
  <c r="BG262" i="4"/>
  <c r="BF262" i="4"/>
  <c r="T262" i="4"/>
  <c r="R262" i="4"/>
  <c r="P262" i="4"/>
  <c r="BI255" i="4"/>
  <c r="BH255" i="4"/>
  <c r="BG255" i="4"/>
  <c r="BF255" i="4"/>
  <c r="T255" i="4"/>
  <c r="R255" i="4"/>
  <c r="P255" i="4"/>
  <c r="BI250" i="4"/>
  <c r="BH250" i="4"/>
  <c r="BG250" i="4"/>
  <c r="BF250" i="4"/>
  <c r="T250" i="4"/>
  <c r="R250" i="4"/>
  <c r="P250" i="4"/>
  <c r="BI245" i="4"/>
  <c r="BH245" i="4"/>
  <c r="BG245" i="4"/>
  <c r="BF245" i="4"/>
  <c r="T245" i="4"/>
  <c r="R245" i="4"/>
  <c r="P245" i="4"/>
  <c r="BI240" i="4"/>
  <c r="BH240" i="4"/>
  <c r="BG240" i="4"/>
  <c r="BF240" i="4"/>
  <c r="T240" i="4"/>
  <c r="R240" i="4"/>
  <c r="P240" i="4"/>
  <c r="BI235" i="4"/>
  <c r="BH235" i="4"/>
  <c r="BG235" i="4"/>
  <c r="BF235" i="4"/>
  <c r="T235" i="4"/>
  <c r="R235" i="4"/>
  <c r="P235" i="4"/>
  <c r="BI228" i="4"/>
  <c r="BH228" i="4"/>
  <c r="BG228" i="4"/>
  <c r="BF228" i="4"/>
  <c r="T228" i="4"/>
  <c r="R228" i="4"/>
  <c r="P228" i="4"/>
  <c r="BI221" i="4"/>
  <c r="BH221" i="4"/>
  <c r="BG221" i="4"/>
  <c r="BF221" i="4"/>
  <c r="T221" i="4"/>
  <c r="R221" i="4"/>
  <c r="P221" i="4"/>
  <c r="BI215" i="4"/>
  <c r="BH215" i="4"/>
  <c r="BG215" i="4"/>
  <c r="BF215" i="4"/>
  <c r="T215" i="4"/>
  <c r="R215" i="4"/>
  <c r="P215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2" i="4"/>
  <c r="BH162" i="4"/>
  <c r="BG162" i="4"/>
  <c r="BF162" i="4"/>
  <c r="T162" i="4"/>
  <c r="R162" i="4"/>
  <c r="P162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38" i="4"/>
  <c r="BH138" i="4"/>
  <c r="BG138" i="4"/>
  <c r="BF138" i="4"/>
  <c r="T138" i="4"/>
  <c r="R138" i="4"/>
  <c r="P138" i="4"/>
  <c r="BI132" i="4"/>
  <c r="BH132" i="4"/>
  <c r="BG132" i="4"/>
  <c r="BF132" i="4"/>
  <c r="T132" i="4"/>
  <c r="R132" i="4"/>
  <c r="P132" i="4"/>
  <c r="BI127" i="4"/>
  <c r="BH127" i="4"/>
  <c r="BG127" i="4"/>
  <c r="BF127" i="4"/>
  <c r="T127" i="4"/>
  <c r="R127" i="4"/>
  <c r="P127" i="4"/>
  <c r="BI122" i="4"/>
  <c r="BH122" i="4"/>
  <c r="BG122" i="4"/>
  <c r="BF122" i="4"/>
  <c r="T122" i="4"/>
  <c r="R122" i="4"/>
  <c r="P122" i="4"/>
  <c r="BI116" i="4"/>
  <c r="BH116" i="4"/>
  <c r="BG116" i="4"/>
  <c r="BF116" i="4"/>
  <c r="T116" i="4"/>
  <c r="R116" i="4"/>
  <c r="P116" i="4"/>
  <c r="BI111" i="4"/>
  <c r="BH111" i="4"/>
  <c r="BG111" i="4"/>
  <c r="BF111" i="4"/>
  <c r="T111" i="4"/>
  <c r="R111" i="4"/>
  <c r="P111" i="4"/>
  <c r="BI103" i="4"/>
  <c r="BH103" i="4"/>
  <c r="BG103" i="4"/>
  <c r="BF103" i="4"/>
  <c r="T103" i="4"/>
  <c r="R103" i="4"/>
  <c r="P103" i="4"/>
  <c r="BI95" i="4"/>
  <c r="BH95" i="4"/>
  <c r="BG95" i="4"/>
  <c r="BF95" i="4"/>
  <c r="T95" i="4"/>
  <c r="R95" i="4"/>
  <c r="P95" i="4"/>
  <c r="BI89" i="4"/>
  <c r="BH89" i="4"/>
  <c r="BG89" i="4"/>
  <c r="BF89" i="4"/>
  <c r="T89" i="4"/>
  <c r="R89" i="4"/>
  <c r="P89" i="4"/>
  <c r="J83" i="4"/>
  <c r="J82" i="4"/>
  <c r="F82" i="4"/>
  <c r="F80" i="4"/>
  <c r="E78" i="4"/>
  <c r="J55" i="4"/>
  <c r="J54" i="4"/>
  <c r="F54" i="4"/>
  <c r="F52" i="4"/>
  <c r="E50" i="4"/>
  <c r="J18" i="4"/>
  <c r="E18" i="4"/>
  <c r="F83" i="4"/>
  <c r="J17" i="4"/>
  <c r="J12" i="4"/>
  <c r="J52" i="4" s="1"/>
  <c r="E7" i="4"/>
  <c r="E48" i="4" s="1"/>
  <c r="J37" i="3"/>
  <c r="J36" i="3"/>
  <c r="AY56" i="1"/>
  <c r="J35" i="3"/>
  <c r="AX56" i="1" s="1"/>
  <c r="BI208" i="3"/>
  <c r="BH208" i="3"/>
  <c r="BG208" i="3"/>
  <c r="BF208" i="3"/>
  <c r="T208" i="3"/>
  <c r="T207" i="3"/>
  <c r="R208" i="3"/>
  <c r="R207" i="3" s="1"/>
  <c r="P208" i="3"/>
  <c r="P207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7" i="3"/>
  <c r="BH137" i="3"/>
  <c r="BG137" i="3"/>
  <c r="BF137" i="3"/>
  <c r="T137" i="3"/>
  <c r="R137" i="3"/>
  <c r="P137" i="3"/>
  <c r="BI128" i="3"/>
  <c r="BH128" i="3"/>
  <c r="BG128" i="3"/>
  <c r="BF128" i="3"/>
  <c r="T128" i="3"/>
  <c r="R128" i="3"/>
  <c r="P128" i="3"/>
  <c r="BI120" i="3"/>
  <c r="BH120" i="3"/>
  <c r="BG120" i="3"/>
  <c r="BF120" i="3"/>
  <c r="T120" i="3"/>
  <c r="R120" i="3"/>
  <c r="P120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4" i="3"/>
  <c r="BH104" i="3"/>
  <c r="BG104" i="3"/>
  <c r="BF104" i="3"/>
  <c r="T104" i="3"/>
  <c r="R104" i="3"/>
  <c r="P104" i="3"/>
  <c r="BI98" i="3"/>
  <c r="BH98" i="3"/>
  <c r="BG98" i="3"/>
  <c r="BF98" i="3"/>
  <c r="T98" i="3"/>
  <c r="R98" i="3"/>
  <c r="P98" i="3"/>
  <c r="BI92" i="3"/>
  <c r="BH92" i="3"/>
  <c r="BG92" i="3"/>
  <c r="BF92" i="3"/>
  <c r="T92" i="3"/>
  <c r="R92" i="3"/>
  <c r="P92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52" i="3" s="1"/>
  <c r="E7" i="3"/>
  <c r="E48" i="3"/>
  <c r="J37" i="2"/>
  <c r="J36" i="2"/>
  <c r="AY55" i="1" s="1"/>
  <c r="J35" i="2"/>
  <c r="AX55" i="1"/>
  <c r="BI1891" i="2"/>
  <c r="BH1891" i="2"/>
  <c r="BG1891" i="2"/>
  <c r="BF1891" i="2"/>
  <c r="T1891" i="2"/>
  <c r="R1891" i="2"/>
  <c r="P1891" i="2"/>
  <c r="BI1888" i="2"/>
  <c r="BH1888" i="2"/>
  <c r="BG1888" i="2"/>
  <c r="BF1888" i="2"/>
  <c r="T1888" i="2"/>
  <c r="R1888" i="2"/>
  <c r="P1888" i="2"/>
  <c r="BI1848" i="2"/>
  <c r="BH1848" i="2"/>
  <c r="BG1848" i="2"/>
  <c r="BF1848" i="2"/>
  <c r="T1848" i="2"/>
  <c r="R1848" i="2"/>
  <c r="P1848" i="2"/>
  <c r="BI1808" i="2"/>
  <c r="BH1808" i="2"/>
  <c r="BG1808" i="2"/>
  <c r="BF1808" i="2"/>
  <c r="T1808" i="2"/>
  <c r="R1808" i="2"/>
  <c r="P1808" i="2"/>
  <c r="BI1801" i="2"/>
  <c r="BH1801" i="2"/>
  <c r="BG1801" i="2"/>
  <c r="BF1801" i="2"/>
  <c r="T1801" i="2"/>
  <c r="R1801" i="2"/>
  <c r="P1801" i="2"/>
  <c r="BI1795" i="2"/>
  <c r="BH1795" i="2"/>
  <c r="BG1795" i="2"/>
  <c r="BF1795" i="2"/>
  <c r="T1795" i="2"/>
  <c r="R1795" i="2"/>
  <c r="P1795" i="2"/>
  <c r="BI1791" i="2"/>
  <c r="BH1791" i="2"/>
  <c r="BG1791" i="2"/>
  <c r="BF1791" i="2"/>
  <c r="T1791" i="2"/>
  <c r="R1791" i="2"/>
  <c r="P1791" i="2"/>
  <c r="BI1788" i="2"/>
  <c r="BH1788" i="2"/>
  <c r="BG1788" i="2"/>
  <c r="BF1788" i="2"/>
  <c r="T1788" i="2"/>
  <c r="R1788" i="2"/>
  <c r="P1788" i="2"/>
  <c r="BI1785" i="2"/>
  <c r="BH1785" i="2"/>
  <c r="BG1785" i="2"/>
  <c r="BF1785" i="2"/>
  <c r="T1785" i="2"/>
  <c r="R1785" i="2"/>
  <c r="P1785" i="2"/>
  <c r="BI1782" i="2"/>
  <c r="BH1782" i="2"/>
  <c r="BG1782" i="2"/>
  <c r="BF1782" i="2"/>
  <c r="T1782" i="2"/>
  <c r="R1782" i="2"/>
  <c r="P1782" i="2"/>
  <c r="BI1777" i="2"/>
  <c r="BH1777" i="2"/>
  <c r="BG1777" i="2"/>
  <c r="BF1777" i="2"/>
  <c r="T1777" i="2"/>
  <c r="R1777" i="2"/>
  <c r="P1777" i="2"/>
  <c r="BI1774" i="2"/>
  <c r="BH1774" i="2"/>
  <c r="BG1774" i="2"/>
  <c r="BF1774" i="2"/>
  <c r="T1774" i="2"/>
  <c r="R1774" i="2"/>
  <c r="P1774" i="2"/>
  <c r="BI1762" i="2"/>
  <c r="BH1762" i="2"/>
  <c r="BG1762" i="2"/>
  <c r="BF1762" i="2"/>
  <c r="T1762" i="2"/>
  <c r="R1762" i="2"/>
  <c r="P1762" i="2"/>
  <c r="BI1750" i="2"/>
  <c r="BH1750" i="2"/>
  <c r="BG1750" i="2"/>
  <c r="BF1750" i="2"/>
  <c r="T1750" i="2"/>
  <c r="R1750" i="2"/>
  <c r="P1750" i="2"/>
  <c r="BI1738" i="2"/>
  <c r="BH1738" i="2"/>
  <c r="BG1738" i="2"/>
  <c r="BF1738" i="2"/>
  <c r="T1738" i="2"/>
  <c r="R1738" i="2"/>
  <c r="P1738" i="2"/>
  <c r="BI1726" i="2"/>
  <c r="BH1726" i="2"/>
  <c r="BG1726" i="2"/>
  <c r="BF1726" i="2"/>
  <c r="T1726" i="2"/>
  <c r="R1726" i="2"/>
  <c r="P1726" i="2"/>
  <c r="BI1722" i="2"/>
  <c r="BH1722" i="2"/>
  <c r="BG1722" i="2"/>
  <c r="BF1722" i="2"/>
  <c r="T1722" i="2"/>
  <c r="R1722" i="2"/>
  <c r="P1722" i="2"/>
  <c r="BI1719" i="2"/>
  <c r="BH1719" i="2"/>
  <c r="BG1719" i="2"/>
  <c r="BF1719" i="2"/>
  <c r="T1719" i="2"/>
  <c r="R1719" i="2"/>
  <c r="P1719" i="2"/>
  <c r="BI1711" i="2"/>
  <c r="BH1711" i="2"/>
  <c r="BG1711" i="2"/>
  <c r="BF1711" i="2"/>
  <c r="T1711" i="2"/>
  <c r="R1711" i="2"/>
  <c r="P1711" i="2"/>
  <c r="BI1699" i="2"/>
  <c r="BH1699" i="2"/>
  <c r="BG1699" i="2"/>
  <c r="BF1699" i="2"/>
  <c r="T1699" i="2"/>
  <c r="R1699" i="2"/>
  <c r="P1699" i="2"/>
  <c r="BI1687" i="2"/>
  <c r="BH1687" i="2"/>
  <c r="BG1687" i="2"/>
  <c r="BF1687" i="2"/>
  <c r="T1687" i="2"/>
  <c r="R1687" i="2"/>
  <c r="P1687" i="2"/>
  <c r="BI1675" i="2"/>
  <c r="BH1675" i="2"/>
  <c r="BG1675" i="2"/>
  <c r="BF1675" i="2"/>
  <c r="T1675" i="2"/>
  <c r="R1675" i="2"/>
  <c r="P1675" i="2"/>
  <c r="BI1672" i="2"/>
  <c r="BH1672" i="2"/>
  <c r="BG1672" i="2"/>
  <c r="BF1672" i="2"/>
  <c r="T1672" i="2"/>
  <c r="R1672" i="2"/>
  <c r="P1672" i="2"/>
  <c r="BI1660" i="2"/>
  <c r="BH1660" i="2"/>
  <c r="BG1660" i="2"/>
  <c r="BF1660" i="2"/>
  <c r="T1660" i="2"/>
  <c r="R1660" i="2"/>
  <c r="P1660" i="2"/>
  <c r="BI1655" i="2"/>
  <c r="BH1655" i="2"/>
  <c r="BG1655" i="2"/>
  <c r="BF1655" i="2"/>
  <c r="T1655" i="2"/>
  <c r="R1655" i="2"/>
  <c r="P1655" i="2"/>
  <c r="BI1643" i="2"/>
  <c r="BH1643" i="2"/>
  <c r="BG1643" i="2"/>
  <c r="BF1643" i="2"/>
  <c r="T1643" i="2"/>
  <c r="R1643" i="2"/>
  <c r="P1643" i="2"/>
  <c r="BI1631" i="2"/>
  <c r="BH1631" i="2"/>
  <c r="BG1631" i="2"/>
  <c r="BF1631" i="2"/>
  <c r="T1631" i="2"/>
  <c r="R1631" i="2"/>
  <c r="P1631" i="2"/>
  <c r="BI1619" i="2"/>
  <c r="BH1619" i="2"/>
  <c r="BG1619" i="2"/>
  <c r="BF1619" i="2"/>
  <c r="T1619" i="2"/>
  <c r="R1619" i="2"/>
  <c r="P1619" i="2"/>
  <c r="BI1615" i="2"/>
  <c r="BH1615" i="2"/>
  <c r="BG1615" i="2"/>
  <c r="BF1615" i="2"/>
  <c r="T1615" i="2"/>
  <c r="R1615" i="2"/>
  <c r="P1615" i="2"/>
  <c r="BI1610" i="2"/>
  <c r="BH1610" i="2"/>
  <c r="BG1610" i="2"/>
  <c r="BF1610" i="2"/>
  <c r="T1610" i="2"/>
  <c r="R1610" i="2"/>
  <c r="P1610" i="2"/>
  <c r="BI1608" i="2"/>
  <c r="BH1608" i="2"/>
  <c r="BG1608" i="2"/>
  <c r="BF1608" i="2"/>
  <c r="T1608" i="2"/>
  <c r="R1608" i="2"/>
  <c r="P1608" i="2"/>
  <c r="BI1605" i="2"/>
  <c r="BH1605" i="2"/>
  <c r="BG1605" i="2"/>
  <c r="BF1605" i="2"/>
  <c r="T1605" i="2"/>
  <c r="R1605" i="2"/>
  <c r="P1605" i="2"/>
  <c r="BI1600" i="2"/>
  <c r="BH1600" i="2"/>
  <c r="BG1600" i="2"/>
  <c r="BF1600" i="2"/>
  <c r="T1600" i="2"/>
  <c r="R1600" i="2"/>
  <c r="P1600" i="2"/>
  <c r="BI1596" i="2"/>
  <c r="BH1596" i="2"/>
  <c r="BG1596" i="2"/>
  <c r="BF1596" i="2"/>
  <c r="T1596" i="2"/>
  <c r="R1596" i="2"/>
  <c r="P1596" i="2"/>
  <c r="BI1594" i="2"/>
  <c r="BH1594" i="2"/>
  <c r="BG1594" i="2"/>
  <c r="BF1594" i="2"/>
  <c r="T1594" i="2"/>
  <c r="R1594" i="2"/>
  <c r="P1594" i="2"/>
  <c r="BI1591" i="2"/>
  <c r="BH1591" i="2"/>
  <c r="BG1591" i="2"/>
  <c r="BF1591" i="2"/>
  <c r="T1591" i="2"/>
  <c r="R1591" i="2"/>
  <c r="P1591" i="2"/>
  <c r="BI1589" i="2"/>
  <c r="BH1589" i="2"/>
  <c r="BG1589" i="2"/>
  <c r="BF1589" i="2"/>
  <c r="T1589" i="2"/>
  <c r="R1589" i="2"/>
  <c r="P1589" i="2"/>
  <c r="BI1586" i="2"/>
  <c r="BH1586" i="2"/>
  <c r="BG1586" i="2"/>
  <c r="BF1586" i="2"/>
  <c r="T1586" i="2"/>
  <c r="R1586" i="2"/>
  <c r="P1586" i="2"/>
  <c r="BI1584" i="2"/>
  <c r="BH1584" i="2"/>
  <c r="BG1584" i="2"/>
  <c r="BF1584" i="2"/>
  <c r="T1584" i="2"/>
  <c r="R1584" i="2"/>
  <c r="P1584" i="2"/>
  <c r="BI1581" i="2"/>
  <c r="BH1581" i="2"/>
  <c r="BG1581" i="2"/>
  <c r="BF1581" i="2"/>
  <c r="T1581" i="2"/>
  <c r="R1581" i="2"/>
  <c r="P1581" i="2"/>
  <c r="BI1576" i="2"/>
  <c r="BH1576" i="2"/>
  <c r="BG1576" i="2"/>
  <c r="BF1576" i="2"/>
  <c r="T1576" i="2"/>
  <c r="R1576" i="2"/>
  <c r="P1576" i="2"/>
  <c r="BI1572" i="2"/>
  <c r="BH1572" i="2"/>
  <c r="BG1572" i="2"/>
  <c r="BF1572" i="2"/>
  <c r="T1572" i="2"/>
  <c r="R1572" i="2"/>
  <c r="P1572" i="2"/>
  <c r="BI1569" i="2"/>
  <c r="BH1569" i="2"/>
  <c r="BG1569" i="2"/>
  <c r="BF1569" i="2"/>
  <c r="T1569" i="2"/>
  <c r="R1569" i="2"/>
  <c r="P1569" i="2"/>
  <c r="BI1566" i="2"/>
  <c r="BH1566" i="2"/>
  <c r="BG1566" i="2"/>
  <c r="BF1566" i="2"/>
  <c r="T1566" i="2"/>
  <c r="R1566" i="2"/>
  <c r="P1566" i="2"/>
  <c r="BI1561" i="2"/>
  <c r="BH1561" i="2"/>
  <c r="BG1561" i="2"/>
  <c r="BF1561" i="2"/>
  <c r="T1561" i="2"/>
  <c r="R1561" i="2"/>
  <c r="P1561" i="2"/>
  <c r="BI1559" i="2"/>
  <c r="BH1559" i="2"/>
  <c r="BG1559" i="2"/>
  <c r="BF1559" i="2"/>
  <c r="T1559" i="2"/>
  <c r="R1559" i="2"/>
  <c r="P1559" i="2"/>
  <c r="BI1556" i="2"/>
  <c r="BH1556" i="2"/>
  <c r="BG1556" i="2"/>
  <c r="BF1556" i="2"/>
  <c r="T1556" i="2"/>
  <c r="R1556" i="2"/>
  <c r="P1556" i="2"/>
  <c r="BI1554" i="2"/>
  <c r="BH1554" i="2"/>
  <c r="BG1554" i="2"/>
  <c r="BF1554" i="2"/>
  <c r="T1554" i="2"/>
  <c r="R1554" i="2"/>
  <c r="P1554" i="2"/>
  <c r="BI1551" i="2"/>
  <c r="BH1551" i="2"/>
  <c r="BG1551" i="2"/>
  <c r="BF1551" i="2"/>
  <c r="T1551" i="2"/>
  <c r="R1551" i="2"/>
  <c r="P1551" i="2"/>
  <c r="BI1549" i="2"/>
  <c r="BH1549" i="2"/>
  <c r="BG1549" i="2"/>
  <c r="BF1549" i="2"/>
  <c r="T1549" i="2"/>
  <c r="R1549" i="2"/>
  <c r="P1549" i="2"/>
  <c r="BI1546" i="2"/>
  <c r="BH1546" i="2"/>
  <c r="BG1546" i="2"/>
  <c r="BF1546" i="2"/>
  <c r="T1546" i="2"/>
  <c r="R1546" i="2"/>
  <c r="P1546" i="2"/>
  <c r="BI1540" i="2"/>
  <c r="BH1540" i="2"/>
  <c r="BG1540" i="2"/>
  <c r="BF1540" i="2"/>
  <c r="T1540" i="2"/>
  <c r="R1540" i="2"/>
  <c r="P1540" i="2"/>
  <c r="BI1537" i="2"/>
  <c r="BH1537" i="2"/>
  <c r="BG1537" i="2"/>
  <c r="BF1537" i="2"/>
  <c r="T1537" i="2"/>
  <c r="R1537" i="2"/>
  <c r="P1537" i="2"/>
  <c r="BI1535" i="2"/>
  <c r="BH1535" i="2"/>
  <c r="BG1535" i="2"/>
  <c r="BF1535" i="2"/>
  <c r="T1535" i="2"/>
  <c r="R1535" i="2"/>
  <c r="P1535" i="2"/>
  <c r="BI1532" i="2"/>
  <c r="BH1532" i="2"/>
  <c r="BG1532" i="2"/>
  <c r="BF1532" i="2"/>
  <c r="T1532" i="2"/>
  <c r="R1532" i="2"/>
  <c r="P1532" i="2"/>
  <c r="BI1530" i="2"/>
  <c r="BH1530" i="2"/>
  <c r="BG1530" i="2"/>
  <c r="BF1530" i="2"/>
  <c r="T1530" i="2"/>
  <c r="R1530" i="2"/>
  <c r="P1530" i="2"/>
  <c r="BI1527" i="2"/>
  <c r="BH1527" i="2"/>
  <c r="BG1527" i="2"/>
  <c r="BF1527" i="2"/>
  <c r="T1527" i="2"/>
  <c r="R1527" i="2"/>
  <c r="P1527" i="2"/>
  <c r="BI1525" i="2"/>
  <c r="BH1525" i="2"/>
  <c r="BG1525" i="2"/>
  <c r="BF1525" i="2"/>
  <c r="T1525" i="2"/>
  <c r="R1525" i="2"/>
  <c r="P1525" i="2"/>
  <c r="BI1519" i="2"/>
  <c r="BH1519" i="2"/>
  <c r="BG1519" i="2"/>
  <c r="BF1519" i="2"/>
  <c r="T1519" i="2"/>
  <c r="R1519" i="2"/>
  <c r="P1519" i="2"/>
  <c r="BI1515" i="2"/>
  <c r="BH1515" i="2"/>
  <c r="BG1515" i="2"/>
  <c r="BF1515" i="2"/>
  <c r="T1515" i="2"/>
  <c r="R1515" i="2"/>
  <c r="P1515" i="2"/>
  <c r="BI1512" i="2"/>
  <c r="BH1512" i="2"/>
  <c r="BG1512" i="2"/>
  <c r="BF1512" i="2"/>
  <c r="T1512" i="2"/>
  <c r="R1512" i="2"/>
  <c r="P1512" i="2"/>
  <c r="BI1507" i="2"/>
  <c r="BH1507" i="2"/>
  <c r="BG1507" i="2"/>
  <c r="BF1507" i="2"/>
  <c r="T1507" i="2"/>
  <c r="R1507" i="2"/>
  <c r="P1507" i="2"/>
  <c r="BI1501" i="2"/>
  <c r="BH1501" i="2"/>
  <c r="BG1501" i="2"/>
  <c r="BF1501" i="2"/>
  <c r="T1501" i="2"/>
  <c r="R1501" i="2"/>
  <c r="P1501" i="2"/>
  <c r="BI1496" i="2"/>
  <c r="BH1496" i="2"/>
  <c r="BG1496" i="2"/>
  <c r="BF1496" i="2"/>
  <c r="T1496" i="2"/>
  <c r="R1496" i="2"/>
  <c r="P1496" i="2"/>
  <c r="BI1490" i="2"/>
  <c r="BH1490" i="2"/>
  <c r="BG1490" i="2"/>
  <c r="BF1490" i="2"/>
  <c r="T1490" i="2"/>
  <c r="R1490" i="2"/>
  <c r="P1490" i="2"/>
  <c r="BI1486" i="2"/>
  <c r="BH1486" i="2"/>
  <c r="BG1486" i="2"/>
  <c r="BF1486" i="2"/>
  <c r="T1486" i="2"/>
  <c r="R1486" i="2"/>
  <c r="P1486" i="2"/>
  <c r="BI1483" i="2"/>
  <c r="BH1483" i="2"/>
  <c r="BG1483" i="2"/>
  <c r="BF1483" i="2"/>
  <c r="T1483" i="2"/>
  <c r="R1483" i="2"/>
  <c r="P1483" i="2"/>
  <c r="BI1477" i="2"/>
  <c r="BH1477" i="2"/>
  <c r="BG1477" i="2"/>
  <c r="BF1477" i="2"/>
  <c r="T1477" i="2"/>
  <c r="R1477" i="2"/>
  <c r="P1477" i="2"/>
  <c r="BI1474" i="2"/>
  <c r="BH1474" i="2"/>
  <c r="BG1474" i="2"/>
  <c r="BF1474" i="2"/>
  <c r="T1474" i="2"/>
  <c r="R1474" i="2"/>
  <c r="P1474" i="2"/>
  <c r="BI1468" i="2"/>
  <c r="BH1468" i="2"/>
  <c r="BG1468" i="2"/>
  <c r="BF1468" i="2"/>
  <c r="T1468" i="2"/>
  <c r="R1468" i="2"/>
  <c r="P1468" i="2"/>
  <c r="BI1465" i="2"/>
  <c r="BH1465" i="2"/>
  <c r="BG1465" i="2"/>
  <c r="BF1465" i="2"/>
  <c r="T1465" i="2"/>
  <c r="R1465" i="2"/>
  <c r="P1465" i="2"/>
  <c r="BI1462" i="2"/>
  <c r="BH1462" i="2"/>
  <c r="BG1462" i="2"/>
  <c r="BF1462" i="2"/>
  <c r="T1462" i="2"/>
  <c r="R1462" i="2"/>
  <c r="P1462" i="2"/>
  <c r="BI1450" i="2"/>
  <c r="BH1450" i="2"/>
  <c r="BG1450" i="2"/>
  <c r="BF1450" i="2"/>
  <c r="T1450" i="2"/>
  <c r="R1450" i="2"/>
  <c r="P1450" i="2"/>
  <c r="BI1447" i="2"/>
  <c r="BH1447" i="2"/>
  <c r="BG1447" i="2"/>
  <c r="BF1447" i="2"/>
  <c r="T1447" i="2"/>
  <c r="R1447" i="2"/>
  <c r="P1447" i="2"/>
  <c r="BI1445" i="2"/>
  <c r="BH1445" i="2"/>
  <c r="BG1445" i="2"/>
  <c r="BF1445" i="2"/>
  <c r="T1445" i="2"/>
  <c r="R1445" i="2"/>
  <c r="P1445" i="2"/>
  <c r="BI1443" i="2"/>
  <c r="BH1443" i="2"/>
  <c r="BG1443" i="2"/>
  <c r="BF1443" i="2"/>
  <c r="T1443" i="2"/>
  <c r="R1443" i="2"/>
  <c r="P1443" i="2"/>
  <c r="BI1441" i="2"/>
  <c r="BH1441" i="2"/>
  <c r="BG1441" i="2"/>
  <c r="BF1441" i="2"/>
  <c r="T1441" i="2"/>
  <c r="R1441" i="2"/>
  <c r="P1441" i="2"/>
  <c r="BI1439" i="2"/>
  <c r="BH1439" i="2"/>
  <c r="BG1439" i="2"/>
  <c r="BF1439" i="2"/>
  <c r="T1439" i="2"/>
  <c r="R1439" i="2"/>
  <c r="P1439" i="2"/>
  <c r="BI1437" i="2"/>
  <c r="BH1437" i="2"/>
  <c r="BG1437" i="2"/>
  <c r="BF1437" i="2"/>
  <c r="T1437" i="2"/>
  <c r="R1437" i="2"/>
  <c r="P1437" i="2"/>
  <c r="BI1435" i="2"/>
  <c r="BH1435" i="2"/>
  <c r="BG1435" i="2"/>
  <c r="BF1435" i="2"/>
  <c r="T1435" i="2"/>
  <c r="R1435" i="2"/>
  <c r="P1435" i="2"/>
  <c r="BI1433" i="2"/>
  <c r="BH1433" i="2"/>
  <c r="BG1433" i="2"/>
  <c r="BF1433" i="2"/>
  <c r="T1433" i="2"/>
  <c r="R1433" i="2"/>
  <c r="P1433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7" i="2"/>
  <c r="BH1427" i="2"/>
  <c r="BG1427" i="2"/>
  <c r="BF1427" i="2"/>
  <c r="T1427" i="2"/>
  <c r="R1427" i="2"/>
  <c r="P1427" i="2"/>
  <c r="BI1425" i="2"/>
  <c r="BH1425" i="2"/>
  <c r="BG1425" i="2"/>
  <c r="BF1425" i="2"/>
  <c r="T1425" i="2"/>
  <c r="R1425" i="2"/>
  <c r="P1425" i="2"/>
  <c r="BI1423" i="2"/>
  <c r="BH1423" i="2"/>
  <c r="BG1423" i="2"/>
  <c r="BF1423" i="2"/>
  <c r="T1423" i="2"/>
  <c r="R1423" i="2"/>
  <c r="P1423" i="2"/>
  <c r="BI1421" i="2"/>
  <c r="BH1421" i="2"/>
  <c r="BG1421" i="2"/>
  <c r="BF1421" i="2"/>
  <c r="T1421" i="2"/>
  <c r="R1421" i="2"/>
  <c r="P1421" i="2"/>
  <c r="BI1418" i="2"/>
  <c r="BH1418" i="2"/>
  <c r="BG1418" i="2"/>
  <c r="BF1418" i="2"/>
  <c r="T1418" i="2"/>
  <c r="R1418" i="2"/>
  <c r="P1418" i="2"/>
  <c r="BI1415" i="2"/>
  <c r="BH1415" i="2"/>
  <c r="BG1415" i="2"/>
  <c r="BF1415" i="2"/>
  <c r="T1415" i="2"/>
  <c r="R1415" i="2"/>
  <c r="P1415" i="2"/>
  <c r="BI1412" i="2"/>
  <c r="BH1412" i="2"/>
  <c r="BG1412" i="2"/>
  <c r="BF1412" i="2"/>
  <c r="T1412" i="2"/>
  <c r="R1412" i="2"/>
  <c r="P1412" i="2"/>
  <c r="BI1410" i="2"/>
  <c r="BH1410" i="2"/>
  <c r="BG1410" i="2"/>
  <c r="BF1410" i="2"/>
  <c r="T1410" i="2"/>
  <c r="R1410" i="2"/>
  <c r="P1410" i="2"/>
  <c r="BI1407" i="2"/>
  <c r="BH1407" i="2"/>
  <c r="BG1407" i="2"/>
  <c r="BF1407" i="2"/>
  <c r="T1407" i="2"/>
  <c r="R1407" i="2"/>
  <c r="P1407" i="2"/>
  <c r="BI1404" i="2"/>
  <c r="BH1404" i="2"/>
  <c r="BG1404" i="2"/>
  <c r="BF1404" i="2"/>
  <c r="T1404" i="2"/>
  <c r="R1404" i="2"/>
  <c r="P1404" i="2"/>
  <c r="BI1401" i="2"/>
  <c r="BH1401" i="2"/>
  <c r="BG1401" i="2"/>
  <c r="BF1401" i="2"/>
  <c r="T1401" i="2"/>
  <c r="R1401" i="2"/>
  <c r="P1401" i="2"/>
  <c r="BI1398" i="2"/>
  <c r="BH1398" i="2"/>
  <c r="BG1398" i="2"/>
  <c r="BF1398" i="2"/>
  <c r="T1398" i="2"/>
  <c r="R1398" i="2"/>
  <c r="P1398" i="2"/>
  <c r="BI1395" i="2"/>
  <c r="BH1395" i="2"/>
  <c r="BG1395" i="2"/>
  <c r="BF1395" i="2"/>
  <c r="T1395" i="2"/>
  <c r="R1395" i="2"/>
  <c r="P1395" i="2"/>
  <c r="BI1392" i="2"/>
  <c r="BH1392" i="2"/>
  <c r="BG1392" i="2"/>
  <c r="BF1392" i="2"/>
  <c r="T1392" i="2"/>
  <c r="R1392" i="2"/>
  <c r="P1392" i="2"/>
  <c r="BI1390" i="2"/>
  <c r="BH1390" i="2"/>
  <c r="BG1390" i="2"/>
  <c r="BF1390" i="2"/>
  <c r="T1390" i="2"/>
  <c r="R1390" i="2"/>
  <c r="P1390" i="2"/>
  <c r="BI1388" i="2"/>
  <c r="BH1388" i="2"/>
  <c r="BG1388" i="2"/>
  <c r="BF1388" i="2"/>
  <c r="T1388" i="2"/>
  <c r="R1388" i="2"/>
  <c r="P1388" i="2"/>
  <c r="BI1386" i="2"/>
  <c r="BH1386" i="2"/>
  <c r="BG1386" i="2"/>
  <c r="BF1386" i="2"/>
  <c r="T1386" i="2"/>
  <c r="R1386" i="2"/>
  <c r="P1386" i="2"/>
  <c r="BI1383" i="2"/>
  <c r="BH1383" i="2"/>
  <c r="BG1383" i="2"/>
  <c r="BF1383" i="2"/>
  <c r="T1383" i="2"/>
  <c r="R1383" i="2"/>
  <c r="P1383" i="2"/>
  <c r="BI1380" i="2"/>
  <c r="BH1380" i="2"/>
  <c r="BG1380" i="2"/>
  <c r="BF1380" i="2"/>
  <c r="T1380" i="2"/>
  <c r="R1380" i="2"/>
  <c r="P1380" i="2"/>
  <c r="BI1377" i="2"/>
  <c r="BH1377" i="2"/>
  <c r="BG1377" i="2"/>
  <c r="BF1377" i="2"/>
  <c r="T1377" i="2"/>
  <c r="R1377" i="2"/>
  <c r="P1377" i="2"/>
  <c r="BI1375" i="2"/>
  <c r="BH1375" i="2"/>
  <c r="BG1375" i="2"/>
  <c r="BF1375" i="2"/>
  <c r="T1375" i="2"/>
  <c r="R1375" i="2"/>
  <c r="P1375" i="2"/>
  <c r="BI1373" i="2"/>
  <c r="BH1373" i="2"/>
  <c r="BG1373" i="2"/>
  <c r="BF1373" i="2"/>
  <c r="T1373" i="2"/>
  <c r="R1373" i="2"/>
  <c r="P1373" i="2"/>
  <c r="BI1371" i="2"/>
  <c r="BH1371" i="2"/>
  <c r="BG1371" i="2"/>
  <c r="BF1371" i="2"/>
  <c r="T1371" i="2"/>
  <c r="R1371" i="2"/>
  <c r="P1371" i="2"/>
  <c r="BI1369" i="2"/>
  <c r="BH1369" i="2"/>
  <c r="BG1369" i="2"/>
  <c r="BF1369" i="2"/>
  <c r="T1369" i="2"/>
  <c r="R1369" i="2"/>
  <c r="P1369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363" i="2"/>
  <c r="BH1363" i="2"/>
  <c r="BG1363" i="2"/>
  <c r="BF1363" i="2"/>
  <c r="T1363" i="2"/>
  <c r="R1363" i="2"/>
  <c r="P1363" i="2"/>
  <c r="BI1361" i="2"/>
  <c r="BH1361" i="2"/>
  <c r="BG1361" i="2"/>
  <c r="BF1361" i="2"/>
  <c r="T1361" i="2"/>
  <c r="R1361" i="2"/>
  <c r="P1361" i="2"/>
  <c r="BI1359" i="2"/>
  <c r="BH1359" i="2"/>
  <c r="BG1359" i="2"/>
  <c r="BF1359" i="2"/>
  <c r="T1359" i="2"/>
  <c r="R1359" i="2"/>
  <c r="P1359" i="2"/>
  <c r="BI1357" i="2"/>
  <c r="BH1357" i="2"/>
  <c r="BG1357" i="2"/>
  <c r="BF1357" i="2"/>
  <c r="T1357" i="2"/>
  <c r="R1357" i="2"/>
  <c r="P1357" i="2"/>
  <c r="BI1355" i="2"/>
  <c r="BH1355" i="2"/>
  <c r="BG1355" i="2"/>
  <c r="BF1355" i="2"/>
  <c r="T1355" i="2"/>
  <c r="R1355" i="2"/>
  <c r="P1355" i="2"/>
  <c r="BI1353" i="2"/>
  <c r="BH1353" i="2"/>
  <c r="BG1353" i="2"/>
  <c r="BF1353" i="2"/>
  <c r="T1353" i="2"/>
  <c r="R1353" i="2"/>
  <c r="P1353" i="2"/>
  <c r="BI1351" i="2"/>
  <c r="BH1351" i="2"/>
  <c r="BG1351" i="2"/>
  <c r="BF1351" i="2"/>
  <c r="T1351" i="2"/>
  <c r="R1351" i="2"/>
  <c r="P1351" i="2"/>
  <c r="BI1349" i="2"/>
  <c r="BH1349" i="2"/>
  <c r="BG1349" i="2"/>
  <c r="BF1349" i="2"/>
  <c r="T1349" i="2"/>
  <c r="R1349" i="2"/>
  <c r="P1349" i="2"/>
  <c r="BI1347" i="2"/>
  <c r="BH1347" i="2"/>
  <c r="BG1347" i="2"/>
  <c r="BF1347" i="2"/>
  <c r="T1347" i="2"/>
  <c r="R1347" i="2"/>
  <c r="P1347" i="2"/>
  <c r="BI1345" i="2"/>
  <c r="BH1345" i="2"/>
  <c r="BG1345" i="2"/>
  <c r="BF1345" i="2"/>
  <c r="T1345" i="2"/>
  <c r="R1345" i="2"/>
  <c r="P1345" i="2"/>
  <c r="BI1343" i="2"/>
  <c r="BH1343" i="2"/>
  <c r="BG1343" i="2"/>
  <c r="BF1343" i="2"/>
  <c r="T1343" i="2"/>
  <c r="R1343" i="2"/>
  <c r="P1343" i="2"/>
  <c r="BI1341" i="2"/>
  <c r="BH1341" i="2"/>
  <c r="BG1341" i="2"/>
  <c r="BF1341" i="2"/>
  <c r="T1341" i="2"/>
  <c r="R1341" i="2"/>
  <c r="P1341" i="2"/>
  <c r="BI1339" i="2"/>
  <c r="BH1339" i="2"/>
  <c r="BG1339" i="2"/>
  <c r="BF1339" i="2"/>
  <c r="T1339" i="2"/>
  <c r="R1339" i="2"/>
  <c r="P1339" i="2"/>
  <c r="BI1337" i="2"/>
  <c r="BH1337" i="2"/>
  <c r="BG1337" i="2"/>
  <c r="BF1337" i="2"/>
  <c r="T1337" i="2"/>
  <c r="R1337" i="2"/>
  <c r="P1337" i="2"/>
  <c r="BI1335" i="2"/>
  <c r="BH1335" i="2"/>
  <c r="BG1335" i="2"/>
  <c r="BF1335" i="2"/>
  <c r="T1335" i="2"/>
  <c r="R1335" i="2"/>
  <c r="P1335" i="2"/>
  <c r="BI1333" i="2"/>
  <c r="BH1333" i="2"/>
  <c r="BG1333" i="2"/>
  <c r="BF1333" i="2"/>
  <c r="T1333" i="2"/>
  <c r="R1333" i="2"/>
  <c r="P1333" i="2"/>
  <c r="BI1331" i="2"/>
  <c r="BH1331" i="2"/>
  <c r="BG1331" i="2"/>
  <c r="BF1331" i="2"/>
  <c r="T1331" i="2"/>
  <c r="R1331" i="2"/>
  <c r="P1331" i="2"/>
  <c r="BI1329" i="2"/>
  <c r="BH1329" i="2"/>
  <c r="BG1329" i="2"/>
  <c r="BF1329" i="2"/>
  <c r="T1329" i="2"/>
  <c r="R1329" i="2"/>
  <c r="P1329" i="2"/>
  <c r="BI1327" i="2"/>
  <c r="BH1327" i="2"/>
  <c r="BG1327" i="2"/>
  <c r="BF1327" i="2"/>
  <c r="T1327" i="2"/>
  <c r="R1327" i="2"/>
  <c r="P1327" i="2"/>
  <c r="BI1325" i="2"/>
  <c r="BH1325" i="2"/>
  <c r="BG1325" i="2"/>
  <c r="BF1325" i="2"/>
  <c r="T1325" i="2"/>
  <c r="R1325" i="2"/>
  <c r="P1325" i="2"/>
  <c r="BI1323" i="2"/>
  <c r="BH1323" i="2"/>
  <c r="BG1323" i="2"/>
  <c r="BF1323" i="2"/>
  <c r="T1323" i="2"/>
  <c r="R1323" i="2"/>
  <c r="P1323" i="2"/>
  <c r="BI1321" i="2"/>
  <c r="BH1321" i="2"/>
  <c r="BG1321" i="2"/>
  <c r="BF1321" i="2"/>
  <c r="T1321" i="2"/>
  <c r="R1321" i="2"/>
  <c r="P1321" i="2"/>
  <c r="BI1319" i="2"/>
  <c r="BH1319" i="2"/>
  <c r="BG1319" i="2"/>
  <c r="BF1319" i="2"/>
  <c r="T1319" i="2"/>
  <c r="R1319" i="2"/>
  <c r="P1319" i="2"/>
  <c r="BI1317" i="2"/>
  <c r="BH1317" i="2"/>
  <c r="BG1317" i="2"/>
  <c r="BF1317" i="2"/>
  <c r="T1317" i="2"/>
  <c r="R1317" i="2"/>
  <c r="P1317" i="2"/>
  <c r="BI1315" i="2"/>
  <c r="BH1315" i="2"/>
  <c r="BG1315" i="2"/>
  <c r="BF1315" i="2"/>
  <c r="T1315" i="2"/>
  <c r="R1315" i="2"/>
  <c r="P1315" i="2"/>
  <c r="BI1313" i="2"/>
  <c r="BH1313" i="2"/>
  <c r="BG1313" i="2"/>
  <c r="BF1313" i="2"/>
  <c r="T1313" i="2"/>
  <c r="R1313" i="2"/>
  <c r="P1313" i="2"/>
  <c r="BI1311" i="2"/>
  <c r="BH1311" i="2"/>
  <c r="BG1311" i="2"/>
  <c r="BF1311" i="2"/>
  <c r="T1311" i="2"/>
  <c r="R1311" i="2"/>
  <c r="P1311" i="2"/>
  <c r="BI1309" i="2"/>
  <c r="BH1309" i="2"/>
  <c r="BG1309" i="2"/>
  <c r="BF1309" i="2"/>
  <c r="T1309" i="2"/>
  <c r="R1309" i="2"/>
  <c r="P1309" i="2"/>
  <c r="BI1307" i="2"/>
  <c r="BH1307" i="2"/>
  <c r="BG1307" i="2"/>
  <c r="BF1307" i="2"/>
  <c r="T1307" i="2"/>
  <c r="R1307" i="2"/>
  <c r="P1307" i="2"/>
  <c r="BI1304" i="2"/>
  <c r="BH1304" i="2"/>
  <c r="BG1304" i="2"/>
  <c r="BF1304" i="2"/>
  <c r="T1304" i="2"/>
  <c r="R1304" i="2"/>
  <c r="P1304" i="2"/>
  <c r="BI1302" i="2"/>
  <c r="BH1302" i="2"/>
  <c r="BG1302" i="2"/>
  <c r="BF1302" i="2"/>
  <c r="T1302" i="2"/>
  <c r="R1302" i="2"/>
  <c r="P1302" i="2"/>
  <c r="BI1300" i="2"/>
  <c r="BH1300" i="2"/>
  <c r="BG1300" i="2"/>
  <c r="BF1300" i="2"/>
  <c r="T1300" i="2"/>
  <c r="R1300" i="2"/>
  <c r="P1300" i="2"/>
  <c r="BI1298" i="2"/>
  <c r="BH1298" i="2"/>
  <c r="BG1298" i="2"/>
  <c r="BF1298" i="2"/>
  <c r="T1298" i="2"/>
  <c r="R1298" i="2"/>
  <c r="P1298" i="2"/>
  <c r="BI1296" i="2"/>
  <c r="BH1296" i="2"/>
  <c r="BG1296" i="2"/>
  <c r="BF1296" i="2"/>
  <c r="T1296" i="2"/>
  <c r="R1296" i="2"/>
  <c r="P1296" i="2"/>
  <c r="BI1294" i="2"/>
  <c r="BH1294" i="2"/>
  <c r="BG1294" i="2"/>
  <c r="BF1294" i="2"/>
  <c r="T1294" i="2"/>
  <c r="R1294" i="2"/>
  <c r="P1294" i="2"/>
  <c r="BI1291" i="2"/>
  <c r="BH1291" i="2"/>
  <c r="BG1291" i="2"/>
  <c r="BF1291" i="2"/>
  <c r="T1291" i="2"/>
  <c r="R1291" i="2"/>
  <c r="P1291" i="2"/>
  <c r="BI1289" i="2"/>
  <c r="BH1289" i="2"/>
  <c r="BG1289" i="2"/>
  <c r="BF1289" i="2"/>
  <c r="T1289" i="2"/>
  <c r="R1289" i="2"/>
  <c r="P1289" i="2"/>
  <c r="BI1287" i="2"/>
  <c r="BH1287" i="2"/>
  <c r="BG1287" i="2"/>
  <c r="BF1287" i="2"/>
  <c r="T1287" i="2"/>
  <c r="R1287" i="2"/>
  <c r="P1287" i="2"/>
  <c r="BI1285" i="2"/>
  <c r="BH1285" i="2"/>
  <c r="BG1285" i="2"/>
  <c r="BF1285" i="2"/>
  <c r="T1285" i="2"/>
  <c r="R1285" i="2"/>
  <c r="P1285" i="2"/>
  <c r="BI1283" i="2"/>
  <c r="BH1283" i="2"/>
  <c r="BG1283" i="2"/>
  <c r="BF1283" i="2"/>
  <c r="T1283" i="2"/>
  <c r="R1283" i="2"/>
  <c r="P1283" i="2"/>
  <c r="BI1281" i="2"/>
  <c r="BH1281" i="2"/>
  <c r="BG1281" i="2"/>
  <c r="BF1281" i="2"/>
  <c r="T1281" i="2"/>
  <c r="R1281" i="2"/>
  <c r="P1281" i="2"/>
  <c r="BI1279" i="2"/>
  <c r="BH1279" i="2"/>
  <c r="BG1279" i="2"/>
  <c r="BF1279" i="2"/>
  <c r="T1279" i="2"/>
  <c r="R1279" i="2"/>
  <c r="P1279" i="2"/>
  <c r="BI1277" i="2"/>
  <c r="BH1277" i="2"/>
  <c r="BG1277" i="2"/>
  <c r="BF1277" i="2"/>
  <c r="T1277" i="2"/>
  <c r="R1277" i="2"/>
  <c r="P1277" i="2"/>
  <c r="BI1275" i="2"/>
  <c r="BH1275" i="2"/>
  <c r="BG1275" i="2"/>
  <c r="BF1275" i="2"/>
  <c r="T1275" i="2"/>
  <c r="R1275" i="2"/>
  <c r="P1275" i="2"/>
  <c r="BI1273" i="2"/>
  <c r="BH1273" i="2"/>
  <c r="BG1273" i="2"/>
  <c r="BF1273" i="2"/>
  <c r="T1273" i="2"/>
  <c r="R1273" i="2"/>
  <c r="P1273" i="2"/>
  <c r="BI1271" i="2"/>
  <c r="BH1271" i="2"/>
  <c r="BG1271" i="2"/>
  <c r="BF1271" i="2"/>
  <c r="T1271" i="2"/>
  <c r="R1271" i="2"/>
  <c r="P1271" i="2"/>
  <c r="BI1269" i="2"/>
  <c r="BH1269" i="2"/>
  <c r="BG1269" i="2"/>
  <c r="BF1269" i="2"/>
  <c r="T1269" i="2"/>
  <c r="R1269" i="2"/>
  <c r="P1269" i="2"/>
  <c r="BI1267" i="2"/>
  <c r="BH1267" i="2"/>
  <c r="BG1267" i="2"/>
  <c r="BF1267" i="2"/>
  <c r="T1267" i="2"/>
  <c r="R1267" i="2"/>
  <c r="P1267" i="2"/>
  <c r="BI1265" i="2"/>
  <c r="BH1265" i="2"/>
  <c r="BG1265" i="2"/>
  <c r="BF1265" i="2"/>
  <c r="T1265" i="2"/>
  <c r="R1265" i="2"/>
  <c r="P1265" i="2"/>
  <c r="BI1263" i="2"/>
  <c r="BH1263" i="2"/>
  <c r="BG1263" i="2"/>
  <c r="BF1263" i="2"/>
  <c r="T1263" i="2"/>
  <c r="R1263" i="2"/>
  <c r="P1263" i="2"/>
  <c r="BI1261" i="2"/>
  <c r="BH1261" i="2"/>
  <c r="BG1261" i="2"/>
  <c r="BF1261" i="2"/>
  <c r="T1261" i="2"/>
  <c r="R1261" i="2"/>
  <c r="P1261" i="2"/>
  <c r="BI1259" i="2"/>
  <c r="BH1259" i="2"/>
  <c r="BG1259" i="2"/>
  <c r="BF1259" i="2"/>
  <c r="T1259" i="2"/>
  <c r="R1259" i="2"/>
  <c r="P1259" i="2"/>
  <c r="BI1257" i="2"/>
  <c r="BH1257" i="2"/>
  <c r="BG1257" i="2"/>
  <c r="BF1257" i="2"/>
  <c r="T1257" i="2"/>
  <c r="R1257" i="2"/>
  <c r="P1257" i="2"/>
  <c r="BI1255" i="2"/>
  <c r="BH1255" i="2"/>
  <c r="BG1255" i="2"/>
  <c r="BF1255" i="2"/>
  <c r="T1255" i="2"/>
  <c r="R1255" i="2"/>
  <c r="P1255" i="2"/>
  <c r="BI1253" i="2"/>
  <c r="BH1253" i="2"/>
  <c r="BG1253" i="2"/>
  <c r="BF1253" i="2"/>
  <c r="T1253" i="2"/>
  <c r="R1253" i="2"/>
  <c r="P1253" i="2"/>
  <c r="BI1251" i="2"/>
  <c r="BH1251" i="2"/>
  <c r="BG1251" i="2"/>
  <c r="BF1251" i="2"/>
  <c r="T1251" i="2"/>
  <c r="R1251" i="2"/>
  <c r="P1251" i="2"/>
  <c r="BI1249" i="2"/>
  <c r="BH1249" i="2"/>
  <c r="BG1249" i="2"/>
  <c r="BF1249" i="2"/>
  <c r="T1249" i="2"/>
  <c r="R1249" i="2"/>
  <c r="P1249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43" i="2"/>
  <c r="BH1243" i="2"/>
  <c r="BG1243" i="2"/>
  <c r="BF1243" i="2"/>
  <c r="T1243" i="2"/>
  <c r="R1243" i="2"/>
  <c r="P1243" i="2"/>
  <c r="BI1241" i="2"/>
  <c r="BH1241" i="2"/>
  <c r="BG1241" i="2"/>
  <c r="BF1241" i="2"/>
  <c r="T1241" i="2"/>
  <c r="R1241" i="2"/>
  <c r="P1241" i="2"/>
  <c r="BI1239" i="2"/>
  <c r="BH1239" i="2"/>
  <c r="BG1239" i="2"/>
  <c r="BF1239" i="2"/>
  <c r="T1239" i="2"/>
  <c r="R1239" i="2"/>
  <c r="P1239" i="2"/>
  <c r="BI1237" i="2"/>
  <c r="BH1237" i="2"/>
  <c r="BG1237" i="2"/>
  <c r="BF1237" i="2"/>
  <c r="T1237" i="2"/>
  <c r="R1237" i="2"/>
  <c r="P1237" i="2"/>
  <c r="BI1235" i="2"/>
  <c r="BH1235" i="2"/>
  <c r="BG1235" i="2"/>
  <c r="BF1235" i="2"/>
  <c r="T1235" i="2"/>
  <c r="R1235" i="2"/>
  <c r="P1235" i="2"/>
  <c r="BI1233" i="2"/>
  <c r="BH1233" i="2"/>
  <c r="BG1233" i="2"/>
  <c r="BF1233" i="2"/>
  <c r="T1233" i="2"/>
  <c r="R1233" i="2"/>
  <c r="P1233" i="2"/>
  <c r="BI1231" i="2"/>
  <c r="BH1231" i="2"/>
  <c r="BG1231" i="2"/>
  <c r="BF1231" i="2"/>
  <c r="T1231" i="2"/>
  <c r="R1231" i="2"/>
  <c r="P1231" i="2"/>
  <c r="BI1229" i="2"/>
  <c r="BH1229" i="2"/>
  <c r="BG1229" i="2"/>
  <c r="BF1229" i="2"/>
  <c r="T1229" i="2"/>
  <c r="R1229" i="2"/>
  <c r="P1229" i="2"/>
  <c r="BI1227" i="2"/>
  <c r="BH1227" i="2"/>
  <c r="BG1227" i="2"/>
  <c r="BF1227" i="2"/>
  <c r="T1227" i="2"/>
  <c r="R1227" i="2"/>
  <c r="P1227" i="2"/>
  <c r="BI1225" i="2"/>
  <c r="BH1225" i="2"/>
  <c r="BG1225" i="2"/>
  <c r="BF1225" i="2"/>
  <c r="T1225" i="2"/>
  <c r="R1225" i="2"/>
  <c r="P1225" i="2"/>
  <c r="BI1221" i="2"/>
  <c r="BH1221" i="2"/>
  <c r="BG1221" i="2"/>
  <c r="BF1221" i="2"/>
  <c r="T1221" i="2"/>
  <c r="T1220" i="2" s="1"/>
  <c r="R1221" i="2"/>
  <c r="R1220" i="2" s="1"/>
  <c r="P1221" i="2"/>
  <c r="P1220" i="2" s="1"/>
  <c r="BI1217" i="2"/>
  <c r="BH1217" i="2"/>
  <c r="BG1217" i="2"/>
  <c r="BF1217" i="2"/>
  <c r="T1217" i="2"/>
  <c r="R1217" i="2"/>
  <c r="P1217" i="2"/>
  <c r="BI1214" i="2"/>
  <c r="BH1214" i="2"/>
  <c r="BG1214" i="2"/>
  <c r="BF1214" i="2"/>
  <c r="T1214" i="2"/>
  <c r="R1214" i="2"/>
  <c r="P1214" i="2"/>
  <c r="BI1211" i="2"/>
  <c r="BH1211" i="2"/>
  <c r="BG1211" i="2"/>
  <c r="BF1211" i="2"/>
  <c r="T1211" i="2"/>
  <c r="R1211" i="2"/>
  <c r="P1211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9" i="2"/>
  <c r="BH1199" i="2"/>
  <c r="BG1199" i="2"/>
  <c r="BF1199" i="2"/>
  <c r="T1199" i="2"/>
  <c r="R1199" i="2"/>
  <c r="P1199" i="2"/>
  <c r="BI1195" i="2"/>
  <c r="BH1195" i="2"/>
  <c r="BG1195" i="2"/>
  <c r="BF1195" i="2"/>
  <c r="T1195" i="2"/>
  <c r="R1195" i="2"/>
  <c r="P1195" i="2"/>
  <c r="BI1192" i="2"/>
  <c r="BH1192" i="2"/>
  <c r="BG1192" i="2"/>
  <c r="BF1192" i="2"/>
  <c r="T1192" i="2"/>
  <c r="R1192" i="2"/>
  <c r="P1192" i="2"/>
  <c r="BI1187" i="2"/>
  <c r="BH1187" i="2"/>
  <c r="BG1187" i="2"/>
  <c r="BF1187" i="2"/>
  <c r="T1187" i="2"/>
  <c r="R1187" i="2"/>
  <c r="P1187" i="2"/>
  <c r="BI1182" i="2"/>
  <c r="BH1182" i="2"/>
  <c r="BG1182" i="2"/>
  <c r="BF1182" i="2"/>
  <c r="T1182" i="2"/>
  <c r="R1182" i="2"/>
  <c r="P1182" i="2"/>
  <c r="BI1179" i="2"/>
  <c r="BH1179" i="2"/>
  <c r="BG1179" i="2"/>
  <c r="BF1179" i="2"/>
  <c r="T1179" i="2"/>
  <c r="R1179" i="2"/>
  <c r="P1179" i="2"/>
  <c r="BI1176" i="2"/>
  <c r="BH1176" i="2"/>
  <c r="BG1176" i="2"/>
  <c r="BF1176" i="2"/>
  <c r="T1176" i="2"/>
  <c r="R1176" i="2"/>
  <c r="P1176" i="2"/>
  <c r="BI1173" i="2"/>
  <c r="BH1173" i="2"/>
  <c r="BG1173" i="2"/>
  <c r="BF1173" i="2"/>
  <c r="T1173" i="2"/>
  <c r="R1173" i="2"/>
  <c r="P1173" i="2"/>
  <c r="BI1170" i="2"/>
  <c r="BH1170" i="2"/>
  <c r="BG1170" i="2"/>
  <c r="BF1170" i="2"/>
  <c r="T1170" i="2"/>
  <c r="R1170" i="2"/>
  <c r="P1170" i="2"/>
  <c r="BI1165" i="2"/>
  <c r="BH1165" i="2"/>
  <c r="BG1165" i="2"/>
  <c r="BF1165" i="2"/>
  <c r="T1165" i="2"/>
  <c r="R1165" i="2"/>
  <c r="P1165" i="2"/>
  <c r="BI1162" i="2"/>
  <c r="BH1162" i="2"/>
  <c r="BG1162" i="2"/>
  <c r="BF1162" i="2"/>
  <c r="T1162" i="2"/>
  <c r="R1162" i="2"/>
  <c r="P1162" i="2"/>
  <c r="BI1157" i="2"/>
  <c r="BH1157" i="2"/>
  <c r="BG1157" i="2"/>
  <c r="BF1157" i="2"/>
  <c r="T1157" i="2"/>
  <c r="R1157" i="2"/>
  <c r="P1157" i="2"/>
  <c r="BI1153" i="2"/>
  <c r="BH1153" i="2"/>
  <c r="BG1153" i="2"/>
  <c r="BF1153" i="2"/>
  <c r="T1153" i="2"/>
  <c r="R1153" i="2"/>
  <c r="P1153" i="2"/>
  <c r="BI1150" i="2"/>
  <c r="BH1150" i="2"/>
  <c r="BG1150" i="2"/>
  <c r="BF1150" i="2"/>
  <c r="T1150" i="2"/>
  <c r="R1150" i="2"/>
  <c r="P1150" i="2"/>
  <c r="BI1142" i="2"/>
  <c r="BH1142" i="2"/>
  <c r="BG1142" i="2"/>
  <c r="BF1142" i="2"/>
  <c r="T1142" i="2"/>
  <c r="R1142" i="2"/>
  <c r="P1142" i="2"/>
  <c r="BI1139" i="2"/>
  <c r="BH1139" i="2"/>
  <c r="BG1139" i="2"/>
  <c r="BF1139" i="2"/>
  <c r="T1139" i="2"/>
  <c r="R1139" i="2"/>
  <c r="P1139" i="2"/>
  <c r="BI1136" i="2"/>
  <c r="BH1136" i="2"/>
  <c r="BG1136" i="2"/>
  <c r="BF1136" i="2"/>
  <c r="T1136" i="2"/>
  <c r="R1136" i="2"/>
  <c r="P1136" i="2"/>
  <c r="BI1133" i="2"/>
  <c r="BH1133" i="2"/>
  <c r="BG1133" i="2"/>
  <c r="BF1133" i="2"/>
  <c r="T1133" i="2"/>
  <c r="R1133" i="2"/>
  <c r="P1133" i="2"/>
  <c r="BI1126" i="2"/>
  <c r="BH1126" i="2"/>
  <c r="BG1126" i="2"/>
  <c r="BF1126" i="2"/>
  <c r="T1126" i="2"/>
  <c r="R1126" i="2"/>
  <c r="P1126" i="2"/>
  <c r="BI1121" i="2"/>
  <c r="BH1121" i="2"/>
  <c r="BG1121" i="2"/>
  <c r="BF1121" i="2"/>
  <c r="T1121" i="2"/>
  <c r="R1121" i="2"/>
  <c r="P1121" i="2"/>
  <c r="BI1117" i="2"/>
  <c r="BH1117" i="2"/>
  <c r="BG1117" i="2"/>
  <c r="BF1117" i="2"/>
  <c r="T1117" i="2"/>
  <c r="R1117" i="2"/>
  <c r="P1117" i="2"/>
  <c r="BI1114" i="2"/>
  <c r="BH1114" i="2"/>
  <c r="BG1114" i="2"/>
  <c r="BF1114" i="2"/>
  <c r="T1114" i="2"/>
  <c r="R1114" i="2"/>
  <c r="P1114" i="2"/>
  <c r="BI1110" i="2"/>
  <c r="BH1110" i="2"/>
  <c r="BG1110" i="2"/>
  <c r="BF1110" i="2"/>
  <c r="T1110" i="2"/>
  <c r="R1110" i="2"/>
  <c r="P1110" i="2"/>
  <c r="BI1105" i="2"/>
  <c r="BH1105" i="2"/>
  <c r="BG1105" i="2"/>
  <c r="BF1105" i="2"/>
  <c r="T1105" i="2"/>
  <c r="R1105" i="2"/>
  <c r="P1105" i="2"/>
  <c r="BI1102" i="2"/>
  <c r="BH1102" i="2"/>
  <c r="BG1102" i="2"/>
  <c r="BF1102" i="2"/>
  <c r="T1102" i="2"/>
  <c r="R1102" i="2"/>
  <c r="P1102" i="2"/>
  <c r="BI1099" i="2"/>
  <c r="BH1099" i="2"/>
  <c r="BG1099" i="2"/>
  <c r="BF1099" i="2"/>
  <c r="T1099" i="2"/>
  <c r="R1099" i="2"/>
  <c r="P1099" i="2"/>
  <c r="BI1094" i="2"/>
  <c r="BH1094" i="2"/>
  <c r="BG1094" i="2"/>
  <c r="BF1094" i="2"/>
  <c r="T1094" i="2"/>
  <c r="R1094" i="2"/>
  <c r="P1094" i="2"/>
  <c r="BI1091" i="2"/>
  <c r="BH1091" i="2"/>
  <c r="BG1091" i="2"/>
  <c r="BF1091" i="2"/>
  <c r="T1091" i="2"/>
  <c r="R1091" i="2"/>
  <c r="P1091" i="2"/>
  <c r="BI1079" i="2"/>
  <c r="BH1079" i="2"/>
  <c r="BG1079" i="2"/>
  <c r="BF1079" i="2"/>
  <c r="T1079" i="2"/>
  <c r="R1079" i="2"/>
  <c r="P1079" i="2"/>
  <c r="BI1075" i="2"/>
  <c r="BH1075" i="2"/>
  <c r="BG1075" i="2"/>
  <c r="BF1075" i="2"/>
  <c r="T1075" i="2"/>
  <c r="R1075" i="2"/>
  <c r="P1075" i="2"/>
  <c r="BI1072" i="2"/>
  <c r="BH1072" i="2"/>
  <c r="BG1072" i="2"/>
  <c r="BF1072" i="2"/>
  <c r="T1072" i="2"/>
  <c r="R1072" i="2"/>
  <c r="P1072" i="2"/>
  <c r="BI1069" i="2"/>
  <c r="BH1069" i="2"/>
  <c r="BG1069" i="2"/>
  <c r="BF1069" i="2"/>
  <c r="T1069" i="2"/>
  <c r="R1069" i="2"/>
  <c r="P1069" i="2"/>
  <c r="BI1064" i="2"/>
  <c r="BH1064" i="2"/>
  <c r="BG1064" i="2"/>
  <c r="BF1064" i="2"/>
  <c r="T1064" i="2"/>
  <c r="R1064" i="2"/>
  <c r="P1064" i="2"/>
  <c r="BI1061" i="2"/>
  <c r="BH1061" i="2"/>
  <c r="BG1061" i="2"/>
  <c r="BF1061" i="2"/>
  <c r="T1061" i="2"/>
  <c r="R1061" i="2"/>
  <c r="P1061" i="2"/>
  <c r="BI1058" i="2"/>
  <c r="BH1058" i="2"/>
  <c r="BG1058" i="2"/>
  <c r="BF1058" i="2"/>
  <c r="T1058" i="2"/>
  <c r="R1058" i="2"/>
  <c r="P1058" i="2"/>
  <c r="BI1053" i="2"/>
  <c r="BH1053" i="2"/>
  <c r="BG1053" i="2"/>
  <c r="BF1053" i="2"/>
  <c r="T1053" i="2"/>
  <c r="R1053" i="2"/>
  <c r="P1053" i="2"/>
  <c r="BI1050" i="2"/>
  <c r="BH1050" i="2"/>
  <c r="BG1050" i="2"/>
  <c r="BF1050" i="2"/>
  <c r="T1050" i="2"/>
  <c r="R1050" i="2"/>
  <c r="P1050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3" i="2"/>
  <c r="BH1033" i="2"/>
  <c r="BG1033" i="2"/>
  <c r="BF1033" i="2"/>
  <c r="T1033" i="2"/>
  <c r="R1033" i="2"/>
  <c r="P1033" i="2"/>
  <c r="BI1028" i="2"/>
  <c r="BH1028" i="2"/>
  <c r="BG1028" i="2"/>
  <c r="BF1028" i="2"/>
  <c r="T1028" i="2"/>
  <c r="R1028" i="2"/>
  <c r="P1028" i="2"/>
  <c r="BI1025" i="2"/>
  <c r="BH1025" i="2"/>
  <c r="BG1025" i="2"/>
  <c r="BF1025" i="2"/>
  <c r="T1025" i="2"/>
  <c r="R1025" i="2"/>
  <c r="P1025" i="2"/>
  <c r="BI1020" i="2"/>
  <c r="BH1020" i="2"/>
  <c r="BG1020" i="2"/>
  <c r="BF1020" i="2"/>
  <c r="T1020" i="2"/>
  <c r="R1020" i="2"/>
  <c r="P1020" i="2"/>
  <c r="BI1018" i="2"/>
  <c r="BH1018" i="2"/>
  <c r="BG1018" i="2"/>
  <c r="BF1018" i="2"/>
  <c r="T1018" i="2"/>
  <c r="R1018" i="2"/>
  <c r="P1018" i="2"/>
  <c r="BI1015" i="2"/>
  <c r="BH1015" i="2"/>
  <c r="BG1015" i="2"/>
  <c r="BF1015" i="2"/>
  <c r="T1015" i="2"/>
  <c r="R1015" i="2"/>
  <c r="P1015" i="2"/>
  <c r="BI1012" i="2"/>
  <c r="BH1012" i="2"/>
  <c r="BG1012" i="2"/>
  <c r="BF1012" i="2"/>
  <c r="T1012" i="2"/>
  <c r="R1012" i="2"/>
  <c r="P1012" i="2"/>
  <c r="BI1006" i="2"/>
  <c r="BH1006" i="2"/>
  <c r="BG1006" i="2"/>
  <c r="BF1006" i="2"/>
  <c r="T1006" i="2"/>
  <c r="R1006" i="2"/>
  <c r="P1006" i="2"/>
  <c r="BI1002" i="2"/>
  <c r="BH1002" i="2"/>
  <c r="BG1002" i="2"/>
  <c r="BF1002" i="2"/>
  <c r="T1002" i="2"/>
  <c r="R1002" i="2"/>
  <c r="P1002" i="2"/>
  <c r="BI996" i="2"/>
  <c r="BH996" i="2"/>
  <c r="BG996" i="2"/>
  <c r="BF996" i="2"/>
  <c r="T996" i="2"/>
  <c r="R996" i="2"/>
  <c r="P996" i="2"/>
  <c r="BI992" i="2"/>
  <c r="BH992" i="2"/>
  <c r="BG992" i="2"/>
  <c r="BF992" i="2"/>
  <c r="T992" i="2"/>
  <c r="R992" i="2"/>
  <c r="P992" i="2"/>
  <c r="BI989" i="2"/>
  <c r="BH989" i="2"/>
  <c r="BG989" i="2"/>
  <c r="BF989" i="2"/>
  <c r="T989" i="2"/>
  <c r="R989" i="2"/>
  <c r="P989" i="2"/>
  <c r="BI987" i="2"/>
  <c r="BH987" i="2"/>
  <c r="BG987" i="2"/>
  <c r="BF987" i="2"/>
  <c r="T987" i="2"/>
  <c r="R987" i="2"/>
  <c r="P987" i="2"/>
  <c r="BI984" i="2"/>
  <c r="BH984" i="2"/>
  <c r="BG984" i="2"/>
  <c r="BF984" i="2"/>
  <c r="T984" i="2"/>
  <c r="R984" i="2"/>
  <c r="P984" i="2"/>
  <c r="BI981" i="2"/>
  <c r="BH981" i="2"/>
  <c r="BG981" i="2"/>
  <c r="BF981" i="2"/>
  <c r="T981" i="2"/>
  <c r="R981" i="2"/>
  <c r="P981" i="2"/>
  <c r="BI976" i="2"/>
  <c r="BH976" i="2"/>
  <c r="BG976" i="2"/>
  <c r="BF976" i="2"/>
  <c r="T976" i="2"/>
  <c r="R976" i="2"/>
  <c r="P976" i="2"/>
  <c r="BI973" i="2"/>
  <c r="BH973" i="2"/>
  <c r="BG973" i="2"/>
  <c r="BF973" i="2"/>
  <c r="T973" i="2"/>
  <c r="R973" i="2"/>
  <c r="P973" i="2"/>
  <c r="BI968" i="2"/>
  <c r="BH968" i="2"/>
  <c r="BG968" i="2"/>
  <c r="BF968" i="2"/>
  <c r="T968" i="2"/>
  <c r="R968" i="2"/>
  <c r="P968" i="2"/>
  <c r="BI965" i="2"/>
  <c r="BH965" i="2"/>
  <c r="BG965" i="2"/>
  <c r="BF965" i="2"/>
  <c r="T965" i="2"/>
  <c r="R965" i="2"/>
  <c r="P965" i="2"/>
  <c r="BI960" i="2"/>
  <c r="BH960" i="2"/>
  <c r="BG960" i="2"/>
  <c r="BF960" i="2"/>
  <c r="T960" i="2"/>
  <c r="R960" i="2"/>
  <c r="P960" i="2"/>
  <c r="BI957" i="2"/>
  <c r="BH957" i="2"/>
  <c r="BG957" i="2"/>
  <c r="BF957" i="2"/>
  <c r="T957" i="2"/>
  <c r="R957" i="2"/>
  <c r="P957" i="2"/>
  <c r="BI952" i="2"/>
  <c r="BH952" i="2"/>
  <c r="BG952" i="2"/>
  <c r="BF952" i="2"/>
  <c r="T952" i="2"/>
  <c r="R952" i="2"/>
  <c r="P952" i="2"/>
  <c r="BI949" i="2"/>
  <c r="BH949" i="2"/>
  <c r="BG949" i="2"/>
  <c r="BF949" i="2"/>
  <c r="T949" i="2"/>
  <c r="R949" i="2"/>
  <c r="P949" i="2"/>
  <c r="BI944" i="2"/>
  <c r="BH944" i="2"/>
  <c r="BG944" i="2"/>
  <c r="BF944" i="2"/>
  <c r="T944" i="2"/>
  <c r="R944" i="2"/>
  <c r="P944" i="2"/>
  <c r="BI941" i="2"/>
  <c r="BH941" i="2"/>
  <c r="BG941" i="2"/>
  <c r="BF941" i="2"/>
  <c r="T941" i="2"/>
  <c r="R941" i="2"/>
  <c r="P941" i="2"/>
  <c r="BI936" i="2"/>
  <c r="BH936" i="2"/>
  <c r="BG936" i="2"/>
  <c r="BF936" i="2"/>
  <c r="T936" i="2"/>
  <c r="R936" i="2"/>
  <c r="P936" i="2"/>
  <c r="BI933" i="2"/>
  <c r="BH933" i="2"/>
  <c r="BG933" i="2"/>
  <c r="BF933" i="2"/>
  <c r="T933" i="2"/>
  <c r="R933" i="2"/>
  <c r="P933" i="2"/>
  <c r="BI928" i="2"/>
  <c r="BH928" i="2"/>
  <c r="BG928" i="2"/>
  <c r="BF928" i="2"/>
  <c r="T928" i="2"/>
  <c r="R928" i="2"/>
  <c r="P928" i="2"/>
  <c r="BI925" i="2"/>
  <c r="BH925" i="2"/>
  <c r="BG925" i="2"/>
  <c r="BF925" i="2"/>
  <c r="T925" i="2"/>
  <c r="R925" i="2"/>
  <c r="P925" i="2"/>
  <c r="BI920" i="2"/>
  <c r="BH920" i="2"/>
  <c r="BG920" i="2"/>
  <c r="BF920" i="2"/>
  <c r="T920" i="2"/>
  <c r="R920" i="2"/>
  <c r="P920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08" i="2"/>
  <c r="BH908" i="2"/>
  <c r="BG908" i="2"/>
  <c r="BF908" i="2"/>
  <c r="T908" i="2"/>
  <c r="R908" i="2"/>
  <c r="P908" i="2"/>
  <c r="BI904" i="2"/>
  <c r="BH904" i="2"/>
  <c r="BG904" i="2"/>
  <c r="BF904" i="2"/>
  <c r="T904" i="2"/>
  <c r="R904" i="2"/>
  <c r="P904" i="2"/>
  <c r="BI901" i="2"/>
  <c r="BH901" i="2"/>
  <c r="BG901" i="2"/>
  <c r="BF901" i="2"/>
  <c r="T901" i="2"/>
  <c r="R901" i="2"/>
  <c r="P901" i="2"/>
  <c r="BI898" i="2"/>
  <c r="BH898" i="2"/>
  <c r="BG898" i="2"/>
  <c r="BF898" i="2"/>
  <c r="T898" i="2"/>
  <c r="R898" i="2"/>
  <c r="P898" i="2"/>
  <c r="BI895" i="2"/>
  <c r="BH895" i="2"/>
  <c r="BG895" i="2"/>
  <c r="BF895" i="2"/>
  <c r="T895" i="2"/>
  <c r="R895" i="2"/>
  <c r="P895" i="2"/>
  <c r="BI888" i="2"/>
  <c r="BH888" i="2"/>
  <c r="BG888" i="2"/>
  <c r="BF888" i="2"/>
  <c r="T888" i="2"/>
  <c r="R888" i="2"/>
  <c r="P888" i="2"/>
  <c r="BI883" i="2"/>
  <c r="BH883" i="2"/>
  <c r="BG883" i="2"/>
  <c r="BF883" i="2"/>
  <c r="T883" i="2"/>
  <c r="R883" i="2"/>
  <c r="P883" i="2"/>
  <c r="BI878" i="2"/>
  <c r="BH878" i="2"/>
  <c r="BG878" i="2"/>
  <c r="BF878" i="2"/>
  <c r="T878" i="2"/>
  <c r="R878" i="2"/>
  <c r="P878" i="2"/>
  <c r="BI873" i="2"/>
  <c r="BH873" i="2"/>
  <c r="BG873" i="2"/>
  <c r="BF873" i="2"/>
  <c r="T873" i="2"/>
  <c r="R873" i="2"/>
  <c r="P873" i="2"/>
  <c r="BI868" i="2"/>
  <c r="BH868" i="2"/>
  <c r="BG868" i="2"/>
  <c r="BF868" i="2"/>
  <c r="T868" i="2"/>
  <c r="R868" i="2"/>
  <c r="P868" i="2"/>
  <c r="BI863" i="2"/>
  <c r="BH863" i="2"/>
  <c r="BG863" i="2"/>
  <c r="BF863" i="2"/>
  <c r="T863" i="2"/>
  <c r="R863" i="2"/>
  <c r="P863" i="2"/>
  <c r="BI861" i="2"/>
  <c r="BH861" i="2"/>
  <c r="BG861" i="2"/>
  <c r="BF861" i="2"/>
  <c r="T861" i="2"/>
  <c r="R861" i="2"/>
  <c r="P861" i="2"/>
  <c r="BI858" i="2"/>
  <c r="BH858" i="2"/>
  <c r="BG858" i="2"/>
  <c r="BF858" i="2"/>
  <c r="T858" i="2"/>
  <c r="R858" i="2"/>
  <c r="P858" i="2"/>
  <c r="BI852" i="2"/>
  <c r="BH852" i="2"/>
  <c r="BG852" i="2"/>
  <c r="BF852" i="2"/>
  <c r="T852" i="2"/>
  <c r="R852" i="2"/>
  <c r="P852" i="2"/>
  <c r="BI846" i="2"/>
  <c r="BH846" i="2"/>
  <c r="BG846" i="2"/>
  <c r="BF846" i="2"/>
  <c r="T846" i="2"/>
  <c r="R846" i="2"/>
  <c r="P846" i="2"/>
  <c r="BI834" i="2"/>
  <c r="BH834" i="2"/>
  <c r="BG834" i="2"/>
  <c r="BF834" i="2"/>
  <c r="T834" i="2"/>
  <c r="R834" i="2"/>
  <c r="P834" i="2"/>
  <c r="BI828" i="2"/>
  <c r="BH828" i="2"/>
  <c r="BG828" i="2"/>
  <c r="BF828" i="2"/>
  <c r="T828" i="2"/>
  <c r="R828" i="2"/>
  <c r="P828" i="2"/>
  <c r="BI823" i="2"/>
  <c r="BH823" i="2"/>
  <c r="BG823" i="2"/>
  <c r="BF823" i="2"/>
  <c r="T823" i="2"/>
  <c r="R823" i="2"/>
  <c r="P823" i="2"/>
  <c r="BI817" i="2"/>
  <c r="BH817" i="2"/>
  <c r="BG817" i="2"/>
  <c r="BF817" i="2"/>
  <c r="T817" i="2"/>
  <c r="R817" i="2"/>
  <c r="P817" i="2"/>
  <c r="BI814" i="2"/>
  <c r="BH814" i="2"/>
  <c r="BG814" i="2"/>
  <c r="BF814" i="2"/>
  <c r="T814" i="2"/>
  <c r="R814" i="2"/>
  <c r="P814" i="2"/>
  <c r="BI808" i="2"/>
  <c r="BH808" i="2"/>
  <c r="BG808" i="2"/>
  <c r="BF808" i="2"/>
  <c r="T808" i="2"/>
  <c r="R808" i="2"/>
  <c r="P808" i="2"/>
  <c r="BI803" i="2"/>
  <c r="BH803" i="2"/>
  <c r="BG803" i="2"/>
  <c r="BF803" i="2"/>
  <c r="T803" i="2"/>
  <c r="R803" i="2"/>
  <c r="P803" i="2"/>
  <c r="BI797" i="2"/>
  <c r="BH797" i="2"/>
  <c r="BG797" i="2"/>
  <c r="BF797" i="2"/>
  <c r="T797" i="2"/>
  <c r="R797" i="2"/>
  <c r="P797" i="2"/>
  <c r="BI794" i="2"/>
  <c r="BH794" i="2"/>
  <c r="BG794" i="2"/>
  <c r="BF794" i="2"/>
  <c r="T794" i="2"/>
  <c r="R794" i="2"/>
  <c r="P794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2" i="2"/>
  <c r="BH782" i="2"/>
  <c r="BG782" i="2"/>
  <c r="BF782" i="2"/>
  <c r="T782" i="2"/>
  <c r="R782" i="2"/>
  <c r="P782" i="2"/>
  <c r="BI779" i="2"/>
  <c r="BH779" i="2"/>
  <c r="BG779" i="2"/>
  <c r="BF779" i="2"/>
  <c r="T779" i="2"/>
  <c r="R779" i="2"/>
  <c r="P779" i="2"/>
  <c r="BI767" i="2"/>
  <c r="BH767" i="2"/>
  <c r="BG767" i="2"/>
  <c r="BF767" i="2"/>
  <c r="T767" i="2"/>
  <c r="R767" i="2"/>
  <c r="P767" i="2"/>
  <c r="BI755" i="2"/>
  <c r="BH755" i="2"/>
  <c r="BG755" i="2"/>
  <c r="BF755" i="2"/>
  <c r="T755" i="2"/>
  <c r="R755" i="2"/>
  <c r="P755" i="2"/>
  <c r="BI743" i="2"/>
  <c r="BH743" i="2"/>
  <c r="BG743" i="2"/>
  <c r="BF743" i="2"/>
  <c r="T743" i="2"/>
  <c r="R743" i="2"/>
  <c r="P743" i="2"/>
  <c r="BI731" i="2"/>
  <c r="BH731" i="2"/>
  <c r="BG731" i="2"/>
  <c r="BF731" i="2"/>
  <c r="T731" i="2"/>
  <c r="R731" i="2"/>
  <c r="P731" i="2"/>
  <c r="BI719" i="2"/>
  <c r="BH719" i="2"/>
  <c r="BG719" i="2"/>
  <c r="BF719" i="2"/>
  <c r="T719" i="2"/>
  <c r="R719" i="2"/>
  <c r="P719" i="2"/>
  <c r="BI706" i="2"/>
  <c r="BH706" i="2"/>
  <c r="BG706" i="2"/>
  <c r="BF706" i="2"/>
  <c r="T706" i="2"/>
  <c r="R706" i="2"/>
  <c r="P706" i="2"/>
  <c r="BI693" i="2"/>
  <c r="BH693" i="2"/>
  <c r="BG693" i="2"/>
  <c r="BF693" i="2"/>
  <c r="T693" i="2"/>
  <c r="R693" i="2"/>
  <c r="P693" i="2"/>
  <c r="BI680" i="2"/>
  <c r="BH680" i="2"/>
  <c r="BG680" i="2"/>
  <c r="BF680" i="2"/>
  <c r="T680" i="2"/>
  <c r="R680" i="2"/>
  <c r="P680" i="2"/>
  <c r="BI667" i="2"/>
  <c r="BH667" i="2"/>
  <c r="BG667" i="2"/>
  <c r="BF667" i="2"/>
  <c r="T667" i="2"/>
  <c r="R667" i="2"/>
  <c r="P667" i="2"/>
  <c r="BI662" i="2"/>
  <c r="BH662" i="2"/>
  <c r="BG662" i="2"/>
  <c r="BF662" i="2"/>
  <c r="T662" i="2"/>
  <c r="R662" i="2"/>
  <c r="P662" i="2"/>
  <c r="BI649" i="2"/>
  <c r="BH649" i="2"/>
  <c r="BG649" i="2"/>
  <c r="BF649" i="2"/>
  <c r="T649" i="2"/>
  <c r="R649" i="2"/>
  <c r="P649" i="2"/>
  <c r="BI644" i="2"/>
  <c r="BH644" i="2"/>
  <c r="BG644" i="2"/>
  <c r="BF644" i="2"/>
  <c r="T644" i="2"/>
  <c r="R644" i="2"/>
  <c r="P644" i="2"/>
  <c r="BI637" i="2"/>
  <c r="BH637" i="2"/>
  <c r="BG637" i="2"/>
  <c r="BF637" i="2"/>
  <c r="T637" i="2"/>
  <c r="R637" i="2"/>
  <c r="P637" i="2"/>
  <c r="BI630" i="2"/>
  <c r="BH630" i="2"/>
  <c r="BG630" i="2"/>
  <c r="BF630" i="2"/>
  <c r="T630" i="2"/>
  <c r="R630" i="2"/>
  <c r="P630" i="2"/>
  <c r="BI614" i="2"/>
  <c r="BH614" i="2"/>
  <c r="BG614" i="2"/>
  <c r="BF614" i="2"/>
  <c r="T614" i="2"/>
  <c r="R614" i="2"/>
  <c r="P614" i="2"/>
  <c r="BI608" i="2"/>
  <c r="BH608" i="2"/>
  <c r="BG608" i="2"/>
  <c r="BF608" i="2"/>
  <c r="T608" i="2"/>
  <c r="R608" i="2"/>
  <c r="P608" i="2"/>
  <c r="BI605" i="2"/>
  <c r="BH605" i="2"/>
  <c r="BG605" i="2"/>
  <c r="BF605" i="2"/>
  <c r="T605" i="2"/>
  <c r="R605" i="2"/>
  <c r="P605" i="2"/>
  <c r="BI596" i="2"/>
  <c r="BH596" i="2"/>
  <c r="BG596" i="2"/>
  <c r="BF596" i="2"/>
  <c r="T596" i="2"/>
  <c r="R596" i="2"/>
  <c r="P596" i="2"/>
  <c r="BI593" i="2"/>
  <c r="BH593" i="2"/>
  <c r="BG593" i="2"/>
  <c r="BF593" i="2"/>
  <c r="T593" i="2"/>
  <c r="R593" i="2"/>
  <c r="P593" i="2"/>
  <c r="BI584" i="2"/>
  <c r="BH584" i="2"/>
  <c r="BG584" i="2"/>
  <c r="BF584" i="2"/>
  <c r="T584" i="2"/>
  <c r="R584" i="2"/>
  <c r="P584" i="2"/>
  <c r="BI581" i="2"/>
  <c r="BH581" i="2"/>
  <c r="BG581" i="2"/>
  <c r="BF581" i="2"/>
  <c r="T581" i="2"/>
  <c r="R581" i="2"/>
  <c r="P581" i="2"/>
  <c r="BI575" i="2"/>
  <c r="BH575" i="2"/>
  <c r="BG575" i="2"/>
  <c r="BF575" i="2"/>
  <c r="T575" i="2"/>
  <c r="R575" i="2"/>
  <c r="P575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29" i="2"/>
  <c r="BH529" i="2"/>
  <c r="BG529" i="2"/>
  <c r="BF529" i="2"/>
  <c r="T529" i="2"/>
  <c r="R529" i="2"/>
  <c r="P529" i="2"/>
  <c r="BI518" i="2"/>
  <c r="BH518" i="2"/>
  <c r="BG518" i="2"/>
  <c r="BF518" i="2"/>
  <c r="T518" i="2"/>
  <c r="R518" i="2"/>
  <c r="P518" i="2"/>
  <c r="BI502" i="2"/>
  <c r="BH502" i="2"/>
  <c r="BG502" i="2"/>
  <c r="BF502" i="2"/>
  <c r="T502" i="2"/>
  <c r="R502" i="2"/>
  <c r="P502" i="2"/>
  <c r="BI496" i="2"/>
  <c r="BH496" i="2"/>
  <c r="BG496" i="2"/>
  <c r="BF496" i="2"/>
  <c r="T496" i="2"/>
  <c r="R496" i="2"/>
  <c r="P496" i="2"/>
  <c r="BI485" i="2"/>
  <c r="BH485" i="2"/>
  <c r="BG485" i="2"/>
  <c r="BF485" i="2"/>
  <c r="T485" i="2"/>
  <c r="R485" i="2"/>
  <c r="P485" i="2"/>
  <c r="BI480" i="2"/>
  <c r="BH480" i="2"/>
  <c r="BG480" i="2"/>
  <c r="BF480" i="2"/>
  <c r="T480" i="2"/>
  <c r="R480" i="2"/>
  <c r="P480" i="2"/>
  <c r="BI473" i="2"/>
  <c r="BH473" i="2"/>
  <c r="BG473" i="2"/>
  <c r="BF473" i="2"/>
  <c r="T473" i="2"/>
  <c r="R473" i="2"/>
  <c r="P473" i="2"/>
  <c r="BI443" i="2"/>
  <c r="BH443" i="2"/>
  <c r="BG443" i="2"/>
  <c r="BF443" i="2"/>
  <c r="T443" i="2"/>
  <c r="R443" i="2"/>
  <c r="P443" i="2"/>
  <c r="BI437" i="2"/>
  <c r="BH437" i="2"/>
  <c r="BG437" i="2"/>
  <c r="BF437" i="2"/>
  <c r="T437" i="2"/>
  <c r="R437" i="2"/>
  <c r="P437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8" i="2"/>
  <c r="BH398" i="2"/>
  <c r="BG398" i="2"/>
  <c r="BF398" i="2"/>
  <c r="T398" i="2"/>
  <c r="R398" i="2"/>
  <c r="P398" i="2"/>
  <c r="BI393" i="2"/>
  <c r="BH393" i="2"/>
  <c r="BG393" i="2"/>
  <c r="BF393" i="2"/>
  <c r="T393" i="2"/>
  <c r="R393" i="2"/>
  <c r="P393" i="2"/>
  <c r="BI388" i="2"/>
  <c r="BH388" i="2"/>
  <c r="BG388" i="2"/>
  <c r="BF388" i="2"/>
  <c r="T388" i="2"/>
  <c r="R388" i="2"/>
  <c r="P388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58" i="2"/>
  <c r="BH358" i="2"/>
  <c r="BG358" i="2"/>
  <c r="BF358" i="2"/>
  <c r="T358" i="2"/>
  <c r="R358" i="2"/>
  <c r="P358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298" i="2"/>
  <c r="BH298" i="2"/>
  <c r="BG298" i="2"/>
  <c r="BF298" i="2"/>
  <c r="T298" i="2"/>
  <c r="R298" i="2"/>
  <c r="P298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80" i="2"/>
  <c r="BH280" i="2"/>
  <c r="BG280" i="2"/>
  <c r="BF280" i="2"/>
  <c r="T280" i="2"/>
  <c r="R280" i="2"/>
  <c r="P280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7" i="2"/>
  <c r="BH167" i="2"/>
  <c r="BG167" i="2"/>
  <c r="BF167" i="2"/>
  <c r="T167" i="2"/>
  <c r="R167" i="2"/>
  <c r="P167" i="2"/>
  <c r="BI156" i="2"/>
  <c r="BH156" i="2"/>
  <c r="BG156" i="2"/>
  <c r="BF156" i="2"/>
  <c r="T156" i="2"/>
  <c r="R156" i="2"/>
  <c r="P156" i="2"/>
  <c r="BI146" i="2"/>
  <c r="BH146" i="2"/>
  <c r="BG146" i="2"/>
  <c r="BF146" i="2"/>
  <c r="T146" i="2"/>
  <c r="R146" i="2"/>
  <c r="P146" i="2"/>
  <c r="BI136" i="2"/>
  <c r="F37" i="2" s="1"/>
  <c r="BH136" i="2"/>
  <c r="BG136" i="2"/>
  <c r="BF136" i="2"/>
  <c r="T136" i="2"/>
  <c r="R136" i="2"/>
  <c r="P136" i="2"/>
  <c r="BI128" i="2"/>
  <c r="BH128" i="2"/>
  <c r="BG128" i="2"/>
  <c r="BF128" i="2"/>
  <c r="T128" i="2"/>
  <c r="R128" i="2"/>
  <c r="P128" i="2"/>
  <c r="BI122" i="2"/>
  <c r="BH122" i="2"/>
  <c r="BG122" i="2"/>
  <c r="BF122" i="2"/>
  <c r="T122" i="2"/>
  <c r="R122" i="2"/>
  <c r="P122" i="2"/>
  <c r="BI116" i="2"/>
  <c r="BH116" i="2"/>
  <c r="BG116" i="2"/>
  <c r="BF116" i="2"/>
  <c r="F34" i="2" s="1"/>
  <c r="BA55" i="1" s="1"/>
  <c r="T116" i="2"/>
  <c r="R116" i="2"/>
  <c r="P116" i="2"/>
  <c r="BI111" i="2"/>
  <c r="BH111" i="2"/>
  <c r="BG111" i="2"/>
  <c r="BF111" i="2"/>
  <c r="T111" i="2"/>
  <c r="R111" i="2"/>
  <c r="P111" i="2"/>
  <c r="J105" i="2"/>
  <c r="J104" i="2"/>
  <c r="F104" i="2"/>
  <c r="F102" i="2"/>
  <c r="E100" i="2"/>
  <c r="J55" i="2"/>
  <c r="J54" i="2"/>
  <c r="F54" i="2"/>
  <c r="F52" i="2"/>
  <c r="E50" i="2"/>
  <c r="J18" i="2"/>
  <c r="E18" i="2"/>
  <c r="F105" i="2" s="1"/>
  <c r="J17" i="2"/>
  <c r="J12" i="2"/>
  <c r="J52" i="2"/>
  <c r="E7" i="2"/>
  <c r="E98" i="2" s="1"/>
  <c r="L50" i="1"/>
  <c r="AM50" i="1"/>
  <c r="AM49" i="1"/>
  <c r="L49" i="1"/>
  <c r="AM47" i="1"/>
  <c r="L47" i="1"/>
  <c r="L45" i="1"/>
  <c r="L44" i="1"/>
  <c r="J912" i="2"/>
  <c r="J173" i="2"/>
  <c r="BK1369" i="2"/>
  <c r="J1225" i="2"/>
  <c r="J981" i="2"/>
  <c r="J873" i="2"/>
  <c r="BK667" i="2"/>
  <c r="J496" i="2"/>
  <c r="J398" i="2"/>
  <c r="J330" i="2"/>
  <c r="J229" i="2"/>
  <c r="BK1363" i="2"/>
  <c r="BK1285" i="2"/>
  <c r="BK1079" i="2"/>
  <c r="J861" i="2"/>
  <c r="J767" i="2"/>
  <c r="J324" i="2"/>
  <c r="J207" i="2"/>
  <c r="J1179" i="2"/>
  <c r="BK1053" i="2"/>
  <c r="BK797" i="2"/>
  <c r="J782" i="2"/>
  <c r="J199" i="2"/>
  <c r="J1596" i="2"/>
  <c r="J1549" i="2"/>
  <c r="BK1512" i="2"/>
  <c r="J1496" i="2"/>
  <c r="BK1375" i="2"/>
  <c r="J1329" i="2"/>
  <c r="BK1311" i="2"/>
  <c r="J1269" i="2"/>
  <c r="BK1139" i="2"/>
  <c r="J1615" i="2"/>
  <c r="BK1600" i="2"/>
  <c r="J1546" i="2"/>
  <c r="BK1431" i="2"/>
  <c r="BK1341" i="2"/>
  <c r="BK1335" i="2"/>
  <c r="BK1275" i="2"/>
  <c r="BK1231" i="2"/>
  <c r="J1157" i="2"/>
  <c r="J1094" i="2"/>
  <c r="J1050" i="2"/>
  <c r="BK949" i="2"/>
  <c r="J817" i="2"/>
  <c r="J680" i="2"/>
  <c r="BK608" i="2"/>
  <c r="J552" i="2"/>
  <c r="J181" i="2"/>
  <c r="BK1788" i="2"/>
  <c r="BK1237" i="2"/>
  <c r="J1110" i="2"/>
  <c r="J895" i="2"/>
  <c r="BK614" i="2"/>
  <c r="J584" i="2"/>
  <c r="BK380" i="2"/>
  <c r="BK229" i="2"/>
  <c r="BK1808" i="2"/>
  <c r="J1589" i="2"/>
  <c r="BK1349" i="2"/>
  <c r="BK1321" i="2"/>
  <c r="BK1302" i="2"/>
  <c r="BK1269" i="2"/>
  <c r="BK1235" i="2"/>
  <c r="BK1075" i="2"/>
  <c r="BK1025" i="2"/>
  <c r="BK981" i="2"/>
  <c r="BK888" i="2"/>
  <c r="J794" i="2"/>
  <c r="J719" i="2"/>
  <c r="BK593" i="2"/>
  <c r="BK393" i="2"/>
  <c r="BK306" i="2"/>
  <c r="J217" i="2"/>
  <c r="BK189" i="2"/>
  <c r="J1296" i="2"/>
  <c r="J1275" i="2"/>
  <c r="BK1255" i="2"/>
  <c r="J1247" i="2"/>
  <c r="BK901" i="2"/>
  <c r="J549" i="2"/>
  <c r="J443" i="2"/>
  <c r="BK1462" i="2"/>
  <c r="J1404" i="2"/>
  <c r="J1195" i="2"/>
  <c r="J1079" i="2"/>
  <c r="BK1002" i="2"/>
  <c r="BK814" i="2"/>
  <c r="BK540" i="2"/>
  <c r="BK358" i="2"/>
  <c r="BK270" i="2"/>
  <c r="F36" i="2"/>
  <c r="BK1345" i="2"/>
  <c r="BK1233" i="2"/>
  <c r="J1015" i="2"/>
  <c r="J1139" i="2"/>
  <c r="J984" i="2"/>
  <c r="J785" i="2"/>
  <c r="J167" i="4"/>
  <c r="BK157" i="4"/>
  <c r="J180" i="4"/>
  <c r="J93" i="5"/>
  <c r="J1170" i="2"/>
  <c r="J353" i="2"/>
  <c r="J270" i="2"/>
  <c r="BK1791" i="2"/>
  <c r="J1337" i="2"/>
  <c r="BK1239" i="2"/>
  <c r="BK1043" i="2"/>
  <c r="J1474" i="2"/>
  <c r="BK1323" i="2"/>
  <c r="J1273" i="2"/>
  <c r="J1795" i="2"/>
  <c r="J1576" i="2"/>
  <c r="J1462" i="2"/>
  <c r="J1407" i="2"/>
  <c r="J1229" i="2"/>
  <c r="BK1142" i="2"/>
  <c r="J1033" i="2"/>
  <c r="J814" i="2"/>
  <c r="BK605" i="2"/>
  <c r="BK327" i="2"/>
  <c r="J1788" i="2"/>
  <c r="J957" i="2"/>
  <c r="J561" i="2"/>
  <c r="BK339" i="2"/>
  <c r="BK1371" i="2"/>
  <c r="J1335" i="2"/>
  <c r="BK1283" i="2"/>
  <c r="J1099" i="2"/>
  <c r="J925" i="2"/>
  <c r="BK785" i="2"/>
  <c r="J532" i="2"/>
  <c r="J221" i="2"/>
  <c r="BK1287" i="2"/>
  <c r="J1165" i="2"/>
  <c r="BK1015" i="2"/>
  <c r="BK199" i="3"/>
  <c r="J112" i="3"/>
  <c r="BK174" i="3"/>
  <c r="BK192" i="3"/>
  <c r="J164" i="3"/>
  <c r="J104" i="3"/>
  <c r="J328" i="4"/>
  <c r="J278" i="4"/>
  <c r="J302" i="4"/>
  <c r="BK328" i="4"/>
  <c r="J255" i="4"/>
  <c r="BK132" i="4"/>
  <c r="J194" i="4"/>
  <c r="J197" i="4"/>
  <c r="J221" i="4"/>
  <c r="J215" i="4"/>
  <c r="BK103" i="5"/>
  <c r="J103" i="5"/>
  <c r="BK89" i="5"/>
  <c r="J1339" i="2"/>
  <c r="J316" i="2"/>
  <c r="BK244" i="2"/>
  <c r="J1441" i="2"/>
  <c r="J1285" i="2"/>
  <c r="J1235" i="2"/>
  <c r="BK1559" i="2"/>
  <c r="J1307" i="2"/>
  <c r="BK1105" i="2"/>
  <c r="J1537" i="2"/>
  <c r="BK1427" i="2"/>
  <c r="BK1392" i="2"/>
  <c r="BK1304" i="2"/>
  <c r="BK1173" i="2"/>
  <c r="J1126" i="2"/>
  <c r="J933" i="2"/>
  <c r="J731" i="2"/>
  <c r="J596" i="2"/>
  <c r="BK202" i="2"/>
  <c r="J898" i="2"/>
  <c r="J518" i="2"/>
  <c r="BK226" i="2"/>
  <c r="BK1361" i="2"/>
  <c r="J1317" i="2"/>
  <c r="BK1279" i="2"/>
  <c r="J1121" i="2"/>
  <c r="BK987" i="2"/>
  <c r="BK365" i="2"/>
  <c r="AS54" i="1"/>
  <c r="BK1596" i="2"/>
  <c r="J1501" i="2"/>
  <c r="BK1412" i="2"/>
  <c r="BK1343" i="2"/>
  <c r="BK1319" i="2"/>
  <c r="J920" i="2"/>
  <c r="J575" i="2"/>
  <c r="J185" i="4"/>
  <c r="BK272" i="4"/>
  <c r="BK154" i="4"/>
  <c r="BK138" i="4"/>
  <c r="J157" i="4"/>
  <c r="BK200" i="4"/>
  <c r="BK122" i="4"/>
  <c r="BK209" i="4"/>
  <c r="J99" i="5"/>
  <c r="BK99" i="5"/>
  <c r="BK1782" i="2"/>
  <c r="J1719" i="2"/>
  <c r="J1675" i="2"/>
  <c r="BK1605" i="2"/>
  <c r="BK1486" i="2"/>
  <c r="BK1888" i="2"/>
  <c r="J1777" i="2"/>
  <c r="J1762" i="2"/>
  <c r="J1722" i="2"/>
  <c r="BK1271" i="2"/>
  <c r="BK1192" i="2"/>
  <c r="BK1040" i="2"/>
  <c r="J1002" i="2"/>
  <c r="BK957" i="2"/>
  <c r="BK719" i="2"/>
  <c r="J1594" i="2"/>
  <c r="J1361" i="2"/>
  <c r="BK1291" i="2"/>
  <c r="J1192" i="2"/>
  <c r="BK1033" i="2"/>
  <c r="J989" i="2"/>
  <c r="J858" i="2"/>
  <c r="J834" i="2"/>
  <c r="BK552" i="2"/>
  <c r="J365" i="2"/>
  <c r="J593" i="2"/>
  <c r="J212" i="2"/>
  <c r="J1808" i="2"/>
  <c r="BK1556" i="2"/>
  <c r="J1530" i="2"/>
  <c r="BK1490" i="2"/>
  <c r="J1371" i="2"/>
  <c r="BK1333" i="2"/>
  <c r="BK1294" i="2"/>
  <c r="J1243" i="2"/>
  <c r="BK1099" i="2"/>
  <c r="BK1020" i="2"/>
  <c r="J888" i="2"/>
  <c r="J960" i="2"/>
  <c r="J755" i="2"/>
  <c r="BK537" i="2"/>
  <c r="J358" i="2"/>
  <c r="J1891" i="2"/>
  <c r="BK1572" i="2"/>
  <c r="BK1357" i="2"/>
  <c r="J1325" i="2"/>
  <c r="BK1313" i="2"/>
  <c r="BK1289" i="2"/>
  <c r="BK1267" i="2"/>
  <c r="J1239" i="2"/>
  <c r="J1114" i="2"/>
  <c r="BK1050" i="2"/>
  <c r="BK992" i="2"/>
  <c r="J915" i="2"/>
  <c r="J788" i="2"/>
  <c r="BK755" i="2"/>
  <c r="BK680" i="2"/>
  <c r="J485" i="2"/>
  <c r="BK368" i="2"/>
  <c r="J298" i="2"/>
  <c r="J202" i="2"/>
  <c r="J1302" i="2"/>
  <c r="BK1273" i="2"/>
  <c r="BK1261" i="2"/>
  <c r="J1237" i="2"/>
  <c r="BK1069" i="2"/>
  <c r="J901" i="2"/>
  <c r="J797" i="2"/>
  <c r="BK1581" i="2"/>
  <c r="J1535" i="2"/>
  <c r="J1507" i="2"/>
  <c r="BK1441" i="2"/>
  <c r="BK1410" i="2"/>
  <c r="J1388" i="2"/>
  <c r="J1353" i="2"/>
  <c r="J996" i="2"/>
  <c r="J828" i="2"/>
  <c r="BK731" i="2"/>
  <c r="BK480" i="2"/>
  <c r="J1785" i="2"/>
  <c r="J1738" i="2"/>
  <c r="J1699" i="2"/>
  <c r="BK1619" i="2"/>
  <c r="BK1719" i="2"/>
  <c r="BK1675" i="2"/>
  <c r="BK1655" i="2"/>
  <c r="BK1631" i="2"/>
  <c r="BK1608" i="2"/>
  <c r="J1569" i="2"/>
  <c r="J1490" i="2"/>
  <c r="J1468" i="2"/>
  <c r="J1443" i="2"/>
  <c r="J1431" i="2"/>
  <c r="J1415" i="2"/>
  <c r="J1395" i="2"/>
  <c r="J1341" i="2"/>
  <c r="J1211" i="2"/>
  <c r="BK968" i="2"/>
  <c r="BK808" i="2"/>
  <c r="J1075" i="2"/>
  <c r="J944" i="2"/>
  <c r="BK908" i="2"/>
  <c r="BK817" i="2"/>
  <c r="BK630" i="2"/>
  <c r="J502" i="2"/>
  <c r="BK403" i="2"/>
  <c r="J346" i="2"/>
  <c r="J321" i="2"/>
  <c r="BK254" i="2"/>
  <c r="BK234" i="2"/>
  <c r="J186" i="2"/>
  <c r="J167" i="2"/>
  <c r="J1383" i="2"/>
  <c r="J1214" i="2"/>
  <c r="BK1133" i="2"/>
  <c r="BK1315" i="2"/>
  <c r="BK128" i="2"/>
  <c r="BK1535" i="2"/>
  <c r="BK1298" i="2"/>
  <c r="J1221" i="2"/>
  <c r="BK1006" i="2"/>
  <c r="BK1530" i="2"/>
  <c r="BK1447" i="2"/>
  <c r="J1401" i="2"/>
  <c r="BK1331" i="2"/>
  <c r="BK1170" i="2"/>
  <c r="J1061" i="2"/>
  <c r="BK846" i="2"/>
  <c r="J644" i="2"/>
  <c r="J375" i="2"/>
  <c r="BK136" i="2"/>
  <c r="J1150" i="2"/>
  <c r="J343" i="2"/>
  <c r="J1369" i="2"/>
  <c r="J1331" i="2"/>
  <c r="J1287" i="2"/>
  <c r="BK1126" i="2"/>
  <c r="BK1012" i="2"/>
  <c r="J868" i="2"/>
  <c r="BK649" i="2"/>
  <c r="BK343" i="2"/>
  <c r="BK186" i="2"/>
  <c r="BK1277" i="2"/>
  <c r="BK1162" i="2"/>
  <c r="BK928" i="2"/>
  <c r="J1445" i="2"/>
  <c r="BK1380" i="2"/>
  <c r="J1323" i="2"/>
  <c r="BK976" i="2"/>
  <c r="J630" i="2"/>
  <c r="J370" i="2"/>
  <c r="BK1102" i="2"/>
  <c r="J127" i="4"/>
  <c r="BK170" i="4"/>
  <c r="BK111" i="4"/>
  <c r="BK250" i="4"/>
  <c r="BK95" i="4"/>
  <c r="BK1848" i="2"/>
  <c r="BK1777" i="2"/>
  <c r="BK1762" i="2"/>
  <c r="J1750" i="2"/>
  <c r="BK1726" i="2"/>
  <c r="J1711" i="2"/>
  <c r="BK1687" i="2"/>
  <c r="J1655" i="2"/>
  <c r="J1619" i="2"/>
  <c r="BK1576" i="2"/>
  <c r="J1556" i="2"/>
  <c r="BK1537" i="2"/>
  <c r="J1477" i="2"/>
  <c r="J1447" i="2"/>
  <c r="J1427" i="2"/>
  <c r="BK1398" i="2"/>
  <c r="BK1359" i="2"/>
  <c r="J1319" i="2"/>
  <c r="J1173" i="2"/>
  <c r="J1025" i="2"/>
  <c r="BK915" i="2"/>
  <c r="J540" i="2"/>
  <c r="BK502" i="2"/>
  <c r="BK383" i="2"/>
  <c r="J311" i="2"/>
  <c r="J259" i="2"/>
  <c r="BK1435" i="2"/>
  <c r="J1373" i="2"/>
  <c r="J1333" i="2"/>
  <c r="J1245" i="2"/>
  <c r="BK1229" i="2"/>
  <c r="BK1182" i="2"/>
  <c r="J1012" i="2"/>
  <c r="J949" i="2"/>
  <c r="J928" i="2"/>
  <c r="BK858" i="2"/>
  <c r="J693" i="2"/>
  <c r="J564" i="2"/>
  <c r="BK388" i="2"/>
  <c r="J333" i="2"/>
  <c r="J291" i="2"/>
  <c r="BK249" i="2"/>
  <c r="BK181" i="2"/>
  <c r="BK1566" i="2"/>
  <c r="J1304" i="2"/>
  <c r="J1091" i="2"/>
  <c r="J1028" i="2"/>
  <c r="BK984" i="2"/>
  <c r="J852" i="2"/>
  <c r="BK549" i="2"/>
  <c r="BK375" i="2"/>
  <c r="J327" i="2"/>
  <c r="BK265" i="2"/>
  <c r="J226" i="2"/>
  <c r="J136" i="2"/>
  <c r="BK1211" i="2"/>
  <c r="J1043" i="2"/>
  <c r="J1423" i="2"/>
  <c r="J1390" i="2"/>
  <c r="BK1150" i="2"/>
  <c r="BK1058" i="2"/>
  <c r="J973" i="2"/>
  <c r="J779" i="2"/>
  <c r="BK644" i="2"/>
  <c r="BK298" i="2"/>
  <c r="BK239" i="2"/>
  <c r="BK167" i="2"/>
  <c r="BK1586" i="2"/>
  <c r="BK1569" i="2"/>
  <c r="BK1549" i="2"/>
  <c r="J1512" i="2"/>
  <c r="BK1477" i="2"/>
  <c r="BK1443" i="2"/>
  <c r="J1433" i="2"/>
  <c r="BK1365" i="2"/>
  <c r="BK1300" i="2"/>
  <c r="BK1259" i="2"/>
  <c r="BK98" i="3"/>
  <c r="BK204" i="3"/>
  <c r="J174" i="3"/>
  <c r="BK146" i="3"/>
  <c r="J109" i="3"/>
  <c r="J199" i="3"/>
  <c r="J177" i="3"/>
  <c r="J202" i="3"/>
  <c r="BK161" i="3"/>
  <c r="J128" i="3"/>
  <c r="BK109" i="3"/>
  <c r="J186" i="3"/>
  <c r="J120" i="3"/>
  <c r="BK313" i="4"/>
  <c r="BK317" i="4"/>
  <c r="BK281" i="4"/>
  <c r="BK175" i="4"/>
  <c r="BK275" i="4"/>
  <c r="J103" i="4"/>
  <c r="BK302" i="4"/>
  <c r="BK278" i="4"/>
  <c r="J209" i="4"/>
  <c r="BK191" i="4"/>
  <c r="BK116" i="4"/>
  <c r="BK262" i="4"/>
  <c r="J154" i="4"/>
  <c r="BK127" i="4"/>
  <c r="BK215" i="4"/>
  <c r="J235" i="4"/>
  <c r="BK206" i="4"/>
  <c r="BK185" i="4"/>
  <c r="J273" i="2"/>
  <c r="BK116" i="2"/>
  <c r="J1608" i="2"/>
  <c r="BK473" i="2"/>
  <c r="J846" i="2"/>
  <c r="BK782" i="2"/>
  <c r="BK529" i="2"/>
  <c r="J306" i="2"/>
  <c r="BK212" i="2"/>
  <c r="J128" i="2"/>
  <c r="J1298" i="2"/>
  <c r="BK1064" i="2"/>
  <c r="BK952" i="2"/>
  <c r="BK1795" i="2"/>
  <c r="J1261" i="2"/>
  <c r="BK1110" i="2"/>
  <c r="J1064" i="2"/>
  <c r="J883" i="2"/>
  <c r="J791" i="2"/>
  <c r="J667" i="2"/>
  <c r="BK1891" i="2"/>
  <c r="J1586" i="2"/>
  <c r="BK1551" i="2"/>
  <c r="BK1532" i="2"/>
  <c r="BK1501" i="2"/>
  <c r="J1483" i="2"/>
  <c r="J1365" i="2"/>
  <c r="J1343" i="2"/>
  <c r="BK1296" i="2"/>
  <c r="J1231" i="2"/>
  <c r="BK1018" i="2"/>
  <c r="J976" i="2"/>
  <c r="J823" i="2"/>
  <c r="BK637" i="2"/>
  <c r="BK575" i="2"/>
  <c r="J393" i="2"/>
  <c r="BK324" i="2"/>
  <c r="BK176" i="2"/>
  <c r="J116" i="2"/>
  <c r="J1291" i="2"/>
  <c r="J1053" i="2"/>
  <c r="BK904" i="2"/>
  <c r="J608" i="2"/>
  <c r="J480" i="2"/>
  <c r="BK330" i="2"/>
  <c r="BK1591" i="2"/>
  <c r="J239" i="2"/>
  <c r="BK1307" i="2"/>
  <c r="J1283" i="2"/>
  <c r="BK1263" i="2"/>
  <c r="BK1157" i="2"/>
  <c r="J1153" i="2"/>
  <c r="J1018" i="2"/>
  <c r="J936" i="2"/>
  <c r="BK898" i="2"/>
  <c r="J1791" i="2"/>
  <c r="J1561" i="2"/>
  <c r="BK1525" i="2"/>
  <c r="BK1465" i="2"/>
  <c r="BK1429" i="2"/>
  <c r="BK1367" i="2"/>
  <c r="J1327" i="2"/>
  <c r="BK1325" i="2"/>
  <c r="BK1091" i="2"/>
  <c r="J1040" i="2"/>
  <c r="J743" i="2"/>
  <c r="J437" i="2"/>
  <c r="J286" i="2"/>
  <c r="J234" i="2"/>
  <c r="J1672" i="2"/>
  <c r="J1572" i="2"/>
  <c r="J1554" i="2"/>
  <c r="J1532" i="2"/>
  <c r="BK1507" i="2"/>
  <c r="BK1468" i="2"/>
  <c r="J1435" i="2"/>
  <c r="BK1421" i="2"/>
  <c r="BK1390" i="2"/>
  <c r="J1380" i="2"/>
  <c r="BK1337" i="2"/>
  <c r="J1267" i="2"/>
  <c r="BK1245" i="2"/>
  <c r="J1199" i="2"/>
  <c r="BK170" i="3"/>
  <c r="BK149" i="3"/>
  <c r="BK143" i="3"/>
  <c r="J92" i="3"/>
  <c r="BK186" i="3"/>
  <c r="J161" i="3"/>
  <c r="J194" i="3"/>
  <c r="BK180" i="3"/>
  <c r="BK167" i="3"/>
  <c r="J143" i="3"/>
  <c r="BK112" i="3"/>
  <c r="BK104" i="3"/>
  <c r="J137" i="3"/>
  <c r="BK310" i="4"/>
  <c r="J313" i="4"/>
  <c r="J275" i="4"/>
  <c r="J320" i="4"/>
  <c r="J116" i="4"/>
  <c r="J310" i="4"/>
  <c r="BK294" i="4"/>
  <c r="J206" i="4"/>
  <c r="J200" i="4"/>
  <c r="BK149" i="4"/>
  <c r="BK320" i="4"/>
  <c r="J272" i="4"/>
  <c r="BK235" i="4"/>
  <c r="J138" i="4"/>
  <c r="BK212" i="4"/>
  <c r="BK255" i="4"/>
  <c r="BK203" i="4"/>
  <c r="BK144" i="4"/>
  <c r="J111" i="4"/>
  <c r="J149" i="4"/>
  <c r="BK89" i="4"/>
  <c r="BK221" i="4"/>
  <c r="BK194" i="4"/>
  <c r="F35" i="5"/>
  <c r="BK1785" i="2"/>
  <c r="BK1774" i="2"/>
  <c r="BK1738" i="2"/>
  <c r="BK1722" i="2"/>
  <c r="BK1699" i="2"/>
  <c r="BK1660" i="2"/>
  <c r="J1643" i="2"/>
  <c r="BK1589" i="2"/>
  <c r="BK1546" i="2"/>
  <c r="BK1519" i="2"/>
  <c r="BK1445" i="2"/>
  <c r="BK1425" i="2"/>
  <c r="J1412" i="2"/>
  <c r="J1351" i="2"/>
  <c r="J1259" i="2"/>
  <c r="BK1165" i="2"/>
  <c r="J968" i="2"/>
  <c r="J637" i="2"/>
  <c r="J473" i="2"/>
  <c r="J339" i="2"/>
  <c r="BK828" i="2"/>
  <c r="J614" i="2"/>
  <c r="BK443" i="2"/>
  <c r="BK353" i="2"/>
  <c r="J244" i="2"/>
  <c r="BK1386" i="2"/>
  <c r="BK1309" i="2"/>
  <c r="BK1251" i="2"/>
  <c r="BK1195" i="2"/>
  <c r="J1072" i="2"/>
  <c r="BK868" i="2"/>
  <c r="BK803" i="2"/>
  <c r="BK532" i="2"/>
  <c r="BK346" i="2"/>
  <c r="BK316" i="2"/>
  <c r="BK221" i="2"/>
  <c r="BK156" i="2"/>
  <c r="J1300" i="2"/>
  <c r="BK1225" i="2"/>
  <c r="J1020" i="2"/>
  <c r="BK1801" i="2"/>
  <c r="BK1227" i="2"/>
  <c r="BK1153" i="2"/>
  <c r="BK1061" i="2"/>
  <c r="BK863" i="2"/>
  <c r="BK788" i="2"/>
  <c r="J1605" i="2"/>
  <c r="J1551" i="2"/>
  <c r="J1486" i="2"/>
  <c r="BK1418" i="2"/>
  <c r="J1377" i="2"/>
  <c r="J1363" i="2"/>
  <c r="J1311" i="2"/>
  <c r="J1289" i="2"/>
  <c r="J1133" i="2"/>
  <c r="J1006" i="2"/>
  <c r="J904" i="2"/>
  <c r="BK883" i="2"/>
  <c r="BK779" i="2"/>
  <c r="BK693" i="2"/>
  <c r="J380" i="2"/>
  <c r="J254" i="2"/>
  <c r="BK207" i="2"/>
  <c r="J1281" i="2"/>
  <c r="J1265" i="2"/>
  <c r="BK1247" i="2"/>
  <c r="BK1094" i="2"/>
  <c r="BK944" i="2"/>
  <c r="BK852" i="2"/>
  <c r="J1600" i="2"/>
  <c r="J1515" i="2"/>
  <c r="J1425" i="2"/>
  <c r="J1359" i="2"/>
  <c r="BK1339" i="2"/>
  <c r="J1313" i="2"/>
  <c r="BK1072" i="2"/>
  <c r="J908" i="2"/>
  <c r="J706" i="2"/>
  <c r="BK561" i="2"/>
  <c r="J388" i="2"/>
  <c r="J156" i="2"/>
  <c r="J1398" i="2"/>
  <c r="J1182" i="2"/>
  <c r="BK1474" i="2"/>
  <c r="J1439" i="2"/>
  <c r="BK1395" i="2"/>
  <c r="BK1373" i="2"/>
  <c r="J1294" i="2"/>
  <c r="J1249" i="2"/>
  <c r="BK1214" i="2"/>
  <c r="BK1176" i="2"/>
  <c r="J192" i="3"/>
  <c r="J167" i="3"/>
  <c r="BK137" i="3"/>
  <c r="BK208" i="3"/>
  <c r="BK189" i="3"/>
  <c r="BK197" i="3"/>
  <c r="J189" i="3"/>
  <c r="BK177" i="3"/>
  <c r="J152" i="3"/>
  <c r="BK120" i="3"/>
  <c r="BK152" i="3"/>
  <c r="BK164" i="3"/>
  <c r="BK286" i="4"/>
  <c r="J1208" i="2"/>
  <c r="J529" i="2"/>
  <c r="BK291" i="2"/>
  <c r="J1105" i="2"/>
  <c r="J808" i="2"/>
  <c r="BK259" i="2"/>
  <c r="BK1561" i="2"/>
  <c r="J1349" i="2"/>
  <c r="BK1281" i="2"/>
  <c r="J1581" i="2"/>
  <c r="J1527" i="2"/>
  <c r="BK1404" i="2"/>
  <c r="J1355" i="2"/>
  <c r="BK1114" i="2"/>
  <c r="BK873" i="2"/>
  <c r="J649" i="2"/>
  <c r="BK485" i="2"/>
  <c r="BK146" i="2"/>
  <c r="BK1241" i="2"/>
  <c r="BK973" i="2"/>
  <c r="J146" i="2"/>
  <c r="J987" i="2"/>
  <c r="J952" i="2"/>
  <c r="BK496" i="2"/>
  <c r="BK199" i="2"/>
  <c r="J1566" i="2"/>
  <c r="J1525" i="2"/>
  <c r="J1429" i="2"/>
  <c r="J1309" i="2"/>
  <c r="BK1221" i="2"/>
  <c r="J208" i="3"/>
  <c r="BK155" i="3"/>
  <c r="J98" i="3"/>
  <c r="BK194" i="3"/>
  <c r="J155" i="3"/>
  <c r="J170" i="3"/>
  <c r="BK92" i="3"/>
  <c r="J146" i="3"/>
  <c r="J294" i="4"/>
  <c r="BK167" i="4"/>
  <c r="BK324" i="4"/>
  <c r="J286" i="4"/>
  <c r="J170" i="4"/>
  <c r="J240" i="4"/>
  <c r="J228" i="4"/>
  <c r="J262" i="4"/>
  <c r="J212" i="4"/>
  <c r="BK162" i="4"/>
  <c r="BK197" i="4"/>
  <c r="J89" i="5"/>
  <c r="J96" i="5"/>
  <c r="J1848" i="2"/>
  <c r="J1782" i="2"/>
  <c r="J1774" i="2"/>
  <c r="BK1750" i="2"/>
  <c r="J1726" i="2"/>
  <c r="BK1711" i="2"/>
  <c r="J1687" i="2"/>
  <c r="BK1672" i="2"/>
  <c r="BK1643" i="2"/>
  <c r="J1631" i="2"/>
  <c r="BK1615" i="2"/>
  <c r="BK1584" i="2"/>
  <c r="J1559" i="2"/>
  <c r="BK1540" i="2"/>
  <c r="BK1496" i="2"/>
  <c r="J1465" i="2"/>
  <c r="BK1439" i="2"/>
  <c r="J1418" i="2"/>
  <c r="BK1401" i="2"/>
  <c r="BK1388" i="2"/>
  <c r="J1277" i="2"/>
  <c r="J1253" i="2"/>
  <c r="J1227" i="2"/>
  <c r="BK1208" i="2"/>
  <c r="BK1117" i="2"/>
  <c r="BK960" i="2"/>
  <c r="J941" i="2"/>
  <c r="BK920" i="2"/>
  <c r="BK861" i="2"/>
  <c r="J1421" i="2"/>
  <c r="J863" i="2"/>
  <c r="BK321" i="2"/>
  <c r="BK122" i="2"/>
  <c r="J1375" i="2"/>
  <c r="BK1243" i="2"/>
  <c r="BK1121" i="2"/>
  <c r="BK925" i="2"/>
  <c r="BK706" i="2"/>
  <c r="BK596" i="2"/>
  <c r="BK407" i="2"/>
  <c r="BK280" i="2"/>
  <c r="BK217" i="2"/>
  <c r="J1345" i="2"/>
  <c r="BK1257" i="2"/>
  <c r="BK1179" i="2"/>
  <c r="BK936" i="2"/>
  <c r="BK273" i="2"/>
  <c r="J111" i="2"/>
  <c r="J1142" i="2"/>
  <c r="J1801" i="2"/>
  <c r="BK1217" i="2"/>
  <c r="J965" i="2"/>
  <c r="J581" i="2"/>
  <c r="J1610" i="2"/>
  <c r="BK1515" i="2"/>
  <c r="BK1351" i="2"/>
  <c r="J1321" i="2"/>
  <c r="J1202" i="2"/>
  <c r="BK1610" i="2"/>
  <c r="BK1253" i="2"/>
  <c r="J1058" i="2"/>
  <c r="BK834" i="2"/>
  <c r="BK1554" i="2"/>
  <c r="J1450" i="2"/>
  <c r="J1392" i="2"/>
  <c r="BK1329" i="2"/>
  <c r="J1255" i="2"/>
  <c r="BK912" i="2"/>
  <c r="BK584" i="2"/>
  <c r="BK194" i="2"/>
  <c r="BK1433" i="2"/>
  <c r="J1136" i="2"/>
  <c r="BK965" i="2"/>
  <c r="BK518" i="2"/>
  <c r="J280" i="2"/>
  <c r="J1660" i="2"/>
  <c r="J1540" i="2"/>
  <c r="BK1483" i="2"/>
  <c r="J1410" i="2"/>
  <c r="J1357" i="2"/>
  <c r="J1257" i="2"/>
  <c r="J1205" i="2"/>
  <c r="BK87" i="3"/>
  <c r="J180" i="3"/>
  <c r="BK128" i="3"/>
  <c r="BK202" i="3"/>
  <c r="J204" i="3"/>
  <c r="J197" i="3"/>
  <c r="J149" i="3"/>
  <c r="J87" i="3"/>
  <c r="J324" i="4"/>
  <c r="J267" i="4"/>
  <c r="J317" i="4"/>
  <c r="J250" i="4"/>
  <c r="J175" i="4"/>
  <c r="J245" i="4"/>
  <c r="J162" i="4"/>
  <c r="BK240" i="4"/>
  <c r="J89" i="4"/>
  <c r="J144" i="4"/>
  <c r="J203" i="4"/>
  <c r="J86" i="5"/>
  <c r="BK93" i="5"/>
  <c r="BK1353" i="2"/>
  <c r="BK743" i="2"/>
  <c r="BK286" i="2"/>
  <c r="BK111" i="2"/>
  <c r="BK1377" i="2"/>
  <c r="BK1249" i="2"/>
  <c r="J1187" i="2"/>
  <c r="BK989" i="2"/>
  <c r="BK895" i="2"/>
  <c r="J803" i="2"/>
  <c r="J605" i="2"/>
  <c r="J383" i="2"/>
  <c r="J265" i="2"/>
  <c r="BK173" i="2"/>
  <c r="BK1355" i="2"/>
  <c r="BK1205" i="2"/>
  <c r="BK996" i="2"/>
  <c r="BK791" i="2"/>
  <c r="BK333" i="2"/>
  <c r="J249" i="2"/>
  <c r="BK1327" i="2"/>
  <c r="J1117" i="2"/>
  <c r="J1888" i="2"/>
  <c r="BK1265" i="2"/>
  <c r="BK1187" i="2"/>
  <c r="BK878" i="2"/>
  <c r="BK564" i="2"/>
  <c r="BK1594" i="2"/>
  <c r="J1386" i="2"/>
  <c r="BK1317" i="2"/>
  <c r="BK1199" i="2"/>
  <c r="J1591" i="2"/>
  <c r="J1519" i="2"/>
  <c r="BK1423" i="2"/>
  <c r="J1367" i="2"/>
  <c r="J1279" i="2"/>
  <c r="J1176" i="2"/>
  <c r="J1102" i="2"/>
  <c r="BK941" i="2"/>
  <c r="J662" i="2"/>
  <c r="BK767" i="2"/>
  <c r="J403" i="2"/>
  <c r="J122" i="2"/>
  <c r="J1263" i="2"/>
  <c r="J1069" i="2"/>
  <c r="BK398" i="2"/>
  <c r="J194" i="2"/>
  <c r="J1584" i="2"/>
  <c r="BK1527" i="2"/>
  <c r="BK1450" i="2"/>
  <c r="BK1415" i="2"/>
  <c r="BK1347" i="2"/>
  <c r="J1233" i="2"/>
  <c r="BK794" i="2"/>
  <c r="J407" i="2"/>
  <c r="J878" i="2"/>
  <c r="J189" i="2"/>
  <c r="BK1202" i="2"/>
  <c r="J992" i="2"/>
  <c r="BK245" i="4"/>
  <c r="J132" i="4"/>
  <c r="J281" i="4"/>
  <c r="J122" i="4"/>
  <c r="J95" i="4"/>
  <c r="BK228" i="4"/>
  <c r="J191" i="4"/>
  <c r="BK96" i="5"/>
  <c r="BK86" i="5"/>
  <c r="BK1407" i="2"/>
  <c r="BK581" i="2"/>
  <c r="BK370" i="2"/>
  <c r="J176" i="2"/>
  <c r="BK1383" i="2"/>
  <c r="J1251" i="2"/>
  <c r="BK1136" i="2"/>
  <c r="BK933" i="2"/>
  <c r="BK823" i="2"/>
  <c r="J537" i="2"/>
  <c r="BK437" i="2"/>
  <c r="BK311" i="2"/>
  <c r="J1315" i="2"/>
  <c r="J1217" i="2"/>
  <c r="J1241" i="2"/>
  <c r="J1162" i="2"/>
  <c r="BK1437" i="2"/>
  <c r="J1347" i="2"/>
  <c r="J1271" i="2"/>
  <c r="BK1028" i="2"/>
  <c r="BK662" i="2"/>
  <c r="J368" i="2"/>
  <c r="J1437" i="2"/>
  <c r="BK267" i="4"/>
  <c r="BK180" i="4"/>
  <c r="BK103" i="4"/>
  <c r="R995" i="2" l="1"/>
  <c r="T406" i="2"/>
  <c r="R406" i="2"/>
  <c r="BK894" i="2"/>
  <c r="J894" i="2"/>
  <c r="J67" i="2"/>
  <c r="BK1078" i="2"/>
  <c r="J1078" i="2" s="1"/>
  <c r="J72" i="2" s="1"/>
  <c r="P1156" i="2"/>
  <c r="T1198" i="2"/>
  <c r="BK1379" i="2"/>
  <c r="J1379" i="2"/>
  <c r="J79" i="2"/>
  <c r="BK1518" i="2"/>
  <c r="J1518" i="2" s="1"/>
  <c r="J82" i="2" s="1"/>
  <c r="P1575" i="2"/>
  <c r="P1599" i="2"/>
  <c r="BK1725" i="2"/>
  <c r="J1725" i="2"/>
  <c r="J86" i="2"/>
  <c r="P1807" i="2"/>
  <c r="R179" i="3"/>
  <c r="BK220" i="2"/>
  <c r="J220" i="2"/>
  <c r="J62" i="2" s="1"/>
  <c r="P796" i="2"/>
  <c r="P1078" i="2"/>
  <c r="T1224" i="2"/>
  <c r="R1518" i="2"/>
  <c r="BK1599" i="2"/>
  <c r="J1599" i="2"/>
  <c r="J84" i="2"/>
  <c r="T1725" i="2"/>
  <c r="T1794" i="2"/>
  <c r="T173" i="3"/>
  <c r="BK364" i="2"/>
  <c r="J364" i="2" s="1"/>
  <c r="J64" i="2" s="1"/>
  <c r="T894" i="2"/>
  <c r="P1224" i="2"/>
  <c r="R1618" i="2"/>
  <c r="BK173" i="3"/>
  <c r="J173" i="3"/>
  <c r="J62" i="3"/>
  <c r="T796" i="2"/>
  <c r="P911" i="2"/>
  <c r="R1224" i="2"/>
  <c r="R1489" i="2"/>
  <c r="P1725" i="2"/>
  <c r="T86" i="3"/>
  <c r="T220" i="2"/>
  <c r="BK995" i="2"/>
  <c r="J995" i="2" s="1"/>
  <c r="J71" i="2" s="1"/>
  <c r="P1379" i="2"/>
  <c r="BK285" i="2"/>
  <c r="J285" i="2" s="1"/>
  <c r="J63" i="2" s="1"/>
  <c r="T919" i="2"/>
  <c r="P1293" i="2"/>
  <c r="P1618" i="2"/>
  <c r="P1794" i="2"/>
  <c r="T110" i="2"/>
  <c r="T364" i="2"/>
  <c r="BK1293" i="2"/>
  <c r="J1293" i="2" s="1"/>
  <c r="J78" i="2" s="1"/>
  <c r="BK796" i="2"/>
  <c r="J796" i="2" s="1"/>
  <c r="J66" i="2" s="1"/>
  <c r="R1078" i="2"/>
  <c r="BK1198" i="2"/>
  <c r="J1198" i="2" s="1"/>
  <c r="J75" i="2" s="1"/>
  <c r="T1449" i="2"/>
  <c r="R1575" i="2"/>
  <c r="T1807" i="2"/>
  <c r="P285" i="2"/>
  <c r="R919" i="2"/>
  <c r="R1156" i="2"/>
  <c r="BK1489" i="2"/>
  <c r="J1489" i="2" s="1"/>
  <c r="J81" i="2" s="1"/>
  <c r="P173" i="3"/>
  <c r="R110" i="2"/>
  <c r="T285" i="2"/>
  <c r="BK919" i="2"/>
  <c r="J919" i="2"/>
  <c r="J70" i="2" s="1"/>
  <c r="P1120" i="2"/>
  <c r="T1293" i="2"/>
  <c r="P1518" i="2"/>
  <c r="T1575" i="2"/>
  <c r="T1599" i="2"/>
  <c r="R1725" i="2"/>
  <c r="BK1794" i="2"/>
  <c r="J1794" i="2" s="1"/>
  <c r="J87" i="2" s="1"/>
  <c r="R1794" i="2"/>
  <c r="R86" i="3"/>
  <c r="P179" i="3"/>
  <c r="BK266" i="4"/>
  <c r="J266" i="4"/>
  <c r="J64" i="4"/>
  <c r="BK406" i="2"/>
  <c r="J406" i="2" s="1"/>
  <c r="J65" i="2" s="1"/>
  <c r="T995" i="2"/>
  <c r="BK1156" i="2"/>
  <c r="J1156" i="2" s="1"/>
  <c r="J74" i="2" s="1"/>
  <c r="P1198" i="2"/>
  <c r="R1379" i="2"/>
  <c r="P1489" i="2"/>
  <c r="BK1575" i="2"/>
  <c r="J1575" i="2"/>
  <c r="J83" i="2" s="1"/>
  <c r="T1618" i="2"/>
  <c r="BK1807" i="2"/>
  <c r="J1807" i="2"/>
  <c r="J88" i="2" s="1"/>
  <c r="BK179" i="3"/>
  <c r="J179" i="3"/>
  <c r="J63" i="3"/>
  <c r="R190" i="4"/>
  <c r="P316" i="4"/>
  <c r="P406" i="2"/>
  <c r="P894" i="2"/>
  <c r="R911" i="2"/>
  <c r="T1120" i="2"/>
  <c r="R1198" i="2"/>
  <c r="P1449" i="2"/>
  <c r="BK1618" i="2"/>
  <c r="J1618" i="2" s="1"/>
  <c r="J85" i="2" s="1"/>
  <c r="R1807" i="2"/>
  <c r="T88" i="4"/>
  <c r="P220" i="4"/>
  <c r="T266" i="4"/>
  <c r="P190" i="4"/>
  <c r="T316" i="4"/>
  <c r="BK110" i="2"/>
  <c r="J110" i="2"/>
  <c r="J61" i="2"/>
  <c r="R285" i="2"/>
  <c r="P919" i="2"/>
  <c r="R1120" i="2"/>
  <c r="R1293" i="2"/>
  <c r="T1518" i="2"/>
  <c r="T190" i="4"/>
  <c r="P220" i="2"/>
  <c r="R364" i="2"/>
  <c r="P995" i="2"/>
  <c r="T1156" i="2"/>
  <c r="R1449" i="2"/>
  <c r="R88" i="4"/>
  <c r="R87" i="4" s="1"/>
  <c r="R86" i="4" s="1"/>
  <c r="R220" i="4"/>
  <c r="R266" i="4"/>
  <c r="R316" i="4"/>
  <c r="BK85" i="5"/>
  <c r="R85" i="5"/>
  <c r="BK92" i="5"/>
  <c r="J92" i="5" s="1"/>
  <c r="J62" i="5" s="1"/>
  <c r="P92" i="5"/>
  <c r="T92" i="5"/>
  <c r="P110" i="2"/>
  <c r="P364" i="2"/>
  <c r="T1078" i="2"/>
  <c r="T1379" i="2"/>
  <c r="R1599" i="2"/>
  <c r="BK86" i="3"/>
  <c r="J86" i="3"/>
  <c r="J61" i="3"/>
  <c r="T179" i="3"/>
  <c r="P88" i="4"/>
  <c r="T220" i="4"/>
  <c r="R220" i="2"/>
  <c r="R796" i="2"/>
  <c r="R894" i="2"/>
  <c r="BK911" i="2"/>
  <c r="J911" i="2"/>
  <c r="J68" i="2" s="1"/>
  <c r="T911" i="2"/>
  <c r="BK1120" i="2"/>
  <c r="J1120" i="2"/>
  <c r="J73" i="2" s="1"/>
  <c r="BK1224" i="2"/>
  <c r="J1224" i="2"/>
  <c r="J77" i="2"/>
  <c r="BK1449" i="2"/>
  <c r="J1449" i="2" s="1"/>
  <c r="J80" i="2" s="1"/>
  <c r="T1489" i="2"/>
  <c r="P86" i="3"/>
  <c r="P85" i="3" s="1"/>
  <c r="P84" i="3" s="1"/>
  <c r="AU56" i="1" s="1"/>
  <c r="R173" i="3"/>
  <c r="BK88" i="4"/>
  <c r="BK190" i="4"/>
  <c r="J190" i="4"/>
  <c r="J62" i="4"/>
  <c r="BK220" i="4"/>
  <c r="J220" i="4" s="1"/>
  <c r="J63" i="4" s="1"/>
  <c r="P266" i="4"/>
  <c r="BK316" i="4"/>
  <c r="J316" i="4" s="1"/>
  <c r="J65" i="4" s="1"/>
  <c r="P85" i="5"/>
  <c r="P84" i="5" s="1"/>
  <c r="P83" i="5" s="1"/>
  <c r="AU58" i="1" s="1"/>
  <c r="T85" i="5"/>
  <c r="R92" i="5"/>
  <c r="BK1220" i="2"/>
  <c r="J1220" i="2"/>
  <c r="J76" i="2"/>
  <c r="BK207" i="3"/>
  <c r="J207" i="3" s="1"/>
  <c r="J64" i="3" s="1"/>
  <c r="BK327" i="4"/>
  <c r="BK87" i="4" s="1"/>
  <c r="J87" i="4" s="1"/>
  <c r="J60" i="4" s="1"/>
  <c r="BK102" i="5"/>
  <c r="J102" i="5"/>
  <c r="J63" i="5" s="1"/>
  <c r="BE86" i="5"/>
  <c r="E48" i="5"/>
  <c r="J52" i="5"/>
  <c r="F80" i="5"/>
  <c r="BE89" i="5"/>
  <c r="BE103" i="5"/>
  <c r="BE93" i="5"/>
  <c r="BE96" i="5"/>
  <c r="BE99" i="5"/>
  <c r="BB58" i="1"/>
  <c r="F55" i="4"/>
  <c r="BE122" i="4"/>
  <c r="BE194" i="4"/>
  <c r="BE200" i="4"/>
  <c r="E76" i="4"/>
  <c r="J80" i="4"/>
  <c r="BE89" i="4"/>
  <c r="BE132" i="4"/>
  <c r="BE144" i="4"/>
  <c r="BE149" i="4"/>
  <c r="BE138" i="4"/>
  <c r="BE215" i="4"/>
  <c r="BE103" i="4"/>
  <c r="BE154" i="4"/>
  <c r="BE157" i="4"/>
  <c r="BE180" i="4"/>
  <c r="BE191" i="4"/>
  <c r="BE255" i="4"/>
  <c r="BE209" i="4"/>
  <c r="BE240" i="4"/>
  <c r="BE262" i="4"/>
  <c r="BE286" i="4"/>
  <c r="BE203" i="4"/>
  <c r="BE245" i="4"/>
  <c r="BE235" i="4"/>
  <c r="BE275" i="4"/>
  <c r="BE221" i="4"/>
  <c r="BE272" i="4"/>
  <c r="BE116" i="4"/>
  <c r="BE250" i="4"/>
  <c r="BE175" i="4"/>
  <c r="BE228" i="4"/>
  <c r="BE310" i="4"/>
  <c r="BE127" i="4"/>
  <c r="BE95" i="4"/>
  <c r="BE162" i="4"/>
  <c r="BE170" i="4"/>
  <c r="BE185" i="4"/>
  <c r="BE197" i="4"/>
  <c r="BE206" i="4"/>
  <c r="BE212" i="4"/>
  <c r="BE278" i="4"/>
  <c r="BE313" i="4"/>
  <c r="BE320" i="4"/>
  <c r="BE111" i="4"/>
  <c r="BE267" i="4"/>
  <c r="BK85" i="3"/>
  <c r="J85" i="3"/>
  <c r="J60" i="3"/>
  <c r="BE302" i="4"/>
  <c r="BE328" i="4"/>
  <c r="BE167" i="4"/>
  <c r="BE281" i="4"/>
  <c r="BE294" i="4"/>
  <c r="BE317" i="4"/>
  <c r="BE324" i="4"/>
  <c r="J78" i="3"/>
  <c r="BE149" i="3"/>
  <c r="BE170" i="3"/>
  <c r="BE174" i="3"/>
  <c r="E74" i="3"/>
  <c r="BE146" i="3"/>
  <c r="BE152" i="3"/>
  <c r="F55" i="3"/>
  <c r="BE92" i="3"/>
  <c r="BE155" i="3"/>
  <c r="BE104" i="3"/>
  <c r="BE112" i="3"/>
  <c r="BE120" i="3"/>
  <c r="BE137" i="3"/>
  <c r="BK109" i="2"/>
  <c r="J109" i="2" s="1"/>
  <c r="J60" i="2" s="1"/>
  <c r="BE186" i="3"/>
  <c r="BE199" i="3"/>
  <c r="BE194" i="3"/>
  <c r="BE180" i="3"/>
  <c r="BE87" i="3"/>
  <c r="BE98" i="3"/>
  <c r="BE128" i="3"/>
  <c r="BE143" i="3"/>
  <c r="BE161" i="3"/>
  <c r="BE164" i="3"/>
  <c r="BE167" i="3"/>
  <c r="BE177" i="3"/>
  <c r="BE189" i="3"/>
  <c r="BE192" i="3"/>
  <c r="BE197" i="3"/>
  <c r="BE202" i="3"/>
  <c r="BE204" i="3"/>
  <c r="BE208" i="3"/>
  <c r="BE109" i="3"/>
  <c r="BE941" i="2"/>
  <c r="BE944" i="2"/>
  <c r="BE1208" i="2"/>
  <c r="BE1217" i="2"/>
  <c r="BE1227" i="2"/>
  <c r="BE1231" i="2"/>
  <c r="BE1235" i="2"/>
  <c r="BE1237" i="2"/>
  <c r="BE1251" i="2"/>
  <c r="BE1253" i="2"/>
  <c r="BE1265" i="2"/>
  <c r="BE1298" i="2"/>
  <c r="BE1302" i="2"/>
  <c r="BE1369" i="2"/>
  <c r="BE1392" i="2"/>
  <c r="BE1398" i="2"/>
  <c r="BE1407" i="2"/>
  <c r="BE1412" i="2"/>
  <c r="BE1437" i="2"/>
  <c r="BE1462" i="2"/>
  <c r="BE1551" i="2"/>
  <c r="BE1561" i="2"/>
  <c r="BE1581" i="2"/>
  <c r="BE1801" i="2"/>
  <c r="BE244" i="2"/>
  <c r="BE273" i="2"/>
  <c r="BE311" i="2"/>
  <c r="BE365" i="2"/>
  <c r="BE393" i="2"/>
  <c r="BE407" i="2"/>
  <c r="BE596" i="2"/>
  <c r="BE782" i="2"/>
  <c r="BE788" i="2"/>
  <c r="BE823" i="2"/>
  <c r="BE915" i="2"/>
  <c r="BE957" i="2"/>
  <c r="BE1006" i="2"/>
  <c r="BE1012" i="2"/>
  <c r="BE1053" i="2"/>
  <c r="BE1142" i="2"/>
  <c r="BE1179" i="2"/>
  <c r="BE1192" i="2"/>
  <c r="BE1233" i="2"/>
  <c r="BE1267" i="2"/>
  <c r="BE1307" i="2"/>
  <c r="BE1331" i="2"/>
  <c r="BE1333" i="2"/>
  <c r="BE1395" i="2"/>
  <c r="BE1404" i="2"/>
  <c r="BE1418" i="2"/>
  <c r="BE1431" i="2"/>
  <c r="BE1435" i="2"/>
  <c r="BE1441" i="2"/>
  <c r="BE1891" i="2"/>
  <c r="E48" i="2"/>
  <c r="F55" i="2"/>
  <c r="BE116" i="2"/>
  <c r="BE186" i="2"/>
  <c r="BE398" i="2"/>
  <c r="BE437" i="2"/>
  <c r="BE480" i="2"/>
  <c r="BE529" i="2"/>
  <c r="BE540" i="2"/>
  <c r="BE552" i="2"/>
  <c r="BE608" i="2"/>
  <c r="BE614" i="2"/>
  <c r="BE791" i="2"/>
  <c r="BE794" i="2"/>
  <c r="BE863" i="2"/>
  <c r="BE868" i="2"/>
  <c r="BE898" i="2"/>
  <c r="BE1261" i="2"/>
  <c r="BE1263" i="2"/>
  <c r="BE1317" i="2"/>
  <c r="BE1335" i="2"/>
  <c r="BE1357" i="2"/>
  <c r="BE1361" i="2"/>
  <c r="BE1377" i="2"/>
  <c r="BE1443" i="2"/>
  <c r="BE1447" i="2"/>
  <c r="BE1496" i="2"/>
  <c r="BE1532" i="2"/>
  <c r="BE1556" i="2"/>
  <c r="BE1559" i="2"/>
  <c r="BE1591" i="2"/>
  <c r="BE1594" i="2"/>
  <c r="BE1888" i="2"/>
  <c r="BE912" i="2"/>
  <c r="BE1064" i="2"/>
  <c r="BE1165" i="2"/>
  <c r="BE1173" i="2"/>
  <c r="BE1211" i="2"/>
  <c r="BE1243" i="2"/>
  <c r="BE181" i="2"/>
  <c r="BE199" i="2"/>
  <c r="BE239" i="2"/>
  <c r="BE358" i="2"/>
  <c r="BE375" i="2"/>
  <c r="BE388" i="2"/>
  <c r="BE518" i="2"/>
  <c r="BE537" i="2"/>
  <c r="BE584" i="2"/>
  <c r="BE644" i="2"/>
  <c r="BE984" i="2"/>
  <c r="BE989" i="2"/>
  <c r="BE1018" i="2"/>
  <c r="BE1043" i="2"/>
  <c r="BE1079" i="2"/>
  <c r="BE1291" i="2"/>
  <c r="BE1300" i="2"/>
  <c r="BE1304" i="2"/>
  <c r="BE1323" i="2"/>
  <c r="BE1359" i="2"/>
  <c r="BE1367" i="2"/>
  <c r="BE1566" i="2"/>
  <c r="BE1584" i="2"/>
  <c r="BE1608" i="2"/>
  <c r="BE1791" i="2"/>
  <c r="BE327" i="2"/>
  <c r="BE368" i="2"/>
  <c r="BE485" i="2"/>
  <c r="BE496" i="2"/>
  <c r="BE502" i="2"/>
  <c r="BE532" i="2"/>
  <c r="BE575" i="2"/>
  <c r="BE581" i="2"/>
  <c r="BE605" i="2"/>
  <c r="BE767" i="2"/>
  <c r="BE873" i="2"/>
  <c r="BE878" i="2"/>
  <c r="BE901" i="2"/>
  <c r="BE949" i="2"/>
  <c r="BE952" i="2"/>
  <c r="BE992" i="2"/>
  <c r="BE1102" i="2"/>
  <c r="BE1114" i="2"/>
  <c r="BE1133" i="2"/>
  <c r="BE1157" i="2"/>
  <c r="BE1269" i="2"/>
  <c r="J102" i="2"/>
  <c r="BE111" i="2"/>
  <c r="BE136" i="2"/>
  <c r="BE167" i="2"/>
  <c r="BE173" i="2"/>
  <c r="BE324" i="2"/>
  <c r="BE333" i="2"/>
  <c r="BE403" i="2"/>
  <c r="BE473" i="2"/>
  <c r="BE561" i="2"/>
  <c r="BE593" i="2"/>
  <c r="BE667" i="2"/>
  <c r="BE719" i="2"/>
  <c r="BE808" i="2"/>
  <c r="BE814" i="2"/>
  <c r="BE817" i="2"/>
  <c r="BE861" i="2"/>
  <c r="BE973" i="2"/>
  <c r="BE1040" i="2"/>
  <c r="BE1072" i="2"/>
  <c r="BE1117" i="2"/>
  <c r="BE1121" i="2"/>
  <c r="BE1126" i="2"/>
  <c r="BE1153" i="2"/>
  <c r="BE1162" i="2"/>
  <c r="BE1259" i="2"/>
  <c r="BE1271" i="2"/>
  <c r="BE1329" i="2"/>
  <c r="BE1337" i="2"/>
  <c r="BE1343" i="2"/>
  <c r="BE1345" i="2"/>
  <c r="BE1349" i="2"/>
  <c r="BE1351" i="2"/>
  <c r="BE1353" i="2"/>
  <c r="BE1375" i="2"/>
  <c r="BE1388" i="2"/>
  <c r="BE1390" i="2"/>
  <c r="BE1410" i="2"/>
  <c r="BE1421" i="2"/>
  <c r="BE1445" i="2"/>
  <c r="BE1450" i="2"/>
  <c r="BE1483" i="2"/>
  <c r="BE1486" i="2"/>
  <c r="BE1507" i="2"/>
  <c r="BE1512" i="2"/>
  <c r="BE1525" i="2"/>
  <c r="BE1535" i="2"/>
  <c r="BE1540" i="2"/>
  <c r="BE1549" i="2"/>
  <c r="BE1572" i="2"/>
  <c r="BE1619" i="2"/>
  <c r="BE1091" i="2"/>
  <c r="BE1094" i="2"/>
  <c r="BE1110" i="2"/>
  <c r="BE1136" i="2"/>
  <c r="BE1187" i="2"/>
  <c r="BE1195" i="2"/>
  <c r="BE1229" i="2"/>
  <c r="BE1239" i="2"/>
  <c r="BE1241" i="2"/>
  <c r="BE1245" i="2"/>
  <c r="BE1273" i="2"/>
  <c r="BE1275" i="2"/>
  <c r="BE1277" i="2"/>
  <c r="BE1285" i="2"/>
  <c r="BE1294" i="2"/>
  <c r="BE1313" i="2"/>
  <c r="BE1315" i="2"/>
  <c r="BE1327" i="2"/>
  <c r="BE1355" i="2"/>
  <c r="BE1363" i="2"/>
  <c r="BE1373" i="2"/>
  <c r="BE1383" i="2"/>
  <c r="BE1468" i="2"/>
  <c r="BE1477" i="2"/>
  <c r="BE1527" i="2"/>
  <c r="BE1546" i="2"/>
  <c r="BE1554" i="2"/>
  <c r="BC55" i="1"/>
  <c r="BE122" i="2"/>
  <c r="BE194" i="2"/>
  <c r="BE217" i="2"/>
  <c r="BE226" i="2"/>
  <c r="BE234" i="2"/>
  <c r="BE254" i="2"/>
  <c r="BE259" i="2"/>
  <c r="BE265" i="2"/>
  <c r="BE316" i="2"/>
  <c r="BE353" i="2"/>
  <c r="BE564" i="2"/>
  <c r="BE680" i="2"/>
  <c r="BE693" i="2"/>
  <c r="BE706" i="2"/>
  <c r="BE785" i="2"/>
  <c r="BE852" i="2"/>
  <c r="BE920" i="2"/>
  <c r="BE968" i="2"/>
  <c r="BE1058" i="2"/>
  <c r="BE1105" i="2"/>
  <c r="BE1139" i="2"/>
  <c r="BE1182" i="2"/>
  <c r="BE1214" i="2"/>
  <c r="BE1225" i="2"/>
  <c r="BE1309" i="2"/>
  <c r="BE1321" i="2"/>
  <c r="BE1325" i="2"/>
  <c r="BE1795" i="2"/>
  <c r="BE908" i="2"/>
  <c r="BE1050" i="2"/>
  <c r="BE1255" i="2"/>
  <c r="BE1296" i="2"/>
  <c r="BE1311" i="2"/>
  <c r="BE128" i="2"/>
  <c r="BE146" i="2"/>
  <c r="BE212" i="2"/>
  <c r="BE229" i="2"/>
  <c r="BE343" i="2"/>
  <c r="BE630" i="2"/>
  <c r="BE743" i="2"/>
  <c r="BE755" i="2"/>
  <c r="BE779" i="2"/>
  <c r="BE828" i="2"/>
  <c r="BE846" i="2"/>
  <c r="BE925" i="2"/>
  <c r="BE933" i="2"/>
  <c r="BE981" i="2"/>
  <c r="BE987" i="2"/>
  <c r="BE1025" i="2"/>
  <c r="BE1061" i="2"/>
  <c r="BE1069" i="2"/>
  <c r="BE1075" i="2"/>
  <c r="BE1099" i="2"/>
  <c r="BE1150" i="2"/>
  <c r="BE1202" i="2"/>
  <c r="BE1249" i="2"/>
  <c r="BE1281" i="2"/>
  <c r="BE1283" i="2"/>
  <c r="BE1289" i="2"/>
  <c r="BE1339" i="2"/>
  <c r="BE1341" i="2"/>
  <c r="BE1347" i="2"/>
  <c r="BE1576" i="2"/>
  <c r="BE1589" i="2"/>
  <c r="BE1788" i="2"/>
  <c r="BE156" i="2"/>
  <c r="BE189" i="2"/>
  <c r="BE202" i="2"/>
  <c r="BE221" i="2"/>
  <c r="BE306" i="2"/>
  <c r="BE339" i="2"/>
  <c r="BE370" i="2"/>
  <c r="BE383" i="2"/>
  <c r="BE637" i="2"/>
  <c r="BE662" i="2"/>
  <c r="BE797" i="2"/>
  <c r="BE834" i="2"/>
  <c r="BE858" i="2"/>
  <c r="BE883" i="2"/>
  <c r="BE888" i="2"/>
  <c r="BE895" i="2"/>
  <c r="BE928" i="2"/>
  <c r="BE936" i="2"/>
  <c r="BE976" i="2"/>
  <c r="BE1176" i="2"/>
  <c r="BE1205" i="2"/>
  <c r="BE1221" i="2"/>
  <c r="BE1247" i="2"/>
  <c r="BE1365" i="2"/>
  <c r="BE1371" i="2"/>
  <c r="BE1380" i="2"/>
  <c r="BE1401" i="2"/>
  <c r="BE1433" i="2"/>
  <c r="BE1596" i="2"/>
  <c r="BE1605" i="2"/>
  <c r="BE1610" i="2"/>
  <c r="BE1719" i="2"/>
  <c r="BE1785" i="2"/>
  <c r="BE176" i="2"/>
  <c r="BE207" i="2"/>
  <c r="BE249" i="2"/>
  <c r="BE270" i="2"/>
  <c r="BE280" i="2"/>
  <c r="BE286" i="2"/>
  <c r="BE291" i="2"/>
  <c r="BE298" i="2"/>
  <c r="BE321" i="2"/>
  <c r="BE330" i="2"/>
  <c r="BE346" i="2"/>
  <c r="BE380" i="2"/>
  <c r="BE443" i="2"/>
  <c r="BE549" i="2"/>
  <c r="BE649" i="2"/>
  <c r="BE731" i="2"/>
  <c r="BE803" i="2"/>
  <c r="BE904" i="2"/>
  <c r="BE960" i="2"/>
  <c r="BE965" i="2"/>
  <c r="BE996" i="2"/>
  <c r="BE1002" i="2"/>
  <c r="BE1015" i="2"/>
  <c r="BE1020" i="2"/>
  <c r="BE1028" i="2"/>
  <c r="BE1033" i="2"/>
  <c r="BE1170" i="2"/>
  <c r="BE1199" i="2"/>
  <c r="BE1257" i="2"/>
  <c r="BE1279" i="2"/>
  <c r="BE1287" i="2"/>
  <c r="BE1319" i="2"/>
  <c r="BE1386" i="2"/>
  <c r="BE1415" i="2"/>
  <c r="BE1423" i="2"/>
  <c r="BE1425" i="2"/>
  <c r="BE1427" i="2"/>
  <c r="BE1429" i="2"/>
  <c r="BE1439" i="2"/>
  <c r="BE1465" i="2"/>
  <c r="BE1474" i="2"/>
  <c r="BE1490" i="2"/>
  <c r="BE1501" i="2"/>
  <c r="BE1515" i="2"/>
  <c r="BE1519" i="2"/>
  <c r="BE1530" i="2"/>
  <c r="BE1537" i="2"/>
  <c r="BE1569" i="2"/>
  <c r="BE1586" i="2"/>
  <c r="BE1600" i="2"/>
  <c r="BE1615" i="2"/>
  <c r="BE1631" i="2"/>
  <c r="BE1643" i="2"/>
  <c r="BE1655" i="2"/>
  <c r="BE1660" i="2"/>
  <c r="BE1672" i="2"/>
  <c r="BE1675" i="2"/>
  <c r="BE1687" i="2"/>
  <c r="BE1699" i="2"/>
  <c r="BE1711" i="2"/>
  <c r="BE1722" i="2"/>
  <c r="BE1726" i="2"/>
  <c r="BE1738" i="2"/>
  <c r="BE1750" i="2"/>
  <c r="BE1762" i="2"/>
  <c r="BE1774" i="2"/>
  <c r="BE1777" i="2"/>
  <c r="BE1782" i="2"/>
  <c r="BE1808" i="2"/>
  <c r="BE1848" i="2"/>
  <c r="BD55" i="1"/>
  <c r="F34" i="4"/>
  <c r="BA57" i="1"/>
  <c r="F35" i="3"/>
  <c r="BB56" i="1" s="1"/>
  <c r="F37" i="3"/>
  <c r="BD56" i="1"/>
  <c r="F34" i="3"/>
  <c r="BA56" i="1" s="1"/>
  <c r="F36" i="5"/>
  <c r="BC58" i="1"/>
  <c r="F37" i="4"/>
  <c r="BD57" i="1" s="1"/>
  <c r="F36" i="3"/>
  <c r="BC56" i="1"/>
  <c r="J34" i="5"/>
  <c r="AW58" i="1" s="1"/>
  <c r="F35" i="2"/>
  <c r="BB55" i="1" s="1"/>
  <c r="J34" i="2"/>
  <c r="AW55" i="1" s="1"/>
  <c r="F36" i="4"/>
  <c r="BC57" i="1"/>
  <c r="F34" i="5"/>
  <c r="BA58" i="1" s="1"/>
  <c r="F37" i="5"/>
  <c r="BD58" i="1"/>
  <c r="J34" i="3"/>
  <c r="AW56" i="1" s="1"/>
  <c r="F35" i="4"/>
  <c r="BB57" i="1"/>
  <c r="J34" i="4"/>
  <c r="AW57" i="1" s="1"/>
  <c r="BK918" i="2" l="1"/>
  <c r="J918" i="2" s="1"/>
  <c r="J69" i="2" s="1"/>
  <c r="J327" i="4"/>
  <c r="J66" i="4" s="1"/>
  <c r="R84" i="5"/>
  <c r="R83" i="5"/>
  <c r="R109" i="2"/>
  <c r="T84" i="5"/>
  <c r="T83" i="5" s="1"/>
  <c r="T918" i="2"/>
  <c r="P918" i="2"/>
  <c r="T87" i="4"/>
  <c r="T86" i="4" s="1"/>
  <c r="R85" i="3"/>
  <c r="R84" i="3" s="1"/>
  <c r="T109" i="2"/>
  <c r="T108" i="2" s="1"/>
  <c r="P109" i="2"/>
  <c r="P108" i="2" s="1"/>
  <c r="AU55" i="1" s="1"/>
  <c r="BK84" i="5"/>
  <c r="BK83" i="5"/>
  <c r="J83" i="5" s="1"/>
  <c r="J59" i="5" s="1"/>
  <c r="T85" i="3"/>
  <c r="T84" i="3"/>
  <c r="P87" i="4"/>
  <c r="P86" i="4"/>
  <c r="AU57" i="1" s="1"/>
  <c r="R918" i="2"/>
  <c r="BK86" i="4"/>
  <c r="J86" i="4" s="1"/>
  <c r="J88" i="4"/>
  <c r="J61" i="4" s="1"/>
  <c r="J85" i="5"/>
  <c r="J61" i="5" s="1"/>
  <c r="BK84" i="3"/>
  <c r="J84" i="3" s="1"/>
  <c r="J30" i="3" s="1"/>
  <c r="AG56" i="1" s="1"/>
  <c r="BK108" i="2"/>
  <c r="J108" i="2" s="1"/>
  <c r="J30" i="2" s="1"/>
  <c r="AG55" i="1" s="1"/>
  <c r="J33" i="3"/>
  <c r="AV56" i="1" s="1"/>
  <c r="AT56" i="1" s="1"/>
  <c r="F33" i="3"/>
  <c r="AZ56" i="1"/>
  <c r="BD54" i="1"/>
  <c r="W33" i="1" s="1"/>
  <c r="BB54" i="1"/>
  <c r="AX54" i="1"/>
  <c r="F33" i="4"/>
  <c r="AZ57" i="1"/>
  <c r="F33" i="2"/>
  <c r="AZ55" i="1" s="1"/>
  <c r="J33" i="5"/>
  <c r="AV58" i="1" s="1"/>
  <c r="AT58" i="1" s="1"/>
  <c r="J33" i="2"/>
  <c r="AV55" i="1" s="1"/>
  <c r="AT55" i="1" s="1"/>
  <c r="J33" i="4"/>
  <c r="AV57" i="1" s="1"/>
  <c r="AT57" i="1" s="1"/>
  <c r="BC54" i="1"/>
  <c r="AY54" i="1"/>
  <c r="F33" i="5"/>
  <c r="AZ58" i="1" s="1"/>
  <c r="BA54" i="1"/>
  <c r="W30" i="1" s="1"/>
  <c r="J59" i="4" l="1"/>
  <c r="J30" i="4"/>
  <c r="AG57" i="1" s="1"/>
  <c r="R108" i="2"/>
  <c r="J84" i="5"/>
  <c r="J60" i="5"/>
  <c r="AN57" i="1"/>
  <c r="AN56" i="1"/>
  <c r="J39" i="4"/>
  <c r="J59" i="3"/>
  <c r="AN55" i="1"/>
  <c r="J39" i="3"/>
  <c r="J59" i="2"/>
  <c r="J39" i="2"/>
  <c r="W31" i="1"/>
  <c r="J30" i="5"/>
  <c r="AG58" i="1"/>
  <c r="AG54" i="1"/>
  <c r="AK26" i="1"/>
  <c r="AU54" i="1"/>
  <c r="AW54" i="1"/>
  <c r="AK30" i="1"/>
  <c r="W32" i="1"/>
  <c r="AZ54" i="1"/>
  <c r="W29" i="1"/>
  <c r="J39" i="5" l="1"/>
  <c r="AN58" i="1"/>
  <c r="AV54" i="1"/>
  <c r="AK29" i="1"/>
  <c r="AK35" i="1"/>
  <c r="AT54" i="1" l="1"/>
  <c r="AN54" i="1"/>
</calcChain>
</file>

<file path=xl/sharedStrings.xml><?xml version="1.0" encoding="utf-8"?>
<sst xmlns="http://schemas.openxmlformats.org/spreadsheetml/2006/main" count="19584" uniqueCount="2936">
  <si>
    <t>Export Komplet</t>
  </si>
  <si>
    <t>VZ</t>
  </si>
  <si>
    <t>2.0</t>
  </si>
  <si>
    <t>ZAMOK</t>
  </si>
  <si>
    <t>False</t>
  </si>
  <si>
    <t>{873322ac-f1fc-45c6-a109-1858d8859cfe}</t>
  </si>
  <si>
    <t>0,01</t>
  </si>
  <si>
    <t>21</t>
  </si>
  <si>
    <t>12</t>
  </si>
  <si>
    <t>REKAPITULACE ZAKÁZKY</t>
  </si>
  <si>
    <t>v ---  níže se nacházejí doplnkové a pomocné údaje k sestavám  --- v</t>
  </si>
  <si>
    <t>Návod na vyplnění</t>
  </si>
  <si>
    <t>0,001</t>
  </si>
  <si>
    <t>Kód:</t>
  </si>
  <si>
    <t>953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</si>
  <si>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</si>
  <si>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</si>
  <si>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Středisko záchranné služby ve Stříbře - přístavba garážových stání</t>
  </si>
  <si>
    <t>KSO:</t>
  </si>
  <si>
    <t>801 19 14</t>
  </si>
  <si>
    <t>CC-CZ:</t>
  </si>
  <si>
    <t>12647</t>
  </si>
  <si>
    <t>Místo:</t>
  </si>
  <si>
    <t>Stříbro</t>
  </si>
  <si>
    <t>Datum:</t>
  </si>
  <si>
    <t>15. 12. 2025</t>
  </si>
  <si>
    <t>Zadavatel:</t>
  </si>
  <si>
    <t>IČ:</t>
  </si>
  <si>
    <t>45333009</t>
  </si>
  <si>
    <t>Zdravotnická záchranná služba Plzeňského kraje</t>
  </si>
  <si>
    <t>DIČ:</t>
  </si>
  <si>
    <t/>
  </si>
  <si>
    <t>Účastník:</t>
  </si>
  <si>
    <t>Vyplň údaj</t>
  </si>
  <si>
    <t>Projektant:</t>
  </si>
  <si>
    <t>64185354</t>
  </si>
  <si>
    <t>Ing. Jiří Červený</t>
  </si>
  <si>
    <t>True</t>
  </si>
  <si>
    <t>Zpracovatel:</t>
  </si>
  <si>
    <t>CZ6608021640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</si>
  <si>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</si>
  <si>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</si>
  <si>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</si>
  <si>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</si>
  <si>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</si>
  <si>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</si>
  <si>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</si>
  <si>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</si>
  <si>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</si>
  <si>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</si>
  <si>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</si>
  <si>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</si>
  <si>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</si>
  <si>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</si>
  <si>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</si>
  <si>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</si>
  <si>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</si>
  <si>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</si>
  <si>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</si>
  <si>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</si>
  <si>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</si>
  <si>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</si>
  <si>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</si>
  <si>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</si>
  <si>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</si>
  <si>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</si>
  <si>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</si>
  <si>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</si>
  <si>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</si>
  <si>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</si>
  <si>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</si>
  <si>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</si>
  <si>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</si>
  <si>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</si>
  <si>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</si>
  <si>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</si>
  <si>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</si>
  <si>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</si>
  <si>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</si>
  <si>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</si>
  <si>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</si>
  <si>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</si>
  <si>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Přístavba garáže</t>
  </si>
  <si>
    <t>STA</t>
  </si>
  <si>
    <t>1</t>
  </si>
  <si>
    <t>{4d7ba290-3c15-44e0-ba14-ec251f9b4e5b}</t>
  </si>
  <si>
    <t>2</t>
  </si>
  <si>
    <t>002</t>
  </si>
  <si>
    <t>Venkovní kanalizace + ORL</t>
  </si>
  <si>
    <t>{8b3f305c-85fc-42a7-ad99-2257b7b44d7e}</t>
  </si>
  <si>
    <t>003</t>
  </si>
  <si>
    <t>Zpevněné plochy</t>
  </si>
  <si>
    <t>{110c34ca-7f33-45b0-88e3-73562c53ec0f}</t>
  </si>
  <si>
    <t>004</t>
  </si>
  <si>
    <t>VRN</t>
  </si>
  <si>
    <t>{5de978ea-6d15-4895-b648-8f4d9dab45ab}</t>
  </si>
  <si>
    <t>KRYCÍ LIST SOUPISU PRACÍ</t>
  </si>
  <si>
    <t>Objekt:</t>
  </si>
  <si>
    <t>001 - Přístavba garáže</t>
  </si>
  <si>
    <t>12641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</si>
  <si>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</si>
  <si>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</si>
  <si>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</si>
  <si>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</si>
  <si>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</si>
  <si>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</si>
  <si>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</si>
  <si>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</si>
  <si>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</si>
  <si>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</si>
  <si>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</si>
  <si>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</si>
  <si>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</si>
  <si>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</si>
  <si>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</si>
  <si>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</si>
  <si>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</si>
  <si>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</si>
  <si>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</si>
  <si>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</si>
  <si>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</si>
  <si>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 xml:space="preserve">    731 - Ústřední vytápění</t>
  </si>
  <si>
    <t xml:space="preserve">    740 - Elektromontáže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</si>
  <si>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</si>
  <si>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</si>
  <si>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</si>
  <si>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</si>
  <si>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</si>
  <si>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</si>
  <si>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</si>
  <si>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</si>
  <si>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</si>
  <si>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</si>
  <si>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</si>
  <si>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</si>
  <si>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</si>
  <si>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</si>
  <si>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</si>
  <si>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</si>
  <si>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</si>
  <si>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</si>
  <si>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</si>
  <si>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</si>
  <si>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</si>
  <si>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</si>
  <si>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</si>
  <si>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</si>
  <si>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</si>
  <si>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</si>
  <si>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</si>
  <si>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</si>
  <si>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</si>
  <si>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</si>
  <si>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</si>
  <si>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CS ÚRS 2025 02</t>
  </si>
  <si>
    <t>4</t>
  </si>
  <si>
    <t>-504406394</t>
  </si>
  <si>
    <t>PP</t>
  </si>
  <si>
    <t>Sejmutí ornice strojně při souvislé ploše do 100 m2, tl. vrstvy do 200 mm</t>
  </si>
  <si>
    <t>Online PSC</t>
  </si>
  <si>
    <t>https://podminky.urs.cz/item/CS_URS_2025_02/121151103</t>
  </si>
  <si>
    <t>VV</t>
  </si>
  <si>
    <t>(9,75+1,0)*(13,52+1,0*2)</t>
  </si>
  <si>
    <t>Součet</t>
  </si>
  <si>
    <t>129001101</t>
  </si>
  <si>
    <t>Příplatek za ztížení odkopávky nebo prokopávky v blízkosti inženýrských sítí</t>
  </si>
  <si>
    <t>m3</t>
  </si>
  <si>
    <t>1269711576</t>
  </si>
  <si>
    <t>Příplatek k cenám vykopávek za ztížení vykopávky v blízkosti podzemního vedení nebo výbušnin v horninách jakékoliv třídy</t>
  </si>
  <si>
    <t>https://podminky.urs.cz/item/CS_URS_2025_02/129001101</t>
  </si>
  <si>
    <t>Podél stávajícího objektu</t>
  </si>
  <si>
    <t>13,624*0,6*1,254</t>
  </si>
  <si>
    <t>3</t>
  </si>
  <si>
    <t>131251103</t>
  </si>
  <si>
    <t>Hloubení jam nezapažených v hornině třídy těžitelnosti I skupiny 3 objem do 100 m3 strojně</t>
  </si>
  <si>
    <t>-1872580307</t>
  </si>
  <si>
    <t>Hloubení nezapažených jam a zářezů strojně s urovnáním dna do předepsaného profilu a spádu v hornině třídy těžitelnosti I skupiny 3 přes 50 do 100 m3</t>
  </si>
  <si>
    <t>https://podminky.urs.cz/item/CS_URS_2025_02/131251103</t>
  </si>
  <si>
    <t>základová jáma</t>
  </si>
  <si>
    <t>(9,55*13,624)*0,61</t>
  </si>
  <si>
    <t>132251103</t>
  </si>
  <si>
    <t>Hloubení rýh nezapažených š do 800 mm v hornině třídy těžitelnosti I skupiny 3 objem do 100 m3 strojně</t>
  </si>
  <si>
    <t>1895353125</t>
  </si>
  <si>
    <t>Hloubení nezapažených rýh šířky do 800 mm strojně s urovnáním dna do předepsaného profilu a spádu v hornině třídy těžitelnosti I skupiny 3 přes 50 do 100 m3</t>
  </si>
  <si>
    <t>https://podminky.urs.cz/item/CS_URS_2025_02/132251103</t>
  </si>
  <si>
    <t>základové pasy</t>
  </si>
  <si>
    <t>(13,624+9,55*2+8,828+13,624)*0,6*1,254</t>
  </si>
  <si>
    <t>kanalizace</t>
  </si>
  <si>
    <t>(9,39+6,32+9,68)*0,5*1,5</t>
  </si>
  <si>
    <t>5</t>
  </si>
  <si>
    <t>162651112</t>
  </si>
  <si>
    <t>Vodorovné přemístění přes 4 000 do 5000 m výkopku/sypaniny z horniny třídy těžitelnosti I skupiny 1 až 3</t>
  </si>
  <si>
    <t>1127774799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</si>
  <si>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</si>
  <si>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https://podminky.urs.cz/item/CS_URS_2025_02/162651112</t>
  </si>
  <si>
    <t>6</t>
  </si>
  <si>
    <t>171201221</t>
  </si>
  <si>
    <t>Poplatek za uložení na skládce (skládkovné) zeminy a kamení kód odpadu 17 05 04</t>
  </si>
  <si>
    <t>t</t>
  </si>
  <si>
    <t>362876740</t>
  </si>
  <si>
    <t>Poplatek za uložení stavebního odpadu na skládce (skládkovné) zeminy a kamení zatříděného do Katalogu odpadů pod kódem 17 05 04</t>
  </si>
  <si>
    <t>https://podminky.urs.cz/item/CS_URS_2025_02/171201221</t>
  </si>
  <si>
    <t>7</t>
  </si>
  <si>
    <t>171201231</t>
  </si>
  <si>
    <t>Poplatek za uložení zeminy a kamení na recyklační skládce (skládkovné) kód odpadu 17 05 04</t>
  </si>
  <si>
    <t>2010718477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</si>
  <si>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</si>
  <si>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</si>
  <si>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139,924*2 'Přepočtené koeficientem množství</t>
  </si>
  <si>
    <t>8</t>
  </si>
  <si>
    <t>175111101</t>
  </si>
  <si>
    <t>Obsypání potrubí ručně sypaninou bez prohození, uloženou do 3 m</t>
  </si>
  <si>
    <t>-696164330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</si>
  <si>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</si>
  <si>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https://podminky.urs.cz/item/CS_URS_2025_02/175111101</t>
  </si>
  <si>
    <t>(9,39+6,32+9,68)*0,5*0,3</t>
  </si>
  <si>
    <t>9</t>
  </si>
  <si>
    <t>M</t>
  </si>
  <si>
    <t>58341364</t>
  </si>
  <si>
    <t>kamenivo drcené drobné frakce 2/4</t>
  </si>
  <si>
    <t>130378580</t>
  </si>
  <si>
    <t>3,809*2 'Přepočtené koeficientem množství</t>
  </si>
  <si>
    <t>10</t>
  </si>
  <si>
    <t>181351003</t>
  </si>
  <si>
    <t>Rozprostření ornice tl vrstvy do 200 mm pl do 100 m2 v rovině nebo ve svahu do 1:5 strojně</t>
  </si>
  <si>
    <t>891097240</t>
  </si>
  <si>
    <t>Rozprostření a urovnání ornice v rovině nebo ve svahu sklonu do 1:5 strojně při souvislé ploše do 100 m2, tl. vrstvy do 200 mm</t>
  </si>
  <si>
    <t>https://podminky.urs.cz/item/CS_URS_2025_02/181351003</t>
  </si>
  <si>
    <t>(9,55+13,624)*1,0</t>
  </si>
  <si>
    <t>11</t>
  </si>
  <si>
    <t>181411133</t>
  </si>
  <si>
    <t>Založení parkového trávníku výsevem pl do 1000 m2 ve svahu přes 1:2 do 1:1</t>
  </si>
  <si>
    <t>211038782</t>
  </si>
  <si>
    <t>Založení trávníku na půdě předem připravené plochy do 1000 m2 výsevem včetně utažení parkového na svahu přes 1:2 do 1:1</t>
  </si>
  <si>
    <t>https://podminky.urs.cz/item/CS_URS_2025_02/181411133</t>
  </si>
  <si>
    <t>00572474</t>
  </si>
  <si>
    <t>osivo směs travní krajinná-svahová</t>
  </si>
  <si>
    <t>kg</t>
  </si>
  <si>
    <t>-944454204</t>
  </si>
  <si>
    <t>23,174*0,08 'Přepočtené koeficientem množství</t>
  </si>
  <si>
    <t>13</t>
  </si>
  <si>
    <t>181951112</t>
  </si>
  <si>
    <t>Úprava pláně v hornině třídy těžitelnosti I skupiny 1 až 3 se zhutněním strojně</t>
  </si>
  <si>
    <t>-967412403</t>
  </si>
  <si>
    <t>Úprava pláně vyrovnáním výškových rozdílů strojně v hornině třídy těžitelnosti I, skupiny 1 až 3 se zhutněním</t>
  </si>
  <si>
    <t>https://podminky.urs.cz/item/CS_URS_2025_02/181951112</t>
  </si>
  <si>
    <t>14</t>
  </si>
  <si>
    <t>182303113</t>
  </si>
  <si>
    <t>Doplnění zeminy nebo substrátu na travnatých plochách tl do 50 mm rovina ve svahu přes 1:2 do 1:1</t>
  </si>
  <si>
    <t>106568395</t>
  </si>
  <si>
    <t>Doplnění zeminy nebo substrátu na travnatých plochách tloušťky do 50 mm na svahu přes 1:2 do 1:1</t>
  </si>
  <si>
    <t>https://podminky.urs.cz/item/CS_URS_2025_02/182303113</t>
  </si>
  <si>
    <t>15</t>
  </si>
  <si>
    <t>10371500</t>
  </si>
  <si>
    <t>substrát pro trávníky VL</t>
  </si>
  <si>
    <t>455849513</t>
  </si>
  <si>
    <t>23,174*0,051 'Přepočtené koeficientem množství</t>
  </si>
  <si>
    <t>16</t>
  </si>
  <si>
    <t>183403115</t>
  </si>
  <si>
    <t>Obdělání půdy kultivátorováním ve svahu přes 1:5 do 1:2</t>
  </si>
  <si>
    <t>1391675536</t>
  </si>
  <si>
    <t>Obdělání půdy kultivátorováním na svahu přes 1:5 do 1:2</t>
  </si>
  <si>
    <t>https://podminky.urs.cz/item/CS_URS_2025_02/183403115</t>
  </si>
  <si>
    <t>17</t>
  </si>
  <si>
    <t>184813523</t>
  </si>
  <si>
    <t>Chemické odplevelení po založení kultury postřikem na široko ve svahu přes 1:2 do 1:1 ručně</t>
  </si>
  <si>
    <t>-1094732649</t>
  </si>
  <si>
    <t>Chemické odplevelení po založení kultury ručně postřikem na široko na svahu přes 1:2 do 1:1</t>
  </si>
  <si>
    <t>https://podminky.urs.cz/item/CS_URS_2025_02/184813523</t>
  </si>
  <si>
    <t>18</t>
  </si>
  <si>
    <t>185803111</t>
  </si>
  <si>
    <t>Ošetření trávníku shrabáním v rovině a svahu do 1:5</t>
  </si>
  <si>
    <t>-339449101</t>
  </si>
  <si>
    <t>Ošetření trávníku jednorázové v rovině nebo na svahu do 1:5</t>
  </si>
  <si>
    <t>https://podminky.urs.cz/item/CS_URS_2025_02/185803111</t>
  </si>
  <si>
    <t>19</t>
  </si>
  <si>
    <t>185851121</t>
  </si>
  <si>
    <t>Dovoz vody pro zálivku rostlin za vzdálenost do 1000 m</t>
  </si>
  <si>
    <t>-1259736309</t>
  </si>
  <si>
    <t>Dovoz vody pro zálivku rostlin na vzdálenost do 1000 m</t>
  </si>
  <si>
    <t>https://podminky.urs.cz/item/CS_URS_2025_02/185851121</t>
  </si>
  <si>
    <t>Zakládání</t>
  </si>
  <si>
    <t>20</t>
  </si>
  <si>
    <t>218111113</t>
  </si>
  <si>
    <t>Odvětrání radonu vodorovné drenážní kladené do štěrkového podsypu z plastových perforovaných trubek DN přes 80 do 100 mm</t>
  </si>
  <si>
    <t>m</t>
  </si>
  <si>
    <t>-1975681159</t>
  </si>
  <si>
    <t>Odvětrání radonu vodorovné kladené do štěrkového podsypu drenážní z plastových perforovaných trubek, vnitřní průměr přes 80 do 100 mm</t>
  </si>
  <si>
    <t>https://podminky.urs.cz/item/CS_URS_2025_02/218111113</t>
  </si>
  <si>
    <t>13,624*5</t>
  </si>
  <si>
    <t>218121111</t>
  </si>
  <si>
    <t>Odvětrání radonu svislé z plastových trubek DN přes 80 do 110 mm</t>
  </si>
  <si>
    <t>-108668323</t>
  </si>
  <si>
    <t>Odvětrání radonu svislé z plastových trubek, vnitřní průměr přes 80 do 110 mm</t>
  </si>
  <si>
    <t>https://podminky.urs.cz/item/CS_URS_2025_02/218121111</t>
  </si>
  <si>
    <t>22</t>
  </si>
  <si>
    <t>271532212</t>
  </si>
  <si>
    <t>Podsyp pod základové konstrukce se zhutněním z hrubého kameniva frakce 16 až 32 mm</t>
  </si>
  <si>
    <t>1613754070</t>
  </si>
  <si>
    <t>Podsyp pod základové konstrukce se zhutněním a urovnáním povrchu z kameniva hrubého, frakce 16 - 32 mm</t>
  </si>
  <si>
    <t>https://podminky.urs.cz/item/CS_URS_2025_02/271532212</t>
  </si>
  <si>
    <t>9,75*13,52*0,15</t>
  </si>
  <si>
    <t>23</t>
  </si>
  <si>
    <t>271562211</t>
  </si>
  <si>
    <t>Podsyp pod základové konstrukce se zhutněním z drobného kameniva frakce 0 až 4 mm</t>
  </si>
  <si>
    <t>1565190939</t>
  </si>
  <si>
    <t>Podsyp pod základové konstrukce se zhutněním a urovnáním povrchu z kameniva drobného, frakce 0 - 4 mm</t>
  </si>
  <si>
    <t>https://podminky.urs.cz/item/CS_URS_2025_02/271562211</t>
  </si>
  <si>
    <t>9,75*13,52*0,05</t>
  </si>
  <si>
    <t>24</t>
  </si>
  <si>
    <t>273313711</t>
  </si>
  <si>
    <t>Základové desky z betonu tř. C 20/25</t>
  </si>
  <si>
    <t>1010727854</t>
  </si>
  <si>
    <t>Základy z betonu prostého desky z betonu kamenem neprokládaného tř. C 20/25</t>
  </si>
  <si>
    <t>https://podminky.urs.cz/item/CS_URS_2025_02/273313711</t>
  </si>
  <si>
    <t>9,53*13,12*0,15</t>
  </si>
  <si>
    <t>25</t>
  </si>
  <si>
    <t>273351121</t>
  </si>
  <si>
    <t>Zřízení bednění základových desek</t>
  </si>
  <si>
    <t>-2096019183</t>
  </si>
  <si>
    <t>Bednění základů desek zřízení</t>
  </si>
  <si>
    <t>https://podminky.urs.cz/item/CS_URS_2025_02/273351121</t>
  </si>
  <si>
    <t>(13,12+9,53*2)*0,15</t>
  </si>
  <si>
    <t>26</t>
  </si>
  <si>
    <t>273351122</t>
  </si>
  <si>
    <t>Odstranění bednění základových desek</t>
  </si>
  <si>
    <t>-1243929435</t>
  </si>
  <si>
    <t>Bednění základů desek odstranění</t>
  </si>
  <si>
    <t>https://podminky.urs.cz/item/CS_URS_2025_02/273351122</t>
  </si>
  <si>
    <t>27</t>
  </si>
  <si>
    <t>273362021</t>
  </si>
  <si>
    <t>Výztuž základových desek svařovanými sítěmi Kari</t>
  </si>
  <si>
    <t>-2012903441</t>
  </si>
  <si>
    <t>Výztuž základů desek ze svařovaných sítí z drátů typu KARI</t>
  </si>
  <si>
    <t>https://podminky.urs.cz/item/CS_URS_2025_02/273362021</t>
  </si>
  <si>
    <t>13,12*9,53*5*1,3/1000</t>
  </si>
  <si>
    <t>28</t>
  </si>
  <si>
    <t>274313711</t>
  </si>
  <si>
    <t>Základové pasy z betonu tř. C 20/25</t>
  </si>
  <si>
    <t>2451773</t>
  </si>
  <si>
    <t>Základy z betonu prostého pasy betonu kamenem neprokládaného tř. C 20/25</t>
  </si>
  <si>
    <t>https://podminky.urs.cz/item/CS_URS_2025_02/274313711</t>
  </si>
  <si>
    <t>(13,12*2+9,53*1)*0,6*0,4</t>
  </si>
  <si>
    <t>9,53*0,6*0,9*2</t>
  </si>
  <si>
    <t>29</t>
  </si>
  <si>
    <t>274351121</t>
  </si>
  <si>
    <t>Zřízení bednění základových pasů rovného</t>
  </si>
  <si>
    <t>-1152839917</t>
  </si>
  <si>
    <t>Bednění základů pasů rovné zřízení</t>
  </si>
  <si>
    <t>https://podminky.urs.cz/item/CS_URS_2025_02/274351121</t>
  </si>
  <si>
    <t>9,53*0,9*2*2</t>
  </si>
  <si>
    <t>30</t>
  </si>
  <si>
    <t>274351122</t>
  </si>
  <si>
    <t>Odstranění bednění základových pasů rovného</t>
  </si>
  <si>
    <t>96519323</t>
  </si>
  <si>
    <t>Bednění základů pasů rovné odstranění</t>
  </si>
  <si>
    <t>https://podminky.urs.cz/item/CS_URS_2025_02/274351122</t>
  </si>
  <si>
    <t>31</t>
  </si>
  <si>
    <t>274361821</t>
  </si>
  <si>
    <t>Výztuž základových pasů betonářskou ocelí 10 505 (R)</t>
  </si>
  <si>
    <t>-1290638955</t>
  </si>
  <si>
    <t>Výztuž základů pasů z betonářské oceli 10 505 (R) nebo BSt 500</t>
  </si>
  <si>
    <t>https://podminky.urs.cz/item/CS_URS_2025_02/274361821</t>
  </si>
  <si>
    <t>13,12*2*6*2*0,9/1000</t>
  </si>
  <si>
    <t>9,53*16*1,21/1000</t>
  </si>
  <si>
    <t>9,53*5*2,46/1000</t>
  </si>
  <si>
    <t>32</t>
  </si>
  <si>
    <t>279113145</t>
  </si>
  <si>
    <t>Základová zeď tl přes 300 do 400 mm z tvárnic ztraceného bednění včetně výplně z betonu tř. C 20/25</t>
  </si>
  <si>
    <t>1391488296</t>
  </si>
  <si>
    <t>Základové zdi z tvárnic ztraceného bednění včetně výplně z betonu bez zvláštních nároků na vliv prostředí třídy C 20/25, tloušťky zdiva přes 300 do 400 mm</t>
  </si>
  <si>
    <t>https://podminky.urs.cz/item/CS_URS_2025_02/279113145</t>
  </si>
  <si>
    <t>(9,53+13,12)*2*0,5</t>
  </si>
  <si>
    <t>Svislé a kompletní konstrukce</t>
  </si>
  <si>
    <t>33</t>
  </si>
  <si>
    <t>310231051</t>
  </si>
  <si>
    <t>Zazdívka otvorů ve zdivu nadzákladovém pl do 1 m2 cihlami děrovanými přes P10 do P15 tl 300 mm</t>
  </si>
  <si>
    <t>812598304</t>
  </si>
  <si>
    <t>Zazdívka otvorů ve zdivu nadzákladovém děrovanými cihlami plochy do 1 m2 přes P10 do P15, tl. zdiva 300 mm</t>
  </si>
  <si>
    <t>https://podminky.urs.cz/item/CS_URS_2025_02/310231051</t>
  </si>
  <si>
    <t>1,0*1,25*3</t>
  </si>
  <si>
    <t>34</t>
  </si>
  <si>
    <t>311234231</t>
  </si>
  <si>
    <t>Zdivo jednovrstvé z cihel děrovaných do P10 na maltu M10 tl 240 mm</t>
  </si>
  <si>
    <t>-542617140</t>
  </si>
  <si>
    <t>Zdivo jednovrstvé z cihel děrovaných nebroušených klasických spojených na pero a drážku na maltu M10, pevnost cihel do P10, tl. zdiva 240 mm</t>
  </si>
  <si>
    <t>https://podminky.urs.cz/item/CS_URS_2025_02/311234231</t>
  </si>
  <si>
    <t>9,53*9,5</t>
  </si>
  <si>
    <t>-1,5*2,0*2</t>
  </si>
  <si>
    <t>-0,8*2,0</t>
  </si>
  <si>
    <t>35</t>
  </si>
  <si>
    <t>311237111</t>
  </si>
  <si>
    <t>Zdivo jednovrstvé tepelně izolační z cihel broušených na tenkovrstvou maltu U přes 0,26 do 0,30 W/m2K tl zdiva 300 mm</t>
  </si>
  <si>
    <t>-1252501964</t>
  </si>
  <si>
    <t>Zdivo jednovrstvé tepelně izolační z cihel děrovaných broušených na tenkovrstvou maltu, součinitel prostupu tepla U přes 0,26 do 0,30 W/m2K, tl. zdiva 300 mm</t>
  </si>
  <si>
    <t>https://podminky.urs.cz/item/CS_URS_2025_02/311237111</t>
  </si>
  <si>
    <t>(9,53+13,12)*2*9,5</t>
  </si>
  <si>
    <t>-7,5*3,3</t>
  </si>
  <si>
    <t>-1,0*1,25*4</t>
  </si>
  <si>
    <t>-1,0*1,0*4</t>
  </si>
  <si>
    <t>36</t>
  </si>
  <si>
    <t>311238935</t>
  </si>
  <si>
    <t>Založení zdiva z cihel děrovaných broušených na zakládací maltu tloušťky přes 200 do 250 mm</t>
  </si>
  <si>
    <t>-792178629</t>
  </si>
  <si>
    <t>Založení zdiva z broušených cihel na zakládací maltu, tlouštky zdiva přes 200 do 250 mm</t>
  </si>
  <si>
    <t>https://podminky.urs.cz/item/CS_URS_2025_02/311238935</t>
  </si>
  <si>
    <t>9,53</t>
  </si>
  <si>
    <t>37</t>
  </si>
  <si>
    <t>311238937</t>
  </si>
  <si>
    <t>Založení zdiva z cihel děrovaných broušených na zakládací maltu tloušťky přes 250 do 300 mm</t>
  </si>
  <si>
    <t>1829518808</t>
  </si>
  <si>
    <t>Založení zdiva z broušených cihel na zakládací maltu, tlouštky zdiva přes 250 do 300 mm</t>
  </si>
  <si>
    <t>https://podminky.urs.cz/item/CS_URS_2025_02/311238937</t>
  </si>
  <si>
    <t>13,12*2+9,53*2</t>
  </si>
  <si>
    <t>38</t>
  </si>
  <si>
    <t>311238953</t>
  </si>
  <si>
    <t>Zakládací vrstva zdiva z cihel broušených hydrofobizovaných tloušťky 300 mm</t>
  </si>
  <si>
    <t>2109243808</t>
  </si>
  <si>
    <t>Zakládací vrstva z hydrofobizovaných broušených cihel výšky 250 mm 300 mm</t>
  </si>
  <si>
    <t>https://podminky.urs.cz/item/CS_URS_2025_02/311238953</t>
  </si>
  <si>
    <t>13,12*2+9,53*3</t>
  </si>
  <si>
    <t>39</t>
  </si>
  <si>
    <t>317168052</t>
  </si>
  <si>
    <t>Překlad keramický vysoký v 238 mm dl 1250 mm</t>
  </si>
  <si>
    <t>kus</t>
  </si>
  <si>
    <t>-189113451</t>
  </si>
  <si>
    <t>Překlady keramické vysoké osazené do maltového lože, šířky překladu 70 mm výšky 238 mm, délky 1250 mm</t>
  </si>
  <si>
    <t>https://podminky.urs.cz/item/CS_URS_2025_02/317168052</t>
  </si>
  <si>
    <t>40</t>
  </si>
  <si>
    <t>317168054</t>
  </si>
  <si>
    <t>Překlad keramický vysoký v 238 mm dl 1750 mm</t>
  </si>
  <si>
    <t>2143756853</t>
  </si>
  <si>
    <t>Překlady keramické vysoké osazené do maltového lože, šířky překladu 70 mm výšky 238 mm, délky 1750 mm</t>
  </si>
  <si>
    <t>https://podminky.urs.cz/item/CS_URS_2025_02/317168054</t>
  </si>
  <si>
    <t>41</t>
  </si>
  <si>
    <t>317168055</t>
  </si>
  <si>
    <t>Překlad keramický vysoký v 238 mm dl 2000 mm</t>
  </si>
  <si>
    <t>-248545759</t>
  </si>
  <si>
    <t>Překlady keramické vysoké osazené do maltového lože, šířky překladu 70 mm výšky 238 mm, délky 2000 mm</t>
  </si>
  <si>
    <t>https://podminky.urs.cz/item/CS_URS_2025_02/317168055</t>
  </si>
  <si>
    <t>42</t>
  </si>
  <si>
    <t>317168056</t>
  </si>
  <si>
    <t>Překlad keramický vysoký v 238 mm dl 2250 mm</t>
  </si>
  <si>
    <t>-1773596972</t>
  </si>
  <si>
    <t>Překlady keramické vysoké osazené do maltového lože, šířky překladu 70 mm výšky 238 mm, délky 2250 mm</t>
  </si>
  <si>
    <t>https://podminky.urs.cz/item/CS_URS_2025_02/317168056</t>
  </si>
  <si>
    <t>43</t>
  </si>
  <si>
    <t>317941125</t>
  </si>
  <si>
    <t>Osazování ocelových válcovaných nosníků na zdivu I, IE, U, UE nebo L výšky přes 220 mm</t>
  </si>
  <si>
    <t>818495714</t>
  </si>
  <si>
    <t>Osazování ocelových válcovaných nosníků na zdivu I nebo IE nebo U nebo UE nebo L, výšky přes 220 mm</t>
  </si>
  <si>
    <t>https://podminky.urs.cz/item/CS_URS_2025_02/317941125</t>
  </si>
  <si>
    <t>Ocelová konstrukce u vjezdových vrat</t>
  </si>
  <si>
    <t>142*(8,3+3,75*2)/1000</t>
  </si>
  <si>
    <t>44</t>
  </si>
  <si>
    <t>13011021</t>
  </si>
  <si>
    <t>ocel profilová jakost S235JR (11 375) průřez I (IPN) 360</t>
  </si>
  <si>
    <t>746292489</t>
  </si>
  <si>
    <t>P</t>
  </si>
  <si>
    <t>Poznámka k položce:_x000D_
Hmotnost: 76,10 kg/m</t>
  </si>
  <si>
    <t>2,244*1,1 'Přepočtené koeficientem množství</t>
  </si>
  <si>
    <t>45</t>
  </si>
  <si>
    <t>317944325</t>
  </si>
  <si>
    <t>Válcované nosníky přes 220 mm dodatečně osazované do připravených otvorů</t>
  </si>
  <si>
    <t>-2128453916</t>
  </si>
  <si>
    <t>Válcované nosníky dodatečně osazované do připravených otvorů bez zazdění hlav, výšky přes 220 mm</t>
  </si>
  <si>
    <t>https://podminky.urs.cz/item/CS_URS_2025_02/317944325</t>
  </si>
  <si>
    <t>46</t>
  </si>
  <si>
    <t>317998115</t>
  </si>
  <si>
    <t>Tepelná izolace mezi překlady v 24 cm z EPS tl 100 mm</t>
  </si>
  <si>
    <t>-275957548</t>
  </si>
  <si>
    <t>Izolace tepelná mezi překlady z pěnového polystyrenu výšky 24 cm, tloušťky 100 mm</t>
  </si>
  <si>
    <t>https://podminky.urs.cz/item/CS_URS_2025_02/317998115</t>
  </si>
  <si>
    <t>1,25*4</t>
  </si>
  <si>
    <t>8,0</t>
  </si>
  <si>
    <t>47</t>
  </si>
  <si>
    <t>342244211</t>
  </si>
  <si>
    <t>Příčka z cihel broušených na tenkovrstvou maltu tloušťky 115 mm</t>
  </si>
  <si>
    <t>1711319807</t>
  </si>
  <si>
    <t>Příčky jednoduché z cihel děrovaných broušených na tenkovrstvou maltu, pevnost cihel do P15, tl. příčky 115 mm</t>
  </si>
  <si>
    <t>https://podminky.urs.cz/item/CS_URS_2025_02/342244211</t>
  </si>
  <si>
    <t>(1,415+2,5+2,5*2+0,115*2)*4,5</t>
  </si>
  <si>
    <t>48</t>
  </si>
  <si>
    <t>346244383</t>
  </si>
  <si>
    <t>Plentování jednostranné v přes 300 do 400 mm válcovaných nosníků cihlami</t>
  </si>
  <si>
    <t>886304676</t>
  </si>
  <si>
    <t>Plentování ocelových válcovaných nosníků jednostranné cihlami na maltu, výška stojiny přes 300 do 400 mm</t>
  </si>
  <si>
    <t>https://podminky.urs.cz/item/CS_URS_2025_02/346244383</t>
  </si>
  <si>
    <t>8,0*(0,3+0,36*2)</t>
  </si>
  <si>
    <t>3,5*(0,3+0,36*2)</t>
  </si>
  <si>
    <t>Vodorovné konstrukce</t>
  </si>
  <si>
    <t>49</t>
  </si>
  <si>
    <t>411121147</t>
  </si>
  <si>
    <t>Montáž prefabrikovaných ŽB stropů ze stropních panelů š 2400 mm dl přes 7000 mm</t>
  </si>
  <si>
    <t>-1633915242</t>
  </si>
  <si>
    <t>Montáž prefabrikovaných železobetonových stropů se zalitím spár, včetně podpěrné konstrukce, na cementovou maltu ze stropních panelů šířky přes 1800 do 2400 mm a délky přes 7000 mm</t>
  </si>
  <si>
    <t>https://podminky.urs.cz/item/CS_URS_2025_02/411121147</t>
  </si>
  <si>
    <t>50</t>
  </si>
  <si>
    <t>59341636</t>
  </si>
  <si>
    <t>panel stropní dutinový PZD 2690x1190x140mm, 5kN/m2</t>
  </si>
  <si>
    <t>1530682648</t>
  </si>
  <si>
    <t>51</t>
  </si>
  <si>
    <t>411321515</t>
  </si>
  <si>
    <t>Stropy deskové ze ŽB tř. C 20/25</t>
  </si>
  <si>
    <t>-390925185</t>
  </si>
  <si>
    <t>Stropy z betonu železového (bez výztuže) stropů deskových, plochých střech, desek balkonových, desek hřibových stropů včetně hlavic hřibových sloupů tř. C 20/25</t>
  </si>
  <si>
    <t>https://podminky.urs.cz/item/CS_URS_2025_02/411321515</t>
  </si>
  <si>
    <t>13,12*9,53*0,1</t>
  </si>
  <si>
    <t>52</t>
  </si>
  <si>
    <t>411362021</t>
  </si>
  <si>
    <t>Výztuž stropů svařovanými sítěmi Kari</t>
  </si>
  <si>
    <t>879748706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</si>
  <si>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</si>
  <si>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https://podminky.urs.cz/item/CS_URS_2025_02/411362021</t>
  </si>
  <si>
    <t>53</t>
  </si>
  <si>
    <t>413232231</t>
  </si>
  <si>
    <t>Zazdívka zhlaví válcovaných nosníků v přes 300 mm</t>
  </si>
  <si>
    <t>-1179016060</t>
  </si>
  <si>
    <t>Zazdívka zhlaví stropních trámů nebo válcovaných nosníků pálenými cihlami válcovaných nosníků, výšky přes 300 mm</t>
  </si>
  <si>
    <t>https://podminky.urs.cz/item/CS_URS_2025_02/413232231</t>
  </si>
  <si>
    <t>54</t>
  </si>
  <si>
    <t>417321414</t>
  </si>
  <si>
    <t>Ztužující pásy a věnce ze ŽB tř. C 20/25</t>
  </si>
  <si>
    <t>1732325075</t>
  </si>
  <si>
    <t>Ztužující pásy a věnce z betonu železového (bez výztuže) tř. C 20/25</t>
  </si>
  <si>
    <t>https://podminky.urs.cz/item/CS_URS_2025_02/417321414</t>
  </si>
  <si>
    <t>(13,12+9,53)*0,3*0,25*2</t>
  </si>
  <si>
    <t>55</t>
  </si>
  <si>
    <t>417351115</t>
  </si>
  <si>
    <t>Zřízení bednění ztužujících věnců</t>
  </si>
  <si>
    <t>1343142978</t>
  </si>
  <si>
    <t>Bednění bočnic ztužujících pásů a věnců včetně vzpěr zřízení</t>
  </si>
  <si>
    <t>https://podminky.urs.cz/item/CS_URS_2025_02/417351115</t>
  </si>
  <si>
    <t>(13,12+9,53)*2*0,5*2</t>
  </si>
  <si>
    <t>56</t>
  </si>
  <si>
    <t>417351116</t>
  </si>
  <si>
    <t>Odstranění bednění ztužujících věnců</t>
  </si>
  <si>
    <t>-1561061973</t>
  </si>
  <si>
    <t>Bednění bočnic ztužujících pásů a věnců včetně vzpěr odstranění</t>
  </si>
  <si>
    <t>https://podminky.urs.cz/item/CS_URS_2025_02/417351116</t>
  </si>
  <si>
    <t>57</t>
  </si>
  <si>
    <t>417361821</t>
  </si>
  <si>
    <t>Výztuž ztužujících pásů a věnců betonářskou ocelí 10 505</t>
  </si>
  <si>
    <t>-1765249267</t>
  </si>
  <si>
    <t>Výztuž ztužujících pásů a věnců z betonářské oceli 10 505 (R) nebo BSt 500</t>
  </si>
  <si>
    <t>https://podminky.urs.cz/item/CS_URS_2025_02/417361821</t>
  </si>
  <si>
    <t>(13,12+9,53)*0,3*0,25*2*0,09</t>
  </si>
  <si>
    <t>58</t>
  </si>
  <si>
    <t>417388164</t>
  </si>
  <si>
    <t>Ztužující věnec keramických stropů tl 25 cm pro vnitřní zdi š 24 cm</t>
  </si>
  <si>
    <t>588685720</t>
  </si>
  <si>
    <t>Ztužující věnce pro keramické stropní konstrukce pro vnitřní zdivo z děrovaných cihel z betonu železového včetně výztuže šířka vnitřní zdi 24 cm, stropní konstrukce tl. 25 cm</t>
  </si>
  <si>
    <t>https://podminky.urs.cz/item/CS_URS_2025_02/417388164</t>
  </si>
  <si>
    <t>Úpravy povrchů, podlahy a osazování výplní</t>
  </si>
  <si>
    <t>59</t>
  </si>
  <si>
    <t>612131111</t>
  </si>
  <si>
    <t>Polymercementový spojovací můstek vnitřních stěn nanášený ručně</t>
  </si>
  <si>
    <t>-1715222631</t>
  </si>
  <si>
    <t>Podkladní a spojovací vrstva vnitřních omítaných ploch polymercementový spojovací můstek nanášený ručně stěn</t>
  </si>
  <si>
    <t>https://podminky.urs.cz/item/CS_URS_2025_02/612131111</t>
  </si>
  <si>
    <t>garáž</t>
  </si>
  <si>
    <t>(8,25+8,99)*2*4,45</t>
  </si>
  <si>
    <t>(7,5+3,3*2)*0,3</t>
  </si>
  <si>
    <t>-1,00*1,25*4</t>
  </si>
  <si>
    <t>(1,0+1,25*2)*0,3*4</t>
  </si>
  <si>
    <t>-1,5*2,0</t>
  </si>
  <si>
    <t>(1,5+2,0*2)*0,3</t>
  </si>
  <si>
    <t>sklad zahradní techniky</t>
  </si>
  <si>
    <t>(3,13+4,03+4,437+1,415+1,35+1,65)*4,45</t>
  </si>
  <si>
    <t>(1,5+2,0*2)*0,24</t>
  </si>
  <si>
    <t>-1,0*1,0*2</t>
  </si>
  <si>
    <t>(1,0+1,0*2)*0,3*2</t>
  </si>
  <si>
    <t xml:space="preserve">sklad kyslíku </t>
  </si>
  <si>
    <t>(2,5+2,5)*4,45*2</t>
  </si>
  <si>
    <t>(0,8+2,0*2)*0,24</t>
  </si>
  <si>
    <t>sklad pneumatik</t>
  </si>
  <si>
    <t>60</t>
  </si>
  <si>
    <t>612142001</t>
  </si>
  <si>
    <t>Pletivo sklovláknité vnitřních stěn vtlačené do tmelu</t>
  </si>
  <si>
    <t>-1645265057</t>
  </si>
  <si>
    <t>Pletivo vnitřních ploch v ploše nebo pruzích, na plném podkladu sklovláknité vtlačené do tmelu včetně tmelu stěn</t>
  </si>
  <si>
    <t>https://podminky.urs.cz/item/CS_URS_2025_02/612142001</t>
  </si>
  <si>
    <t>8,0*(0,3+0,36*2)*1,25</t>
  </si>
  <si>
    <t>3,5*(0,3+0,36*2)*1,25</t>
  </si>
  <si>
    <t>61</t>
  </si>
  <si>
    <t>612321141</t>
  </si>
  <si>
    <t>Vápenocementová omítka štuková dvouvrstvá vnitřních stěn nanášená ručně</t>
  </si>
  <si>
    <t>-1080982545</t>
  </si>
  <si>
    <t>Omítka vápenocementová vnitřních ploch nanášená ručně dvouvrstvá, tloušťky jádrové omítky do 10 mm a tloušťky štuku do 3 mm štuková svislých konstrukcí stěn</t>
  </si>
  <si>
    <t>https://podminky.urs.cz/item/CS_URS_2025_02/612321141</t>
  </si>
  <si>
    <t>62</t>
  </si>
  <si>
    <t>619991011</t>
  </si>
  <si>
    <t>Obalení samostatných konstrukcí a prvků PE fólií</t>
  </si>
  <si>
    <t>-1299543288</t>
  </si>
  <si>
    <t>Zakrytí vnitřních ploch před znečištěním PE fólií včetně pozdějšího odkrytí samostatných konstrukcí a prvků</t>
  </si>
  <si>
    <t>https://podminky.urs.cz/item/CS_URS_2025_02/619991011</t>
  </si>
  <si>
    <t>1,0*1,25*4</t>
  </si>
  <si>
    <t>1,0*1,0*4</t>
  </si>
  <si>
    <t>7,5*3,3</t>
  </si>
  <si>
    <t>63</t>
  </si>
  <si>
    <t>622121100</t>
  </si>
  <si>
    <t>Zatření spár vápennou u maltou vnějších stěn z cihel</t>
  </si>
  <si>
    <t>-1560551416</t>
  </si>
  <si>
    <t>Zatření spár vnějších povrchů vápennou maltou, ploch z cihel stěn</t>
  </si>
  <si>
    <t>https://podminky.urs.cz/item/CS_URS_2025_02/622121100</t>
  </si>
  <si>
    <t>13,400*5,300</t>
  </si>
  <si>
    <t>64</t>
  </si>
  <si>
    <t>622131111</t>
  </si>
  <si>
    <t>Polymercementový spojovací můstek vnějších stěn nanášený ručně</t>
  </si>
  <si>
    <t>2095430559</t>
  </si>
  <si>
    <t>Podkladní a spojovací vrstva vnějších omítaných ploch polymercementový spojovací můstek nanášený ručně stěn</t>
  </si>
  <si>
    <t>https://podminky.urs.cz/item/CS_URS_2025_02/622131111</t>
  </si>
  <si>
    <t>(9,75*2+13,52)*5,3</t>
  </si>
  <si>
    <t>(7,5+3,3*2)*0,5</t>
  </si>
  <si>
    <t>(1,0+1,25*2)*0,2*4</t>
  </si>
  <si>
    <t>(1,0+1,0*2)*0,2*4</t>
  </si>
  <si>
    <t>65</t>
  </si>
  <si>
    <t>622151001</t>
  </si>
  <si>
    <t>Penetrační akrylátový nátěr vnějších pastovitých tenkovrstvých omítek stěn</t>
  </si>
  <si>
    <t>-1730323349</t>
  </si>
  <si>
    <t>Penetrační nátěr vnějších pastovitých tenkovrstvých omítek akrylátový stěn</t>
  </si>
  <si>
    <t>https://podminky.urs.cz/item/CS_URS_2025_02/622151001</t>
  </si>
  <si>
    <t>13,52*0,5</t>
  </si>
  <si>
    <t>(9,75+8,75)*2*0,5</t>
  </si>
  <si>
    <t>66</t>
  </si>
  <si>
    <t>622151031</t>
  </si>
  <si>
    <t>Penetrační silikonový nátěr vnějších pastovitých tenkovrstvých omítek stěn</t>
  </si>
  <si>
    <t>519680791</t>
  </si>
  <si>
    <t>Penetrační nátěr vnějších pastovitých tenkovrstvých omítek silikonový stěn</t>
  </si>
  <si>
    <t>https://podminky.urs.cz/item/CS_URS_2025_02/622151031</t>
  </si>
  <si>
    <t>8,75*2*5,3</t>
  </si>
  <si>
    <t>(1,0*1,0*2)*2</t>
  </si>
  <si>
    <t>-3,0*3,3*2</t>
  </si>
  <si>
    <t>(3,0+3,3*2)*0,3*2</t>
  </si>
  <si>
    <t>67</t>
  </si>
  <si>
    <t>622211041</t>
  </si>
  <si>
    <t>Montáž kontaktního zateplení vnějších stěn lepením a mechanickým kotvením polystyrénových desek do betonu a zdiva tl přes 160 do 200 mm</t>
  </si>
  <si>
    <t>905255892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</si>
  <si>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</si>
  <si>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https://podminky.urs.cz/item/CS_URS_2025_02/622211041</t>
  </si>
  <si>
    <t>68</t>
  </si>
  <si>
    <t>28376081</t>
  </si>
  <si>
    <t>deska EPS grafitová fasádní λ=0,030-0,031 tl 200mm</t>
  </si>
  <si>
    <t>2012576079</t>
  </si>
  <si>
    <t>153,506*1,05 'Přepočtené koeficientem množství</t>
  </si>
  <si>
    <t>69</t>
  </si>
  <si>
    <t>-614975379</t>
  </si>
  <si>
    <t>(13,52+9,75*2)*1,0</t>
  </si>
  <si>
    <t>70</t>
  </si>
  <si>
    <t>28376022</t>
  </si>
  <si>
    <t>deska perimetrická fasádní soklová 150kPa λ=0,035 tl 180mm</t>
  </si>
  <si>
    <t>-9469433</t>
  </si>
  <si>
    <t>33,02*1,05 'Přepočtené koeficientem množství</t>
  </si>
  <si>
    <t>71</t>
  </si>
  <si>
    <t>622211201</t>
  </si>
  <si>
    <t>Montáž druhé vrstvy kontaktního zateplení z polystyrenových desek lepením a mechanickým kotvením celkové tloušťky do 200 mm</t>
  </si>
  <si>
    <t>35044588</t>
  </si>
  <si>
    <t>Montáž druhé vrstvy kontaktního zateplení lepením a mechanickým kotvením z desek polystyrenových (dodávka ve specifikaci) (dodávka ve specifikaci) na vnější stěny, na podklad betonový nebo z lehčeného betonu, z tvárnic keramických nebo vápenopískových, celkové tloušťky izolace přes 160 do 200 mm</t>
  </si>
  <si>
    <t>https://podminky.urs.cz/item/CS_URS_2025_02/622211201</t>
  </si>
  <si>
    <t>72</t>
  </si>
  <si>
    <t>28376034</t>
  </si>
  <si>
    <t>deska EPS grafitová fasádní λ=0,032 tl 60mm</t>
  </si>
  <si>
    <t>4028464</t>
  </si>
  <si>
    <t>80,71*1,05 'Přepočtené koeficientem množství</t>
  </si>
  <si>
    <t>73</t>
  </si>
  <si>
    <t>622212001</t>
  </si>
  <si>
    <t>Montáž kontaktního zateplení vnějšího ostění, nadpraží nebo parapetu hl. špalety do 200 mm lepením desek z polystyrenu tl do 40 mm</t>
  </si>
  <si>
    <t>-544870085</t>
  </si>
  <si>
    <t>Montáž kontaktního zateplení vnějšího ostění, nadpraží nebo parapetu lepením z polystyrenových desek (dodávka ve specifikaci) hloubky špalet do 200 mm, tloušťky desek do 40 mm</t>
  </si>
  <si>
    <t>https://podminky.urs.cz/item/CS_URS_2025_02/622212001</t>
  </si>
  <si>
    <t>(7,5+3,3*2)*1</t>
  </si>
  <si>
    <t>(1,0+1,25*2)*4</t>
  </si>
  <si>
    <t>(1,0+1,0*2)*4</t>
  </si>
  <si>
    <t>(1,0+1,0*2)*2</t>
  </si>
  <si>
    <t>(3,0+3,3*2)*2</t>
  </si>
  <si>
    <t>74</t>
  </si>
  <si>
    <t>28375944</t>
  </si>
  <si>
    <t>deska EPS 100 fasádní λ=0,037 tl 40mm</t>
  </si>
  <si>
    <t>1554937331</t>
  </si>
  <si>
    <t>65,3*0,35 'Přepočtené koeficientem množství</t>
  </si>
  <si>
    <t>75</t>
  </si>
  <si>
    <t>622251101</t>
  </si>
  <si>
    <t>Příplatek k cenám kontaktního zateplení vnějších stěn za zápustnou montáž a použití tepelněizolačních zátek z polystyrenu</t>
  </si>
  <si>
    <t>1723106831</t>
  </si>
  <si>
    <t>Montáž kontaktního zateplení lepením a mechanickým kotvením Příplatek k cenám za zápustnou montáž kotev s použitím tepelněizolačních zátek na vnější stěny z polystyrenu</t>
  </si>
  <si>
    <t>https://podminky.urs.cz/item/CS_URS_2025_02/622251101</t>
  </si>
  <si>
    <t>76</t>
  </si>
  <si>
    <t>622252001</t>
  </si>
  <si>
    <t>Montáž profilů kontaktního zateplení připevněných mechanicky</t>
  </si>
  <si>
    <t>-646480195</t>
  </si>
  <si>
    <t>Montáž profilů kontaktního zateplení zakládacích soklových připevněných hmoždinkami</t>
  </si>
  <si>
    <t>https://podminky.urs.cz/item/CS_URS_2025_02/622252001</t>
  </si>
  <si>
    <t>13,52+9,75*2</t>
  </si>
  <si>
    <t>8,75*2</t>
  </si>
  <si>
    <t>77</t>
  </si>
  <si>
    <t>59051659</t>
  </si>
  <si>
    <t>profil zakládací Al tl 1,0mm s okapnicí pro izolant tl 200mm</t>
  </si>
  <si>
    <t>-200113231</t>
  </si>
  <si>
    <t>50,52*1,05 'Přepočtené koeficientem množství</t>
  </si>
  <si>
    <t>78</t>
  </si>
  <si>
    <t>622252002</t>
  </si>
  <si>
    <t>Montáž profilů kontaktního zateplení lepených</t>
  </si>
  <si>
    <t>-316484520</t>
  </si>
  <si>
    <t>Montáž profilů kontaktního zateplení ostatních stěnových, dilatačních apod. lepených do tmelu</t>
  </si>
  <si>
    <t>https://podminky.urs.cz/item/CS_URS_2025_02/622252002</t>
  </si>
  <si>
    <t>79</t>
  </si>
  <si>
    <t>63127414</t>
  </si>
  <si>
    <t>profil rohový PVC s výztužnou tkaninou š 100/150mm</t>
  </si>
  <si>
    <t>-847760757</t>
  </si>
  <si>
    <t>65,3*1,05 'Přepočtené koeficientem množství</t>
  </si>
  <si>
    <t>80</t>
  </si>
  <si>
    <t>-660207005</t>
  </si>
  <si>
    <t>81</t>
  </si>
  <si>
    <t>59051476</t>
  </si>
  <si>
    <t>profil napojovací okenní PVC s výztužnou tkaninou 9mm</t>
  </si>
  <si>
    <t>49271145</t>
  </si>
  <si>
    <t>82</t>
  </si>
  <si>
    <t>622511112</t>
  </si>
  <si>
    <t>Tenkovrstvá akrylátová mozaiková střednězrnná omítka vnějších stěn</t>
  </si>
  <si>
    <t>-2093712572</t>
  </si>
  <si>
    <t>Omítka tenkovrstvá akrylátová vnějších ploch probarvená bez penetrace mozaiková střednězrnná stěn</t>
  </si>
  <si>
    <t>https://podminky.urs.cz/item/CS_URS_2025_02/622511112</t>
  </si>
  <si>
    <t>83</t>
  </si>
  <si>
    <t>622531022</t>
  </si>
  <si>
    <t>Tenkovrstvá silikonová zatíraná omítka zrnitost 2,0 mm vnějších stěn</t>
  </si>
  <si>
    <t>1545837380</t>
  </si>
  <si>
    <t>Omítka tenkovrstvá silikonová vnějších ploch probarvená bez penetrace zatíraná (škrábaná), zrnitost 2,0 mm stěn</t>
  </si>
  <si>
    <t>https://podminky.urs.cz/item/CS_URS_2025_02/622531022</t>
  </si>
  <si>
    <t>84</t>
  </si>
  <si>
    <t>629135102</t>
  </si>
  <si>
    <t>Vyrovnávací vrstva pod klempířské prvky z MC š přes 150 do 300 mm</t>
  </si>
  <si>
    <t>-1004138497</t>
  </si>
  <si>
    <t>Vyrovnávací vrstva z cementové malty pod klempířskými prvky šířky přes 150 do 300 mm</t>
  </si>
  <si>
    <t>https://podminky.urs.cz/item/CS_URS_2025_02/629135102</t>
  </si>
  <si>
    <t>(13,12+9,55)*2</t>
  </si>
  <si>
    <t>1,0*4</t>
  </si>
  <si>
    <t>85</t>
  </si>
  <si>
    <t>629991011</t>
  </si>
  <si>
    <t>Zakrytí výplní otvorů a svislých ploch fólií přilepenou lepící páskou</t>
  </si>
  <si>
    <t>-1293616598</t>
  </si>
  <si>
    <t>Zakrytí vnějších ploch před znečištěním včetně pozdějšího odkrytí výplní otvorů a svislých ploch fólií přilepenou lepící páskou</t>
  </si>
  <si>
    <t>https://podminky.urs.cz/item/CS_URS_2025_02/629991011</t>
  </si>
  <si>
    <t>86</t>
  </si>
  <si>
    <t>631311115</t>
  </si>
  <si>
    <t>Mazanina tl přes 50 do 80 mm z betonu prostého bez zvýšených nároků na prostředí tř. C 20/25</t>
  </si>
  <si>
    <t>549930712</t>
  </si>
  <si>
    <t>Mazanina z betonu prostého bez zvýšených nároků na prostředí tl. přes 50 do 80 mm tř. C 20/25</t>
  </si>
  <si>
    <t>https://podminky.urs.cz/item/CS_URS_2025_02/631311115</t>
  </si>
  <si>
    <t>9,55*13,12*0,05</t>
  </si>
  <si>
    <t>87</t>
  </si>
  <si>
    <t>631311234</t>
  </si>
  <si>
    <t>Mazanina tl přes 120 do 240 mm z betonu prostého se zvýšenými nároky na prostředí tř. C 25/30</t>
  </si>
  <si>
    <t>468927876</t>
  </si>
  <si>
    <t>Mazanina z betonu prostého se zvýšenými nároky na prostředí tl. přes 120 do 240 mm tř. C 25/30</t>
  </si>
  <si>
    <t>https://podminky.urs.cz/item/CS_URS_2025_02/631311234</t>
  </si>
  <si>
    <t>Drátkobeton</t>
  </si>
  <si>
    <t>GARÁŽ</t>
  </si>
  <si>
    <t>75,36*0,18</t>
  </si>
  <si>
    <t>SKLAD PNEUMATIK</t>
  </si>
  <si>
    <t>14,68*0,18</t>
  </si>
  <si>
    <t>SKLAD KYSLÍKU</t>
  </si>
  <si>
    <t>6,37*0,18</t>
  </si>
  <si>
    <t>SKLAD ZAHRADNÍ TECHNIKY</t>
  </si>
  <si>
    <t>88</t>
  </si>
  <si>
    <t>631319011</t>
  </si>
  <si>
    <t>Příplatek k mazanině tl přes 50 do 80 mm za přehlazení povrchu</t>
  </si>
  <si>
    <t>1447679618</t>
  </si>
  <si>
    <t>Příplatek k cenám mazanin za úpravu povrchu mazaniny přehlazením, mazanina tl. přes 50 do 80 mm</t>
  </si>
  <si>
    <t>https://podminky.urs.cz/item/CS_URS_2025_02/631319011</t>
  </si>
  <si>
    <t>89</t>
  </si>
  <si>
    <t>631319013</t>
  </si>
  <si>
    <t>Příplatek k mazanině tl přes 120 do 240 mm za přehlazení povrchu</t>
  </si>
  <si>
    <t>-1292178324</t>
  </si>
  <si>
    <t>Příplatek k cenám mazanin za úpravu povrchu mazaniny přehlazením, mazanina tl. přes 120 do 240 mm</t>
  </si>
  <si>
    <t>https://podminky.urs.cz/item/CS_URS_2025_02/631319013</t>
  </si>
  <si>
    <t>90</t>
  </si>
  <si>
    <t>631319197</t>
  </si>
  <si>
    <t>Příplatek k mazanině tl přes 120 do 240 mm za plochu do 5 m2</t>
  </si>
  <si>
    <t>205805190</t>
  </si>
  <si>
    <t>Příplatek k cenám mazanin za malou plochu do 5 m2 jednotlivě, mazanina tl. přes 120 do 240 mm</t>
  </si>
  <si>
    <t>https://podminky.urs.cz/item/CS_URS_2025_02/631319197</t>
  </si>
  <si>
    <t>91</t>
  </si>
  <si>
    <t>631319199</t>
  </si>
  <si>
    <t>Příplatek k mazanině za použití plastifikátoru</t>
  </si>
  <si>
    <t>-1767104129</t>
  </si>
  <si>
    <t>Příplatek k cenám mazanin za použití plastifikátoru pro mazaninu jakékoli tloušťky</t>
  </si>
  <si>
    <t>https://podminky.urs.cz/item/CS_URS_2025_02/631319199</t>
  </si>
  <si>
    <t>92</t>
  </si>
  <si>
    <t>631319203</t>
  </si>
  <si>
    <t>Příplatek k mazaninám za přidání ocelových vláken (drátkobeton) pro objemové vyztužení 25 kg/m3</t>
  </si>
  <si>
    <t>-1534155882</t>
  </si>
  <si>
    <t>Příplatek k cenám betonových mazanin za vyztužení ocelovými vlákny (drátkobeton) objemové vyztužení 25 kg/m3</t>
  </si>
  <si>
    <t>https://podminky.urs.cz/item/CS_URS_2025_02/631319203</t>
  </si>
  <si>
    <t>93</t>
  </si>
  <si>
    <t>632481213</t>
  </si>
  <si>
    <t>Separační vrstva z PE fólie</t>
  </si>
  <si>
    <t>-1440949607</t>
  </si>
  <si>
    <t>Separační vrstva k oddělení podlahových vrstev z polyetylénové fólie</t>
  </si>
  <si>
    <t>https://podminky.urs.cz/item/CS_URS_2025_02/632481213</t>
  </si>
  <si>
    <t>75,36</t>
  </si>
  <si>
    <t>14,68</t>
  </si>
  <si>
    <t>6,37</t>
  </si>
  <si>
    <t>94</t>
  </si>
  <si>
    <t>633121112</t>
  </si>
  <si>
    <t>Povrchová úprava průmyslových podlah pro střední provoz vsypovou směsí s příměsí korundu tl 3 mm</t>
  </si>
  <si>
    <t>-1080527850</t>
  </si>
  <si>
    <t>Povrchová úprava vsypovou směsí průmyslových betonových podlah středně těžký provoz s přísadou korundu, tl. 3 mm</t>
  </si>
  <si>
    <t>https://podminky.urs.cz/item/CS_URS_2025_02/633121112</t>
  </si>
  <si>
    <t>95</t>
  </si>
  <si>
    <t>634112117</t>
  </si>
  <si>
    <t>Obvodová dilatace podlahovým páskem z pěnového PE mezi stěnou a mazaninou nebo potěrem v 200 mm</t>
  </si>
  <si>
    <t>-1547435617</t>
  </si>
  <si>
    <t>Obvodová dilatace mezi stěnou a mazaninou nebo potěrem podlahovým páskem z pěnového PE tl. do 10 mm, výšky 200 mm</t>
  </si>
  <si>
    <t>https://podminky.urs.cz/item/CS_URS_2025_02/634112117</t>
  </si>
  <si>
    <t>36,06</t>
  </si>
  <si>
    <t>17,18</t>
  </si>
  <si>
    <t>10,25</t>
  </si>
  <si>
    <t>96</t>
  </si>
  <si>
    <t>634661111</t>
  </si>
  <si>
    <t>Výplň dilatačních spar šířky do 5 mm v mazaninách silikonovým tmelem</t>
  </si>
  <si>
    <t>1343453819</t>
  </si>
  <si>
    <t>Výplň dilatačních spar mazanin silikonovým tmelem, šířka spáry do 5 mm</t>
  </si>
  <si>
    <t>https://podminky.urs.cz/item/CS_URS_2025_02/634661111</t>
  </si>
  <si>
    <t>97</t>
  </si>
  <si>
    <t>634663111</t>
  </si>
  <si>
    <t>Výplň dilatačních spar šířky do 10 mm v mazaninách polyuretanovou samonivelační hmotou</t>
  </si>
  <si>
    <t>-59300895</t>
  </si>
  <si>
    <t>Výplň dilatačních spar mazanin polyuretanovou samonivelační hmotou, šířka spáry do 10 mm</t>
  </si>
  <si>
    <t>https://podminky.urs.cz/item/CS_URS_2025_02/634663111</t>
  </si>
  <si>
    <t>98</t>
  </si>
  <si>
    <t>642945111</t>
  </si>
  <si>
    <t>Osazování protipožárních nebo protiplynových zárubní dveří jednokřídlových do 2,5 m2</t>
  </si>
  <si>
    <t>-1137479114</t>
  </si>
  <si>
    <t>Osazování ocelových zárubní protipožárních nebo protiplynových dveří do vynechaného otvoru, s obetonováním, dveří jednokřídlových do 2,5 m2</t>
  </si>
  <si>
    <t>https://podminky.urs.cz/item/CS_URS_2025_02/642945111</t>
  </si>
  <si>
    <t>99</t>
  </si>
  <si>
    <t>55331562</t>
  </si>
  <si>
    <t>zárubeň jednokřídlá ocelová pro zdění s protipožární úpravou tl stěny 110-150mm rozměru 800/1970, 2100mm</t>
  </si>
  <si>
    <t>1126192381</t>
  </si>
  <si>
    <t>Poznámka k položce:_x000D_
YZP s PP ochranou</t>
  </si>
  <si>
    <t>100</t>
  </si>
  <si>
    <t>642945112</t>
  </si>
  <si>
    <t>Osazování protipožárních nebo protiplynových zárubní dveří dvoukřídlových přes 2,5 do 6,5 m2</t>
  </si>
  <si>
    <t>408736601</t>
  </si>
  <si>
    <t>Osazování ocelových zárubní protipožárních nebo protiplynových dveří do vynechaného otvoru, s obetonováním, dveří dvoukřídlových přes 2,5 do 6,5 m2</t>
  </si>
  <si>
    <t>https://podminky.urs.cz/item/CS_URS_2025_02/642945112</t>
  </si>
  <si>
    <t>101</t>
  </si>
  <si>
    <t>55331762</t>
  </si>
  <si>
    <t>zárubeň dvoukřídlá ocelová pro zdění s protipožární úpravou tl stěny 110-150mm rozměru 1450/1970, 2100mm</t>
  </si>
  <si>
    <t>1900685877</t>
  </si>
  <si>
    <t>102</t>
  </si>
  <si>
    <t>644941111</t>
  </si>
  <si>
    <t>Osazování ventilačních mřížek velikosti do 150 x 200 mm</t>
  </si>
  <si>
    <t>-283067802</t>
  </si>
  <si>
    <t>Montáž průvětrníků nebo mřížek odvětrávacích velikosti do 150 x 200 mm</t>
  </si>
  <si>
    <t>https://podminky.urs.cz/item/CS_URS_2025_02/644941111</t>
  </si>
  <si>
    <t>103</t>
  </si>
  <si>
    <t>55341410</t>
  </si>
  <si>
    <t>průvětrník mřížový s klapkami 150x150mm</t>
  </si>
  <si>
    <t>550473514</t>
  </si>
  <si>
    <t>Ostatní konstrukce a práce, bourání</t>
  </si>
  <si>
    <t>104</t>
  </si>
  <si>
    <t>941221111</t>
  </si>
  <si>
    <t>Montáž lešení řadového rámového těžkého zatížení do 300 kg/m2 š od 0,9 do 1,2 m v do 10 m</t>
  </si>
  <si>
    <t>-1055175382</t>
  </si>
  <si>
    <t>Lešení řadové rámové těžké pracovní s podlahami s provozním zatížením tř. 4 do 300 kg/m2 šířky tř. SW09 od 0,9 do 1,2 m, výšky do 10 m montáž</t>
  </si>
  <si>
    <t>https://podminky.urs.cz/item/CS_URS_2025_02/941221111</t>
  </si>
  <si>
    <t>((18,49+0,5)+(13,52+0,5*2)+(18,49+0,5))* 5,29</t>
  </si>
  <si>
    <t>5,29*1,5*2</t>
  </si>
  <si>
    <t>105</t>
  </si>
  <si>
    <t>941221211</t>
  </si>
  <si>
    <t>Příplatek k lešení řadovému rámovému těžkému do 300 kg/m2 š od 0,9 1,2 m v do 10 m za každý den použití</t>
  </si>
  <si>
    <t>-600938979</t>
  </si>
  <si>
    <t>Lešení řadové rámové těžké pracovní s podlahami s provozním zatížením tř. 4 do 300 kg/m2 šířky tř. SW09 od 0,9 do 1,2 m, výšky do 10 m příplatek k ceně za každý den použití</t>
  </si>
  <si>
    <t>https://podminky.urs.cz/item/CS_URS_2025_02/941221211</t>
  </si>
  <si>
    <t>293,595*30*2</t>
  </si>
  <si>
    <t>106</t>
  </si>
  <si>
    <t>941221811</t>
  </si>
  <si>
    <t>Demontáž lešení řadového rámového těžkého zatížení do 300 kg/m2 š od 0,9 do 1,2 m v do 10 m</t>
  </si>
  <si>
    <t>-949764381</t>
  </si>
  <si>
    <t>Lešení řadové rámové těžké pracovní s podlahami s provozním zatížením tř. 4 do 300 kg/m2 šířky tř. SW09 od 0,9 do 1,2 m, výšky do 10 m demontáž</t>
  </si>
  <si>
    <t>https://podminky.urs.cz/item/CS_URS_2025_02/941221811</t>
  </si>
  <si>
    <t>107</t>
  </si>
  <si>
    <t>941321322</t>
  </si>
  <si>
    <t>Odborná prohlídka lešení řadového modulového těžkého s podlahami zatížení do 300 kg/m2 š od 0,9 do 1,5 m v do 25 m pl přes 500 do 2000 m2 zakrytého sítí</t>
  </si>
  <si>
    <t>1958068769</t>
  </si>
  <si>
    <t>Odborná prohlídka lešení řadového modulového těžkého pracovního s podlahami s provozním zatížením tř. 4 do 300 kg/m2 šířky tř. od SW 09 a SW 12 od 0,9 do 1,5 m výšky do 25 m, celkové plochy přes 500 do 2 000 m2 zakrytého sítí</t>
  </si>
  <si>
    <t>https://podminky.urs.cz/item/CS_URS_2025_02/941321322</t>
  </si>
  <si>
    <t>108</t>
  </si>
  <si>
    <t>944611111</t>
  </si>
  <si>
    <t>Montáž ochranné plachty z textilie z umělých vláken</t>
  </si>
  <si>
    <t>230667769</t>
  </si>
  <si>
    <t>Plachta ochranná zavěšená na konstrukci lešení z textilie z umělých vláken montáž</t>
  </si>
  <si>
    <t>https://podminky.urs.cz/item/CS_URS_2025_02/944611111</t>
  </si>
  <si>
    <t>109</t>
  </si>
  <si>
    <t>944611211</t>
  </si>
  <si>
    <t>Příplatek k ochranné plachtě za každý den použití</t>
  </si>
  <si>
    <t>1633152487</t>
  </si>
  <si>
    <t>Plachta ochranná zavěšená na konstrukci lešení z textilie z umělých vláken příplatek k ceně za každý den použití</t>
  </si>
  <si>
    <t>https://podminky.urs.cz/item/CS_URS_2025_02/944611211</t>
  </si>
  <si>
    <t>110</t>
  </si>
  <si>
    <t>944611811</t>
  </si>
  <si>
    <t>Demontáž ochranné plachty z textilie z umělých vláken</t>
  </si>
  <si>
    <t>-69035300</t>
  </si>
  <si>
    <t>Plachta ochranná zavěšená na konstrukci lešení z textilie z umělých vláken demontáž</t>
  </si>
  <si>
    <t>https://podminky.urs.cz/item/CS_URS_2025_02/944611811</t>
  </si>
  <si>
    <t>111</t>
  </si>
  <si>
    <t>952901111</t>
  </si>
  <si>
    <t>Vyčištění budov bytové a občanské výstavby při výšce podlaží do 4 m</t>
  </si>
  <si>
    <t>-2114478446</t>
  </si>
  <si>
    <t>Vyčištění budov nebo objektů před předáním do užívání budov bytové nebo občanské výstavby, světlé výšky podlaží do 4 m</t>
  </si>
  <si>
    <t>https://podminky.urs.cz/item/CS_URS_2025_02/952901111</t>
  </si>
  <si>
    <t>112</t>
  </si>
  <si>
    <t>953312124</t>
  </si>
  <si>
    <t>Vložky do svislých dilatačních spár z extrudovaných polystyrénových desek tl. přes 30 do 40 mm</t>
  </si>
  <si>
    <t>-2110318056</t>
  </si>
  <si>
    <t>Vložky svislé do dilatačních spár z polystyrenových desek extrudovaných včetně dodání a osazení, v jakémkoliv zdivu přes 30 do 40 mm</t>
  </si>
  <si>
    <t>https://podminky.urs.cz/item/CS_URS_2025_02/953312124</t>
  </si>
  <si>
    <t>Dilatace základů</t>
  </si>
  <si>
    <t>13,12*1,542</t>
  </si>
  <si>
    <t>113</t>
  </si>
  <si>
    <t>953321112</t>
  </si>
  <si>
    <t>Vložky do svislých dilatačních spár z minerální plsti tl. přes 30 do 40 mm</t>
  </si>
  <si>
    <t>-1304914226</t>
  </si>
  <si>
    <t>Vložky svislé do dilatačních spár z minerální plsti včetně dodání a osazení, v jakémkoliv zdivu přes 30 do 40 mm</t>
  </si>
  <si>
    <t>https://podminky.urs.cz/item/CS_URS_2025_02/953321112</t>
  </si>
  <si>
    <t>dialatace objektů</t>
  </si>
  <si>
    <t>13,12*5,6</t>
  </si>
  <si>
    <t>114</t>
  </si>
  <si>
    <t>953943212</t>
  </si>
  <si>
    <t>Osazování skříně pro hasicí přístroj</t>
  </si>
  <si>
    <t>-332711767</t>
  </si>
  <si>
    <t>Osazování drobných kovových předmětů kotvených do stěny skříně pro hasicí přístroj</t>
  </si>
  <si>
    <t>https://podminky.urs.cz/item/CS_URS_2025_02/953943212</t>
  </si>
  <si>
    <t>115</t>
  </si>
  <si>
    <t>44932114</t>
  </si>
  <si>
    <t>přístroj hasicí ruční práškový nástěnný hasební schopnost 27A, 183B, C</t>
  </si>
  <si>
    <t>1397711172</t>
  </si>
  <si>
    <t>116</t>
  </si>
  <si>
    <t>962032112</t>
  </si>
  <si>
    <t>Bourání zdiva z keramických děrovaných cihel na MVC přes 1 m3</t>
  </si>
  <si>
    <t>-1360908479</t>
  </si>
  <si>
    <t>Bourání zdiva nadzákladového z cihel keramických děrovaných na maltu vápenocementovou, objemu přes 1 m3</t>
  </si>
  <si>
    <t>https://podminky.urs.cz/item/CS_URS_2025_02/962032112</t>
  </si>
  <si>
    <t>1,5*1,2*0,3</t>
  </si>
  <si>
    <t>117</t>
  </si>
  <si>
    <t>966080105</t>
  </si>
  <si>
    <t>Bourání kontaktního zateplení z polystyrenových desek tl přes 120 do 180 mm</t>
  </si>
  <si>
    <t>-1274701121</t>
  </si>
  <si>
    <t>Bourání kontaktního zateplení včetně povrchové úpravy omítkou nebo nátěrem z polystyrénových desek, tloušťky přes 120 do 180 mm</t>
  </si>
  <si>
    <t>https://podminky.urs.cz/item/CS_URS_2025_02/966080105</t>
  </si>
  <si>
    <t>118</t>
  </si>
  <si>
    <t>967031142</t>
  </si>
  <si>
    <t>Přisekání rovných ostění v cihelném zdivu na MC</t>
  </si>
  <si>
    <t>-199992808</t>
  </si>
  <si>
    <t>Přisekání (špicování) plošné nebo rovných ostění zdiva z cihel pálených rovných ostění, bez odstupu, po hrubém vybourání otvorů, na maltu cementovou</t>
  </si>
  <si>
    <t>https://podminky.urs.cz/item/CS_URS_2025_02/967031142</t>
  </si>
  <si>
    <t>2,0*0,3*2</t>
  </si>
  <si>
    <t>119</t>
  </si>
  <si>
    <t>-2080261491</t>
  </si>
  <si>
    <t>120</t>
  </si>
  <si>
    <t>974031267</t>
  </si>
  <si>
    <t>Vysekání rýh ve zdivu cihelném u stropu hl do 150 mm š do 300 mm</t>
  </si>
  <si>
    <t>817815346</t>
  </si>
  <si>
    <t>Vysekání rýh ve zdivu cihelném na maltu vápennou nebo vápenocementovou v prostoru přilehlém ke stropní konstrukci do hl. 150 mm a šířky do 300 mm</t>
  </si>
  <si>
    <t>https://podminky.urs.cz/item/CS_URS_2025_02/974031267</t>
  </si>
  <si>
    <t>2,25*2</t>
  </si>
  <si>
    <t>121</t>
  </si>
  <si>
    <t>993111111</t>
  </si>
  <si>
    <t>Dovoz a odvoz lešení řadového do 10 km včetně naložení a složení</t>
  </si>
  <si>
    <t>311049932</t>
  </si>
  <si>
    <t>Dovoz a odvoz lešení včetně naložení a složení řadového, na vzdálenost do 10 km</t>
  </si>
  <si>
    <t>https://podminky.urs.cz/item/CS_URS_2025_02/993111111</t>
  </si>
  <si>
    <t>997</t>
  </si>
  <si>
    <t>Doprava suti a vybouraných hmot</t>
  </si>
  <si>
    <t>122</t>
  </si>
  <si>
    <t>997013211</t>
  </si>
  <si>
    <t>Vnitrostaveništní doprava suti a vybouraných hmot pro budovy v do 6 m ručně</t>
  </si>
  <si>
    <t>866687879</t>
  </si>
  <si>
    <t>Vnitrostaveništní doprava suti a vybouraných hmot vodorovně do 50 m s naložením ručně pro budovy a haly výšky do 6 m</t>
  </si>
  <si>
    <t>https://podminky.urs.cz/item/CS_URS_2025_02/997013211</t>
  </si>
  <si>
    <t>123</t>
  </si>
  <si>
    <t>997013219</t>
  </si>
  <si>
    <t>Příplatek k vnitrostaveništní dopravě suti a vybouraných hmot za zvětšenou dopravu suti ZKD 10 m</t>
  </si>
  <si>
    <t>-2025996474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</si>
  <si>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</si>
  <si>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</si>
  <si>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124</t>
  </si>
  <si>
    <t>997013501</t>
  </si>
  <si>
    <t>Odvoz suti a vybouraných hmot na skládku nebo meziskládku do 1 km se složením</t>
  </si>
  <si>
    <t>-373304012</t>
  </si>
  <si>
    <t>Odvoz suti a vybouraných hmot na skládku nebo meziskládku se složením, na vzdálenost do 1 km</t>
  </si>
  <si>
    <t>https://podminky.urs.cz/item/CS_URS_2025_02/997013501</t>
  </si>
  <si>
    <t>125</t>
  </si>
  <si>
    <t>997013511</t>
  </si>
  <si>
    <t>Odvoz suti a vybouraných hmot z meziskládky na skládku do 1 km s naložením a se složením</t>
  </si>
  <si>
    <t>-26113582</t>
  </si>
  <si>
    <t>Odvoz suti a vybouraných hmot z meziskládky na skládku s naložením a se složením, na vzdálenost do 1 km</t>
  </si>
  <si>
    <t>https://podminky.urs.cz/item/CS_URS_2025_02/997013511</t>
  </si>
  <si>
    <t>6,403*3 'Přepočtené koeficientem množství</t>
  </si>
  <si>
    <t>126</t>
  </si>
  <si>
    <t>997013609</t>
  </si>
  <si>
    <t>Poplatek za uložení na skládce (skládkovné) stavebního odpadu ze směsí nebo oddělených frakcí betonu, cihel a keramických výrobků kód odpadu 17 01 07</t>
  </si>
  <si>
    <t>-1865873413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</si>
  <si>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</si>
  <si>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https://podminky.urs.cz/item/CS_URS_2025_02/997013609</t>
  </si>
  <si>
    <t>998</t>
  </si>
  <si>
    <t>Přesun hmot</t>
  </si>
  <si>
    <t>127</t>
  </si>
  <si>
    <t>998011001</t>
  </si>
  <si>
    <t>Přesun hmot pro budovy zděné v do 6 m</t>
  </si>
  <si>
    <t>1699744975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</si>
  <si>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</si>
  <si>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https://podminky.urs.cz/item/CS_URS_2025_02/998011001</t>
  </si>
  <si>
    <t>128</t>
  </si>
  <si>
    <t>998011014</t>
  </si>
  <si>
    <t>Příplatek k přesunu hmot pro budovy zděné za zvětšený přesun do 500 m</t>
  </si>
  <si>
    <t>-1650131255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</si>
  <si>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</si>
  <si>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https://podminky.urs.cz/item/CS_URS_2025_02/998011014</t>
  </si>
  <si>
    <t>PSV</t>
  </si>
  <si>
    <t>Práce a dodávky PSV</t>
  </si>
  <si>
    <t>711</t>
  </si>
  <si>
    <t>Izolace proti vodě, vlhkosti a plynům</t>
  </si>
  <si>
    <t>129</t>
  </si>
  <si>
    <t>711161274</t>
  </si>
  <si>
    <t>Provedení izolace proti zemní vlhkosti svislé z nopové fólie výška nopu do 20 mm</t>
  </si>
  <si>
    <t>924345160</t>
  </si>
  <si>
    <t>Provedení izolace proti zemní vlhkosti nopovou fólií na ploše svislé S výška nopu do 20 mm</t>
  </si>
  <si>
    <t>https://podminky.urs.cz/item/CS_URS_2025_02/711161274</t>
  </si>
  <si>
    <t>(13,12+9,55)*0,6*2</t>
  </si>
  <si>
    <t>130</t>
  </si>
  <si>
    <t>28323007</t>
  </si>
  <si>
    <t>fólie profilovaná (nopová) drenážní HDPE s integrovanou omítací mřížkou s výškou nopů 8mm</t>
  </si>
  <si>
    <t>-2071512118</t>
  </si>
  <si>
    <t>27,204*1,221 'Přepočtené koeficientem množství</t>
  </si>
  <si>
    <t>131</t>
  </si>
  <si>
    <t>711461201</t>
  </si>
  <si>
    <t>Provedení izolace proti tlakové vodě vodorovné fólií zesílením spojů páskem</t>
  </si>
  <si>
    <t>1862175916</t>
  </si>
  <si>
    <t>Provedení izolace proti povrchové a podpovrchové tlakové vodě fóliemi na ploše vodorovné V zesílením spojů páskem se zalitím okrajů spoje</t>
  </si>
  <si>
    <t>https://podminky.urs.cz/item/CS_URS_2025_02/711461201</t>
  </si>
  <si>
    <t>9,55*13,12</t>
  </si>
  <si>
    <t>132</t>
  </si>
  <si>
    <t>28322005</t>
  </si>
  <si>
    <t>fólie hydroizolační pro spodní stavbu mPVC tl 2,0mm</t>
  </si>
  <si>
    <t>-1348500317</t>
  </si>
  <si>
    <t>125,296*1,1655 'Přepočtené koeficientem množství</t>
  </si>
  <si>
    <t>133</t>
  </si>
  <si>
    <t>711462201</t>
  </si>
  <si>
    <t>Provedení izolace proti tlakové vodě svislé fólií zesílením spojů páskem</t>
  </si>
  <si>
    <t>-1575261803</t>
  </si>
  <si>
    <t>Provedení izolace proti povrchové a podpovrchové tlakové vodě fóliemi na ploše svislé S zesílením spojů páskem se zalitím okrajů spoje</t>
  </si>
  <si>
    <t>https://podminky.urs.cz/item/CS_URS_2025_02/711462201</t>
  </si>
  <si>
    <t>134</t>
  </si>
  <si>
    <t>-12610415</t>
  </si>
  <si>
    <t>135</t>
  </si>
  <si>
    <t>711491171</t>
  </si>
  <si>
    <t>Provedení doplňků izolace proti vodě na vodorovné ploše z textilií vrstva podkladní</t>
  </si>
  <si>
    <t>-1114634152</t>
  </si>
  <si>
    <t>Provedení doplňků izolace proti vodě textilií na ploše vodorovné V vrstva podkladní</t>
  </si>
  <si>
    <t>https://podminky.urs.cz/item/CS_URS_2025_02/711491171</t>
  </si>
  <si>
    <t>136</t>
  </si>
  <si>
    <t>69311006</t>
  </si>
  <si>
    <t>geotextilie tkaná separační, filtrační, výztužná PP pevnost v tahu 15kN/m</t>
  </si>
  <si>
    <t>1102962351</t>
  </si>
  <si>
    <t>125,296*1,05 'Přepočtené koeficientem množství</t>
  </si>
  <si>
    <t>137</t>
  </si>
  <si>
    <t>711491172</t>
  </si>
  <si>
    <t>Provedení doplňků izolace proti vodě na vodorovné ploše z textilií vrstva ochranná</t>
  </si>
  <si>
    <t>-1044633189</t>
  </si>
  <si>
    <t>Provedení doplňků izolace proti vodě textilií na ploše vodorovné V vrstva ochranná</t>
  </si>
  <si>
    <t>https://podminky.urs.cz/item/CS_URS_2025_02/711491172</t>
  </si>
  <si>
    <t>138</t>
  </si>
  <si>
    <t>1055939639</t>
  </si>
  <si>
    <t>139</t>
  </si>
  <si>
    <t>711491175</t>
  </si>
  <si>
    <t>Připevnění doplňků izolace proti vodě kotvícími pásky</t>
  </si>
  <si>
    <t>-197258167</t>
  </si>
  <si>
    <t>Provedení doplňků izolace proti vodě textilií připevnění izolace kotvicími pásky</t>
  </si>
  <si>
    <t>https://podminky.urs.cz/item/CS_URS_2025_02/711491175</t>
  </si>
  <si>
    <t>140</t>
  </si>
  <si>
    <t>59053001</t>
  </si>
  <si>
    <t>páska montážní perforovaná pozinkovaná 12x0,75mm</t>
  </si>
  <si>
    <t>-1230630392</t>
  </si>
  <si>
    <t>45,34*1,02 'Přepočtené koeficientem množství</t>
  </si>
  <si>
    <t>141</t>
  </si>
  <si>
    <t>711491271</t>
  </si>
  <si>
    <t>Provedení doplňků izolace proti vodě na ploše svislé z textilií vrstva podkladní</t>
  </si>
  <si>
    <t>-1700173589</t>
  </si>
  <si>
    <t>Provedení doplňků izolace proti vodě textilií na ploše svislé S vrstva podkladní</t>
  </si>
  <si>
    <t>https://podminky.urs.cz/item/CS_URS_2025_02/711491271</t>
  </si>
  <si>
    <t>142</t>
  </si>
  <si>
    <t>1334979293</t>
  </si>
  <si>
    <t>27,204*1,05 'Přepočtené koeficientem množství</t>
  </si>
  <si>
    <t>143</t>
  </si>
  <si>
    <t>711491272</t>
  </si>
  <si>
    <t>Provedení doplňků izolace proti vodě na ploše svislé z textilií vrstva ochranná</t>
  </si>
  <si>
    <t>992708785</t>
  </si>
  <si>
    <t>Provedení doplňků izolace proti vodě textilií na ploše svislé S vrstva ochranná</t>
  </si>
  <si>
    <t>https://podminky.urs.cz/item/CS_URS_2025_02/711491272</t>
  </si>
  <si>
    <t>144</t>
  </si>
  <si>
    <t>959910972</t>
  </si>
  <si>
    <t>145</t>
  </si>
  <si>
    <t>711493001</t>
  </si>
  <si>
    <t>Opracování prostupu průměru do 200 mm dvojitého hydroizolačního systému spodní stavby</t>
  </si>
  <si>
    <t>-36893024</t>
  </si>
  <si>
    <t>Provedení dvojitého hydroizolačního systému pro izolaci spodní stavby proti povrchové a podpovrchové tlakové vodě ostatní opracování prostupu, průměru do 200 mm</t>
  </si>
  <si>
    <t>https://podminky.urs.cz/item/CS_URS_2025_02/711493001</t>
  </si>
  <si>
    <t>146</t>
  </si>
  <si>
    <t>28322025</t>
  </si>
  <si>
    <t>fólie hydroizolační střešní mPVC nevyztužená určená na detaily šedá tl 2,0mm</t>
  </si>
  <si>
    <t>1678722681</t>
  </si>
  <si>
    <t>147</t>
  </si>
  <si>
    <t>998711101</t>
  </si>
  <si>
    <t>Přesun hmot tonážní pro izolace proti vodě, vlhkosti a plynům v objektech v do 6 m</t>
  </si>
  <si>
    <t>-2129367283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</si>
  <si>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</si>
  <si>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https://podminky.urs.cz/item/CS_URS_2025_02/998711101</t>
  </si>
  <si>
    <t>148</t>
  </si>
  <si>
    <t>998711129</t>
  </si>
  <si>
    <t>Příplatek k ručnímu přesunu hmot tonážnímu pro izolace proti vodě, vlhkosti a plynům za zvětšený přesun ZKD 50 m</t>
  </si>
  <si>
    <t>-454359199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</si>
  <si>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</si>
  <si>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https://podminky.urs.cz/item/CS_URS_2025_02/998711129</t>
  </si>
  <si>
    <t>712</t>
  </si>
  <si>
    <t>Povlakové krytiny</t>
  </si>
  <si>
    <t>149</t>
  </si>
  <si>
    <t>712311101</t>
  </si>
  <si>
    <t>Provedení povlakové krytiny střech do 10° za studena lakem penetračním nebo asfaltovým</t>
  </si>
  <si>
    <t>904488861</t>
  </si>
  <si>
    <t>Provedení povlakové krytiny střech plochých do 10° natěradly a tmely za studena nátěrem lakem penetračním nebo asfaltovým</t>
  </si>
  <si>
    <t>https://podminky.urs.cz/item/CS_URS_2025_02/712311101</t>
  </si>
  <si>
    <t>9,53*13,12</t>
  </si>
  <si>
    <t>(13,12+9,53)*0,5*2</t>
  </si>
  <si>
    <t>150</t>
  </si>
  <si>
    <t>11163150</t>
  </si>
  <si>
    <t>lak penetrační asfaltový</t>
  </si>
  <si>
    <t>-1452333458</t>
  </si>
  <si>
    <t>Poznámka k položce:_x000D_
Spotřeba 0,3-0,4kg/m2</t>
  </si>
  <si>
    <t>147,684*0,00032 'Přepočtené koeficientem množství</t>
  </si>
  <si>
    <t>151</t>
  </si>
  <si>
    <t>712341559</t>
  </si>
  <si>
    <t>Provedení povlakové krytiny střech do 10° pásy NAIP přitavením v plné ploše</t>
  </si>
  <si>
    <t>-701414258</t>
  </si>
  <si>
    <t>Provedení povlakové krytiny střech plochých do 10° pásy přitavením NAIP v plné ploše</t>
  </si>
  <si>
    <t>https://podminky.urs.cz/item/CS_URS_2025_02/712341559</t>
  </si>
  <si>
    <t>152</t>
  </si>
  <si>
    <t>62832134</t>
  </si>
  <si>
    <t>pás asfaltový natavitelný oxidovaný s vložkou ze skleněné rohože typu V60 s jemnozrnným minerálním posypem tl 4,0mm</t>
  </si>
  <si>
    <t>-1524263908</t>
  </si>
  <si>
    <t>147,684*1,1655 'Přepočtené koeficientem množství</t>
  </si>
  <si>
    <t>153</t>
  </si>
  <si>
    <t>712341715</t>
  </si>
  <si>
    <t>Provedení povlakové krytiny střech do 10° pásy NAIP přitavením zaizolování prostupů kruhového průřezu D do 300 mm</t>
  </si>
  <si>
    <t>281121547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</si>
  <si>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</si>
  <si>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https://podminky.urs.cz/item/CS_URS_2025_02/712341715</t>
  </si>
  <si>
    <t>154</t>
  </si>
  <si>
    <t>62851033</t>
  </si>
  <si>
    <t>prostup parozábranou s integrovanou manžetou z modifikovaného asfaltového pásu DN 125</t>
  </si>
  <si>
    <t>1636994103</t>
  </si>
  <si>
    <t>155</t>
  </si>
  <si>
    <t>712363352</t>
  </si>
  <si>
    <t>Povlakové krytiny střech do 10° z tvarovaných poplastovaných lišt délky 2 m koutová lišta vnitřní rš 100 mm</t>
  </si>
  <si>
    <t>920926947</t>
  </si>
  <si>
    <t>Povlakové krytiny střech plochých do 10° z tvarovaných poplastovaných lišt pro mPVC vnitřní koutová lišta rš 100 mm</t>
  </si>
  <si>
    <t>https://podminky.urs.cz/item/CS_URS_2025_02/712363352</t>
  </si>
  <si>
    <t>(9,75+13,52)*2</t>
  </si>
  <si>
    <t>156</t>
  </si>
  <si>
    <t>712363353</t>
  </si>
  <si>
    <t>Povlakové krytiny střech do 10° z tvarovaných poplastovaných lišt délky 2 m koutová lišta vnější rš 100 mm</t>
  </si>
  <si>
    <t>939861227</t>
  </si>
  <si>
    <t>Povlakové krytiny střech plochých do 10° z tvarovaných poplastovaných lišt pro mPVC vnější koutová lišta rš 100 mm</t>
  </si>
  <si>
    <t>https://podminky.urs.cz/item/CS_URS_2025_02/712363353</t>
  </si>
  <si>
    <t>157</t>
  </si>
  <si>
    <t>712363359</t>
  </si>
  <si>
    <t>Povlakové krytiny střech do 10° z tvarovaných poplastovaných lišt délky 2 m závětrná lišta rš 300 mm</t>
  </si>
  <si>
    <t>1197473975</t>
  </si>
  <si>
    <t>Povlakové krytiny střech plochých do 10° z tvarovaných poplastovaných lišt pro mPVC závětrná lišta rš 300 mm</t>
  </si>
  <si>
    <t>https://podminky.urs.cz/item/CS_URS_2025_02/712363359</t>
  </si>
  <si>
    <t>158</t>
  </si>
  <si>
    <t>712363606</t>
  </si>
  <si>
    <t>Provedení povlak krytiny mechanicky kotvenou do betonu TI tl přes 240 mm rohové pole, budova v do 18 m</t>
  </si>
  <si>
    <t>795036387</t>
  </si>
  <si>
    <t>Provedení povlakové krytiny střech plochých do 10° z mechanicky kotvených hydroizolačních fólií včetně položení fólie a horkovzdušného svaření tl. tepelné izolace přes 240 mm budovy výšky do 18 m, kotvené do betonu rohové pole</t>
  </si>
  <si>
    <t>https://podminky.urs.cz/item/CS_URS_2025_02/712363606</t>
  </si>
  <si>
    <t>(9,75+13,52)*2*0,5</t>
  </si>
  <si>
    <t>159</t>
  </si>
  <si>
    <t>28322065</t>
  </si>
  <si>
    <t>fólie hydroizolační střešní mPVC mechanicky kotvená se zvýšenou požární odolností tl 1,8mm</t>
  </si>
  <si>
    <t>-1573967340</t>
  </si>
  <si>
    <t>170,954*1,1655 'Přepočtené koeficientem množství</t>
  </si>
  <si>
    <t>160</t>
  </si>
  <si>
    <t>712391171</t>
  </si>
  <si>
    <t>Provedení povlakové krytiny střech do 10° podkladní textilní vrstvy</t>
  </si>
  <si>
    <t>1943640156</t>
  </si>
  <si>
    <t>Provedení povlakové krytiny střech plochých do 10° -ostatní práce provedení vrstvy textilní podkladní</t>
  </si>
  <si>
    <t>https://podminky.urs.cz/item/CS_URS_2025_02/712391171</t>
  </si>
  <si>
    <t>161</t>
  </si>
  <si>
    <t>1799651226</t>
  </si>
  <si>
    <t>170,954*1,155 'Přepočtené koeficientem množství</t>
  </si>
  <si>
    <t>162</t>
  </si>
  <si>
    <t>712391175</t>
  </si>
  <si>
    <t>Provedení povlakové krytiny střech do 10° připevnění izolace kotvícími pásky nebo úhelníky</t>
  </si>
  <si>
    <t>-1082626499</t>
  </si>
  <si>
    <t>Provedení povlakové krytiny střech plochých do 10° -ostatní práce připevnění izolace kotvícími pásky nebo úhelníky</t>
  </si>
  <si>
    <t>https://podminky.urs.cz/item/CS_URS_2025_02/712391175</t>
  </si>
  <si>
    <t>163</t>
  </si>
  <si>
    <t>-1324847245</t>
  </si>
  <si>
    <t>46,54*1,05 'Přepočtené koeficientem množství</t>
  </si>
  <si>
    <t>164</t>
  </si>
  <si>
    <t>712963705</t>
  </si>
  <si>
    <t>Provedení povlakové krytiny zesílením spár fólií rš 500 mm přilepenou se svařovanými spoji</t>
  </si>
  <si>
    <t>-821646200</t>
  </si>
  <si>
    <t>Provedení povlakové krytiny střech fóliemi - ostatní práce překrytí spár fólií PVC přilepenou nebo přivařenou k podkladu rš 500 nebo 600 mm</t>
  </si>
  <si>
    <t>https://podminky.urs.cz/item/CS_URS_2025_02/712963705</t>
  </si>
  <si>
    <t>165</t>
  </si>
  <si>
    <t>712964703</t>
  </si>
  <si>
    <t>Provedení povlakové krytiny zesílením koutů, rohů nebo hran fólií</t>
  </si>
  <si>
    <t>-1622480957</t>
  </si>
  <si>
    <t>Provedení povlakové krytiny střech fóliemi - ostatní práce zesílení koutů, rohů nebo hran fólií</t>
  </si>
  <si>
    <t>https://podminky.urs.cz/item/CS_URS_2025_02/712964703</t>
  </si>
  <si>
    <t>166</t>
  </si>
  <si>
    <t>1523855219</t>
  </si>
  <si>
    <t>46,54*0,6 'Přepočtené koeficientem množství</t>
  </si>
  <si>
    <t>167</t>
  </si>
  <si>
    <t>998712101</t>
  </si>
  <si>
    <t>Přesun hmot tonážní pro krytiny povlakové v objektech v do 6 m</t>
  </si>
  <si>
    <t>199677632</t>
  </si>
  <si>
    <t>Přesun hmot pro povlakové krytiny stanovený z hmotnosti přesunovaného materiálu vodorovná dopravní vzdálenost do 50 m základní v objektech výšky do 6 m</t>
  </si>
  <si>
    <t>https://podminky.urs.cz/item/CS_URS_2025_02/998712101</t>
  </si>
  <si>
    <t>168</t>
  </si>
  <si>
    <t>998712129</t>
  </si>
  <si>
    <t>Příplatek k ručnímu přesunu hmot tonážnímu pro krytiny povlakové za zvětšený přesun ZKD 50 m</t>
  </si>
  <si>
    <t>669894357</t>
  </si>
  <si>
    <t>Přesun hmot pro povlakové krytiny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</si>
  <si>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https://podminky.urs.cz/item/CS_URS_2025_02/998712129</t>
  </si>
  <si>
    <t>713</t>
  </si>
  <si>
    <t>Izolace tepelné</t>
  </si>
  <si>
    <t>169</t>
  </si>
  <si>
    <t>713121121</t>
  </si>
  <si>
    <t>Montáž izolace tepelné podlah volně kladenými rohožemi, pásy, dílci, deskami 2 vrstvy</t>
  </si>
  <si>
    <t>1251145939</t>
  </si>
  <si>
    <t>Montáž tepelné izolace podlah rohožemi, pásy, deskami, dílci, bloky (izolační materiál ve specifikaci) kladenými volně dvouvrstvá</t>
  </si>
  <si>
    <t>https://podminky.urs.cz/item/CS_URS_2025_02/713121121</t>
  </si>
  <si>
    <t>170</t>
  </si>
  <si>
    <t>28375031</t>
  </si>
  <si>
    <t>deska EPS 150 pro konstrukce s vysokým zatížením λ=0,035 tl 110mm</t>
  </si>
  <si>
    <t>1710242195</t>
  </si>
  <si>
    <t>111,09*2,1 'Přepočtené koeficientem množství</t>
  </si>
  <si>
    <t>171</t>
  </si>
  <si>
    <t>713141153</t>
  </si>
  <si>
    <t>Montáž izolace tepelné střech plochých kladené volně 3 vrstvy rohoží, pásů, dílců, desek</t>
  </si>
  <si>
    <t>1194101146</t>
  </si>
  <si>
    <t>Montáž tepelné izolace střech plochých rohožemi, pásy, deskami, dílci, bloky (izolační materiál ve specifikaci) kladenými volně třívrstvá</t>
  </si>
  <si>
    <t>https://podminky.urs.cz/item/CS_URS_2025_02/713141153</t>
  </si>
  <si>
    <t>13,12*9,53</t>
  </si>
  <si>
    <t>172</t>
  </si>
  <si>
    <t>28372345</t>
  </si>
  <si>
    <t>deska EPS 100 grafitová pro konstrukce s běžným zatížením λ=0,030 tl 120mm</t>
  </si>
  <si>
    <t>1397183735</t>
  </si>
  <si>
    <t>125,034*3,15 'Přepočtené koeficientem množství</t>
  </si>
  <si>
    <t>173</t>
  </si>
  <si>
    <t>713141263</t>
  </si>
  <si>
    <t>Přikotvení tepelné izolace šrouby do betonu pro izolaci tl přes 240 mm</t>
  </si>
  <si>
    <t>-1491714700</t>
  </si>
  <si>
    <t>Montáž tepelné izolace střech plochých mechanické přikotvení šrouby včetně dodávky šroubů, bez položení tepelné izolace tl. izolace přes 240 mm do betonu</t>
  </si>
  <si>
    <t>https://podminky.urs.cz/item/CS_URS_2025_02/713141263</t>
  </si>
  <si>
    <t>174</t>
  </si>
  <si>
    <t>713141312</t>
  </si>
  <si>
    <t>Montáž izolace tepelné střech plochých kladené volně, spádová vrstva z dvouspádových klínů</t>
  </si>
  <si>
    <t>-1156681999</t>
  </si>
  <si>
    <t>Montáž tepelné izolace střech plochých dvouspádovými klíny (úžlabními) kladenými volně</t>
  </si>
  <si>
    <t>https://podminky.urs.cz/item/CS_URS_2025_02/713141312</t>
  </si>
  <si>
    <t>175</t>
  </si>
  <si>
    <t>63152386</t>
  </si>
  <si>
    <t>klín izolační dvouspádový v objemu nad 30m3 a dl kusů nad 4m</t>
  </si>
  <si>
    <t>1217114746</t>
  </si>
  <si>
    <t>13,12*9,53*0,18/2</t>
  </si>
  <si>
    <t>176</t>
  </si>
  <si>
    <t>998713101</t>
  </si>
  <si>
    <t>Přesun hmot tonážní pro izolace tepelné v objektech v do 6 m</t>
  </si>
  <si>
    <t>-433559843</t>
  </si>
  <si>
    <t>Přesun hmot pro izolace tepelné stanovený z hmotnosti přesunovaného materiálu vodorovná dopravní vzdálenost do 50 m s užitím mechanizace v objektech výšky do 6 m</t>
  </si>
  <si>
    <t>https://podminky.urs.cz/item/CS_URS_2025_02/998713101</t>
  </si>
  <si>
    <t>177</t>
  </si>
  <si>
    <t>998713129</t>
  </si>
  <si>
    <t>Příplatek k ručnímu přesunu hmot tonážnímu pro izolace tepelné za zvětšený přesun ZKD 50 m</t>
  </si>
  <si>
    <t>1984981519</t>
  </si>
  <si>
    <t>Přesun hmot pro izolace tepelné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</si>
  <si>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https://podminky.urs.cz/item/CS_URS_2025_02/998713129</t>
  </si>
  <si>
    <t>721</t>
  </si>
  <si>
    <t>Zdravotechnika - vnitřní kanalizace</t>
  </si>
  <si>
    <t>178</t>
  </si>
  <si>
    <t>721173403</t>
  </si>
  <si>
    <t>Potrubí kanalizační z PVC SN 4 svodné DN 160</t>
  </si>
  <si>
    <t>1181471724</t>
  </si>
  <si>
    <t>Potrubí z trub PVC SN4 svodné (ležaté) DN 160</t>
  </si>
  <si>
    <t>https://podminky.urs.cz/item/CS_URS_2025_02/721173403</t>
  </si>
  <si>
    <t>23,87</t>
  </si>
  <si>
    <t>179</t>
  </si>
  <si>
    <t>721173708</t>
  </si>
  <si>
    <t>Potrubí kanalizační z PE odpadní DN 150</t>
  </si>
  <si>
    <t>1714053894</t>
  </si>
  <si>
    <t>Potrubí z trub polyetylenových svařované odpadní (svislé) DN 150</t>
  </si>
  <si>
    <t>https://podminky.urs.cz/item/CS_URS_2025_02/721173708</t>
  </si>
  <si>
    <t>6,25</t>
  </si>
  <si>
    <t>0,6*2</t>
  </si>
  <si>
    <t>1,45*1</t>
  </si>
  <si>
    <t>180</t>
  </si>
  <si>
    <t>721194109</t>
  </si>
  <si>
    <t>Vyvedení a upevnění odpadních výpustek DN 110</t>
  </si>
  <si>
    <t>1283129796</t>
  </si>
  <si>
    <t>Vyměření přípojek na potrubí vyvedení a upevnění odpadních výpustek DN 110</t>
  </si>
  <si>
    <t>https://podminky.urs.cz/item/CS_URS_2025_02/721194109</t>
  </si>
  <si>
    <t>181</t>
  </si>
  <si>
    <t>721211422</t>
  </si>
  <si>
    <t>Vpusť podlahová se svislým odtokem DN 50/75/110 mřížka nerez 138x138</t>
  </si>
  <si>
    <t>-435821483</t>
  </si>
  <si>
    <t>Podlahové vpusti se svislým odtokem DN 50/75/110 mřížka nerez 138x138</t>
  </si>
  <si>
    <t>https://podminky.urs.cz/item/CS_URS_2025_02/721211422</t>
  </si>
  <si>
    <t>182</t>
  </si>
  <si>
    <t>721233143</t>
  </si>
  <si>
    <t>Střešní vtok polypropylen PP s vyhříváním a asfaltovou manžetou nebo PVC přírubou pro ploché střechy svislý odtok DN 125</t>
  </si>
  <si>
    <t>280120243</t>
  </si>
  <si>
    <t>Střešní vtoky (vpusti) polypropylenové (PP) pro ploché střechy s odtokem svislým s vyhříváním asfaltová manžeta nebo PVC příruba DN 125</t>
  </si>
  <si>
    <t>https://podminky.urs.cz/item/CS_URS_2025_02/721233143</t>
  </si>
  <si>
    <t>183</t>
  </si>
  <si>
    <t>721290111</t>
  </si>
  <si>
    <t>Zkouška těsnosti potrubí kanalizace vodou DN do 125</t>
  </si>
  <si>
    <t>2091965684</t>
  </si>
  <si>
    <t>Zkouška těsnosti kanalizace v objektech vodou do DN 125</t>
  </si>
  <si>
    <t>https://podminky.urs.cz/item/CS_URS_2025_02/721290111</t>
  </si>
  <si>
    <t>184</t>
  </si>
  <si>
    <t>998721101</t>
  </si>
  <si>
    <t>Přesun hmot tonážní pro vnitřní kanalizaci v objektech v do 6 m</t>
  </si>
  <si>
    <t>172739033</t>
  </si>
  <si>
    <t>Přesun hmot pro vnitřní kanalizaci stanovený z hmotnosti přesunovaného materiálu vodorovná dopravní vzdálenost do 50 m základní v objektech výšky do 6 m</t>
  </si>
  <si>
    <t>https://podminky.urs.cz/item/CS_URS_2025_02/998721101</t>
  </si>
  <si>
    <t>185</t>
  </si>
  <si>
    <t>998721129</t>
  </si>
  <si>
    <t>Příplatek k ručnímu přesunu hmot tonážnímu pro vnitřní kanalizaci za zvětšený přesun ZKD 50 m</t>
  </si>
  <si>
    <t>-988625143</t>
  </si>
  <si>
    <t>Přesun hmot pro vnitřní kanalizaci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</si>
  <si>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https://podminky.urs.cz/item/CS_URS_2025_02/998721129</t>
  </si>
  <si>
    <t>722</t>
  </si>
  <si>
    <t>Zdravotechnika - vnitřní vodovod</t>
  </si>
  <si>
    <t>186</t>
  </si>
  <si>
    <t>722174003</t>
  </si>
  <si>
    <t>Potrubí vodovodní plastové PPR S3,2 spojované svařováním D 25x3,5 mm</t>
  </si>
  <si>
    <t>-384900582</t>
  </si>
  <si>
    <t>Potrubí z trubek polypropylenových spojovaných svařováním z jednovrstvého PP-R S3,2 (PN 16) D 25/3,5</t>
  </si>
  <si>
    <t>https://podminky.urs.cz/item/CS_URS_2025_02/722174003</t>
  </si>
  <si>
    <t>0,02+13,42+9,92+0,13+7,71</t>
  </si>
  <si>
    <t>187</t>
  </si>
  <si>
    <t>722179191</t>
  </si>
  <si>
    <t>Příplatek k rozvodu vody z plastů za malý rozsah prací na zakázce do 20 m</t>
  </si>
  <si>
    <t>soubor</t>
  </si>
  <si>
    <t>266565337</t>
  </si>
  <si>
    <t>Příplatek k ceně rozvody vody z plastů za práce malého rozsahu na zakázce do 20 m rozvodu</t>
  </si>
  <si>
    <t>https://podminky.urs.cz/item/CS_URS_2025_02/722179191</t>
  </si>
  <si>
    <t>188</t>
  </si>
  <si>
    <t>722181251</t>
  </si>
  <si>
    <t>Ochrana vodovodního potrubí přilepenými termoizolačními trubicemi z PE tl přes 20 do 25 mm DN do 22 mm</t>
  </si>
  <si>
    <t>1300288478</t>
  </si>
  <si>
    <t>Ochrana potrubí termoizolačními trubicemi z pěnového polyetylenu PE přilepenými v příčných a podélných spojích, tloušťky izolace přes 20 do 25 mm, vnitřního průměru izolace DN do 22 mm</t>
  </si>
  <si>
    <t>https://podminky.urs.cz/item/CS_URS_2025_02/722181251</t>
  </si>
  <si>
    <t>189</t>
  </si>
  <si>
    <t>722182012</t>
  </si>
  <si>
    <t>Podpůrný žlab pro potrubí D 25</t>
  </si>
  <si>
    <t>-432790301</t>
  </si>
  <si>
    <t>Podpůrný žlab pro potrubí průměru D 25</t>
  </si>
  <si>
    <t>https://podminky.urs.cz/item/CS_URS_2025_02/722182012</t>
  </si>
  <si>
    <t>190</t>
  </si>
  <si>
    <t>722190401</t>
  </si>
  <si>
    <t>Vyvedení a upevnění výpustku DN do 25</t>
  </si>
  <si>
    <t>1066838157</t>
  </si>
  <si>
    <t>Zřízení přípojek na potrubí vyvedení a upevnění výpustek do DN 25</t>
  </si>
  <si>
    <t>https://podminky.urs.cz/item/CS_URS_2025_02/722190401</t>
  </si>
  <si>
    <t>191</t>
  </si>
  <si>
    <t>722211121</t>
  </si>
  <si>
    <t>Šoupátko přírubové třmenové DN 40 PN 6 do 200°C těsnící sedlo nerez/nerez</t>
  </si>
  <si>
    <t>-1683851186</t>
  </si>
  <si>
    <t>Armatury přírubové šoupátka třmenová s ručním kolem těsnící sedla nerez/nerez PN 6 do 200°C DN 40</t>
  </si>
  <si>
    <t>https://podminky.urs.cz/item/CS_URS_2025_02/722211121</t>
  </si>
  <si>
    <t>192</t>
  </si>
  <si>
    <t>722240101</t>
  </si>
  <si>
    <t>Ventily plastové PPR přímé DN 20</t>
  </si>
  <si>
    <t>-1221423911</t>
  </si>
  <si>
    <t>Armatury z plastických hmot ventily (PPR) přímé DN 20</t>
  </si>
  <si>
    <t>https://podminky.urs.cz/item/CS_URS_2025_02/722240101</t>
  </si>
  <si>
    <t>193</t>
  </si>
  <si>
    <t>722290234</t>
  </si>
  <si>
    <t>Proplach a dezinfekce vodovodního potrubí DN do 80</t>
  </si>
  <si>
    <t>737837174</t>
  </si>
  <si>
    <t>Zkoušky, proplach a desinfekce vodovodního potrubí proplach a desinfekce vodovodního potrubí do DN 80</t>
  </si>
  <si>
    <t>https://podminky.urs.cz/item/CS_URS_2025_02/722290234</t>
  </si>
  <si>
    <t>194</t>
  </si>
  <si>
    <t>722290246</t>
  </si>
  <si>
    <t>Zkouška těsnosti vodovodního potrubí plastového DN do 40</t>
  </si>
  <si>
    <t>-306587223</t>
  </si>
  <si>
    <t>Zkoušky, proplach a desinfekce vodovodního potrubí zkoušky těsnosti vodovodního potrubí plastového do DN 40</t>
  </si>
  <si>
    <t>https://podminky.urs.cz/item/CS_URS_2025_02/722290246</t>
  </si>
  <si>
    <t>195</t>
  </si>
  <si>
    <t>998722101</t>
  </si>
  <si>
    <t>Přesun hmot tonážní pro vnitřní vodovod v objektech v do 6 m</t>
  </si>
  <si>
    <t>-1260694872</t>
  </si>
  <si>
    <t>Přesun hmot pro vnitřní vodovod stanovený z hmotnosti přesunovaného materiálu vodorovná dopravní vzdálenost do 50 m základní v objektech výšky do 6 m</t>
  </si>
  <si>
    <t>https://podminky.urs.cz/item/CS_URS_2025_02/998722101</t>
  </si>
  <si>
    <t>196</t>
  </si>
  <si>
    <t>998722129</t>
  </si>
  <si>
    <t>Příplatek k ručnímu k přesunu hmot tonážnímu pro vnitřní vodovod za zvětšený přesun ZKD 50 m</t>
  </si>
  <si>
    <t>45884141</t>
  </si>
  <si>
    <t>Přesun hmot pro vnitřní vodovod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</si>
  <si>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https://podminky.urs.cz/item/CS_URS_2025_02/998722129</t>
  </si>
  <si>
    <t>725</t>
  </si>
  <si>
    <t>Zdravotechnika - zařizovací předměty</t>
  </si>
  <si>
    <t>197</t>
  </si>
  <si>
    <t>725211618</t>
  </si>
  <si>
    <t>Umyvadlo keramické bílé šířky 650 mm s krytem na sifon připevněné na stěnu šrouby</t>
  </si>
  <si>
    <t>892287222</t>
  </si>
  <si>
    <t>Umyvadla keramická bílá bez výtokových armatur připevněná na stěnu šrouby s krytem na sifon (polosloupem), šířka umyvadla 650 mm</t>
  </si>
  <si>
    <t>https://podminky.urs.cz/item/CS_URS_2025_02/725211618</t>
  </si>
  <si>
    <t>198</t>
  </si>
  <si>
    <t>725531102</t>
  </si>
  <si>
    <t>Elektrický ohřívač zásobníkový přepadový beztlakový 10 l / 2 kW</t>
  </si>
  <si>
    <t>1492379938</t>
  </si>
  <si>
    <t>Elektrické ohřívače zásobníkové beztlakové přepadové objem nádrže (příkon) 10 l (2,0 kW)</t>
  </si>
  <si>
    <t>https://podminky.urs.cz/item/CS_URS_2025_02/725531102</t>
  </si>
  <si>
    <t>199</t>
  </si>
  <si>
    <t>725811115</t>
  </si>
  <si>
    <t>Ventil nástěnný pevný výtok G 1/2"x80 mm</t>
  </si>
  <si>
    <t>985747450</t>
  </si>
  <si>
    <t>Ventily nástěnné s pevným výtokem G 1/2"x 80 mm</t>
  </si>
  <si>
    <t>https://podminky.urs.cz/item/CS_URS_2025_02/725811115</t>
  </si>
  <si>
    <t>200</t>
  </si>
  <si>
    <t>725822631</t>
  </si>
  <si>
    <t>Baterie umyvadlová stojánková klasická s otáčivým kulatým ústím a délkou ramínka 150 mm</t>
  </si>
  <si>
    <t>-890432305</t>
  </si>
  <si>
    <t>Baterie umyvadlové stojánkové klasické bez výpusti s otáčivým ústím 150 mm</t>
  </si>
  <si>
    <t>https://podminky.urs.cz/item/CS_URS_2025_02/725822631</t>
  </si>
  <si>
    <t>201</t>
  </si>
  <si>
    <t>725851325</t>
  </si>
  <si>
    <t>Ventil odpadní umyvadlový bez přepadu G 5/4"</t>
  </si>
  <si>
    <t>157095661</t>
  </si>
  <si>
    <t>Ventily odpadní pro zařizovací předměty umyvadlové bez přepadu G 5/4"</t>
  </si>
  <si>
    <t>https://podminky.urs.cz/item/CS_URS_2025_02/725851325</t>
  </si>
  <si>
    <t>202</t>
  </si>
  <si>
    <t>725861102</t>
  </si>
  <si>
    <t>Zápachová uzávěrka pro umyvadla DN 40</t>
  </si>
  <si>
    <t>1157893101</t>
  </si>
  <si>
    <t>Zápachové uzávěrky zařizovacích předmětů pro umyvadla DN 40</t>
  </si>
  <si>
    <t>https://podminky.urs.cz/item/CS_URS_2025_02/725861102</t>
  </si>
  <si>
    <t>203</t>
  </si>
  <si>
    <t>725980123</t>
  </si>
  <si>
    <t>Dvířka 30/30</t>
  </si>
  <si>
    <t>1727858467</t>
  </si>
  <si>
    <t>https://podminky.urs.cz/item/CS_URS_2025_02/725980123</t>
  </si>
  <si>
    <t>727</t>
  </si>
  <si>
    <t>Zdravotechnika - protipožární ochrana</t>
  </si>
  <si>
    <t>204</t>
  </si>
  <si>
    <t>727222001</t>
  </si>
  <si>
    <t>Protipožární manžeta prostupu plastového potrubí bez izolace D 32 mm stěnou tl 100 mm požární odolnost EI 90</t>
  </si>
  <si>
    <t>-296442786</t>
  </si>
  <si>
    <t>Protipožární ochranné manžety plastového potrubí prostup stěnou tloušťky 100 mm požární odolnost EI 90 D 32</t>
  </si>
  <si>
    <t>https://podminky.urs.cz/item/CS_URS_2025_02/727222001</t>
  </si>
  <si>
    <t>731</t>
  </si>
  <si>
    <t>Ústřední vytápění</t>
  </si>
  <si>
    <t>205</t>
  </si>
  <si>
    <t>Pol68</t>
  </si>
  <si>
    <t>Čerpadlová skupina MEIBES V-MK (DN 25) Směšovaný okruh, včetně oběhového čerpadla Wilo Yonos PICO 25/1-6, včetně přechodových šroubení</t>
  </si>
  <si>
    <t>kpl</t>
  </si>
  <si>
    <t>1848000693</t>
  </si>
  <si>
    <t>206</t>
  </si>
  <si>
    <t>Pol69</t>
  </si>
  <si>
    <t>Revize stávající expanzní tlakové nádoby do 500 l</t>
  </si>
  <si>
    <t>1640233130</t>
  </si>
  <si>
    <t>207</t>
  </si>
  <si>
    <t>Pol70</t>
  </si>
  <si>
    <t>Taková expanzní nádoba objemu 8 l</t>
  </si>
  <si>
    <t>ks</t>
  </si>
  <si>
    <t>-1028619451</t>
  </si>
  <si>
    <t>208</t>
  </si>
  <si>
    <t>Pol71</t>
  </si>
  <si>
    <t>Měděné potrubí, spojované lisovacími spojkami Viega Profipress 12x1,0 mm, včetně montáže</t>
  </si>
  <si>
    <t>1474365876</t>
  </si>
  <si>
    <t>209</t>
  </si>
  <si>
    <t>Pol72</t>
  </si>
  <si>
    <t>Měděné potrubí, spojované lisovacími spojkami Viega Profipress 15x1,0 mm, včetně montáže</t>
  </si>
  <si>
    <t>1069608176</t>
  </si>
  <si>
    <t>210</t>
  </si>
  <si>
    <t>Pol73</t>
  </si>
  <si>
    <t>Měděné potrubí, spojované lisovacími spojkami Viega Profipress 18x1,0 mm, včetně montáže</t>
  </si>
  <si>
    <t>-1004658211</t>
  </si>
  <si>
    <t>211</t>
  </si>
  <si>
    <t>Pol74</t>
  </si>
  <si>
    <t>Měděné potrubí, spojované lisovacími spojkami Viega Profipress 22x1,0 mm, včetně montáže</t>
  </si>
  <si>
    <t>-1224010057</t>
  </si>
  <si>
    <t>212</t>
  </si>
  <si>
    <t>Pol75</t>
  </si>
  <si>
    <t>Měděné potrubí, spojované lisovacími spojkami Viega Profipress 28x1,5 mm, včetně montáže</t>
  </si>
  <si>
    <t>-721917955</t>
  </si>
  <si>
    <t>213</t>
  </si>
  <si>
    <t>Pol76</t>
  </si>
  <si>
    <t>Ostatní spojovací a doplňkový materiál</t>
  </si>
  <si>
    <t>-90581270</t>
  </si>
  <si>
    <t>214</t>
  </si>
  <si>
    <t>Pol77</t>
  </si>
  <si>
    <t>Tubolit DG hr. 9 mm; d = 12 mm</t>
  </si>
  <si>
    <t>315280510</t>
  </si>
  <si>
    <t>215</t>
  </si>
  <si>
    <t>Pol78</t>
  </si>
  <si>
    <t>Tubolit DG hr. 9 mm; d = 15 mm</t>
  </si>
  <si>
    <t>787706383</t>
  </si>
  <si>
    <t>216</t>
  </si>
  <si>
    <t>Pol79</t>
  </si>
  <si>
    <t>Tubolit DG hr. 9 mm; d = 18 mm</t>
  </si>
  <si>
    <t>736630299</t>
  </si>
  <si>
    <t>217</t>
  </si>
  <si>
    <t>Pol80</t>
  </si>
  <si>
    <t>Tubolit DG hr. 9 mm; d = 22 mm</t>
  </si>
  <si>
    <t>-24473189</t>
  </si>
  <si>
    <t>218</t>
  </si>
  <si>
    <t>Pol81</t>
  </si>
  <si>
    <t>Tubolit DG hr. 9 mm; d = 28 mm</t>
  </si>
  <si>
    <t>-1878637561</t>
  </si>
  <si>
    <t>219</t>
  </si>
  <si>
    <t>Pol82</t>
  </si>
  <si>
    <t>RADIK 11 VK  600/1000 (White RAL 9016)</t>
  </si>
  <si>
    <t>1753151365</t>
  </si>
  <si>
    <t>RADIK 11 VK 600/1000 (White RAL 9016)</t>
  </si>
  <si>
    <t>220</t>
  </si>
  <si>
    <t>Pol83</t>
  </si>
  <si>
    <t>RADIK 11 VK  900/1000 (White RAL 9016)</t>
  </si>
  <si>
    <t>-964472260</t>
  </si>
  <si>
    <t>RADIK 11 VK 900/1000 (White RAL 9016)</t>
  </si>
  <si>
    <t>221</t>
  </si>
  <si>
    <t>Pol84</t>
  </si>
  <si>
    <t>RADIK 22 VK  900/1000 (White RAL 9016)</t>
  </si>
  <si>
    <t>1168280269</t>
  </si>
  <si>
    <t>RADIK 22 VK 900/1000 (White RAL 9016)</t>
  </si>
  <si>
    <t>222</t>
  </si>
  <si>
    <t>Pol85</t>
  </si>
  <si>
    <t>RADIK 22 VK  900/2000 (White RAL 9016)</t>
  </si>
  <si>
    <t>1741364392</t>
  </si>
  <si>
    <t>RADIK 22 VK 900/2000 (White RAL 9016)</t>
  </si>
  <si>
    <t>223</t>
  </si>
  <si>
    <t>Pol86</t>
  </si>
  <si>
    <t>Automatický odvzdušňovací ventil</t>
  </si>
  <si>
    <t>-735362158</t>
  </si>
  <si>
    <t>224</t>
  </si>
  <si>
    <t>Pol87</t>
  </si>
  <si>
    <t>Doprava a montáž</t>
  </si>
  <si>
    <t>%</t>
  </si>
  <si>
    <t>873793604</t>
  </si>
  <si>
    <t>225</t>
  </si>
  <si>
    <t>Pol88</t>
  </si>
  <si>
    <t>Zprovoznění, seřízení a vyzkoušení zařízení-Před předáním. Vyhotovení zápisu s popisem postupu zprovoznění, výsledků seřízení, výsledků zkoušek, atd. Zařízení musí být před předáním bez závad.</t>
  </si>
  <si>
    <t>hod</t>
  </si>
  <si>
    <t>-1435280072</t>
  </si>
  <si>
    <t>226</t>
  </si>
  <si>
    <t>Pol89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</si>
  <si>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</t>
  </si>
  <si>
    <t>-93866599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</si>
  <si>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zaučení. Zaučen musí být v úměrném rozsahu jak pověřený zástupce Billy, tak zástupce majitele budovy</t>
  </si>
  <si>
    <t>227</t>
  </si>
  <si>
    <t>Pol90</t>
  </si>
  <si>
    <t>Funkční zkoušky včetně vystavení protokolů o zkouškách</t>
  </si>
  <si>
    <t>462469248</t>
  </si>
  <si>
    <t>228</t>
  </si>
  <si>
    <t>Pol91</t>
  </si>
  <si>
    <t>Vyregulování průtoků  včetně vystavení protokolu</t>
  </si>
  <si>
    <t>-188856446</t>
  </si>
  <si>
    <t>Vyregulování průtoků včetně vystavení protokolu</t>
  </si>
  <si>
    <t>229</t>
  </si>
  <si>
    <t>Pol92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</si>
  <si>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</t>
  </si>
  <si>
    <t>-602145566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</si>
  <si>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materiál jako např. těsnění, atd., tedy veškerý ostatní materiál a výrobky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</si>
  <si>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230</t>
  </si>
  <si>
    <t>Pol93</t>
  </si>
  <si>
    <t xml:space="preserve"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</t>
  </si>
  <si>
    <t>1606914451</t>
  </si>
  <si>
    <t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na zkoušky a montáž ostatních částí stavby, atd., tedy veškeré ostatní práce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</si>
  <si>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231</t>
  </si>
  <si>
    <t>Pol94</t>
  </si>
  <si>
    <t>Zohlednit zejména firemní know-how dodavatele a potřeby pro řádné provedení díla na stavbě -Bude provedeno před započetím díla a konzultováno a odsouhlaseno investorem. Dopracování zadávací dokumentace na prováděcí a dílenskou dokumentaci</t>
  </si>
  <si>
    <t>1897290331</t>
  </si>
  <si>
    <t>232</t>
  </si>
  <si>
    <t>Pol95</t>
  </si>
  <si>
    <t>Vypracování realizační dokumentace  - Dokumentace bude vypracována dle skutečně použitého materiálu, zařízení a výrobků</t>
  </si>
  <si>
    <t>465718242</t>
  </si>
  <si>
    <t>Vypracování realizační dokumentace - Dokumentace bude vypracována dle skutečně použitého materiálu, zařízení a výrobků</t>
  </si>
  <si>
    <t>233</t>
  </si>
  <si>
    <t>Pol96</t>
  </si>
  <si>
    <t>Vypracování dokumentace skutečného stavu - Dokumentace bude vypracována na úrovni prováděcí dokumentace (textová a výkresová část, specifikace skutečně použitého materiálu, zařízení a výrobků</t>
  </si>
  <si>
    <t>-167141566</t>
  </si>
  <si>
    <t>234</t>
  </si>
  <si>
    <t>Pol97</t>
  </si>
  <si>
    <t>D+M Popisy a označení rozvodů a zařízení-Popisy a označení především rozvodů, klapek, filtrů a ovládacích prvků MaR, atd. a např. ČSN 13 0072, tak aby byla umožněna snadná orientace v zařízení VTP pro obsluhu, údržbu a servis</t>
  </si>
  <si>
    <t>-1952232808</t>
  </si>
  <si>
    <t>235</t>
  </si>
  <si>
    <t>Pol98</t>
  </si>
  <si>
    <t>Likvidace odpadů-Kompletní systém sběru, třídění, odvozu a likvidace odpadu v souladu se zák. č.185/2001 Sb. v platném znění a vyhl. č.381/2001 Sb. v platném znění</t>
  </si>
  <si>
    <t>-339234893</t>
  </si>
  <si>
    <t>236</t>
  </si>
  <si>
    <t>Pol99</t>
  </si>
  <si>
    <t>Závěrečný úklid-Provedení komplexního úklidu po provádění vytápění na úroveň min. původního stavu v návaznosti na likvidaci odpadů a úklid celé stavby</t>
  </si>
  <si>
    <t>-1973237160</t>
  </si>
  <si>
    <t>237</t>
  </si>
  <si>
    <t>Pol100</t>
  </si>
  <si>
    <t>Koordinační činnost</t>
  </si>
  <si>
    <t>1600448313</t>
  </si>
  <si>
    <t>238</t>
  </si>
  <si>
    <t>Pol101</t>
  </si>
  <si>
    <t>Zařízení staveniště-Především v souladu s NV č. 591/2006 Sb.</t>
  </si>
  <si>
    <t>1359380970</t>
  </si>
  <si>
    <t>740</t>
  </si>
  <si>
    <t>Elektromontáže</t>
  </si>
  <si>
    <t>239</t>
  </si>
  <si>
    <t>Pol2</t>
  </si>
  <si>
    <t>Střídavý vypínač IP44</t>
  </si>
  <si>
    <t>-1901320903</t>
  </si>
  <si>
    <t>240</t>
  </si>
  <si>
    <t>Pol3</t>
  </si>
  <si>
    <t>Tlačítkový ovladač</t>
  </si>
  <si>
    <t>-1894552239</t>
  </si>
  <si>
    <t>241</t>
  </si>
  <si>
    <t>Pol4</t>
  </si>
  <si>
    <t>Vypínač IP44</t>
  </si>
  <si>
    <t>955591435</t>
  </si>
  <si>
    <t>242</t>
  </si>
  <si>
    <t>Pol5</t>
  </si>
  <si>
    <t>Zásuvka IP44</t>
  </si>
  <si>
    <t>-350625405</t>
  </si>
  <si>
    <t>243</t>
  </si>
  <si>
    <t>Pol6</t>
  </si>
  <si>
    <t>Zásuvka IP44, průmyslová</t>
  </si>
  <si>
    <t>-572821704</t>
  </si>
  <si>
    <t>244</t>
  </si>
  <si>
    <t>Pol7</t>
  </si>
  <si>
    <t>Zásuvka 400V, 16A, IP44</t>
  </si>
  <si>
    <t>-709162688</t>
  </si>
  <si>
    <t>Poznámka k položce:_x000D_
Svítidlo Led s pohybovým čidlem, IP44,</t>
  </si>
  <si>
    <t>245</t>
  </si>
  <si>
    <t>Pol102</t>
  </si>
  <si>
    <t>BRSB2KO300V1/ND/PIR</t>
  </si>
  <si>
    <t>-1063582477</t>
  </si>
  <si>
    <t>246</t>
  </si>
  <si>
    <t>Pol9</t>
  </si>
  <si>
    <t>Svítidlo Led C1, IP65, PL3500L1N4ND</t>
  </si>
  <si>
    <t>1521298064</t>
  </si>
  <si>
    <t>247</t>
  </si>
  <si>
    <t>Pol10</t>
  </si>
  <si>
    <t>Svítidlo s vlastním zdrojem 60min., IP44 Helios</t>
  </si>
  <si>
    <t>-866899827</t>
  </si>
  <si>
    <t>248</t>
  </si>
  <si>
    <t>Pol11</t>
  </si>
  <si>
    <t>ventilátor s doběhovým relé IP X4</t>
  </si>
  <si>
    <t>869911962</t>
  </si>
  <si>
    <t>249</t>
  </si>
  <si>
    <t>Pol12</t>
  </si>
  <si>
    <t>Hlásič kouřový-optický</t>
  </si>
  <si>
    <t>-1698077672</t>
  </si>
  <si>
    <t>250</t>
  </si>
  <si>
    <t>Pol13</t>
  </si>
  <si>
    <t>krabice KU68</t>
  </si>
  <si>
    <t>-2030098657</t>
  </si>
  <si>
    <t>251</t>
  </si>
  <si>
    <t>Pol14</t>
  </si>
  <si>
    <t>svorky</t>
  </si>
  <si>
    <t>-2032539568</t>
  </si>
  <si>
    <t>252</t>
  </si>
  <si>
    <t>Pol15</t>
  </si>
  <si>
    <t>semafor</t>
  </si>
  <si>
    <t>-1438236336</t>
  </si>
  <si>
    <t>253</t>
  </si>
  <si>
    <t>Pol103</t>
  </si>
  <si>
    <t>prodlužovací stropní raménka 2m, 230V</t>
  </si>
  <si>
    <t>1290952794</t>
  </si>
  <si>
    <t>254</t>
  </si>
  <si>
    <t>Pol16</t>
  </si>
  <si>
    <t>rozvaděč R1, rozšíření</t>
  </si>
  <si>
    <t>-687670461</t>
  </si>
  <si>
    <t>255</t>
  </si>
  <si>
    <t>Pol17</t>
  </si>
  <si>
    <t>CYKY-J 5x2,5</t>
  </si>
  <si>
    <t>577256391</t>
  </si>
  <si>
    <t>256</t>
  </si>
  <si>
    <t>Pol18</t>
  </si>
  <si>
    <t>CYKY-J 3x2,5</t>
  </si>
  <si>
    <t>-1395837995</t>
  </si>
  <si>
    <t>257</t>
  </si>
  <si>
    <t>Pol19</t>
  </si>
  <si>
    <t>CYKY-J 3x1,5</t>
  </si>
  <si>
    <t>-722857354</t>
  </si>
  <si>
    <t>258</t>
  </si>
  <si>
    <t>Pol104</t>
  </si>
  <si>
    <t>CYKY-J 5x1,5</t>
  </si>
  <si>
    <t>643659628</t>
  </si>
  <si>
    <t>259</t>
  </si>
  <si>
    <t>Pol20</t>
  </si>
  <si>
    <t>CYKY-O 3x1,5</t>
  </si>
  <si>
    <t>1297590468</t>
  </si>
  <si>
    <t>260</t>
  </si>
  <si>
    <t>Pol21</t>
  </si>
  <si>
    <t>kabel UTP, fialový LSOH cat 6</t>
  </si>
  <si>
    <t>-2019339168</t>
  </si>
  <si>
    <t>261</t>
  </si>
  <si>
    <t>Pol22</t>
  </si>
  <si>
    <t>kabelový žlab Merkus Arkys 250x50</t>
  </si>
  <si>
    <t>-2061975453</t>
  </si>
  <si>
    <t>262</t>
  </si>
  <si>
    <t>Pol23</t>
  </si>
  <si>
    <t>lišta PVC 20x20</t>
  </si>
  <si>
    <t>-1511066017</t>
  </si>
  <si>
    <t>263</t>
  </si>
  <si>
    <t>Pol105</t>
  </si>
  <si>
    <t>vyhřívání vpustě</t>
  </si>
  <si>
    <t>419442583</t>
  </si>
  <si>
    <t>264</t>
  </si>
  <si>
    <t>Pol106</t>
  </si>
  <si>
    <t>CY6žz</t>
  </si>
  <si>
    <t>-1191293537</t>
  </si>
  <si>
    <t>265</t>
  </si>
  <si>
    <t>Pol24</t>
  </si>
  <si>
    <t>CY16žz</t>
  </si>
  <si>
    <t>467862816</t>
  </si>
  <si>
    <t>266</t>
  </si>
  <si>
    <t>Pol107</t>
  </si>
  <si>
    <t>svorkovnice EPS s krytem</t>
  </si>
  <si>
    <t>-1794049646</t>
  </si>
  <si>
    <t>267</t>
  </si>
  <si>
    <t>Pol108</t>
  </si>
  <si>
    <t>AlMgSi 8mm</t>
  </si>
  <si>
    <t>-1856074207</t>
  </si>
  <si>
    <t>268</t>
  </si>
  <si>
    <t>Pol26</t>
  </si>
  <si>
    <t>FeZn 30x4mm</t>
  </si>
  <si>
    <t>-140403185</t>
  </si>
  <si>
    <t>269</t>
  </si>
  <si>
    <t>Pol27</t>
  </si>
  <si>
    <t>FeZn 10mm</t>
  </si>
  <si>
    <t>1233058457</t>
  </si>
  <si>
    <t>270</t>
  </si>
  <si>
    <t>Pol28</t>
  </si>
  <si>
    <t>zkušební sovrky</t>
  </si>
  <si>
    <t>1865358482</t>
  </si>
  <si>
    <t>271</t>
  </si>
  <si>
    <t>Pol29</t>
  </si>
  <si>
    <t>spojovací svorky</t>
  </si>
  <si>
    <t>813370574</t>
  </si>
  <si>
    <t>272</t>
  </si>
  <si>
    <t>Pol30</t>
  </si>
  <si>
    <t>držáky vedení</t>
  </si>
  <si>
    <t>570727857</t>
  </si>
  <si>
    <t>273</t>
  </si>
  <si>
    <t>Pol31</t>
  </si>
  <si>
    <t>antikorozní ochrana</t>
  </si>
  <si>
    <t>641122949</t>
  </si>
  <si>
    <t>274</t>
  </si>
  <si>
    <t>Pol109</t>
  </si>
  <si>
    <t>montážní práce</t>
  </si>
  <si>
    <t>1469061658</t>
  </si>
  <si>
    <t>275</t>
  </si>
  <si>
    <t>Pol110</t>
  </si>
  <si>
    <t>stavební přípomoce</t>
  </si>
  <si>
    <t>1735184104</t>
  </si>
  <si>
    <t>276</t>
  </si>
  <si>
    <t>Pol34</t>
  </si>
  <si>
    <t>doprava</t>
  </si>
  <si>
    <t>-812972614</t>
  </si>
  <si>
    <t>277</t>
  </si>
  <si>
    <t>Pol111</t>
  </si>
  <si>
    <t>přesun materiálu</t>
  </si>
  <si>
    <t>-1011643283</t>
  </si>
  <si>
    <t>278</t>
  </si>
  <si>
    <t>Pol36</t>
  </si>
  <si>
    <t>dokumentace SPS</t>
  </si>
  <si>
    <t>-876346844</t>
  </si>
  <si>
    <t>279</t>
  </si>
  <si>
    <t>Pol37</t>
  </si>
  <si>
    <t>přípomoc reviznímu technikovi</t>
  </si>
  <si>
    <t>-1424677229</t>
  </si>
  <si>
    <t>280</t>
  </si>
  <si>
    <t>Pol38</t>
  </si>
  <si>
    <t>výchozí revize</t>
  </si>
  <si>
    <t>1167734923</t>
  </si>
  <si>
    <t>751</t>
  </si>
  <si>
    <t>Vzduchotechnika</t>
  </si>
  <si>
    <t>281</t>
  </si>
  <si>
    <t>Pol39</t>
  </si>
  <si>
    <t>150x150 TPJ 48-12-92 1.1</t>
  </si>
  <si>
    <t>-1552494392</t>
  </si>
  <si>
    <t>Poznámka k položce:_x000D_
Čtverhranný vzduchotechnický systém ( Lindab ) z vyztužených trub a tvarových kusů. Třída těsnosti B resp C při správné montáži. V souladu s normami EN 1505, EN 1507 a DIN18379.</t>
  </si>
  <si>
    <t>282</t>
  </si>
  <si>
    <t>Pol40</t>
  </si>
  <si>
    <t>do obvodu 650 rovné</t>
  </si>
  <si>
    <t>bm</t>
  </si>
  <si>
    <t>392986485</t>
  </si>
  <si>
    <t>Poznámka k položce:_x000D_
ZÁVĚSY, ZÁVĚSNÉ LIŠTY, ZÁVITOVÉ TYČE,ZÁVĚSY, KRUHOVÉ ZÁVĚSY,HMOŽDINKY</t>
  </si>
  <si>
    <t>283</t>
  </si>
  <si>
    <t>Pol41</t>
  </si>
  <si>
    <t>( 2,6% z dodávky potrubí)</t>
  </si>
  <si>
    <t>-1049425091</t>
  </si>
  <si>
    <t>284</t>
  </si>
  <si>
    <t>Pol42</t>
  </si>
  <si>
    <t>Vo=200 M3/HOD, TLAK 80 Pa, PŘÍKON 59 W, PROUD 0,26 A, NAPĚTÍ 230 V, SILENT IP44 ultra tichý ventilátor 2.1</t>
  </si>
  <si>
    <t>148024305</t>
  </si>
  <si>
    <t>285</t>
  </si>
  <si>
    <t>Pol43</t>
  </si>
  <si>
    <t>Čidlo VOC s nastavením citlivosti pro kyslík</t>
  </si>
  <si>
    <t>-1010845256</t>
  </si>
  <si>
    <t>286</t>
  </si>
  <si>
    <t>Pol44</t>
  </si>
  <si>
    <t>Prokabelování čidla VOC s ventilátorem, časový spínač.</t>
  </si>
  <si>
    <t>1012677598</t>
  </si>
  <si>
    <t>Poznámka k položce:_x000D_
RYCHLOUPÍNACÍ SPONA</t>
  </si>
  <si>
    <t>287</t>
  </si>
  <si>
    <t>Pol45</t>
  </si>
  <si>
    <t>VBM 160  rychloup.spona 2.2</t>
  </si>
  <si>
    <t>-1382890125</t>
  </si>
  <si>
    <t>Poznámka k položce:_x000D_
PROTIDEŠŤOVÁ ŽALUZIE PLASTOVÁ ELEKTRODESIGN</t>
  </si>
  <si>
    <t>288</t>
  </si>
  <si>
    <t>Pol46</t>
  </si>
  <si>
    <t>PRG 160 W  protidešt.žaluzie 2.3</t>
  </si>
  <si>
    <t>-996021820</t>
  </si>
  <si>
    <t>Poznámka k položce:_x000D_
ZPĚTNÁ KLAPKA</t>
  </si>
  <si>
    <t>289</t>
  </si>
  <si>
    <t>Pol47</t>
  </si>
  <si>
    <t>RSK 160 ED zpětná klapka 2.4</t>
  </si>
  <si>
    <t>555649187</t>
  </si>
  <si>
    <t>Poznámka k položce:_x000D_
KRYCÍ MŘÍŽKY /kruhová/</t>
  </si>
  <si>
    <t>290</t>
  </si>
  <si>
    <t>Pol48</t>
  </si>
  <si>
    <t>KM-K-160  2.5</t>
  </si>
  <si>
    <t>2118339897</t>
  </si>
  <si>
    <t>Poznámka k položce:_x000D_
Kruhový vzduchotechnický systém s certifikaci EUROVENT (Lindab SAFE / SAFE Click) sestávající ze spirálově vinutých trub a tvarových kusů opatřených dvoubřitým těsněním z gumy EPDM. Tento systém těsnění zaručuje při správné montáži třídu těsnosti D. V souladu s normami EN 12237 a EN 1506</t>
  </si>
  <si>
    <t>291</t>
  </si>
  <si>
    <t>Pol49</t>
  </si>
  <si>
    <t>do průměru160 rovné</t>
  </si>
  <si>
    <t>-1834671189</t>
  </si>
  <si>
    <t>292</t>
  </si>
  <si>
    <t>Pol50</t>
  </si>
  <si>
    <t>1851956628</t>
  </si>
  <si>
    <t>293</t>
  </si>
  <si>
    <t>Pol51</t>
  </si>
  <si>
    <t>AXIÁLNÍ VENTILÁTOR-NASTAV. DOBĚH, ZPĚTNÁ KLAPKA, Vo=50 m3/hod, TLAK 50 Pa, EL. PŘÍKON 29 W, NAPĚTÍ 230 V 3.1</t>
  </si>
  <si>
    <t>707614808</t>
  </si>
  <si>
    <t>Poznámka k položce:_x000D_
PROTIDEŠŤOVÁ ŽALUZIE PLASTOVÁ</t>
  </si>
  <si>
    <t>294</t>
  </si>
  <si>
    <t>Pol52</t>
  </si>
  <si>
    <t>DN 160 W  protidešt.žaluzie s kruhovým připojením 3.2</t>
  </si>
  <si>
    <t>1750590708</t>
  </si>
  <si>
    <t>Poznámka k položce:_x000D_
KRUHOVÉ POTRUBÍ SPIRO POZINKOVANÝ PLECH</t>
  </si>
  <si>
    <t>295</t>
  </si>
  <si>
    <t>Pol53</t>
  </si>
  <si>
    <t>do průměru200 rovné</t>
  </si>
  <si>
    <t>-1438997462</t>
  </si>
  <si>
    <t>296</t>
  </si>
  <si>
    <t>Pol54</t>
  </si>
  <si>
    <t>-49596351</t>
  </si>
  <si>
    <t>297</t>
  </si>
  <si>
    <t>Pol55</t>
  </si>
  <si>
    <t>-6565036</t>
  </si>
  <si>
    <t>298</t>
  </si>
  <si>
    <t>Pol56</t>
  </si>
  <si>
    <t>1525204672</t>
  </si>
  <si>
    <t>299</t>
  </si>
  <si>
    <t>Pol57</t>
  </si>
  <si>
    <t>-654360682</t>
  </si>
  <si>
    <t>300</t>
  </si>
  <si>
    <t>Pol58</t>
  </si>
  <si>
    <t>-1616419521</t>
  </si>
  <si>
    <t>301</t>
  </si>
  <si>
    <t>Pol59</t>
  </si>
  <si>
    <t>1086304274</t>
  </si>
  <si>
    <t>302</t>
  </si>
  <si>
    <t>Pol60</t>
  </si>
  <si>
    <t>Vypracování dílenské dokntace  - Dokumentace bude vypracována dle skutečně použitého materiálu, zařízení a výrobků</t>
  </si>
  <si>
    <t>-1214296485</t>
  </si>
  <si>
    <t>303</t>
  </si>
  <si>
    <t>Pol61</t>
  </si>
  <si>
    <t>-1380279101</t>
  </si>
  <si>
    <t>304</t>
  </si>
  <si>
    <t>Pol62</t>
  </si>
  <si>
    <t>D+M Popisy a označení rozvodů a zařízení-Popisy a označení především rozvodů, ventilátorů, klapek, filtrů a ovládacích prvků MaR, atd. a např. ČSN 13 0072, tak aby byla umožněna snadná orientace v zařízení VZT pro obsluhu, údržbu a servis</t>
  </si>
  <si>
    <t>-790166157</t>
  </si>
  <si>
    <t>305</t>
  </si>
  <si>
    <t>Pol63</t>
  </si>
  <si>
    <t>1107937450</t>
  </si>
  <si>
    <t>306</t>
  </si>
  <si>
    <t>Pol64</t>
  </si>
  <si>
    <t>2119450440</t>
  </si>
  <si>
    <t>307</t>
  </si>
  <si>
    <t>Pol65</t>
  </si>
  <si>
    <t>872916364</t>
  </si>
  <si>
    <t>308</t>
  </si>
  <si>
    <t>Pol66</t>
  </si>
  <si>
    <t>-1960268899</t>
  </si>
  <si>
    <t>309</t>
  </si>
  <si>
    <t>Pol67</t>
  </si>
  <si>
    <t>Přesun hmot pro vzduchotechniku vodorovně do 50 m, výšky do 6 m</t>
  </si>
  <si>
    <t>-1380873347</t>
  </si>
  <si>
    <t>763</t>
  </si>
  <si>
    <t>Konstrukce suché výstavby</t>
  </si>
  <si>
    <t>310</t>
  </si>
  <si>
    <t>763131414</t>
  </si>
  <si>
    <t>SDK podhled desky 1xA 15 bez izolace dvouvrstvá spodní kce profil CD+UD</t>
  </si>
  <si>
    <t>1138669745</t>
  </si>
  <si>
    <t>Podhled ze sádrokartonových desek dvouvrstvá zavěšená spodní konstrukce z ocelových profilů CD, UD jednoduše opláštěná deskou standardní A, tl. 15 mm, bez izolace</t>
  </si>
  <si>
    <t>https://podminky.urs.cz/item/CS_URS_2025_02/763131414</t>
  </si>
  <si>
    <t>311</t>
  </si>
  <si>
    <t>763172325</t>
  </si>
  <si>
    <t>Montáž dvířek revizních jednoplášťových SDK kcí vel. 600x600 mm pro příčky a předsazené stěny</t>
  </si>
  <si>
    <t>753722505</t>
  </si>
  <si>
    <t>Montáž dvířek pro konstrukce ze sádrokartonových desek revizních jednoplášťových pro příčky a předsazené stěny velikost (šxv) 600 x 600 mm</t>
  </si>
  <si>
    <t>https://podminky.urs.cz/item/CS_URS_2025_02/763172325</t>
  </si>
  <si>
    <t>312</t>
  </si>
  <si>
    <t>RGS.KB510326</t>
  </si>
  <si>
    <t>Revizní dvířka 600x600 univerzální*</t>
  </si>
  <si>
    <t>1201828996</t>
  </si>
  <si>
    <t>Poznámka k položce:_x000D_
Počet ks v balení: 1 ks/1 ks</t>
  </si>
  <si>
    <t>313</t>
  </si>
  <si>
    <t>763431001</t>
  </si>
  <si>
    <t>Montáž minerálního podhledu s vyjímatelnými panely vel. do 0,36 m2 na zavěšený viditelný rošt</t>
  </si>
  <si>
    <t>2012753937</t>
  </si>
  <si>
    <t>Montáž podhledu minerálního včetně zavěšeného roštu viditelného s panely vyjímatelnými, velikosti panelů do 0,36 m2</t>
  </si>
  <si>
    <t>https://podminky.urs.cz/item/CS_URS_2025_02/763431001</t>
  </si>
  <si>
    <t>Chodba od technické místnosti</t>
  </si>
  <si>
    <t>46,44</t>
  </si>
  <si>
    <t>314</t>
  </si>
  <si>
    <t>59036519</t>
  </si>
  <si>
    <t>deska podhledová minerální rovná bílá jemně texturovaná zvukově pohltivá tlumivá 15x600x600mm</t>
  </si>
  <si>
    <t>1535842534</t>
  </si>
  <si>
    <t>46,44*0,5 'Přepočtené koeficientem množství</t>
  </si>
  <si>
    <t>315</t>
  </si>
  <si>
    <t>763431801</t>
  </si>
  <si>
    <t>Demontáž minerálního podhledu zavěšeného na viditelném roštu</t>
  </si>
  <si>
    <t>1750083736</t>
  </si>
  <si>
    <t>Demontáž podhledu minerálního zavěšeného na roštu viditelném</t>
  </si>
  <si>
    <t>https://podminky.urs.cz/item/CS_URS_2025_02/763431801</t>
  </si>
  <si>
    <t>316</t>
  </si>
  <si>
    <t>998763301</t>
  </si>
  <si>
    <t>Přesun hmot tonážní pro konstrukce montované z desek v objektech v do 6 m</t>
  </si>
  <si>
    <t>1611055679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</si>
  <si>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</si>
  <si>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https://podminky.urs.cz/item/CS_URS_2025_02/998763301</t>
  </si>
  <si>
    <t>317</t>
  </si>
  <si>
    <t>998763339</t>
  </si>
  <si>
    <t>Příplatek k ručnímu přesunu hmot tonážnímu pro konstrukce montované z desek za zvětšený přesun ZKD 50 m</t>
  </si>
  <si>
    <t>258289211</t>
  </si>
  <si>
    <t>Přesun hmot pro konstrukce montované z desek sádrokartonových, sádrovláknitých, cementovláknitých nebo cementových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</si>
  <si>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https://podminky.urs.cz/item/CS_URS_2025_02/998763339</t>
  </si>
  <si>
    <t>764</t>
  </si>
  <si>
    <t>Konstrukce klempířské</t>
  </si>
  <si>
    <t>318</t>
  </si>
  <si>
    <t>764002841</t>
  </si>
  <si>
    <t>Demontáž oplechování horních ploch zdí a nadezdívek do suti</t>
  </si>
  <si>
    <t>1164868258</t>
  </si>
  <si>
    <t>Demontáž klempířských konstrukcí oplechování horních ploch zdí a nadezdívek do suti</t>
  </si>
  <si>
    <t>https://podminky.urs.cz/item/CS_URS_2025_02/764002841</t>
  </si>
  <si>
    <t>13,52</t>
  </si>
  <si>
    <t>319</t>
  </si>
  <si>
    <t>764002851</t>
  </si>
  <si>
    <t>Demontáž oplechování parapetů do suti</t>
  </si>
  <si>
    <t>-1006994314</t>
  </si>
  <si>
    <t>Demontáž klempířských konstrukcí oplechování parapetů do suti</t>
  </si>
  <si>
    <t>https://podminky.urs.cz/item/CS_URS_2025_02/764002851</t>
  </si>
  <si>
    <t>1,0*4*2</t>
  </si>
  <si>
    <t>320</t>
  </si>
  <si>
    <t>764215409</t>
  </si>
  <si>
    <t>Oplechování horních ploch a nadezdívek (atik) bez rohů z Pz plechu celoplošně lepené rš 800 mm</t>
  </si>
  <si>
    <t>58328033</t>
  </si>
  <si>
    <t>Oplechování horních ploch zdí a nadezdívek (atik) z pozinkovaného plechu celoplošně lepené rš 800 mm</t>
  </si>
  <si>
    <t>https://podminky.urs.cz/item/CS_URS_2025_02/764215409</t>
  </si>
  <si>
    <t>(13,52+9,75)*2</t>
  </si>
  <si>
    <t>321</t>
  </si>
  <si>
    <t>764226446</t>
  </si>
  <si>
    <t>Oplechování parapetů rovných celoplošně lepené z Al plechu rš 500 mm</t>
  </si>
  <si>
    <t>1942747044</t>
  </si>
  <si>
    <t>Oplechování parapetů z hliníkového plechu rovných celoplošně lepené, bez rohů rš 500 mm</t>
  </si>
  <si>
    <t>https://podminky.urs.cz/item/CS_URS_2025_02/764226446</t>
  </si>
  <si>
    <t>1,0*4+1,0*4</t>
  </si>
  <si>
    <t>322</t>
  </si>
  <si>
    <t>998764101</t>
  </si>
  <si>
    <t>Přesun hmot tonážní pro konstrukce klempířské v objektech v do 6 m</t>
  </si>
  <si>
    <t>2013851975</t>
  </si>
  <si>
    <t>Přesun hmot pro konstrukce klempířské stanovený z hmotnosti přesunovaného materiálu vodorovná dopravní vzdálenost do 50 m základní v objektech výšky do 6 m</t>
  </si>
  <si>
    <t>https://podminky.urs.cz/item/CS_URS_2025_02/998764101</t>
  </si>
  <si>
    <t>323</t>
  </si>
  <si>
    <t>998764129</t>
  </si>
  <si>
    <t>Příplatek k ručnímu přesunu hmot tonážnímu pro konstrukce klempířské za zvětšený přesun ZKD 50 m</t>
  </si>
  <si>
    <t>-505898042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</si>
  <si>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</si>
  <si>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https://podminky.urs.cz/item/CS_URS_2025_02/998764129</t>
  </si>
  <si>
    <t>766</t>
  </si>
  <si>
    <t>Konstrukce truhlářské</t>
  </si>
  <si>
    <t>324</t>
  </si>
  <si>
    <t>766622131</t>
  </si>
  <si>
    <t>Montáž plastových oken plochy přes 1 m2 otevíravých v do 1,5 m s rámem do zdiva</t>
  </si>
  <si>
    <t>-420610892</t>
  </si>
  <si>
    <t>Montáž oken plastových včetně montáže rámu plochy přes 1 m2 otevíravých do zdiva, výšky do 1,5 m</t>
  </si>
  <si>
    <t>https://podminky.urs.cz/item/CS_URS_2025_02/766622131</t>
  </si>
  <si>
    <t>325</t>
  </si>
  <si>
    <t>61140054</t>
  </si>
  <si>
    <t>okno plastové otevíravé/sklopné trojsklo přes plochu 1m2 v 1,5-2,5m</t>
  </si>
  <si>
    <t>-49007306</t>
  </si>
  <si>
    <t>326</t>
  </si>
  <si>
    <t>766660021</t>
  </si>
  <si>
    <t>Montáž dveřních křídel otvíravých jednokřídlových š do 0,8 m požárních do ocelové zárubně</t>
  </si>
  <si>
    <t>377021934</t>
  </si>
  <si>
    <t>Montáž dveřních křídel dřevěných nebo plastových otevíravých do ocelové zárubně protipožárních jednokřídlových, šířky do 800 mm</t>
  </si>
  <si>
    <t>https://podminky.urs.cz/item/CS_URS_2025_02/766660021</t>
  </si>
  <si>
    <t>327</t>
  </si>
  <si>
    <t>61162098</t>
  </si>
  <si>
    <t>dveře jednokřídlé dřevotřískové protipožární EI (EW) 30 D3 povrch laminátový plné 800x1970-2100mm</t>
  </si>
  <si>
    <t>1488766792</t>
  </si>
  <si>
    <t>328</t>
  </si>
  <si>
    <t>766660031</t>
  </si>
  <si>
    <t>Montáž dveřních křídel otvíravých dvoukřídlových požárních do ocelové zárubně</t>
  </si>
  <si>
    <t>-56212321</t>
  </si>
  <si>
    <t>Montáž dveřních křídel dřevěných nebo plastových otevíravých do ocelové zárubně protipožárních dvoukřídlových jakékoliv šířky</t>
  </si>
  <si>
    <t>https://podminky.urs.cz/item/CS_URS_2025_02/766660031</t>
  </si>
  <si>
    <t>329</t>
  </si>
  <si>
    <t>61162067</t>
  </si>
  <si>
    <t>dveře dvoukřídlé dřevotřískové protipožární EI (EW) 30 D3 povrch fóliový plné 1450x1970-2100mm</t>
  </si>
  <si>
    <t>-411138054</t>
  </si>
  <si>
    <t>330</t>
  </si>
  <si>
    <t>766660451</t>
  </si>
  <si>
    <t>Montáž vchodových dveří včetně rámu dvoukřídlových bez nadsvětlíku do zdiva</t>
  </si>
  <si>
    <t>711553781</t>
  </si>
  <si>
    <t>Montáž vchodových dveří včetně rámu do zdiva dvoukřídlových bez nadsvětlíku</t>
  </si>
  <si>
    <t>https://podminky.urs.cz/item/CS_URS_2025_02/766660451</t>
  </si>
  <si>
    <t>331</t>
  </si>
  <si>
    <t>61140511</t>
  </si>
  <si>
    <t>dveře dvoukřídlé plastové s dekorem prosklené max rozměru otvoru 4,84m2 bezpečnostní třídy RC2</t>
  </si>
  <si>
    <t>-1011035433</t>
  </si>
  <si>
    <t>Poznámka k položce:_x000D_
rám/zárubeň, kování a zámek v ceně</t>
  </si>
  <si>
    <t>1,5*2,55</t>
  </si>
  <si>
    <t>3,825*2,9 'Přepočtené koeficientem množství</t>
  </si>
  <si>
    <t>332</t>
  </si>
  <si>
    <t>766660717</t>
  </si>
  <si>
    <t>Montáž samozavírače na ocelovou zárubeň a dveřní křídlo</t>
  </si>
  <si>
    <t>-441860281</t>
  </si>
  <si>
    <t>Montáž dveřních doplňků samozavírače na zárubeň ocelovou</t>
  </si>
  <si>
    <t>https://podminky.urs.cz/item/CS_URS_2025_02/766660717</t>
  </si>
  <si>
    <t>333</t>
  </si>
  <si>
    <t>54917250</t>
  </si>
  <si>
    <t>samozavírač dveří hydraulický</t>
  </si>
  <si>
    <t>-65763614</t>
  </si>
  <si>
    <t>334</t>
  </si>
  <si>
    <t>766660729</t>
  </si>
  <si>
    <t>Montáž dveřního interiérového kování - štítku s klikou</t>
  </si>
  <si>
    <t>-403899029</t>
  </si>
  <si>
    <t>Montáž dveřních doplňků dveřního kování interiérového štítku s klikou</t>
  </si>
  <si>
    <t>https://podminky.urs.cz/item/CS_URS_2025_02/766660729</t>
  </si>
  <si>
    <t>335</t>
  </si>
  <si>
    <t>54914123</t>
  </si>
  <si>
    <t>dveřní kování interiérové rozetové klika/klika</t>
  </si>
  <si>
    <t>867083119</t>
  </si>
  <si>
    <t>336</t>
  </si>
  <si>
    <t>766660734</t>
  </si>
  <si>
    <t>Montáž dveřního bezpečnostního kování - panikového</t>
  </si>
  <si>
    <t>510819087</t>
  </si>
  <si>
    <t>Montáž dveřních doplňků dveřního kování bezpečnostního panikového kování</t>
  </si>
  <si>
    <t>https://podminky.urs.cz/item/CS_URS_2025_02/766660734</t>
  </si>
  <si>
    <t>337</t>
  </si>
  <si>
    <t>54914135</t>
  </si>
  <si>
    <t>kování panikové klika/klika</t>
  </si>
  <si>
    <t>-945834640</t>
  </si>
  <si>
    <t>338</t>
  </si>
  <si>
    <t>766694116</t>
  </si>
  <si>
    <t>Montáž parapetních desek dřevěných nebo plastových š do 300 mm</t>
  </si>
  <si>
    <t>1288835928</t>
  </si>
  <si>
    <t>Montáž ostatních truhlářských konstrukcí parapetních desek dřevěných nebo plastových šířky do 300 mm</t>
  </si>
  <si>
    <t>https://podminky.urs.cz/item/CS_URS_2025_02/766694116</t>
  </si>
  <si>
    <t>1,0*8</t>
  </si>
  <si>
    <t>339</t>
  </si>
  <si>
    <t>60794102</t>
  </si>
  <si>
    <t>parapet dřevotřískový vnitřní povrch laminátový š 250mm</t>
  </si>
  <si>
    <t>-13076773</t>
  </si>
  <si>
    <t>8*1,15 'Přepočtené koeficientem množství</t>
  </si>
  <si>
    <t>340</t>
  </si>
  <si>
    <t>998766101</t>
  </si>
  <si>
    <t>Přesun hmot tonážní pro kce truhlářské v objektech v do 6 m</t>
  </si>
  <si>
    <t>426898104</t>
  </si>
  <si>
    <t>Přesun hmot pro konstrukce truhlářské stanovený z hmotnosti přesunovaného materiálu vodorovná dopravní vzdálenost do 50 m základní v objektech výšky do 6 m</t>
  </si>
  <si>
    <t>https://podminky.urs.cz/item/CS_URS_2025_02/998766101</t>
  </si>
  <si>
    <t>341</t>
  </si>
  <si>
    <t>998766129</t>
  </si>
  <si>
    <t>Příplatek k ručnímu přesunu hmot tonážnímu pro kce truhlářské za zvětšený přesun ZKD 50 m</t>
  </si>
  <si>
    <t>-1744654223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</si>
  <si>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</si>
  <si>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https://podminky.urs.cz/item/CS_URS_2025_02/998766129</t>
  </si>
  <si>
    <t>767</t>
  </si>
  <si>
    <t>Konstrukce zámečnické</t>
  </si>
  <si>
    <t>342</t>
  </si>
  <si>
    <t>767627309</t>
  </si>
  <si>
    <t>Připojovací spára oken a stěn impregnovanou komprimační páskou exteriérovou</t>
  </si>
  <si>
    <t>1282901545</t>
  </si>
  <si>
    <t>Ostatní práce a doplňky při montáži oken a stěn připojovací spára oken a stěn mezi ostěním a rámem venkovní impregnovaná komprimační páska</t>
  </si>
  <si>
    <t>https://podminky.urs.cz/item/CS_URS_2025_02/767627309</t>
  </si>
  <si>
    <t>(1,0+1,25)*2*4</t>
  </si>
  <si>
    <t>(1,0+1,0)*2*4</t>
  </si>
  <si>
    <t>343</t>
  </si>
  <si>
    <t>767651114</t>
  </si>
  <si>
    <t>Montáž vrat garážových sekčních zajížděcích pod strop pl přes 13 m2</t>
  </si>
  <si>
    <t>2133366835</t>
  </si>
  <si>
    <t>Montáž vrat garážových nebo průmyslových sekčních zajížděcích pod strop, plochy přes 13 m2</t>
  </si>
  <si>
    <t>https://podminky.urs.cz/item/CS_URS_2025_02/767651114</t>
  </si>
  <si>
    <t>344</t>
  </si>
  <si>
    <t>55345871</t>
  </si>
  <si>
    <t>vrata garážová sekční zateplená lamela typ M 6,0x2,25m</t>
  </si>
  <si>
    <t>-173932010</t>
  </si>
  <si>
    <t>345</t>
  </si>
  <si>
    <t>767651126</t>
  </si>
  <si>
    <t>Montáž vrat garážových sekčních elektrického stropního pohonu</t>
  </si>
  <si>
    <t>1323144473</t>
  </si>
  <si>
    <t>Montáž vrat garážových nebo průmyslových příslušenství sekčních vrat elektrického pohonu</t>
  </si>
  <si>
    <t>https://podminky.urs.cz/item/CS_URS_2025_02/767651126</t>
  </si>
  <si>
    <t>346</t>
  </si>
  <si>
    <t>TMS.0016773.URS</t>
  </si>
  <si>
    <t>pohon garážových sekčních a výklopných vrat SupraMatic P o síle 1000 N max. 50 cyklů denně</t>
  </si>
  <si>
    <t>-1937281319</t>
  </si>
  <si>
    <t>347</t>
  </si>
  <si>
    <t>767651131</t>
  </si>
  <si>
    <t>Montáž vrat garážových sekčních fotobuněk</t>
  </si>
  <si>
    <t>pár</t>
  </si>
  <si>
    <t>-1706388483</t>
  </si>
  <si>
    <t>Montáž vrat garážových nebo průmyslových příslušenství sekčních vrat fotobuněk pro bezpečný chod</t>
  </si>
  <si>
    <t>https://podminky.urs.cz/item/CS_URS_2025_02/767651131</t>
  </si>
  <si>
    <t>348</t>
  </si>
  <si>
    <t>40461020</t>
  </si>
  <si>
    <t>fotobuňka bezpečnostní infrazávora dosah do 30m</t>
  </si>
  <si>
    <t>sada</t>
  </si>
  <si>
    <t>1965765365</t>
  </si>
  <si>
    <t>349</t>
  </si>
  <si>
    <t>998767101</t>
  </si>
  <si>
    <t>Přesun hmot tonážní pro zámečnické konstrukce v objektech v do 6 m</t>
  </si>
  <si>
    <t>1322644514</t>
  </si>
  <si>
    <t>Přesun hmot pro zámečnické konstrukce stanovený z hmotnosti přesunovaného materiálu vodorovná dopravní vzdálenost do 50 m základní v objektech výšky do 6 m</t>
  </si>
  <si>
    <t>https://podminky.urs.cz/item/CS_URS_2025_02/998767101</t>
  </si>
  <si>
    <t>771</t>
  </si>
  <si>
    <t>Podlahy z dlaždic</t>
  </si>
  <si>
    <t>350</t>
  </si>
  <si>
    <t>771591115</t>
  </si>
  <si>
    <t>Podlahy spárování silikonem</t>
  </si>
  <si>
    <t>308773028</t>
  </si>
  <si>
    <t>Podlahy - dokončovací práce spárování silikonem</t>
  </si>
  <si>
    <t>https://podminky.urs.cz/item/CS_URS_2025_02/771591115</t>
  </si>
  <si>
    <t>(12,0*2+0,3*2)*2</t>
  </si>
  <si>
    <t>351</t>
  </si>
  <si>
    <t>771591322</t>
  </si>
  <si>
    <t>Montáž koncové krytky žlabu pro odvodnění balkonu nebo terasy</t>
  </si>
  <si>
    <t>1568284885</t>
  </si>
  <si>
    <t>Odvodnění balkonů nebo teras montáž koncovky</t>
  </si>
  <si>
    <t>https://podminky.urs.cz/item/CS_URS_2025_02/771591322</t>
  </si>
  <si>
    <t>352</t>
  </si>
  <si>
    <t>59054430</t>
  </si>
  <si>
    <t>krytka koncová žlabový systém balkónový barevně lakovaný Al</t>
  </si>
  <si>
    <t>1886304803</t>
  </si>
  <si>
    <t>353</t>
  </si>
  <si>
    <t>771591436</t>
  </si>
  <si>
    <t>Liniové odvodnění v úrovni podlahy s H nebo V odtokem bezrámovým krytem délky 1000 mm</t>
  </si>
  <si>
    <t>-918937306</t>
  </si>
  <si>
    <t>Liniové odvodnění odvodňovacím žlabem s napojením na kontaktní izolaci pro bezbariérové sprchy v úrovni podlahy s horizontálním nebo vertikálním odtokem s bezrámovým krytem a nosičem pro nalepení dlažby délky 1000 mm</t>
  </si>
  <si>
    <t>https://podminky.urs.cz/item/CS_URS_2025_02/771591436</t>
  </si>
  <si>
    <t>6*2</t>
  </si>
  <si>
    <t>354</t>
  </si>
  <si>
    <t>998771101</t>
  </si>
  <si>
    <t>Přesun hmot tonážní pro podlahy z dlaždic v objektech v do 6 m</t>
  </si>
  <si>
    <t>-547175699</t>
  </si>
  <si>
    <t>Přesun hmot pro podlahy z dlaždic stanovený z hmotnosti přesunovaného materiálu vodorovná dopravní vzdálenost do 50 m základní v objektech výšky do 6 m</t>
  </si>
  <si>
    <t>https://podminky.urs.cz/item/CS_URS_2025_02/998771101</t>
  </si>
  <si>
    <t>777</t>
  </si>
  <si>
    <t>Podlahy lité</t>
  </si>
  <si>
    <t>355</t>
  </si>
  <si>
    <t>777131105</t>
  </si>
  <si>
    <t>Penetrační epoxidový nátěr podlahy na podklad z čerstvého betonu</t>
  </si>
  <si>
    <t>173947868</t>
  </si>
  <si>
    <t>Penetrační nátěr podlahy epoxidový na podklad z čerstvého betonu</t>
  </si>
  <si>
    <t>https://podminky.urs.cz/item/CS_URS_2025_02/777131105</t>
  </si>
  <si>
    <t>356</t>
  </si>
  <si>
    <t>777131127</t>
  </si>
  <si>
    <t>Prosyp penetračních nátěrů podkladu podlahy pískem v množství přes 1,5 do 3,0 kg/m2</t>
  </si>
  <si>
    <t>1925617546</t>
  </si>
  <si>
    <t>Penetrační nátěr prosyp penetračních nátěrů podlahy pískem přes 1,5 do 3,0 kg/m2</t>
  </si>
  <si>
    <t>https://podminky.urs.cz/item/CS_URS_2025_02/777131127</t>
  </si>
  <si>
    <t>357</t>
  </si>
  <si>
    <t>777131209</t>
  </si>
  <si>
    <t>Penetrační epoxidový nátěr schodišťových stupňů na podklad znečištěný olejem</t>
  </si>
  <si>
    <t>793813806</t>
  </si>
  <si>
    <t>Penetrační nátěr schodišťových stupňů epoxidový odolný proti vzlínání olejů</t>
  </si>
  <si>
    <t>https://podminky.urs.cz/item/CS_URS_2025_02/777131209</t>
  </si>
  <si>
    <t>358</t>
  </si>
  <si>
    <t>777211711</t>
  </si>
  <si>
    <t>Plnící tmel pro vytvoření nepropustného povrchu</t>
  </si>
  <si>
    <t>2055639028</t>
  </si>
  <si>
    <t>Podlahy z epoxidové pryskyřice a oblázků (kamenný koberec) ostatní práce plnící tmel pro vytvoření nepropustného povrchu</t>
  </si>
  <si>
    <t>https://podminky.urs.cz/item/CS_URS_2025_02/777211711</t>
  </si>
  <si>
    <t>9,0*2*2</t>
  </si>
  <si>
    <t>359</t>
  </si>
  <si>
    <t>777511131</t>
  </si>
  <si>
    <t>Krycí epoxidová stěrka antistatické lité podlahy mechanicky a chemicky odolná</t>
  </si>
  <si>
    <t>-1539440574</t>
  </si>
  <si>
    <t>Krycí stěrka antistatická epoxidová mechanicky a chemicky odolná</t>
  </si>
  <si>
    <t>https://podminky.urs.cz/item/CS_URS_2025_02/777511131</t>
  </si>
  <si>
    <t>360</t>
  </si>
  <si>
    <t>777511181</t>
  </si>
  <si>
    <t>Příplatek k cenám krycí stěrky za zvýšenou pracnost provádění podlahových soklíků</t>
  </si>
  <si>
    <t>233672165</t>
  </si>
  <si>
    <t>Krycí stěrka Příplatek k cenám za zvýšenou pracnost provádění soklíků na svislé ploše podlahových</t>
  </si>
  <si>
    <t>https://podminky.urs.cz/item/CS_URS_2025_02/777511181</t>
  </si>
  <si>
    <t>361</t>
  </si>
  <si>
    <t>777611121</t>
  </si>
  <si>
    <t>Krycí epoxidový průmyslový nátěr podlahy</t>
  </si>
  <si>
    <t>-119752783</t>
  </si>
  <si>
    <t>Krycí nátěr podlahy průmyslový epoxidový</t>
  </si>
  <si>
    <t>https://podminky.urs.cz/item/CS_URS_2025_02/777611121</t>
  </si>
  <si>
    <t>362</t>
  </si>
  <si>
    <t>777611153</t>
  </si>
  <si>
    <t>Nátěr epoxidový překlenující trhliny parkovacích ploch</t>
  </si>
  <si>
    <t>-238638466</t>
  </si>
  <si>
    <t>Krycí nátěr podlahy parkovacích ploch mezinátěr překlenující trhliny epoxidový</t>
  </si>
  <si>
    <t>https://podminky.urs.cz/item/CS_URS_2025_02/777611153</t>
  </si>
  <si>
    <t>363</t>
  </si>
  <si>
    <t>777612101</t>
  </si>
  <si>
    <t>Uzavírací epoxidový barevný nátěr podlahy</t>
  </si>
  <si>
    <t>-26617186</t>
  </si>
  <si>
    <t>Uzavírací nátěr podlahy epoxidový barevný</t>
  </si>
  <si>
    <t>https://podminky.urs.cz/item/CS_URS_2025_02/777612101</t>
  </si>
  <si>
    <t>364</t>
  </si>
  <si>
    <t>777911111</t>
  </si>
  <si>
    <t>Tuhé napojení lité podlahy na stěnu nebo sokl</t>
  </si>
  <si>
    <t>2000435309</t>
  </si>
  <si>
    <t>Napojení na stěnu nebo sokl fabionem z epoxidové stěrky plněné pískem tuhé</t>
  </si>
  <si>
    <t>https://podminky.urs.cz/item/CS_URS_2025_02/777911111</t>
  </si>
  <si>
    <t>35,42</t>
  </si>
  <si>
    <t>10,23</t>
  </si>
  <si>
    <t>17,63</t>
  </si>
  <si>
    <t>365</t>
  </si>
  <si>
    <t>998777101</t>
  </si>
  <si>
    <t>Přesun hmot tonážní pro podlahy lité v objektech v do 6 m</t>
  </si>
  <si>
    <t>-1832241290</t>
  </si>
  <si>
    <t>Přesun hmot pro podlahy lité stanovený z hmotnosti přesunovaného materiálu vodorovná dopravní vzdálenost do 50 m základní v objektech výšky do 6 m</t>
  </si>
  <si>
    <t>https://podminky.urs.cz/item/CS_URS_2025_02/998777101</t>
  </si>
  <si>
    <t>366</t>
  </si>
  <si>
    <t>998777192</t>
  </si>
  <si>
    <t>Příplatek k přesunu hmot tonážnímu pro podlahy lité za zvětšený přesun do 100 m</t>
  </si>
  <si>
    <t>-1410286325</t>
  </si>
  <si>
    <t>Přesun hmot pro podlahy lité stanovený z hmotnosti přesunovaného materiálu vodorovná dopravní vzdálenost do 50 m Příplatek k cenám za zvětšený přesun přes vymezenou vodorovnou dopravní vzdálenost do 100 m</t>
  </si>
  <si>
    <t>https://podminky.urs.cz/item/CS_URS_2025_02/998777192</t>
  </si>
  <si>
    <t>781</t>
  </si>
  <si>
    <t>Dokončovací práce - obklady</t>
  </si>
  <si>
    <t>367</t>
  </si>
  <si>
    <t>781111011</t>
  </si>
  <si>
    <t>Ometení (oprášení) stěny při přípravě podkladu</t>
  </si>
  <si>
    <t>-2139970006</t>
  </si>
  <si>
    <t>Příprava podkladu před provedením obkladu oprášení (ometení) stěny</t>
  </si>
  <si>
    <t>https://podminky.urs.cz/item/CS_URS_2025_02/781111011</t>
  </si>
  <si>
    <t>36,06*3,7</t>
  </si>
  <si>
    <t>(3,3*2)*0,3</t>
  </si>
  <si>
    <t>-1,5*2,0*3</t>
  </si>
  <si>
    <t>368</t>
  </si>
  <si>
    <t>781121011</t>
  </si>
  <si>
    <t>Nátěr penetrační na stěnu</t>
  </si>
  <si>
    <t>-292509195</t>
  </si>
  <si>
    <t>Příprava podkladu před provedením obkladu nátěr penetrační na stěnu</t>
  </si>
  <si>
    <t>https://podminky.urs.cz/item/CS_URS_2025_02/781121011</t>
  </si>
  <si>
    <t>369</t>
  </si>
  <si>
    <t>781131112</t>
  </si>
  <si>
    <t>Izolace pod obklad nátěrem nebo stěrkou ve dvou vrstvách</t>
  </si>
  <si>
    <t>1257479519</t>
  </si>
  <si>
    <t>Izolace stěny pod obklad izolace nátěrem nebo stěrkou ve dvou vrstvách</t>
  </si>
  <si>
    <t>https://podminky.urs.cz/item/CS_URS_2025_02/781131112</t>
  </si>
  <si>
    <t>370</t>
  </si>
  <si>
    <t>781472212</t>
  </si>
  <si>
    <t>Montáž obkladů keramických hladkých lepených cementovým flexibilním lepidlem přes 0,5 do 2 ks/m2</t>
  </si>
  <si>
    <t>1918876170</t>
  </si>
  <si>
    <t>Montáž keramických obkladů stěn lepených cementovým flexibilním lepidlem hladkých přes 0,5 do 2 ks/m2</t>
  </si>
  <si>
    <t>https://podminky.urs.cz/item/CS_URS_2025_02/781472212</t>
  </si>
  <si>
    <t>371</t>
  </si>
  <si>
    <t>LSS.DARV1720</t>
  </si>
  <si>
    <t>RAKO Extra DARV1720 dlaždice slinutá, povrch glazovaný, slonová kost 1198x598x10 mm</t>
  </si>
  <si>
    <t>-1955828916</t>
  </si>
  <si>
    <t>100,902*1,15 'Přepočtené koeficientem množství</t>
  </si>
  <si>
    <t>372</t>
  </si>
  <si>
    <t>781492251</t>
  </si>
  <si>
    <t>Montáž profilů ukončovacích lepených flexibilním cementovým lepidlem</t>
  </si>
  <si>
    <t>-37331211</t>
  </si>
  <si>
    <t>Obklad - dokončující práce montáž profilu lepeného flexibilním cementovým lepidlem ukončovacího</t>
  </si>
  <si>
    <t>https://podminky.urs.cz/item/CS_URS_2025_02/781492251</t>
  </si>
  <si>
    <t>373</t>
  </si>
  <si>
    <t>19416005</t>
  </si>
  <si>
    <t>lišta ukončovací z eloxovaného hliníku 10mm</t>
  </si>
  <si>
    <t>-1162082014</t>
  </si>
  <si>
    <t>36,06*1,05 'Přepočtené koeficientem množství</t>
  </si>
  <si>
    <t>374</t>
  </si>
  <si>
    <t>781495115</t>
  </si>
  <si>
    <t>Spárování vnitřních obkladů silikonem</t>
  </si>
  <si>
    <t>-219013779</t>
  </si>
  <si>
    <t>Obklad - dokončující práce ostatní práce spárování silikonem</t>
  </si>
  <si>
    <t>https://podminky.urs.cz/item/CS_URS_2025_02/781495115</t>
  </si>
  <si>
    <t>375</t>
  </si>
  <si>
    <t>998781101</t>
  </si>
  <si>
    <t>Přesun hmot tonážní pro obklady keramické v objektech v do 6 m</t>
  </si>
  <si>
    <t>-1977415336</t>
  </si>
  <si>
    <t>Přesun hmot pro obklady keramické stanovený z hmotnosti přesunovaného materiálu vodorovná dopravní vzdálenost do 50 m základní v objektech výšky do 6 m</t>
  </si>
  <si>
    <t>https://podminky.urs.cz/item/CS_URS_2025_02/998781101</t>
  </si>
  <si>
    <t>376</t>
  </si>
  <si>
    <t>998781199</t>
  </si>
  <si>
    <t>Příplatek k přesunu hmot tonážnímu pro obklady keramické za zvětšený přesun ZKD 1000 m</t>
  </si>
  <si>
    <t>-142063484</t>
  </si>
  <si>
    <t>Přesun hmot pro obklady keramické stanovený z hmotnosti přesunovaného materiálu vodorovná dopravní vzdálenost do 50 m Příplatek k cenám za zvětšený přesun přes vymezenou vodorovnou dopravní vzdálenost za každých dalších započatých 1000 m</t>
  </si>
  <si>
    <t>https://podminky.urs.cz/item/CS_URS_2025_02/998781199</t>
  </si>
  <si>
    <t>783</t>
  </si>
  <si>
    <t>Dokončovací práce - nátěry</t>
  </si>
  <si>
    <t>377</t>
  </si>
  <si>
    <t>783301311</t>
  </si>
  <si>
    <t>Odmaštění zámečnických konstrukcí vodou ředitelným odmašťovačem</t>
  </si>
  <si>
    <t>-1720014212</t>
  </si>
  <si>
    <t>Příprava podkladu zámečnických konstrukcí před provedením nátěru odmaštění odmašťovačem vodou ředitelným</t>
  </si>
  <si>
    <t>https://podminky.urs.cz/item/CS_URS_2025_02/783301311</t>
  </si>
  <si>
    <t>překlad a sloupy u vjezdových vrat</t>
  </si>
  <si>
    <t>1,85*(8,0+3,75*2)</t>
  </si>
  <si>
    <t>378</t>
  </si>
  <si>
    <t>783354101</t>
  </si>
  <si>
    <t>Základní jednonásobný nitrokombinační zámečnických konstrukcí</t>
  </si>
  <si>
    <t>-516206401</t>
  </si>
  <si>
    <t>Základní nátěr zámečnických konstrukcí jednonásobný nitrokombinační</t>
  </si>
  <si>
    <t>https://podminky.urs.cz/item/CS_URS_2025_02/783354101</t>
  </si>
  <si>
    <t>784</t>
  </si>
  <si>
    <t>Dokončovací práce - malby a tapety</t>
  </si>
  <si>
    <t>379</t>
  </si>
  <si>
    <t>784181111</t>
  </si>
  <si>
    <t>Základní silikátová jednonásobná bezbarvá penetrace podkladu v místnostech v do 3,80 m</t>
  </si>
  <si>
    <t>1741009689</t>
  </si>
  <si>
    <t>Penetrace podkladu jednonásobná základní silikátová bezbarvá v místnostech výšky do 3,80 m</t>
  </si>
  <si>
    <t>https://podminky.urs.cz/item/CS_URS_2025_02/784181111</t>
  </si>
  <si>
    <t>Stropy</t>
  </si>
  <si>
    <t>Stěny</t>
  </si>
  <si>
    <t>380</t>
  </si>
  <si>
    <t>784211103</t>
  </si>
  <si>
    <t>Dvojnásobné bílé malby ze směsí za mokra výborně oděruvzdorných v místnostech v přes 3,80 do 5,00 m</t>
  </si>
  <si>
    <t>-688499908</t>
  </si>
  <si>
    <t>Malby z malířských směsí oděruvzdorných za mokra dvojnásobné, bílé za mokra oděruvzdorné výborně v místnostech výšky přes 3,80 do 5,00 m</t>
  </si>
  <si>
    <t>https://podminky.urs.cz/item/CS_URS_2025_02/784211103</t>
  </si>
  <si>
    <t>381</t>
  </si>
  <si>
    <t>784211141</t>
  </si>
  <si>
    <t>Příplatek k cenám 2x maleb ze směsí za mokra oděruvzdorných za provádění pl do 5 m2</t>
  </si>
  <si>
    <t>1970894942</t>
  </si>
  <si>
    <t>Malby z malířských směsí oděruvzdorných za mokra Příplatek k cenám dvojnásobných maleb za zvýšenou pracnost při provádění malého rozsahu plochy do 5 m2</t>
  </si>
  <si>
    <t>https://podminky.urs.cz/item/CS_URS_2025_02/784211141</t>
  </si>
  <si>
    <t>382</t>
  </si>
  <si>
    <t>784211161</t>
  </si>
  <si>
    <t>Příplatek k cenám 2x maleb ze směsí za mokra oděruvzdorných za barevnou malbu v světlém odstínu</t>
  </si>
  <si>
    <t>-1820721229</t>
  </si>
  <si>
    <t>Malby z malířských směsí oděruvzdorných za mokra Příplatek k cenám dvojnásobných maleb za provádění barevné malby tónované na tónovacích automatech, v odstínu světlém</t>
  </si>
  <si>
    <t>https://podminky.urs.cz/item/CS_URS_2025_02/784211161</t>
  </si>
  <si>
    <t>002 - Venkovní kanalizace + ORL</t>
  </si>
  <si>
    <t xml:space="preserve">    8 - Vedení trubní dálková a přípojná</t>
  </si>
  <si>
    <t>-948067773</t>
  </si>
  <si>
    <t>-1244513795</t>
  </si>
  <si>
    <t>Výkop pro retenční nádrž</t>
  </si>
  <si>
    <t>(9,6+1,0*2)*(3,6+1,0*2)*2,0</t>
  </si>
  <si>
    <t>132251102</t>
  </si>
  <si>
    <t>Hloubení rýh nezapažených š do 800 mm v hornině třídy těžitelnosti I skupiny 3 objem do 50 m3 strojně</t>
  </si>
  <si>
    <t>-1706476321</t>
  </si>
  <si>
    <t>Hloubení nezapažených rýh šířky do 800 mm strojně s urovnáním dna do předepsaného profilu a spádu v hornině třídy těžitelnosti I skupiny 3 přes 20 do 50 m3</t>
  </si>
  <si>
    <t>https://podminky.urs.cz/item/CS_URS_2025_02/132251102</t>
  </si>
  <si>
    <t>Nové kanalizační přípojky</t>
  </si>
  <si>
    <t>(9,6+9,5)*1,0*1,8</t>
  </si>
  <si>
    <t>133251101</t>
  </si>
  <si>
    <t>Hloubení šachet nezapažených v hornině třídy těžitelnosti I skupiny 3 objem do 20 m3</t>
  </si>
  <si>
    <t>-236621772</t>
  </si>
  <si>
    <t>Hloubení nezapažených šachet strojně v hornině třídy těžitelnosti I skupiny 3 do 20 m3</t>
  </si>
  <si>
    <t>https://podminky.urs.cz/item/CS_URS_2025_02/133251101</t>
  </si>
  <si>
    <t>(PI*1,0*1,0*1,5)</t>
  </si>
  <si>
    <t>139001101</t>
  </si>
  <si>
    <t>Příplatek za ztížení vykopávky v blízkosti podzemního vedení</t>
  </si>
  <si>
    <t>82454381</t>
  </si>
  <si>
    <t>Příplatek k cenám hloubených vykopávek za ztížení vykopávky v blízkosti podzemního vedení nebo výbušnin pro jakoukoliv třídu horniny</t>
  </si>
  <si>
    <t>https://podminky.urs.cz/item/CS_URS_2025_02/139001101</t>
  </si>
  <si>
    <t>162351103</t>
  </si>
  <si>
    <t>Vodorovné přemístění přes 50 do 500 m výkopku/sypaniny z horniny třídy těžitelnosti I skupiny 1 až 3</t>
  </si>
  <si>
    <t>-1689253032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</si>
  <si>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</si>
  <si>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</si>
  <si>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Obsyp potrubí</t>
  </si>
  <si>
    <t>(9,6+9,5)*1,0*0,3</t>
  </si>
  <si>
    <t>171151103</t>
  </si>
  <si>
    <t>Uložení sypaniny z hornin soudržných do násypů zhutněných strojně</t>
  </si>
  <si>
    <t>379369078</t>
  </si>
  <si>
    <t>Uložení sypanin do násypů strojně s rozprostřením sypaniny ve vrstvách a s hrubým urovnáním zhutněných z hornin soudržných jakékoliv třídy těžitelnosti</t>
  </si>
  <si>
    <t>https://podminky.urs.cz/item/CS_URS_2025_02/171151103</t>
  </si>
  <si>
    <t>(9,6+2,89+8,8)*1,0*1,8</t>
  </si>
  <si>
    <t>-(9,6+2,9+8,8+1,5*2)*1,0*0,3</t>
  </si>
  <si>
    <t>-1053925640</t>
  </si>
  <si>
    <t>Nasypání a urovnání výkopku na pozemku ZZSPK</t>
  </si>
  <si>
    <t>-1401173822</t>
  </si>
  <si>
    <t>(9,6+2,9+8,8+1,5*2)*1,0*0,3</t>
  </si>
  <si>
    <t>651966968</t>
  </si>
  <si>
    <t>7,29*2 'Přepočtené koeficientem množství</t>
  </si>
  <si>
    <t>181351004</t>
  </si>
  <si>
    <t>Rozprostření ornice tl vrstvy přes 200 do 250 mm pl do 100 m2 v rovině nebo ve svahu do 1:5 strojně</t>
  </si>
  <si>
    <t>825112028</t>
  </si>
  <si>
    <t>Rozprostření a urovnání ornice v rovině nebo ve svahu sklonu do 1:5 strojně při souvislé ploše do 100 m2, tl. vrstvy přes 200 do 250 mm</t>
  </si>
  <si>
    <t>https://podminky.urs.cz/item/CS_URS_2025_02/181351004</t>
  </si>
  <si>
    <t>181411122</t>
  </si>
  <si>
    <t>Založení lučního trávníku výsevem pl do 1000 m2 ve svahu přes 1:5 do 1:2</t>
  </si>
  <si>
    <t>-435042513</t>
  </si>
  <si>
    <t>Založení trávníku na půdě předem připravené plochy do 1000 m2 výsevem včetně utažení lučního na svahu přes 1:5 do 1:2</t>
  </si>
  <si>
    <t>https://podminky.urs.cz/item/CS_URS_2025_02/181411122</t>
  </si>
  <si>
    <t>00572472</t>
  </si>
  <si>
    <t>osivo směs travní krajinná-rovinná</t>
  </si>
  <si>
    <t>1256367895</t>
  </si>
  <si>
    <t>300*0,085 'Přepočtené koeficientem množství</t>
  </si>
  <si>
    <t>181912112</t>
  </si>
  <si>
    <t>Úprava pláně v hornině třídy těžitelnosti I skupiny 3 se zhutněním ručně</t>
  </si>
  <si>
    <t>-143203597</t>
  </si>
  <si>
    <t>Úprava pláně vyrovnáním výškových rozdílů ručně v hornině třídy těžitelnosti I skupiny 3 se zhutněním</t>
  </si>
  <si>
    <t>https://podminky.urs.cz/item/CS_URS_2025_02/181912112</t>
  </si>
  <si>
    <t>Pod retenční nádrží</t>
  </si>
  <si>
    <t>9,6*3,6</t>
  </si>
  <si>
    <t>-645586077</t>
  </si>
  <si>
    <t>182303111</t>
  </si>
  <si>
    <t>Doplnění zeminy nebo substrátu na travnatých plochách tl do 50 mm rovina v rovinně a svahu do 1:5</t>
  </si>
  <si>
    <t>-1658686317</t>
  </si>
  <si>
    <t>Doplnění zeminy nebo substrátu na travnatých plochách tloušťky do 50 mm v rovině nebo na svahu do 1:5</t>
  </si>
  <si>
    <t>https://podminky.urs.cz/item/CS_URS_2025_02/182303111</t>
  </si>
  <si>
    <t>1510353403</t>
  </si>
  <si>
    <t>300*0,051 'Přepočtené koeficientem množství</t>
  </si>
  <si>
    <t>184853521</t>
  </si>
  <si>
    <t>Chemické odplevelení po založení kultury postřikem na široko v rovině a svahu do 1:5 strojně</t>
  </si>
  <si>
    <t>-1406415449</t>
  </si>
  <si>
    <t>Chemické odplevelení po založení kultury strojně postřikem na široko v rovině nebo na svahu do 1:5</t>
  </si>
  <si>
    <t>https://podminky.urs.cz/item/CS_URS_2025_02/184853521</t>
  </si>
  <si>
    <t>386110111</t>
  </si>
  <si>
    <t>Montáž odlučovače ropných látek betonového průtoku 80 l/s</t>
  </si>
  <si>
    <t>-1665170581</t>
  </si>
  <si>
    <t>Montáž odlučovačů ropných látek betonových, průtoku 80 l/s</t>
  </si>
  <si>
    <t>https://podminky.urs.cz/item/CS_URS_2025_02/386110111</t>
  </si>
  <si>
    <t>4400849456</t>
  </si>
  <si>
    <t>Odlučovač ropných látek BEST Sepurátor 15</t>
  </si>
  <si>
    <t>1743360575</t>
  </si>
  <si>
    <t>Vedení trubní dálková a přípojná</t>
  </si>
  <si>
    <t>871353122</t>
  </si>
  <si>
    <t>Montáž kanalizačního potrubí hladkého plnostěnného SN 10 z PVC-U DN 200</t>
  </si>
  <si>
    <t>-677191679</t>
  </si>
  <si>
    <t>Montáž kanalizačního potrubí z tvrdého PVC-U hladkého plnostěnného tuhost SN 10 DN 200</t>
  </si>
  <si>
    <t>https://podminky.urs.cz/item/CS_URS_2025_02/871353122</t>
  </si>
  <si>
    <t>9,6+2,9+8,8</t>
  </si>
  <si>
    <t>1,5*2</t>
  </si>
  <si>
    <t>28611176</t>
  </si>
  <si>
    <t>trubka kanalizační PVC-U plnostěnná jednovrstvá DN 200x1000mm SN10</t>
  </si>
  <si>
    <t>-968731941</t>
  </si>
  <si>
    <t>24,3*1,03 'Přepočtené koeficientem množství</t>
  </si>
  <si>
    <t>877350310</t>
  </si>
  <si>
    <t>Montáž kolen na kanalizačním potrubí z PP nebo tvrdého PVC-U trub hladkých plnostěnných DN 200</t>
  </si>
  <si>
    <t>1487228252</t>
  </si>
  <si>
    <t>Montáž tvarovek na kanalizačním plastovém potrubí z PP nebo PVC-U hladkého plnostěnného kolen, víček nebo hrdlových uzávěrů DN 200</t>
  </si>
  <si>
    <t>https://podminky.urs.cz/item/CS_URS_2025_02/877350310</t>
  </si>
  <si>
    <t>28617183</t>
  </si>
  <si>
    <t>koleno kanalizační PP třívrstvé SN16 DN 200x45°</t>
  </si>
  <si>
    <t>-1044729400</t>
  </si>
  <si>
    <t>877350320</t>
  </si>
  <si>
    <t>Montáž odboček na kanalizačním potrubí z PP nebo tvrdého PVC-U trub hladkých plnostěnných DN 200</t>
  </si>
  <si>
    <t>-297837103</t>
  </si>
  <si>
    <t>Montáž tvarovek na kanalizačním plastovém potrubí z PP nebo PVC-U hladkého plnostěnného odboček DN 200</t>
  </si>
  <si>
    <t>https://podminky.urs.cz/item/CS_URS_2025_02/877350320</t>
  </si>
  <si>
    <t>28617208</t>
  </si>
  <si>
    <t>odbočka kanalizační PP třívrstvá SN16 45° DN 200/200</t>
  </si>
  <si>
    <t>-1200197720</t>
  </si>
  <si>
    <t>877355123</t>
  </si>
  <si>
    <t>Montáž navrtávacího sedla pro potrubí betonové nebo kameninové přípojka DN 200</t>
  </si>
  <si>
    <t>-2145407830</t>
  </si>
  <si>
    <t>Montáž navrtávacího sedla kanalizační přípojky v otevřeném výkopu pro hlavní potrubí betonové nebo kameninové, přípojka DN 200</t>
  </si>
  <si>
    <t>https://podminky.urs.cz/item/CS_URS_2025_02/877355123</t>
  </si>
  <si>
    <t>28651303</t>
  </si>
  <si>
    <t>sedlo kolmé univerzální beton/KG DN 400/200</t>
  </si>
  <si>
    <t>-801362805</t>
  </si>
  <si>
    <t>897172123</t>
  </si>
  <si>
    <t>Akumulační boxy z PP pro retenci dešťových vod pod plochy zatížené nákladními automobily objemu přes 30 do 60 m3</t>
  </si>
  <si>
    <t>735003954</t>
  </si>
  <si>
    <t>Akumulační boxy z polypropylenu PP pro retenci dešťových vod pod plochy zatížené nákladními automobily o celkovém akumulačním objemu přes 30 do 60 m3</t>
  </si>
  <si>
    <t>https://podminky.urs.cz/item/CS_URS_2025_02/897172123</t>
  </si>
  <si>
    <t>998276101</t>
  </si>
  <si>
    <t>Přesun hmot pro trubní vedení z trub z plastických hmot otevřený výkop</t>
  </si>
  <si>
    <t>-578082023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</si>
  <si>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</si>
  <si>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</si>
  <si>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003 - Zpevněné plochy</t>
  </si>
  <si>
    <t xml:space="preserve">    5 - Komunikace pozemní</t>
  </si>
  <si>
    <t>113106123</t>
  </si>
  <si>
    <t>Rozebrání dlažeb ze zámkových dlaždic komunikací pro pěší ručně</t>
  </si>
  <si>
    <t>-1345182170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</si>
  <si>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</si>
  <si>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https://podminky.urs.cz/item/CS_URS_2025_02/113106123</t>
  </si>
  <si>
    <t>Stávající okapový chodník</t>
  </si>
  <si>
    <t>13,5*0,5</t>
  </si>
  <si>
    <t>113107313</t>
  </si>
  <si>
    <t>Odstranění podkladu z kameniva těženého tl přes 200 do 300 mm strojně pl do 50 m2</t>
  </si>
  <si>
    <t>625784537</t>
  </si>
  <si>
    <t>Odstranění podkladů nebo krytů strojně plochy jednotlivě do 50 m2 s přemístěním hmot na skládku na vzdálenost do 3 m nebo s naložením na dopravní prostředek z kameniva těženého, o tl. vrstvy přes 200 do 300 mm</t>
  </si>
  <si>
    <t>https://podminky.urs.cz/item/CS_URS_2025_02/113107313</t>
  </si>
  <si>
    <t>Odříznutí stávajícího obrubníku</t>
  </si>
  <si>
    <t>17,55*0,5</t>
  </si>
  <si>
    <t>Kanalizace</t>
  </si>
  <si>
    <t>(9,2+8,5)*1,0</t>
  </si>
  <si>
    <t>113107343</t>
  </si>
  <si>
    <t>Odstranění podkladu živičného tl přes 100 do 150 mm strojně pl do 50 m2</t>
  </si>
  <si>
    <t>1926587192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</si>
  <si>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</si>
  <si>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https://podminky.urs.cz/item/CS_URS_2025_02/113107343</t>
  </si>
  <si>
    <t>113202111</t>
  </si>
  <si>
    <t>Vytrhání obrub krajníků obrubníků stojatých</t>
  </si>
  <si>
    <t>2106157825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</si>
  <si>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</si>
  <si>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</si>
  <si>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17,55</t>
  </si>
  <si>
    <t>113204111</t>
  </si>
  <si>
    <t>Vytrhání obrub záhonových</t>
  </si>
  <si>
    <t>358951653</t>
  </si>
  <si>
    <t>Vytrhání obrub s vybouráním lože, s přemístěním hmot na skládku na vzdálenost do 3 m nebo s naložením na dopravní prostředek záhonových</t>
  </si>
  <si>
    <t>https://podminky.urs.cz/item/CS_URS_2025_02/113204111</t>
  </si>
  <si>
    <t>Stávající okapový chodníček</t>
  </si>
  <si>
    <t>13,5</t>
  </si>
  <si>
    <t>859677317</t>
  </si>
  <si>
    <t>10,75*17,50</t>
  </si>
  <si>
    <t>122251102</t>
  </si>
  <si>
    <t>Odkopávky a prokopávky nezapažené v hornině třídy těžitelnosti I skupiny 3 objem do 50 m3 strojně</t>
  </si>
  <si>
    <t>-1497659166</t>
  </si>
  <si>
    <t>Odkopávky a prokopávky nezapažené strojně v hornině třídy těžitelnosti I skupiny 3 přes 20 do 50 m3</t>
  </si>
  <si>
    <t>https://podminky.urs.cz/item/CS_URS_2025_02/122251102</t>
  </si>
  <si>
    <t>10,75*17,50*0,5</t>
  </si>
  <si>
    <t>1567740900</t>
  </si>
  <si>
    <t>94,063*3 'Přepočtené koeficientem množství</t>
  </si>
  <si>
    <t>233217860</t>
  </si>
  <si>
    <t>94,063*2 'Přepočtené koeficientem množství</t>
  </si>
  <si>
    <t>106665400</t>
  </si>
  <si>
    <t>(10,75+17,50)*1,0</t>
  </si>
  <si>
    <t>1914875881</t>
  </si>
  <si>
    <t>1078586889</t>
  </si>
  <si>
    <t>28,25*0,077 'Přepočtené koeficientem množství</t>
  </si>
  <si>
    <t>317758948</t>
  </si>
  <si>
    <t>-1525483013</t>
  </si>
  <si>
    <t>1096855114</t>
  </si>
  <si>
    <t>28,25*0,035 'Přepočtené koeficientem množství</t>
  </si>
  <si>
    <t>-887116082</t>
  </si>
  <si>
    <t>-275425332</t>
  </si>
  <si>
    <t>-123569539</t>
  </si>
  <si>
    <t>1919401257</t>
  </si>
  <si>
    <t>0,5</t>
  </si>
  <si>
    <t>338171121</t>
  </si>
  <si>
    <t>Osazování sloupků a vzpěr plotových ocelových v přes 2 do 2,6 m se zalitím MC</t>
  </si>
  <si>
    <t>330996501</t>
  </si>
  <si>
    <t>Montáž sloupků a vzpěr plotových ocelových trubkových nebo profilovaných výšky přes 2 do 2,6 m se zalitím cementovou maltou do vynechaných otvorů</t>
  </si>
  <si>
    <t>https://podminky.urs.cz/item/CS_URS_2025_02/338171121</t>
  </si>
  <si>
    <t>339921132</t>
  </si>
  <si>
    <t>Osazování betonových palisád do betonového základu v řadě výšky prvku přes 0,5 do 1 m</t>
  </si>
  <si>
    <t>-302034699</t>
  </si>
  <si>
    <t>Osazování palisád betonových v řadě se zabetonováním výšky palisády přes 500 do 1000 mm</t>
  </si>
  <si>
    <t>https://podminky.urs.cz/item/CS_URS_2025_02/339921132</t>
  </si>
  <si>
    <t>59228412</t>
  </si>
  <si>
    <t>palisáda tyčová kruhová betonová 175x200mm v 600mm přírodní</t>
  </si>
  <si>
    <t>2129116648</t>
  </si>
  <si>
    <t>20*5,715 'Přepočtené koeficientem množství</t>
  </si>
  <si>
    <t>59228413</t>
  </si>
  <si>
    <t>palisáda tyčová kruhová betonová 175x200mm v 800mm přírodní</t>
  </si>
  <si>
    <t>2114193800</t>
  </si>
  <si>
    <t>59228414</t>
  </si>
  <si>
    <t>palisáda tyčová kruhová betonová 175x200mm v 1000mm přírodní</t>
  </si>
  <si>
    <t>1529127432</t>
  </si>
  <si>
    <t>339921133</t>
  </si>
  <si>
    <t>Osazování betonových palisád do betonového základu v řadě výšky prvku přes 1 do 1,5 m</t>
  </si>
  <si>
    <t>-42474141</t>
  </si>
  <si>
    <t>Osazování palisád betonových v řadě se zabetonováním výšky palisády přes 1000 do 1500 mm</t>
  </si>
  <si>
    <t>https://podminky.urs.cz/item/CS_URS_2025_02/339921133</t>
  </si>
  <si>
    <t>59228285</t>
  </si>
  <si>
    <t>palisáda půlkulatá betonová 200x1200mm přírodní</t>
  </si>
  <si>
    <t>1811965050</t>
  </si>
  <si>
    <t>59228416</t>
  </si>
  <si>
    <t>palisáda tyčová kruhová betonová s armaturou 175x200mm v 1500mm</t>
  </si>
  <si>
    <t>926113294</t>
  </si>
  <si>
    <t>11*5,715 'Přepočtené koeficientem množství</t>
  </si>
  <si>
    <t>348171149</t>
  </si>
  <si>
    <t>Montáž panelového svařovaného oplocení v přes 2,0 do 2,5 m</t>
  </si>
  <si>
    <t>304022106</t>
  </si>
  <si>
    <t>Montáž oplocení z dílců kovových panelových svařovaných, na ocelové profilované sloupky, výšky přes 2,0 do 2,5 m</t>
  </si>
  <si>
    <t>https://podminky.urs.cz/item/CS_URS_2025_02/348171149</t>
  </si>
  <si>
    <t>22,2</t>
  </si>
  <si>
    <t>Komunikace pozemní</t>
  </si>
  <si>
    <t>564730101</t>
  </si>
  <si>
    <t>Podklad nebo kryt z kameniva hrubého drceného vel. 16-32 mm plochy do 100 m2 tl 100 mm</t>
  </si>
  <si>
    <t>-421457868</t>
  </si>
  <si>
    <t>Podklad nebo kryt z kameniva hrubého drceného vel. 16-32 mm s rozprostřením a zhutněním plochy jednotlivě do 100 m2, po zhutnění tl. 100 mm</t>
  </si>
  <si>
    <t>https://podminky.urs.cz/item/CS_URS_2025_02/564730101</t>
  </si>
  <si>
    <t>Přístupový chodník</t>
  </si>
  <si>
    <t>2,0*16,5</t>
  </si>
  <si>
    <t>0,5*11,3</t>
  </si>
  <si>
    <t>564760001</t>
  </si>
  <si>
    <t>Podklad nebo kryt z kameniva hrubého drceného vel. 8-16 mm plochy do 100 m2 tl 200 mm</t>
  </si>
  <si>
    <t>-1839238731</t>
  </si>
  <si>
    <t>Podklad nebo kryt z kameniva hrubého drceného vel. 8-16 mm s rozprostřením a zhutněním plochy jednotlivě do 100 m2, po zhutnění tl. 200 mm</t>
  </si>
  <si>
    <t>https://podminky.urs.cz/item/CS_URS_2025_02/564760001</t>
  </si>
  <si>
    <t>564861011</t>
  </si>
  <si>
    <t>Podklad ze štěrkodrtě ŠD plochy do 100 m2 tl 200 mm</t>
  </si>
  <si>
    <t>-824428814</t>
  </si>
  <si>
    <t>Podklad ze štěrkodrti ŠD s rozprostřením a zhutněním plochy jednotlivě do 100 m2, po zhutnění tl. 200 mm</t>
  </si>
  <si>
    <t>https://podminky.urs.cz/item/CS_URS_2025_02/564861011</t>
  </si>
  <si>
    <t>564972111</t>
  </si>
  <si>
    <t>Podklad z mechanicky zpevněného kameniva MZK tl 250 mm</t>
  </si>
  <si>
    <t>733418359</t>
  </si>
  <si>
    <t>Podklad z mechanicky zpevněného kameniva MZK (minerální beton) s rozprostřením a s hutněním, po zhutnění tl. 250 mm</t>
  </si>
  <si>
    <t>https://podminky.urs.cz/item/CS_URS_2025_02/564972111</t>
  </si>
  <si>
    <t>565146101</t>
  </si>
  <si>
    <t>Asfaltový beton vrstva podkladní ACP 22 S tl 60 mm š do 1,5 m z nemodifikovaného asfaltu</t>
  </si>
  <si>
    <t>-253790664</t>
  </si>
  <si>
    <t>Asfaltový beton vrstva podkladní ACP 22 z nemodifikovaného asfaltu s rozprostřením a zhutněním ACP 22 S v pruhu šířky do 1,5 m, po zhutnění tl. 60 mm</t>
  </si>
  <si>
    <t>https://podminky.urs.cz/item/CS_URS_2025_02/565146101</t>
  </si>
  <si>
    <t>17,45*9,55</t>
  </si>
  <si>
    <t>577134111</t>
  </si>
  <si>
    <t>Asfaltový beton vrstva obrusná ACO 11+ tř. I tl 40 mm š do 3 m z nemodifikovaného asfaltu</t>
  </si>
  <si>
    <t>-617933493</t>
  </si>
  <si>
    <t>Asfaltový beton vrstva obrusná ACO 11 z nemodifikovaného asfaltu s rozprostřením a se zhutněním ACO 11+ v pruhu šířky přes 1,5 do 3 m, po zhutnění tl. 40 mm</t>
  </si>
  <si>
    <t>https://podminky.urs.cz/item/CS_URS_2025_02/577134111</t>
  </si>
  <si>
    <t>596211120</t>
  </si>
  <si>
    <t>Kladení zámkové dlažby komunikací pro pěší ručně tl 60 mm skupiny B pl do 50 m2</t>
  </si>
  <si>
    <t>262507261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</si>
  <si>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</si>
  <si>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https://podminky.urs.cz/item/CS_URS_2025_02/596211120</t>
  </si>
  <si>
    <t>59245015</t>
  </si>
  <si>
    <t>dlažba zámková betonová tvaru I 200x165mm tl 60mm přírodní</t>
  </si>
  <si>
    <t>-1455251680</t>
  </si>
  <si>
    <t>Poznámka k položce:_x000D_
Spotřeba: 36 kus/m2</t>
  </si>
  <si>
    <t>38,65*1,03 'Přepočtené koeficientem množství</t>
  </si>
  <si>
    <t>916131213</t>
  </si>
  <si>
    <t>Osazení silničního obrubníku betonového stojatého s boční opěrou do lože z betonu prostého</t>
  </si>
  <si>
    <t>1516612216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</si>
  <si>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</si>
  <si>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</si>
  <si>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17,55+9,55</t>
  </si>
  <si>
    <t>59217026</t>
  </si>
  <si>
    <t>obrubník silniční betonový 500x150x250mm</t>
  </si>
  <si>
    <t>104579711</t>
  </si>
  <si>
    <t>27,1*1,02 'Přepočtené koeficientem množství</t>
  </si>
  <si>
    <t>916231213</t>
  </si>
  <si>
    <t>Osazení chodníkového obrubníku betonového stojatého s boční opěrou do lože z betonu prostého</t>
  </si>
  <si>
    <t>-1482606996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</si>
  <si>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</si>
  <si>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</si>
  <si>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59217017</t>
  </si>
  <si>
    <t>obrubník betonový chodníkový 1000x100x250mm</t>
  </si>
  <si>
    <t>1438239880</t>
  </si>
  <si>
    <t>13,65*1,02 'Přepočtené koeficientem množství</t>
  </si>
  <si>
    <t>916991121</t>
  </si>
  <si>
    <t>Lože pod obrubníky, krajníky nebo obruby z dlažebních kostek z betonu prostého</t>
  </si>
  <si>
    <t>-1703119592</t>
  </si>
  <si>
    <t>https://podminky.urs.cz/item/CS_URS_2025_02/916991121</t>
  </si>
  <si>
    <t>27,1*0,3*0,15</t>
  </si>
  <si>
    <t>919122132</t>
  </si>
  <si>
    <t>Těsnění spár zálivkou za tepla pro komůrky š 20 mm hl 40 mm s těsnicím profilem</t>
  </si>
  <si>
    <t>-1221072266</t>
  </si>
  <si>
    <t>Utěsnění dilatačních spár zálivkou za tepla v cementobetonovém nebo živičném krytu včetně adhezního nátěru s těsnicím profilem pod zálivkou, pro komůrky šířky 20 mm, hloubky 40 mm</t>
  </si>
  <si>
    <t>https://podminky.urs.cz/item/CS_URS_2025_02/919122132</t>
  </si>
  <si>
    <t>(9,2+8,5)*2</t>
  </si>
  <si>
    <t>919731122</t>
  </si>
  <si>
    <t>Zarovnání styčné plochy podkladu nebo krytu živičného tl přes 50 do 100 mm</t>
  </si>
  <si>
    <t>880467567</t>
  </si>
  <si>
    <t>Zarovnání styčné plochy podkladu nebo krytu podél vybourané části komunikace nebo zpevněné plochy živičné tl. přes 50 do 100 mm</t>
  </si>
  <si>
    <t>https://podminky.urs.cz/item/CS_URS_2025_02/919731122</t>
  </si>
  <si>
    <t>919735112</t>
  </si>
  <si>
    <t>Řezání stávajícího živičného krytu hl přes 50 do 100 mm</t>
  </si>
  <si>
    <t>-1837748305</t>
  </si>
  <si>
    <t>Řezání stávajícího živičného krytu nebo podkladu hloubky přes 50 do 100 mm</t>
  </si>
  <si>
    <t>https://podminky.urs.cz/item/CS_URS_2025_02/919735112</t>
  </si>
  <si>
    <t>966052121</t>
  </si>
  <si>
    <t>Bourání sloupků a vzpěr ŽB plotových s betonovou patkou</t>
  </si>
  <si>
    <t>-1073202788</t>
  </si>
  <si>
    <t>Bourání plotových sloupků a vzpěr železobetonových výšky do 2,5 m s betonovou patkou</t>
  </si>
  <si>
    <t>https://podminky.urs.cz/item/CS_URS_2025_02/966052121</t>
  </si>
  <si>
    <t>966072811</t>
  </si>
  <si>
    <t>Rozebrání rámového oplocení na ocelové sloupky v přes 1 do 2 m</t>
  </si>
  <si>
    <t>-1515818928</t>
  </si>
  <si>
    <t>Rozebrání oplocení z dílců rámových na ocelové sloupky, výšky přes 1 do 2 m</t>
  </si>
  <si>
    <t>https://podminky.urs.cz/item/CS_URS_2025_02/966072811</t>
  </si>
  <si>
    <t>997221551</t>
  </si>
  <si>
    <t>Vodorovná doprava suti ze sypkých materiálů do 1 km</t>
  </si>
  <si>
    <t>2120499756</t>
  </si>
  <si>
    <t>Vodorovná doprava suti bez naložení, ale se složením a s hrubým urovnáním ze sypkých materiálů, na vzdálenost do 1 km</t>
  </si>
  <si>
    <t>https://podminky.urs.cz/item/CS_URS_2025_02/997221551</t>
  </si>
  <si>
    <t>997221559</t>
  </si>
  <si>
    <t>Příplatek ZKD 1 km u vodorovné dopravy suti ze sypkých materiálů</t>
  </si>
  <si>
    <t>-2082648625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</si>
  <si>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</si>
  <si>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</si>
  <si>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29,214*4 'Přepočtené koeficientem množství</t>
  </si>
  <si>
    <t>997221665</t>
  </si>
  <si>
    <t>Poplatek za uložení na skládce (skládkovné) odpadu asfaltového s dehtem kód odpadu 17 03 01</t>
  </si>
  <si>
    <t>-211732513</t>
  </si>
  <si>
    <t>Poplatek za uložení stavebního odpadu na skládce (skládkovné) asfaltového s dehtem zatříděného do Katalogu odpadů pod kódem 17 03 01</t>
  </si>
  <si>
    <t>https://podminky.urs.cz/item/CS_URS_2025_02/997221665</t>
  </si>
  <si>
    <t>998225111</t>
  </si>
  <si>
    <t>Přesun hmot pro pozemní komunikace s krytem z kamene, monolitickým betonovým nebo živičným</t>
  </si>
  <si>
    <t>376090459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</si>
  <si>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</si>
  <si>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</si>
  <si>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004 -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</si>
  <si>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</si>
  <si>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</si>
  <si>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</si>
  <si>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</si>
  <si>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</si>
  <si>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</si>
  <si>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zeměměřičské a projektové práce</t>
  </si>
  <si>
    <t>012234000</t>
  </si>
  <si>
    <t>Vytyčení obvodu stavby</t>
  </si>
  <si>
    <t>kompl</t>
  </si>
  <si>
    <t>1024</t>
  </si>
  <si>
    <t>-507025664</t>
  </si>
  <si>
    <t>https://podminky.urs.cz/item/CS_URS_2025_02/012234000</t>
  </si>
  <si>
    <t>012414000</t>
  </si>
  <si>
    <t>Geometrický plán</t>
  </si>
  <si>
    <t>980297207</t>
  </si>
  <si>
    <t>https://podminky.urs.cz/item/CS_URS_2025_02/012414000</t>
  </si>
  <si>
    <t>VRN3</t>
  </si>
  <si>
    <t>Zařízení staveniště</t>
  </si>
  <si>
    <t>032103000</t>
  </si>
  <si>
    <t>Náklady na stavební buňky, úpravu stávajících objektů</t>
  </si>
  <si>
    <t>-731616882</t>
  </si>
  <si>
    <t>https://podminky.urs.cz/item/CS_URS_2025_02/032103000</t>
  </si>
  <si>
    <t>032903000</t>
  </si>
  <si>
    <t>Náklady na provoz a údržbu vybavení staveniště</t>
  </si>
  <si>
    <t>474643721</t>
  </si>
  <si>
    <t>Náklady na provoz a údržbu vybavení staveniště - mobilní WC</t>
  </si>
  <si>
    <t>https://podminky.urs.cz/item/CS_URS_2025_02/032903000</t>
  </si>
  <si>
    <t>034103000</t>
  </si>
  <si>
    <t>Oplocení staveniště</t>
  </si>
  <si>
    <t>-1162267847</t>
  </si>
  <si>
    <t>https://podminky.urs.cz/item/CS_URS_2025_02/034103000</t>
  </si>
  <si>
    <t>VRN4</t>
  </si>
  <si>
    <t>Inženýrská činnost</t>
  </si>
  <si>
    <t>045002000</t>
  </si>
  <si>
    <t>Kompletační a koordinační činnost</t>
  </si>
  <si>
    <t>-2048269552</t>
  </si>
  <si>
    <t>https://podminky.urs.cz/item/CS_URS_2025_02/045002000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</si>
  <si>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</si>
  <si>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</si>
  <si>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</si>
  <si>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</si>
  <si>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rekonstrukce </t>
    </r>
    <r>
      <rPr>
        <sz val="8"/>
        <rFont val="Arial CE"/>
        <charset val="238"/>
      </rPr>
      <t>obsahuje sestavu Rekapitulace rekonstrukce a Rekapitulace objektů rekonstrukce a soupisů prací.</t>
    </r>
  </si>
  <si>
    <r>
      <t xml:space="preserve">V sestavě </t>
    </r>
    <r>
      <rPr>
        <b/>
        <sz val="8"/>
        <rFont val="Arial CE"/>
        <charset val="238"/>
      </rPr>
      <t>Rekapitulace rekonstrukce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</si>
  <si>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</si>
  <si>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</si>
  <si>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rekonstrukce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</si>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</sst>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167" fontId="37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158750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97790</xdr:colOff>
      <xdr:row>41</xdr:row>
      <xdr:rowOff>0</xdr:rowOff>
    </xdr:from>
    <xdr:to>
      <xdr:col>41</xdr:col>
      <xdr:colOff>177800</xdr:colOff>
      <xdr:row>45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94</xdr:row>
      <xdr:rowOff>0</xdr:rowOff>
    </xdr:from>
    <xdr:to>
      <xdr:col>9</xdr:col>
      <xdr:colOff>1214755</xdr:colOff>
      <xdr:row>98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70</xdr:row>
      <xdr:rowOff>0</xdr:rowOff>
    </xdr:from>
    <xdr:to>
      <xdr:col>9</xdr:col>
      <xdr:colOff>1214755</xdr:colOff>
      <xdr:row>74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72</xdr:row>
      <xdr:rowOff>0</xdr:rowOff>
    </xdr:from>
    <xdr:to>
      <xdr:col>9</xdr:col>
      <xdr:colOff>1214755</xdr:colOff>
      <xdr:row>76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265430</xdr:colOff>
      <xdr:row>69</xdr:row>
      <xdr:rowOff>0</xdr:rowOff>
    </xdr:from>
    <xdr:to>
      <xdr:col>9</xdr:col>
      <xdr:colOff>1214755</xdr:colOff>
      <xdr:row>73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11491172" TargetMode="External"/><Relationship Id="rId21" Type="http://schemas.openxmlformats.org/officeDocument/2006/relationships/hyperlink" Target="https://podminky.urs.cz/item/CS_URS_2025_02/273313711" TargetMode="External"/><Relationship Id="rId42" Type="http://schemas.openxmlformats.org/officeDocument/2006/relationships/hyperlink" Target="https://podminky.urs.cz/item/CS_URS_2025_02/317998115" TargetMode="External"/><Relationship Id="rId63" Type="http://schemas.openxmlformats.org/officeDocument/2006/relationships/hyperlink" Target="https://podminky.urs.cz/item/CS_URS_2025_02/622211041" TargetMode="External"/><Relationship Id="rId84" Type="http://schemas.openxmlformats.org/officeDocument/2006/relationships/hyperlink" Target="https://podminky.urs.cz/item/CS_URS_2025_02/634661111" TargetMode="External"/><Relationship Id="rId138" Type="http://schemas.openxmlformats.org/officeDocument/2006/relationships/hyperlink" Target="https://podminky.urs.cz/item/CS_URS_2025_02/713141153" TargetMode="External"/><Relationship Id="rId159" Type="http://schemas.openxmlformats.org/officeDocument/2006/relationships/hyperlink" Target="https://podminky.urs.cz/item/CS_URS_2025_02/722290246" TargetMode="External"/><Relationship Id="rId170" Type="http://schemas.openxmlformats.org/officeDocument/2006/relationships/hyperlink" Target="https://podminky.urs.cz/item/CS_URS_2025_02/763131414" TargetMode="External"/><Relationship Id="rId191" Type="http://schemas.openxmlformats.org/officeDocument/2006/relationships/hyperlink" Target="https://podminky.urs.cz/item/CS_URS_2025_02/998766129" TargetMode="External"/><Relationship Id="rId205" Type="http://schemas.openxmlformats.org/officeDocument/2006/relationships/hyperlink" Target="https://podminky.urs.cz/item/CS_URS_2025_02/777511131" TargetMode="External"/><Relationship Id="rId226" Type="http://schemas.openxmlformats.org/officeDocument/2006/relationships/hyperlink" Target="https://podminky.urs.cz/item/CS_URS_2025_02/784211161" TargetMode="External"/><Relationship Id="rId107" Type="http://schemas.openxmlformats.org/officeDocument/2006/relationships/hyperlink" Target="https://podminky.urs.cz/item/CS_URS_2025_02/997013219" TargetMode="External"/><Relationship Id="rId11" Type="http://schemas.openxmlformats.org/officeDocument/2006/relationships/hyperlink" Target="https://podminky.urs.cz/item/CS_URS_2025_02/181951112" TargetMode="External"/><Relationship Id="rId32" Type="http://schemas.openxmlformats.org/officeDocument/2006/relationships/hyperlink" Target="https://podminky.urs.cz/item/CS_URS_2025_02/311237111" TargetMode="External"/><Relationship Id="rId53" Type="http://schemas.openxmlformats.org/officeDocument/2006/relationships/hyperlink" Target="https://podminky.urs.cz/item/CS_URS_2025_02/417388164" TargetMode="External"/><Relationship Id="rId74" Type="http://schemas.openxmlformats.org/officeDocument/2006/relationships/hyperlink" Target="https://podminky.urs.cz/item/CS_URS_2025_02/631311115" TargetMode="External"/><Relationship Id="rId128" Type="http://schemas.openxmlformats.org/officeDocument/2006/relationships/hyperlink" Target="https://podminky.urs.cz/item/CS_URS_2025_02/712363353" TargetMode="External"/><Relationship Id="rId149" Type="http://schemas.openxmlformats.org/officeDocument/2006/relationships/hyperlink" Target="https://podminky.urs.cz/item/CS_URS_2025_02/998721101" TargetMode="External"/><Relationship Id="rId5" Type="http://schemas.openxmlformats.org/officeDocument/2006/relationships/hyperlink" Target="https://podminky.urs.cz/item/CS_URS_2025_02/162651112" TargetMode="External"/><Relationship Id="rId95" Type="http://schemas.openxmlformats.org/officeDocument/2006/relationships/hyperlink" Target="https://podminky.urs.cz/item/CS_URS_2025_02/944611811" TargetMode="External"/><Relationship Id="rId160" Type="http://schemas.openxmlformats.org/officeDocument/2006/relationships/hyperlink" Target="https://podminky.urs.cz/item/CS_URS_2025_02/998722101" TargetMode="External"/><Relationship Id="rId181" Type="http://schemas.openxmlformats.org/officeDocument/2006/relationships/hyperlink" Target="https://podminky.urs.cz/item/CS_URS_2025_02/998764129" TargetMode="External"/><Relationship Id="rId216" Type="http://schemas.openxmlformats.org/officeDocument/2006/relationships/hyperlink" Target="https://podminky.urs.cz/item/CS_URS_2025_02/781472212" TargetMode="External"/><Relationship Id="rId211" Type="http://schemas.openxmlformats.org/officeDocument/2006/relationships/hyperlink" Target="https://podminky.urs.cz/item/CS_URS_2025_02/998777101" TargetMode="External"/><Relationship Id="rId22" Type="http://schemas.openxmlformats.org/officeDocument/2006/relationships/hyperlink" Target="https://podminky.urs.cz/item/CS_URS_2025_02/273351121" TargetMode="External"/><Relationship Id="rId27" Type="http://schemas.openxmlformats.org/officeDocument/2006/relationships/hyperlink" Target="https://podminky.urs.cz/item/CS_URS_2025_02/274351122" TargetMode="External"/><Relationship Id="rId43" Type="http://schemas.openxmlformats.org/officeDocument/2006/relationships/hyperlink" Target="https://podminky.urs.cz/item/CS_URS_2025_02/342244211" TargetMode="External"/><Relationship Id="rId48" Type="http://schemas.openxmlformats.org/officeDocument/2006/relationships/hyperlink" Target="https://podminky.urs.cz/item/CS_URS_2025_02/413232231" TargetMode="External"/><Relationship Id="rId64" Type="http://schemas.openxmlformats.org/officeDocument/2006/relationships/hyperlink" Target="https://podminky.urs.cz/item/CS_URS_2025_02/622211201" TargetMode="External"/><Relationship Id="rId69" Type="http://schemas.openxmlformats.org/officeDocument/2006/relationships/hyperlink" Target="https://podminky.urs.cz/item/CS_URS_2025_02/622252002" TargetMode="External"/><Relationship Id="rId113" Type="http://schemas.openxmlformats.org/officeDocument/2006/relationships/hyperlink" Target="https://podminky.urs.cz/item/CS_URS_2025_02/711161274" TargetMode="External"/><Relationship Id="rId118" Type="http://schemas.openxmlformats.org/officeDocument/2006/relationships/hyperlink" Target="https://podminky.urs.cz/item/CS_URS_2025_02/711491175" TargetMode="External"/><Relationship Id="rId134" Type="http://schemas.openxmlformats.org/officeDocument/2006/relationships/hyperlink" Target="https://podminky.urs.cz/item/CS_URS_2025_02/712964703" TargetMode="External"/><Relationship Id="rId139" Type="http://schemas.openxmlformats.org/officeDocument/2006/relationships/hyperlink" Target="https://podminky.urs.cz/item/CS_URS_2025_02/713141263" TargetMode="External"/><Relationship Id="rId80" Type="http://schemas.openxmlformats.org/officeDocument/2006/relationships/hyperlink" Target="https://podminky.urs.cz/item/CS_URS_2025_02/631319203" TargetMode="External"/><Relationship Id="rId85" Type="http://schemas.openxmlformats.org/officeDocument/2006/relationships/hyperlink" Target="https://podminky.urs.cz/item/CS_URS_2025_02/634663111" TargetMode="External"/><Relationship Id="rId150" Type="http://schemas.openxmlformats.org/officeDocument/2006/relationships/hyperlink" Target="https://podminky.urs.cz/item/CS_URS_2025_02/998721129" TargetMode="External"/><Relationship Id="rId155" Type="http://schemas.openxmlformats.org/officeDocument/2006/relationships/hyperlink" Target="https://podminky.urs.cz/item/CS_URS_2025_02/722190401" TargetMode="External"/><Relationship Id="rId171" Type="http://schemas.openxmlformats.org/officeDocument/2006/relationships/hyperlink" Target="https://podminky.urs.cz/item/CS_URS_2025_02/763172325" TargetMode="External"/><Relationship Id="rId176" Type="http://schemas.openxmlformats.org/officeDocument/2006/relationships/hyperlink" Target="https://podminky.urs.cz/item/CS_URS_2025_02/764002841" TargetMode="External"/><Relationship Id="rId192" Type="http://schemas.openxmlformats.org/officeDocument/2006/relationships/hyperlink" Target="https://podminky.urs.cz/item/CS_URS_2025_02/767627309" TargetMode="External"/><Relationship Id="rId197" Type="http://schemas.openxmlformats.org/officeDocument/2006/relationships/hyperlink" Target="https://podminky.urs.cz/item/CS_URS_2025_02/771591115" TargetMode="External"/><Relationship Id="rId206" Type="http://schemas.openxmlformats.org/officeDocument/2006/relationships/hyperlink" Target="https://podminky.urs.cz/item/CS_URS_2025_02/777511181" TargetMode="External"/><Relationship Id="rId227" Type="http://schemas.openxmlformats.org/officeDocument/2006/relationships/drawing" Target="../drawings/drawing2.xml"/><Relationship Id="rId201" Type="http://schemas.openxmlformats.org/officeDocument/2006/relationships/hyperlink" Target="https://podminky.urs.cz/item/CS_URS_2025_02/777131105" TargetMode="External"/><Relationship Id="rId222" Type="http://schemas.openxmlformats.org/officeDocument/2006/relationships/hyperlink" Target="https://podminky.urs.cz/item/CS_URS_2025_02/783354101" TargetMode="External"/><Relationship Id="rId12" Type="http://schemas.openxmlformats.org/officeDocument/2006/relationships/hyperlink" Target="https://podminky.urs.cz/item/CS_URS_2025_02/182303113" TargetMode="External"/><Relationship Id="rId17" Type="http://schemas.openxmlformats.org/officeDocument/2006/relationships/hyperlink" Target="https://podminky.urs.cz/item/CS_URS_2025_02/218111113" TargetMode="External"/><Relationship Id="rId33" Type="http://schemas.openxmlformats.org/officeDocument/2006/relationships/hyperlink" Target="https://podminky.urs.cz/item/CS_URS_2025_02/311238935" TargetMode="External"/><Relationship Id="rId38" Type="http://schemas.openxmlformats.org/officeDocument/2006/relationships/hyperlink" Target="https://podminky.urs.cz/item/CS_URS_2025_02/317168055" TargetMode="External"/><Relationship Id="rId59" Type="http://schemas.openxmlformats.org/officeDocument/2006/relationships/hyperlink" Target="https://podminky.urs.cz/item/CS_URS_2025_02/622131111" TargetMode="External"/><Relationship Id="rId103" Type="http://schemas.openxmlformats.org/officeDocument/2006/relationships/hyperlink" Target="https://podminky.urs.cz/item/CS_URS_2025_02/967031142" TargetMode="External"/><Relationship Id="rId108" Type="http://schemas.openxmlformats.org/officeDocument/2006/relationships/hyperlink" Target="https://podminky.urs.cz/item/CS_URS_2025_02/997013501" TargetMode="External"/><Relationship Id="rId124" Type="http://schemas.openxmlformats.org/officeDocument/2006/relationships/hyperlink" Target="https://podminky.urs.cz/item/CS_URS_2025_02/712311101" TargetMode="External"/><Relationship Id="rId129" Type="http://schemas.openxmlformats.org/officeDocument/2006/relationships/hyperlink" Target="https://podminky.urs.cz/item/CS_URS_2025_02/712363359" TargetMode="External"/><Relationship Id="rId54" Type="http://schemas.openxmlformats.org/officeDocument/2006/relationships/hyperlink" Target="https://podminky.urs.cz/item/CS_URS_2025_02/612131111" TargetMode="External"/><Relationship Id="rId70" Type="http://schemas.openxmlformats.org/officeDocument/2006/relationships/hyperlink" Target="https://podminky.urs.cz/item/CS_URS_2025_02/622511112" TargetMode="External"/><Relationship Id="rId75" Type="http://schemas.openxmlformats.org/officeDocument/2006/relationships/hyperlink" Target="https://podminky.urs.cz/item/CS_URS_2025_02/631311234" TargetMode="External"/><Relationship Id="rId91" Type="http://schemas.openxmlformats.org/officeDocument/2006/relationships/hyperlink" Target="https://podminky.urs.cz/item/CS_URS_2025_02/941221811" TargetMode="External"/><Relationship Id="rId96" Type="http://schemas.openxmlformats.org/officeDocument/2006/relationships/hyperlink" Target="https://podminky.urs.cz/item/CS_URS_2025_02/952901111" TargetMode="External"/><Relationship Id="rId140" Type="http://schemas.openxmlformats.org/officeDocument/2006/relationships/hyperlink" Target="https://podminky.urs.cz/item/CS_URS_2025_02/713141312" TargetMode="External"/><Relationship Id="rId145" Type="http://schemas.openxmlformats.org/officeDocument/2006/relationships/hyperlink" Target="https://podminky.urs.cz/item/CS_URS_2025_02/721194109" TargetMode="External"/><Relationship Id="rId161" Type="http://schemas.openxmlformats.org/officeDocument/2006/relationships/hyperlink" Target="https://podminky.urs.cz/item/CS_URS_2025_02/998722129" TargetMode="External"/><Relationship Id="rId166" Type="http://schemas.openxmlformats.org/officeDocument/2006/relationships/hyperlink" Target="https://podminky.urs.cz/item/CS_URS_2025_02/725851325" TargetMode="External"/><Relationship Id="rId182" Type="http://schemas.openxmlformats.org/officeDocument/2006/relationships/hyperlink" Target="https://podminky.urs.cz/item/CS_URS_2025_02/766622131" TargetMode="External"/><Relationship Id="rId187" Type="http://schemas.openxmlformats.org/officeDocument/2006/relationships/hyperlink" Target="https://podminky.urs.cz/item/CS_URS_2025_02/766660729" TargetMode="External"/><Relationship Id="rId217" Type="http://schemas.openxmlformats.org/officeDocument/2006/relationships/hyperlink" Target="https://podminky.urs.cz/item/CS_URS_2025_02/781492251" TargetMode="External"/><Relationship Id="rId1" Type="http://schemas.openxmlformats.org/officeDocument/2006/relationships/hyperlink" Target="https://podminky.urs.cz/item/CS_URS_2025_02/121151103" TargetMode="External"/><Relationship Id="rId6" Type="http://schemas.openxmlformats.org/officeDocument/2006/relationships/hyperlink" Target="https://podminky.urs.cz/item/CS_URS_2025_02/171201221" TargetMode="External"/><Relationship Id="rId212" Type="http://schemas.openxmlformats.org/officeDocument/2006/relationships/hyperlink" Target="https://podminky.urs.cz/item/CS_URS_2025_02/998777192" TargetMode="External"/><Relationship Id="rId23" Type="http://schemas.openxmlformats.org/officeDocument/2006/relationships/hyperlink" Target="https://podminky.urs.cz/item/CS_URS_2025_02/273351122" TargetMode="External"/><Relationship Id="rId28" Type="http://schemas.openxmlformats.org/officeDocument/2006/relationships/hyperlink" Target="https://podminky.urs.cz/item/CS_URS_2025_02/274361821" TargetMode="External"/><Relationship Id="rId49" Type="http://schemas.openxmlformats.org/officeDocument/2006/relationships/hyperlink" Target="https://podminky.urs.cz/item/CS_URS_2025_02/417321414" TargetMode="External"/><Relationship Id="rId114" Type="http://schemas.openxmlformats.org/officeDocument/2006/relationships/hyperlink" Target="https://podminky.urs.cz/item/CS_URS_2025_02/711461201" TargetMode="External"/><Relationship Id="rId119" Type="http://schemas.openxmlformats.org/officeDocument/2006/relationships/hyperlink" Target="https://podminky.urs.cz/item/CS_URS_2025_02/711491271" TargetMode="External"/><Relationship Id="rId44" Type="http://schemas.openxmlformats.org/officeDocument/2006/relationships/hyperlink" Target="https://podminky.urs.cz/item/CS_URS_2025_02/346244383" TargetMode="External"/><Relationship Id="rId60" Type="http://schemas.openxmlformats.org/officeDocument/2006/relationships/hyperlink" Target="https://podminky.urs.cz/item/CS_URS_2025_02/622151001" TargetMode="External"/><Relationship Id="rId65" Type="http://schemas.openxmlformats.org/officeDocument/2006/relationships/hyperlink" Target="https://podminky.urs.cz/item/CS_URS_2025_02/622212001" TargetMode="External"/><Relationship Id="rId81" Type="http://schemas.openxmlformats.org/officeDocument/2006/relationships/hyperlink" Target="https://podminky.urs.cz/item/CS_URS_2025_02/632481213" TargetMode="External"/><Relationship Id="rId86" Type="http://schemas.openxmlformats.org/officeDocument/2006/relationships/hyperlink" Target="https://podminky.urs.cz/item/CS_URS_2025_02/642945111" TargetMode="External"/><Relationship Id="rId130" Type="http://schemas.openxmlformats.org/officeDocument/2006/relationships/hyperlink" Target="https://podminky.urs.cz/item/CS_URS_2025_02/712363606" TargetMode="External"/><Relationship Id="rId135" Type="http://schemas.openxmlformats.org/officeDocument/2006/relationships/hyperlink" Target="https://podminky.urs.cz/item/CS_URS_2025_02/998712101" TargetMode="External"/><Relationship Id="rId151" Type="http://schemas.openxmlformats.org/officeDocument/2006/relationships/hyperlink" Target="https://podminky.urs.cz/item/CS_URS_2025_02/722174003" TargetMode="External"/><Relationship Id="rId156" Type="http://schemas.openxmlformats.org/officeDocument/2006/relationships/hyperlink" Target="https://podminky.urs.cz/item/CS_URS_2025_02/722211121" TargetMode="External"/><Relationship Id="rId177" Type="http://schemas.openxmlformats.org/officeDocument/2006/relationships/hyperlink" Target="https://podminky.urs.cz/item/CS_URS_2025_02/764002851" TargetMode="External"/><Relationship Id="rId198" Type="http://schemas.openxmlformats.org/officeDocument/2006/relationships/hyperlink" Target="https://podminky.urs.cz/item/CS_URS_2025_02/771591322" TargetMode="External"/><Relationship Id="rId172" Type="http://schemas.openxmlformats.org/officeDocument/2006/relationships/hyperlink" Target="https://podminky.urs.cz/item/CS_URS_2025_02/763431001" TargetMode="External"/><Relationship Id="rId193" Type="http://schemas.openxmlformats.org/officeDocument/2006/relationships/hyperlink" Target="https://podminky.urs.cz/item/CS_URS_2025_02/767651114" TargetMode="External"/><Relationship Id="rId202" Type="http://schemas.openxmlformats.org/officeDocument/2006/relationships/hyperlink" Target="https://podminky.urs.cz/item/CS_URS_2025_02/777131127" TargetMode="External"/><Relationship Id="rId207" Type="http://schemas.openxmlformats.org/officeDocument/2006/relationships/hyperlink" Target="https://podminky.urs.cz/item/CS_URS_2025_02/777611121" TargetMode="External"/><Relationship Id="rId223" Type="http://schemas.openxmlformats.org/officeDocument/2006/relationships/hyperlink" Target="https://podminky.urs.cz/item/CS_URS_2025_02/784181111" TargetMode="External"/><Relationship Id="rId13" Type="http://schemas.openxmlformats.org/officeDocument/2006/relationships/hyperlink" Target="https://podminky.urs.cz/item/CS_URS_2025_02/183403115" TargetMode="External"/><Relationship Id="rId18" Type="http://schemas.openxmlformats.org/officeDocument/2006/relationships/hyperlink" Target="https://podminky.urs.cz/item/CS_URS_2025_02/218121111" TargetMode="External"/><Relationship Id="rId39" Type="http://schemas.openxmlformats.org/officeDocument/2006/relationships/hyperlink" Target="https://podminky.urs.cz/item/CS_URS_2025_02/317168056" TargetMode="External"/><Relationship Id="rId109" Type="http://schemas.openxmlformats.org/officeDocument/2006/relationships/hyperlink" Target="https://podminky.urs.cz/item/CS_URS_2025_02/997013511" TargetMode="External"/><Relationship Id="rId34" Type="http://schemas.openxmlformats.org/officeDocument/2006/relationships/hyperlink" Target="https://podminky.urs.cz/item/CS_URS_2025_02/311238937" TargetMode="External"/><Relationship Id="rId50" Type="http://schemas.openxmlformats.org/officeDocument/2006/relationships/hyperlink" Target="https://podminky.urs.cz/item/CS_URS_2025_02/417351115" TargetMode="External"/><Relationship Id="rId55" Type="http://schemas.openxmlformats.org/officeDocument/2006/relationships/hyperlink" Target="https://podminky.urs.cz/item/CS_URS_2025_02/612142001" TargetMode="External"/><Relationship Id="rId76" Type="http://schemas.openxmlformats.org/officeDocument/2006/relationships/hyperlink" Target="https://podminky.urs.cz/item/CS_URS_2025_02/631319011" TargetMode="External"/><Relationship Id="rId97" Type="http://schemas.openxmlformats.org/officeDocument/2006/relationships/hyperlink" Target="https://podminky.urs.cz/item/CS_URS_2025_02/953312124" TargetMode="External"/><Relationship Id="rId104" Type="http://schemas.openxmlformats.org/officeDocument/2006/relationships/hyperlink" Target="https://podminky.urs.cz/item/CS_URS_2025_02/974031267" TargetMode="External"/><Relationship Id="rId120" Type="http://schemas.openxmlformats.org/officeDocument/2006/relationships/hyperlink" Target="https://podminky.urs.cz/item/CS_URS_2025_02/711491272" TargetMode="External"/><Relationship Id="rId125" Type="http://schemas.openxmlformats.org/officeDocument/2006/relationships/hyperlink" Target="https://podminky.urs.cz/item/CS_URS_2025_02/712341559" TargetMode="External"/><Relationship Id="rId141" Type="http://schemas.openxmlformats.org/officeDocument/2006/relationships/hyperlink" Target="https://podminky.urs.cz/item/CS_URS_2025_02/998713101" TargetMode="External"/><Relationship Id="rId146" Type="http://schemas.openxmlformats.org/officeDocument/2006/relationships/hyperlink" Target="https://podminky.urs.cz/item/CS_URS_2025_02/721211422" TargetMode="External"/><Relationship Id="rId167" Type="http://schemas.openxmlformats.org/officeDocument/2006/relationships/hyperlink" Target="https://podminky.urs.cz/item/CS_URS_2025_02/725861102" TargetMode="External"/><Relationship Id="rId188" Type="http://schemas.openxmlformats.org/officeDocument/2006/relationships/hyperlink" Target="https://podminky.urs.cz/item/CS_URS_2025_02/766660734" TargetMode="External"/><Relationship Id="rId7" Type="http://schemas.openxmlformats.org/officeDocument/2006/relationships/hyperlink" Target="https://podminky.urs.cz/item/CS_URS_2025_02/171201231" TargetMode="External"/><Relationship Id="rId71" Type="http://schemas.openxmlformats.org/officeDocument/2006/relationships/hyperlink" Target="https://podminky.urs.cz/item/CS_URS_2025_02/622531022" TargetMode="External"/><Relationship Id="rId92" Type="http://schemas.openxmlformats.org/officeDocument/2006/relationships/hyperlink" Target="https://podminky.urs.cz/item/CS_URS_2025_02/941321322" TargetMode="External"/><Relationship Id="rId162" Type="http://schemas.openxmlformats.org/officeDocument/2006/relationships/hyperlink" Target="https://podminky.urs.cz/item/CS_URS_2025_02/725211618" TargetMode="External"/><Relationship Id="rId183" Type="http://schemas.openxmlformats.org/officeDocument/2006/relationships/hyperlink" Target="https://podminky.urs.cz/item/CS_URS_2025_02/766660021" TargetMode="External"/><Relationship Id="rId213" Type="http://schemas.openxmlformats.org/officeDocument/2006/relationships/hyperlink" Target="https://podminky.urs.cz/item/CS_URS_2025_02/781111011" TargetMode="External"/><Relationship Id="rId218" Type="http://schemas.openxmlformats.org/officeDocument/2006/relationships/hyperlink" Target="https://podminky.urs.cz/item/CS_URS_2025_02/781495115" TargetMode="External"/><Relationship Id="rId2" Type="http://schemas.openxmlformats.org/officeDocument/2006/relationships/hyperlink" Target="https://podminky.urs.cz/item/CS_URS_2025_02/129001101" TargetMode="External"/><Relationship Id="rId29" Type="http://schemas.openxmlformats.org/officeDocument/2006/relationships/hyperlink" Target="https://podminky.urs.cz/item/CS_URS_2025_02/279113145" TargetMode="External"/><Relationship Id="rId24" Type="http://schemas.openxmlformats.org/officeDocument/2006/relationships/hyperlink" Target="https://podminky.urs.cz/item/CS_URS_2025_02/273362021" TargetMode="External"/><Relationship Id="rId40" Type="http://schemas.openxmlformats.org/officeDocument/2006/relationships/hyperlink" Target="https://podminky.urs.cz/item/CS_URS_2025_02/317941125" TargetMode="External"/><Relationship Id="rId45" Type="http://schemas.openxmlformats.org/officeDocument/2006/relationships/hyperlink" Target="https://podminky.urs.cz/item/CS_URS_2025_02/411121147" TargetMode="External"/><Relationship Id="rId66" Type="http://schemas.openxmlformats.org/officeDocument/2006/relationships/hyperlink" Target="https://podminky.urs.cz/item/CS_URS_2025_02/622251101" TargetMode="External"/><Relationship Id="rId87" Type="http://schemas.openxmlformats.org/officeDocument/2006/relationships/hyperlink" Target="https://podminky.urs.cz/item/CS_URS_2025_02/642945112" TargetMode="External"/><Relationship Id="rId110" Type="http://schemas.openxmlformats.org/officeDocument/2006/relationships/hyperlink" Target="https://podminky.urs.cz/item/CS_URS_2025_02/997013609" TargetMode="External"/><Relationship Id="rId115" Type="http://schemas.openxmlformats.org/officeDocument/2006/relationships/hyperlink" Target="https://podminky.urs.cz/item/CS_URS_2025_02/711462201" TargetMode="External"/><Relationship Id="rId131" Type="http://schemas.openxmlformats.org/officeDocument/2006/relationships/hyperlink" Target="https://podminky.urs.cz/item/CS_URS_2025_02/712391171" TargetMode="External"/><Relationship Id="rId136" Type="http://schemas.openxmlformats.org/officeDocument/2006/relationships/hyperlink" Target="https://podminky.urs.cz/item/CS_URS_2025_02/998712129" TargetMode="External"/><Relationship Id="rId157" Type="http://schemas.openxmlformats.org/officeDocument/2006/relationships/hyperlink" Target="https://podminky.urs.cz/item/CS_URS_2025_02/722240101" TargetMode="External"/><Relationship Id="rId178" Type="http://schemas.openxmlformats.org/officeDocument/2006/relationships/hyperlink" Target="https://podminky.urs.cz/item/CS_URS_2025_02/764215409" TargetMode="External"/><Relationship Id="rId61" Type="http://schemas.openxmlformats.org/officeDocument/2006/relationships/hyperlink" Target="https://podminky.urs.cz/item/CS_URS_2025_02/622151031" TargetMode="External"/><Relationship Id="rId82" Type="http://schemas.openxmlformats.org/officeDocument/2006/relationships/hyperlink" Target="https://podminky.urs.cz/item/CS_URS_2025_02/633121112" TargetMode="External"/><Relationship Id="rId152" Type="http://schemas.openxmlformats.org/officeDocument/2006/relationships/hyperlink" Target="https://podminky.urs.cz/item/CS_URS_2025_02/722179191" TargetMode="External"/><Relationship Id="rId173" Type="http://schemas.openxmlformats.org/officeDocument/2006/relationships/hyperlink" Target="https://podminky.urs.cz/item/CS_URS_2025_02/763431801" TargetMode="External"/><Relationship Id="rId194" Type="http://schemas.openxmlformats.org/officeDocument/2006/relationships/hyperlink" Target="https://podminky.urs.cz/item/CS_URS_2025_02/767651126" TargetMode="External"/><Relationship Id="rId199" Type="http://schemas.openxmlformats.org/officeDocument/2006/relationships/hyperlink" Target="https://podminky.urs.cz/item/CS_URS_2025_02/771591436" TargetMode="External"/><Relationship Id="rId203" Type="http://schemas.openxmlformats.org/officeDocument/2006/relationships/hyperlink" Target="https://podminky.urs.cz/item/CS_URS_2025_02/777131209" TargetMode="External"/><Relationship Id="rId208" Type="http://schemas.openxmlformats.org/officeDocument/2006/relationships/hyperlink" Target="https://podminky.urs.cz/item/CS_URS_2025_02/777611153" TargetMode="External"/><Relationship Id="rId19" Type="http://schemas.openxmlformats.org/officeDocument/2006/relationships/hyperlink" Target="https://podminky.urs.cz/item/CS_URS_2025_02/271532212" TargetMode="External"/><Relationship Id="rId224" Type="http://schemas.openxmlformats.org/officeDocument/2006/relationships/hyperlink" Target="https://podminky.urs.cz/item/CS_URS_2025_02/784211103" TargetMode="External"/><Relationship Id="rId14" Type="http://schemas.openxmlformats.org/officeDocument/2006/relationships/hyperlink" Target="https://podminky.urs.cz/item/CS_URS_2025_02/184813523" TargetMode="External"/><Relationship Id="rId30" Type="http://schemas.openxmlformats.org/officeDocument/2006/relationships/hyperlink" Target="https://podminky.urs.cz/item/CS_URS_2025_02/310231051" TargetMode="External"/><Relationship Id="rId35" Type="http://schemas.openxmlformats.org/officeDocument/2006/relationships/hyperlink" Target="https://podminky.urs.cz/item/CS_URS_2025_02/311238953" TargetMode="External"/><Relationship Id="rId56" Type="http://schemas.openxmlformats.org/officeDocument/2006/relationships/hyperlink" Target="https://podminky.urs.cz/item/CS_URS_2025_02/612321141" TargetMode="External"/><Relationship Id="rId77" Type="http://schemas.openxmlformats.org/officeDocument/2006/relationships/hyperlink" Target="https://podminky.urs.cz/item/CS_URS_2025_02/631319013" TargetMode="External"/><Relationship Id="rId100" Type="http://schemas.openxmlformats.org/officeDocument/2006/relationships/hyperlink" Target="https://podminky.urs.cz/item/CS_URS_2025_02/962032112" TargetMode="External"/><Relationship Id="rId105" Type="http://schemas.openxmlformats.org/officeDocument/2006/relationships/hyperlink" Target="https://podminky.urs.cz/item/CS_URS_2025_02/993111111" TargetMode="External"/><Relationship Id="rId126" Type="http://schemas.openxmlformats.org/officeDocument/2006/relationships/hyperlink" Target="https://podminky.urs.cz/item/CS_URS_2025_02/712341715" TargetMode="External"/><Relationship Id="rId147" Type="http://schemas.openxmlformats.org/officeDocument/2006/relationships/hyperlink" Target="https://podminky.urs.cz/item/CS_URS_2025_02/721233143" TargetMode="External"/><Relationship Id="rId168" Type="http://schemas.openxmlformats.org/officeDocument/2006/relationships/hyperlink" Target="https://podminky.urs.cz/item/CS_URS_2025_02/725980123" TargetMode="External"/><Relationship Id="rId8" Type="http://schemas.openxmlformats.org/officeDocument/2006/relationships/hyperlink" Target="https://podminky.urs.cz/item/CS_URS_2025_02/175111101" TargetMode="External"/><Relationship Id="rId51" Type="http://schemas.openxmlformats.org/officeDocument/2006/relationships/hyperlink" Target="https://podminky.urs.cz/item/CS_URS_2025_02/417351116" TargetMode="External"/><Relationship Id="rId72" Type="http://schemas.openxmlformats.org/officeDocument/2006/relationships/hyperlink" Target="https://podminky.urs.cz/item/CS_URS_2025_02/629135102" TargetMode="External"/><Relationship Id="rId93" Type="http://schemas.openxmlformats.org/officeDocument/2006/relationships/hyperlink" Target="https://podminky.urs.cz/item/CS_URS_2025_02/944611111" TargetMode="External"/><Relationship Id="rId98" Type="http://schemas.openxmlformats.org/officeDocument/2006/relationships/hyperlink" Target="https://podminky.urs.cz/item/CS_URS_2025_02/953321112" TargetMode="External"/><Relationship Id="rId121" Type="http://schemas.openxmlformats.org/officeDocument/2006/relationships/hyperlink" Target="https://podminky.urs.cz/item/CS_URS_2025_02/711493001" TargetMode="External"/><Relationship Id="rId142" Type="http://schemas.openxmlformats.org/officeDocument/2006/relationships/hyperlink" Target="https://podminky.urs.cz/item/CS_URS_2025_02/998713129" TargetMode="External"/><Relationship Id="rId163" Type="http://schemas.openxmlformats.org/officeDocument/2006/relationships/hyperlink" Target="https://podminky.urs.cz/item/CS_URS_2025_02/725531102" TargetMode="External"/><Relationship Id="rId184" Type="http://schemas.openxmlformats.org/officeDocument/2006/relationships/hyperlink" Target="https://podminky.urs.cz/item/CS_URS_2025_02/766660031" TargetMode="External"/><Relationship Id="rId189" Type="http://schemas.openxmlformats.org/officeDocument/2006/relationships/hyperlink" Target="https://podminky.urs.cz/item/CS_URS_2025_02/766694116" TargetMode="External"/><Relationship Id="rId219" Type="http://schemas.openxmlformats.org/officeDocument/2006/relationships/hyperlink" Target="https://podminky.urs.cz/item/CS_URS_2025_02/998781101" TargetMode="External"/><Relationship Id="rId3" Type="http://schemas.openxmlformats.org/officeDocument/2006/relationships/hyperlink" Target="https://podminky.urs.cz/item/CS_URS_2025_02/131251103" TargetMode="External"/><Relationship Id="rId214" Type="http://schemas.openxmlformats.org/officeDocument/2006/relationships/hyperlink" Target="https://podminky.urs.cz/item/CS_URS_2025_02/781121011" TargetMode="External"/><Relationship Id="rId25" Type="http://schemas.openxmlformats.org/officeDocument/2006/relationships/hyperlink" Target="https://podminky.urs.cz/item/CS_URS_2025_02/274313711" TargetMode="External"/><Relationship Id="rId46" Type="http://schemas.openxmlformats.org/officeDocument/2006/relationships/hyperlink" Target="https://podminky.urs.cz/item/CS_URS_2025_02/411321515" TargetMode="External"/><Relationship Id="rId67" Type="http://schemas.openxmlformats.org/officeDocument/2006/relationships/hyperlink" Target="https://podminky.urs.cz/item/CS_URS_2025_02/622252001" TargetMode="External"/><Relationship Id="rId116" Type="http://schemas.openxmlformats.org/officeDocument/2006/relationships/hyperlink" Target="https://podminky.urs.cz/item/CS_URS_2025_02/711491171" TargetMode="External"/><Relationship Id="rId137" Type="http://schemas.openxmlformats.org/officeDocument/2006/relationships/hyperlink" Target="https://podminky.urs.cz/item/CS_URS_2025_02/713121121" TargetMode="External"/><Relationship Id="rId158" Type="http://schemas.openxmlformats.org/officeDocument/2006/relationships/hyperlink" Target="https://podminky.urs.cz/item/CS_URS_2025_02/722290234" TargetMode="External"/><Relationship Id="rId20" Type="http://schemas.openxmlformats.org/officeDocument/2006/relationships/hyperlink" Target="https://podminky.urs.cz/item/CS_URS_2025_02/271562211" TargetMode="External"/><Relationship Id="rId41" Type="http://schemas.openxmlformats.org/officeDocument/2006/relationships/hyperlink" Target="https://podminky.urs.cz/item/CS_URS_2025_02/317944325" TargetMode="External"/><Relationship Id="rId62" Type="http://schemas.openxmlformats.org/officeDocument/2006/relationships/hyperlink" Target="https://podminky.urs.cz/item/CS_URS_2025_02/622211041" TargetMode="External"/><Relationship Id="rId83" Type="http://schemas.openxmlformats.org/officeDocument/2006/relationships/hyperlink" Target="https://podminky.urs.cz/item/CS_URS_2025_02/634112117" TargetMode="External"/><Relationship Id="rId88" Type="http://schemas.openxmlformats.org/officeDocument/2006/relationships/hyperlink" Target="https://podminky.urs.cz/item/CS_URS_2025_02/644941111" TargetMode="External"/><Relationship Id="rId111" Type="http://schemas.openxmlformats.org/officeDocument/2006/relationships/hyperlink" Target="https://podminky.urs.cz/item/CS_URS_2025_02/998011001" TargetMode="External"/><Relationship Id="rId132" Type="http://schemas.openxmlformats.org/officeDocument/2006/relationships/hyperlink" Target="https://podminky.urs.cz/item/CS_URS_2025_02/712391175" TargetMode="External"/><Relationship Id="rId153" Type="http://schemas.openxmlformats.org/officeDocument/2006/relationships/hyperlink" Target="https://podminky.urs.cz/item/CS_URS_2025_02/722181251" TargetMode="External"/><Relationship Id="rId174" Type="http://schemas.openxmlformats.org/officeDocument/2006/relationships/hyperlink" Target="https://podminky.urs.cz/item/CS_URS_2025_02/998763301" TargetMode="External"/><Relationship Id="rId179" Type="http://schemas.openxmlformats.org/officeDocument/2006/relationships/hyperlink" Target="https://podminky.urs.cz/item/CS_URS_2025_02/764226446" TargetMode="External"/><Relationship Id="rId195" Type="http://schemas.openxmlformats.org/officeDocument/2006/relationships/hyperlink" Target="https://podminky.urs.cz/item/CS_URS_2025_02/767651131" TargetMode="External"/><Relationship Id="rId209" Type="http://schemas.openxmlformats.org/officeDocument/2006/relationships/hyperlink" Target="https://podminky.urs.cz/item/CS_URS_2025_02/777612101" TargetMode="External"/><Relationship Id="rId190" Type="http://schemas.openxmlformats.org/officeDocument/2006/relationships/hyperlink" Target="https://podminky.urs.cz/item/CS_URS_2025_02/998766101" TargetMode="External"/><Relationship Id="rId204" Type="http://schemas.openxmlformats.org/officeDocument/2006/relationships/hyperlink" Target="https://podminky.urs.cz/item/CS_URS_2025_02/777211711" TargetMode="External"/><Relationship Id="rId220" Type="http://schemas.openxmlformats.org/officeDocument/2006/relationships/hyperlink" Target="https://podminky.urs.cz/item/CS_URS_2025_02/998781199" TargetMode="External"/><Relationship Id="rId225" Type="http://schemas.openxmlformats.org/officeDocument/2006/relationships/hyperlink" Target="https://podminky.urs.cz/item/CS_URS_2025_02/784211141" TargetMode="External"/><Relationship Id="rId15" Type="http://schemas.openxmlformats.org/officeDocument/2006/relationships/hyperlink" Target="https://podminky.urs.cz/item/CS_URS_2025_02/185803111" TargetMode="External"/><Relationship Id="rId36" Type="http://schemas.openxmlformats.org/officeDocument/2006/relationships/hyperlink" Target="https://podminky.urs.cz/item/CS_URS_2025_02/317168052" TargetMode="External"/><Relationship Id="rId57" Type="http://schemas.openxmlformats.org/officeDocument/2006/relationships/hyperlink" Target="https://podminky.urs.cz/item/CS_URS_2025_02/619991011" TargetMode="External"/><Relationship Id="rId106" Type="http://schemas.openxmlformats.org/officeDocument/2006/relationships/hyperlink" Target="https://podminky.urs.cz/item/CS_URS_2025_02/997013211" TargetMode="External"/><Relationship Id="rId127" Type="http://schemas.openxmlformats.org/officeDocument/2006/relationships/hyperlink" Target="https://podminky.urs.cz/item/CS_URS_2025_02/712363352" TargetMode="External"/><Relationship Id="rId10" Type="http://schemas.openxmlformats.org/officeDocument/2006/relationships/hyperlink" Target="https://podminky.urs.cz/item/CS_URS_2025_02/181411133" TargetMode="External"/><Relationship Id="rId31" Type="http://schemas.openxmlformats.org/officeDocument/2006/relationships/hyperlink" Target="https://podminky.urs.cz/item/CS_URS_2025_02/311234231" TargetMode="External"/><Relationship Id="rId52" Type="http://schemas.openxmlformats.org/officeDocument/2006/relationships/hyperlink" Target="https://podminky.urs.cz/item/CS_URS_2025_02/417361821" TargetMode="External"/><Relationship Id="rId73" Type="http://schemas.openxmlformats.org/officeDocument/2006/relationships/hyperlink" Target="https://podminky.urs.cz/item/CS_URS_2025_02/629991011" TargetMode="External"/><Relationship Id="rId78" Type="http://schemas.openxmlformats.org/officeDocument/2006/relationships/hyperlink" Target="https://podminky.urs.cz/item/CS_URS_2025_02/631319197" TargetMode="External"/><Relationship Id="rId94" Type="http://schemas.openxmlformats.org/officeDocument/2006/relationships/hyperlink" Target="https://podminky.urs.cz/item/CS_URS_2025_02/944611211" TargetMode="External"/><Relationship Id="rId99" Type="http://schemas.openxmlformats.org/officeDocument/2006/relationships/hyperlink" Target="https://podminky.urs.cz/item/CS_URS_2025_02/953943212" TargetMode="External"/><Relationship Id="rId101" Type="http://schemas.openxmlformats.org/officeDocument/2006/relationships/hyperlink" Target="https://podminky.urs.cz/item/CS_URS_2025_02/966080105" TargetMode="External"/><Relationship Id="rId122" Type="http://schemas.openxmlformats.org/officeDocument/2006/relationships/hyperlink" Target="https://podminky.urs.cz/item/CS_URS_2025_02/998711101" TargetMode="External"/><Relationship Id="rId143" Type="http://schemas.openxmlformats.org/officeDocument/2006/relationships/hyperlink" Target="https://podminky.urs.cz/item/CS_URS_2025_02/721173403" TargetMode="External"/><Relationship Id="rId148" Type="http://schemas.openxmlformats.org/officeDocument/2006/relationships/hyperlink" Target="https://podminky.urs.cz/item/CS_URS_2025_02/721290111" TargetMode="External"/><Relationship Id="rId164" Type="http://schemas.openxmlformats.org/officeDocument/2006/relationships/hyperlink" Target="https://podminky.urs.cz/item/CS_URS_2025_02/725811115" TargetMode="External"/><Relationship Id="rId169" Type="http://schemas.openxmlformats.org/officeDocument/2006/relationships/hyperlink" Target="https://podminky.urs.cz/item/CS_URS_2025_02/727222001" TargetMode="External"/><Relationship Id="rId185" Type="http://schemas.openxmlformats.org/officeDocument/2006/relationships/hyperlink" Target="https://podminky.urs.cz/item/CS_URS_2025_02/766660451" TargetMode="External"/><Relationship Id="rId4" Type="http://schemas.openxmlformats.org/officeDocument/2006/relationships/hyperlink" Target="https://podminky.urs.cz/item/CS_URS_2025_02/132251103" TargetMode="External"/><Relationship Id="rId9" Type="http://schemas.openxmlformats.org/officeDocument/2006/relationships/hyperlink" Target="https://podminky.urs.cz/item/CS_URS_2025_02/181351003" TargetMode="External"/><Relationship Id="rId180" Type="http://schemas.openxmlformats.org/officeDocument/2006/relationships/hyperlink" Target="https://podminky.urs.cz/item/CS_URS_2025_02/998764101" TargetMode="External"/><Relationship Id="rId210" Type="http://schemas.openxmlformats.org/officeDocument/2006/relationships/hyperlink" Target="https://podminky.urs.cz/item/CS_URS_2025_02/777911111" TargetMode="External"/><Relationship Id="rId215" Type="http://schemas.openxmlformats.org/officeDocument/2006/relationships/hyperlink" Target="https://podminky.urs.cz/item/CS_URS_2025_02/781131112" TargetMode="External"/><Relationship Id="rId26" Type="http://schemas.openxmlformats.org/officeDocument/2006/relationships/hyperlink" Target="https://podminky.urs.cz/item/CS_URS_2025_02/274351121" TargetMode="External"/><Relationship Id="rId47" Type="http://schemas.openxmlformats.org/officeDocument/2006/relationships/hyperlink" Target="https://podminky.urs.cz/item/CS_URS_2025_02/411362021" TargetMode="External"/><Relationship Id="rId68" Type="http://schemas.openxmlformats.org/officeDocument/2006/relationships/hyperlink" Target="https://podminky.urs.cz/item/CS_URS_2025_02/622252002" TargetMode="External"/><Relationship Id="rId89" Type="http://schemas.openxmlformats.org/officeDocument/2006/relationships/hyperlink" Target="https://podminky.urs.cz/item/CS_URS_2025_02/941221111" TargetMode="External"/><Relationship Id="rId112" Type="http://schemas.openxmlformats.org/officeDocument/2006/relationships/hyperlink" Target="https://podminky.urs.cz/item/CS_URS_2025_02/998011014" TargetMode="External"/><Relationship Id="rId133" Type="http://schemas.openxmlformats.org/officeDocument/2006/relationships/hyperlink" Target="https://podminky.urs.cz/item/CS_URS_2025_02/712963705" TargetMode="External"/><Relationship Id="rId154" Type="http://schemas.openxmlformats.org/officeDocument/2006/relationships/hyperlink" Target="https://podminky.urs.cz/item/CS_URS_2025_02/722182012" TargetMode="External"/><Relationship Id="rId175" Type="http://schemas.openxmlformats.org/officeDocument/2006/relationships/hyperlink" Target="https://podminky.urs.cz/item/CS_URS_2025_02/998763339" TargetMode="External"/><Relationship Id="rId196" Type="http://schemas.openxmlformats.org/officeDocument/2006/relationships/hyperlink" Target="https://podminky.urs.cz/item/CS_URS_2025_02/998767101" TargetMode="External"/><Relationship Id="rId200" Type="http://schemas.openxmlformats.org/officeDocument/2006/relationships/hyperlink" Target="https://podminky.urs.cz/item/CS_URS_2025_02/998771101" TargetMode="External"/><Relationship Id="rId16" Type="http://schemas.openxmlformats.org/officeDocument/2006/relationships/hyperlink" Target="https://podminky.urs.cz/item/CS_URS_2025_02/185851121" TargetMode="External"/><Relationship Id="rId221" Type="http://schemas.openxmlformats.org/officeDocument/2006/relationships/hyperlink" Target="https://podminky.urs.cz/item/CS_URS_2025_02/783301311" TargetMode="External"/><Relationship Id="rId37" Type="http://schemas.openxmlformats.org/officeDocument/2006/relationships/hyperlink" Target="https://podminky.urs.cz/item/CS_URS_2025_02/317168054" TargetMode="External"/><Relationship Id="rId58" Type="http://schemas.openxmlformats.org/officeDocument/2006/relationships/hyperlink" Target="https://podminky.urs.cz/item/CS_URS_2025_02/622121100" TargetMode="External"/><Relationship Id="rId79" Type="http://schemas.openxmlformats.org/officeDocument/2006/relationships/hyperlink" Target="https://podminky.urs.cz/item/CS_URS_2025_02/631319199" TargetMode="External"/><Relationship Id="rId102" Type="http://schemas.openxmlformats.org/officeDocument/2006/relationships/hyperlink" Target="https://podminky.urs.cz/item/CS_URS_2025_02/967031142" TargetMode="External"/><Relationship Id="rId123" Type="http://schemas.openxmlformats.org/officeDocument/2006/relationships/hyperlink" Target="https://podminky.urs.cz/item/CS_URS_2025_02/998711129" TargetMode="External"/><Relationship Id="rId144" Type="http://schemas.openxmlformats.org/officeDocument/2006/relationships/hyperlink" Target="https://podminky.urs.cz/item/CS_URS_2025_02/721173708" TargetMode="External"/><Relationship Id="rId90" Type="http://schemas.openxmlformats.org/officeDocument/2006/relationships/hyperlink" Target="https://podminky.urs.cz/item/CS_URS_2025_02/941221211" TargetMode="External"/><Relationship Id="rId165" Type="http://schemas.openxmlformats.org/officeDocument/2006/relationships/hyperlink" Target="https://podminky.urs.cz/item/CS_URS_2025_02/725822631" TargetMode="External"/><Relationship Id="rId186" Type="http://schemas.openxmlformats.org/officeDocument/2006/relationships/hyperlink" Target="https://podminky.urs.cz/item/CS_URS_2025_02/76666071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151103" TargetMode="External"/><Relationship Id="rId13" Type="http://schemas.openxmlformats.org/officeDocument/2006/relationships/hyperlink" Target="https://podminky.urs.cz/item/CS_URS_2025_02/181951112" TargetMode="External"/><Relationship Id="rId18" Type="http://schemas.openxmlformats.org/officeDocument/2006/relationships/hyperlink" Target="https://podminky.urs.cz/item/CS_URS_2025_02/877350310" TargetMode="External"/><Relationship Id="rId3" Type="http://schemas.openxmlformats.org/officeDocument/2006/relationships/hyperlink" Target="https://podminky.urs.cz/item/CS_URS_2025_02/132251102" TargetMode="External"/><Relationship Id="rId21" Type="http://schemas.openxmlformats.org/officeDocument/2006/relationships/hyperlink" Target="https://podminky.urs.cz/item/CS_URS_2025_02/897172123" TargetMode="External"/><Relationship Id="rId7" Type="http://schemas.openxmlformats.org/officeDocument/2006/relationships/hyperlink" Target="https://podminky.urs.cz/item/CS_URS_2025_02/171151103" TargetMode="External"/><Relationship Id="rId12" Type="http://schemas.openxmlformats.org/officeDocument/2006/relationships/hyperlink" Target="https://podminky.urs.cz/item/CS_URS_2025_02/181912112" TargetMode="External"/><Relationship Id="rId17" Type="http://schemas.openxmlformats.org/officeDocument/2006/relationships/hyperlink" Target="https://podminky.urs.cz/item/CS_URS_2025_02/871353122" TargetMode="External"/><Relationship Id="rId2" Type="http://schemas.openxmlformats.org/officeDocument/2006/relationships/hyperlink" Target="https://podminky.urs.cz/item/CS_URS_2025_02/131251103" TargetMode="External"/><Relationship Id="rId16" Type="http://schemas.openxmlformats.org/officeDocument/2006/relationships/hyperlink" Target="https://podminky.urs.cz/item/CS_URS_2025_02/386110111" TargetMode="External"/><Relationship Id="rId20" Type="http://schemas.openxmlformats.org/officeDocument/2006/relationships/hyperlink" Target="https://podminky.urs.cz/item/CS_URS_2025_02/877355123" TargetMode="External"/><Relationship Id="rId1" Type="http://schemas.openxmlformats.org/officeDocument/2006/relationships/hyperlink" Target="https://podminky.urs.cz/item/CS_URS_2025_02/121151103" TargetMode="External"/><Relationship Id="rId6" Type="http://schemas.openxmlformats.org/officeDocument/2006/relationships/hyperlink" Target="https://podminky.urs.cz/item/CS_URS_2025_02/162351103" TargetMode="External"/><Relationship Id="rId11" Type="http://schemas.openxmlformats.org/officeDocument/2006/relationships/hyperlink" Target="https://podminky.urs.cz/item/CS_URS_2025_02/181411122" TargetMode="External"/><Relationship Id="rId5" Type="http://schemas.openxmlformats.org/officeDocument/2006/relationships/hyperlink" Target="https://podminky.urs.cz/item/CS_URS_2025_02/139001101" TargetMode="External"/><Relationship Id="rId15" Type="http://schemas.openxmlformats.org/officeDocument/2006/relationships/hyperlink" Target="https://podminky.urs.cz/item/CS_URS_2025_02/184853521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2/181351004" TargetMode="External"/><Relationship Id="rId19" Type="http://schemas.openxmlformats.org/officeDocument/2006/relationships/hyperlink" Target="https://podminky.urs.cz/item/CS_URS_2025_02/877350320" TargetMode="External"/><Relationship Id="rId4" Type="http://schemas.openxmlformats.org/officeDocument/2006/relationships/hyperlink" Target="https://podminky.urs.cz/item/CS_URS_2025_02/133251101" TargetMode="External"/><Relationship Id="rId9" Type="http://schemas.openxmlformats.org/officeDocument/2006/relationships/hyperlink" Target="https://podminky.urs.cz/item/CS_URS_2025_02/175111101" TargetMode="External"/><Relationship Id="rId14" Type="http://schemas.openxmlformats.org/officeDocument/2006/relationships/hyperlink" Target="https://podminky.urs.cz/item/CS_URS_2025_02/182303111" TargetMode="External"/><Relationship Id="rId22" Type="http://schemas.openxmlformats.org/officeDocument/2006/relationships/hyperlink" Target="https://podminky.urs.cz/item/CS_URS_2025_02/998276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2651112" TargetMode="External"/><Relationship Id="rId13" Type="http://schemas.openxmlformats.org/officeDocument/2006/relationships/hyperlink" Target="https://podminky.urs.cz/item/CS_URS_2025_02/182303113" TargetMode="External"/><Relationship Id="rId18" Type="http://schemas.openxmlformats.org/officeDocument/2006/relationships/hyperlink" Target="https://podminky.urs.cz/item/CS_URS_2025_02/338171121" TargetMode="External"/><Relationship Id="rId26" Type="http://schemas.openxmlformats.org/officeDocument/2006/relationships/hyperlink" Target="https://podminky.urs.cz/item/CS_URS_2025_02/565146101" TargetMode="External"/><Relationship Id="rId39" Type="http://schemas.openxmlformats.org/officeDocument/2006/relationships/hyperlink" Target="https://podminky.urs.cz/item/CS_URS_2025_02/997221665" TargetMode="External"/><Relationship Id="rId3" Type="http://schemas.openxmlformats.org/officeDocument/2006/relationships/hyperlink" Target="https://podminky.urs.cz/item/CS_URS_2025_02/113107343" TargetMode="External"/><Relationship Id="rId21" Type="http://schemas.openxmlformats.org/officeDocument/2006/relationships/hyperlink" Target="https://podminky.urs.cz/item/CS_URS_2025_02/348171149" TargetMode="External"/><Relationship Id="rId34" Type="http://schemas.openxmlformats.org/officeDocument/2006/relationships/hyperlink" Target="https://podminky.urs.cz/item/CS_URS_2025_02/919735112" TargetMode="External"/><Relationship Id="rId7" Type="http://schemas.openxmlformats.org/officeDocument/2006/relationships/hyperlink" Target="https://podminky.urs.cz/item/CS_URS_2025_02/122251102" TargetMode="External"/><Relationship Id="rId12" Type="http://schemas.openxmlformats.org/officeDocument/2006/relationships/hyperlink" Target="https://podminky.urs.cz/item/CS_URS_2025_02/181951112" TargetMode="External"/><Relationship Id="rId17" Type="http://schemas.openxmlformats.org/officeDocument/2006/relationships/hyperlink" Target="https://podminky.urs.cz/item/CS_URS_2025_02/185851121" TargetMode="External"/><Relationship Id="rId25" Type="http://schemas.openxmlformats.org/officeDocument/2006/relationships/hyperlink" Target="https://podminky.urs.cz/item/CS_URS_2025_02/564972111" TargetMode="External"/><Relationship Id="rId33" Type="http://schemas.openxmlformats.org/officeDocument/2006/relationships/hyperlink" Target="https://podminky.urs.cz/item/CS_URS_2025_02/919731122" TargetMode="External"/><Relationship Id="rId38" Type="http://schemas.openxmlformats.org/officeDocument/2006/relationships/hyperlink" Target="https://podminky.urs.cz/item/CS_URS_2025_02/997221559" TargetMode="External"/><Relationship Id="rId2" Type="http://schemas.openxmlformats.org/officeDocument/2006/relationships/hyperlink" Target="https://podminky.urs.cz/item/CS_URS_2025_02/113107313" TargetMode="External"/><Relationship Id="rId16" Type="http://schemas.openxmlformats.org/officeDocument/2006/relationships/hyperlink" Target="https://podminky.urs.cz/item/CS_URS_2025_02/185803111" TargetMode="External"/><Relationship Id="rId20" Type="http://schemas.openxmlformats.org/officeDocument/2006/relationships/hyperlink" Target="https://podminky.urs.cz/item/CS_URS_2025_02/339921133" TargetMode="External"/><Relationship Id="rId29" Type="http://schemas.openxmlformats.org/officeDocument/2006/relationships/hyperlink" Target="https://podminky.urs.cz/item/CS_URS_2025_02/916131213" TargetMode="External"/><Relationship Id="rId41" Type="http://schemas.openxmlformats.org/officeDocument/2006/relationships/drawing" Target="../drawings/drawing4.xml"/><Relationship Id="rId1" Type="http://schemas.openxmlformats.org/officeDocument/2006/relationships/hyperlink" Target="https://podminky.urs.cz/item/CS_URS_2025_02/113106123" TargetMode="External"/><Relationship Id="rId6" Type="http://schemas.openxmlformats.org/officeDocument/2006/relationships/hyperlink" Target="https://podminky.urs.cz/item/CS_URS_2025_02/121151103" TargetMode="External"/><Relationship Id="rId11" Type="http://schemas.openxmlformats.org/officeDocument/2006/relationships/hyperlink" Target="https://podminky.urs.cz/item/CS_URS_2025_02/181411133" TargetMode="External"/><Relationship Id="rId24" Type="http://schemas.openxmlformats.org/officeDocument/2006/relationships/hyperlink" Target="https://podminky.urs.cz/item/CS_URS_2025_02/564861011" TargetMode="External"/><Relationship Id="rId32" Type="http://schemas.openxmlformats.org/officeDocument/2006/relationships/hyperlink" Target="https://podminky.urs.cz/item/CS_URS_2025_02/919122132" TargetMode="External"/><Relationship Id="rId37" Type="http://schemas.openxmlformats.org/officeDocument/2006/relationships/hyperlink" Target="https://podminky.urs.cz/item/CS_URS_2025_02/997221551" TargetMode="External"/><Relationship Id="rId40" Type="http://schemas.openxmlformats.org/officeDocument/2006/relationships/hyperlink" Target="https://podminky.urs.cz/item/CS_URS_2025_02/998225111" TargetMode="External"/><Relationship Id="rId5" Type="http://schemas.openxmlformats.org/officeDocument/2006/relationships/hyperlink" Target="https://podminky.urs.cz/item/CS_URS_2025_02/113204111" TargetMode="External"/><Relationship Id="rId15" Type="http://schemas.openxmlformats.org/officeDocument/2006/relationships/hyperlink" Target="https://podminky.urs.cz/item/CS_URS_2025_02/184813523" TargetMode="External"/><Relationship Id="rId23" Type="http://schemas.openxmlformats.org/officeDocument/2006/relationships/hyperlink" Target="https://podminky.urs.cz/item/CS_URS_2025_02/564760001" TargetMode="External"/><Relationship Id="rId28" Type="http://schemas.openxmlformats.org/officeDocument/2006/relationships/hyperlink" Target="https://podminky.urs.cz/item/CS_URS_2025_02/596211120" TargetMode="External"/><Relationship Id="rId36" Type="http://schemas.openxmlformats.org/officeDocument/2006/relationships/hyperlink" Target="https://podminky.urs.cz/item/CS_URS_2025_02/966072811" TargetMode="External"/><Relationship Id="rId10" Type="http://schemas.openxmlformats.org/officeDocument/2006/relationships/hyperlink" Target="https://podminky.urs.cz/item/CS_URS_2025_02/181351003" TargetMode="External"/><Relationship Id="rId19" Type="http://schemas.openxmlformats.org/officeDocument/2006/relationships/hyperlink" Target="https://podminky.urs.cz/item/CS_URS_2025_02/339921132" TargetMode="External"/><Relationship Id="rId31" Type="http://schemas.openxmlformats.org/officeDocument/2006/relationships/hyperlink" Target="https://podminky.urs.cz/item/CS_URS_2025_02/916991121" TargetMode="External"/><Relationship Id="rId4" Type="http://schemas.openxmlformats.org/officeDocument/2006/relationships/hyperlink" Target="https://podminky.urs.cz/item/CS_URS_2025_02/113202111" TargetMode="External"/><Relationship Id="rId9" Type="http://schemas.openxmlformats.org/officeDocument/2006/relationships/hyperlink" Target="https://podminky.urs.cz/item/CS_URS_2025_02/171201221" TargetMode="External"/><Relationship Id="rId14" Type="http://schemas.openxmlformats.org/officeDocument/2006/relationships/hyperlink" Target="https://podminky.urs.cz/item/CS_URS_2025_02/183403115" TargetMode="External"/><Relationship Id="rId22" Type="http://schemas.openxmlformats.org/officeDocument/2006/relationships/hyperlink" Target="https://podminky.urs.cz/item/CS_URS_2025_02/564730101" TargetMode="External"/><Relationship Id="rId27" Type="http://schemas.openxmlformats.org/officeDocument/2006/relationships/hyperlink" Target="https://podminky.urs.cz/item/CS_URS_2025_02/577134111" TargetMode="External"/><Relationship Id="rId30" Type="http://schemas.openxmlformats.org/officeDocument/2006/relationships/hyperlink" Target="https://podminky.urs.cz/item/CS_URS_2025_02/916231213" TargetMode="External"/><Relationship Id="rId35" Type="http://schemas.openxmlformats.org/officeDocument/2006/relationships/hyperlink" Target="https://podminky.urs.cz/item/CS_URS_2025_02/96605212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32103000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podminky.urs.cz/item/CS_URS_2025_02/012414000" TargetMode="External"/><Relationship Id="rId1" Type="http://schemas.openxmlformats.org/officeDocument/2006/relationships/hyperlink" Target="https://podminky.urs.cz/item/CS_URS_2025_02/012234000" TargetMode="External"/><Relationship Id="rId6" Type="http://schemas.openxmlformats.org/officeDocument/2006/relationships/hyperlink" Target="https://podminky.urs.cz/item/CS_URS_2025_02/045002000" TargetMode="External"/><Relationship Id="rId5" Type="http://schemas.openxmlformats.org/officeDocument/2006/relationships/hyperlink" Target="https://podminky.urs.cz/item/CS_URS_2025_02/034103000" TargetMode="External"/><Relationship Id="rId4" Type="http://schemas.openxmlformats.org/officeDocument/2006/relationships/hyperlink" Target="https://podminky.urs.cz/item/CS_URS_2025_02/032903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topLeftCell="A4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5" t="s">
        <v>14</v>
      </c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24"/>
      <c r="AL5" s="24"/>
      <c r="AM5" s="24"/>
      <c r="AN5" s="24"/>
      <c r="AO5" s="24"/>
      <c r="AP5" s="24"/>
      <c r="AQ5" s="24"/>
      <c r="AR5" s="22"/>
      <c r="BE5" s="35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57" t="s">
        <v>17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24"/>
      <c r="AL6" s="24"/>
      <c r="AM6" s="24"/>
      <c r="AN6" s="24"/>
      <c r="AO6" s="24"/>
      <c r="AP6" s="24"/>
      <c r="AQ6" s="24"/>
      <c r="AR6" s="22"/>
      <c r="BE6" s="35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53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5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3"/>
      <c r="BS9" s="19" t="s">
        <v>6</v>
      </c>
    </row>
    <row r="10" spans="1:74" s="1" customFormat="1" ht="12" customHeight="1">
      <c r="B10" s="23"/>
      <c r="C10" s="24"/>
      <c r="D10" s="31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5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5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3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27</v>
      </c>
      <c r="AL13" s="24"/>
      <c r="AM13" s="24"/>
      <c r="AN13" s="33" t="s">
        <v>33</v>
      </c>
      <c r="AO13" s="24"/>
      <c r="AP13" s="24"/>
      <c r="AQ13" s="24"/>
      <c r="AR13" s="22"/>
      <c r="BE13" s="353"/>
      <c r="BS13" s="19" t="s">
        <v>6</v>
      </c>
    </row>
    <row r="14" spans="1:74" ht="12.75">
      <c r="B14" s="23"/>
      <c r="C14" s="24"/>
      <c r="D14" s="24"/>
      <c r="E14" s="358" t="s">
        <v>33</v>
      </c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1" t="s">
        <v>30</v>
      </c>
      <c r="AL14" s="24"/>
      <c r="AM14" s="24"/>
      <c r="AN14" s="33" t="s">
        <v>33</v>
      </c>
      <c r="AO14" s="24"/>
      <c r="AP14" s="24"/>
      <c r="AQ14" s="24"/>
      <c r="AR14" s="22"/>
      <c r="BE14" s="35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3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27</v>
      </c>
      <c r="AL16" s="24"/>
      <c r="AM16" s="24"/>
      <c r="AN16" s="29" t="s">
        <v>35</v>
      </c>
      <c r="AO16" s="24"/>
      <c r="AP16" s="24"/>
      <c r="AQ16" s="24"/>
      <c r="AR16" s="22"/>
      <c r="BE16" s="35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30</v>
      </c>
      <c r="AL17" s="24"/>
      <c r="AM17" s="24"/>
      <c r="AN17" s="29" t="s">
        <v>31</v>
      </c>
      <c r="AO17" s="24"/>
      <c r="AP17" s="24"/>
      <c r="AQ17" s="24"/>
      <c r="AR17" s="22"/>
      <c r="BE17" s="353"/>
      <c r="BS17" s="19" t="s">
        <v>37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3"/>
      <c r="BS18" s="19" t="s">
        <v>6</v>
      </c>
    </row>
    <row r="19" spans="1:71" s="1" customFormat="1" ht="12" customHeight="1">
      <c r="B19" s="23"/>
      <c r="C19" s="24"/>
      <c r="D19" s="31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27</v>
      </c>
      <c r="AL19" s="24"/>
      <c r="AM19" s="24"/>
      <c r="AN19" s="29" t="s">
        <v>35</v>
      </c>
      <c r="AO19" s="24"/>
      <c r="AP19" s="24"/>
      <c r="AQ19" s="24"/>
      <c r="AR19" s="22"/>
      <c r="BE19" s="35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30</v>
      </c>
      <c r="AL20" s="24"/>
      <c r="AM20" s="24"/>
      <c r="AN20" s="29" t="s">
        <v>39</v>
      </c>
      <c r="AO20" s="24"/>
      <c r="AP20" s="24"/>
      <c r="AQ20" s="24"/>
      <c r="AR20" s="22"/>
      <c r="BE20" s="353"/>
      <c r="BS20" s="19" t="s">
        <v>37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3"/>
    </row>
    <row r="22" spans="1:71" s="1" customFormat="1" ht="12" customHeight="1">
      <c r="B22" s="23"/>
      <c r="C22" s="24"/>
      <c r="D22" s="31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3"/>
    </row>
    <row r="23" spans="1:71" s="1" customFormat="1" ht="47.25" customHeight="1">
      <c r="B23" s="23"/>
      <c r="C23" s="24"/>
      <c r="D23" s="24"/>
      <c r="E23" s="360" t="s">
        <v>41</v>
      </c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24"/>
      <c r="AP23" s="24"/>
      <c r="AQ23" s="24"/>
      <c r="AR23" s="22"/>
      <c r="BE23" s="35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3"/>
    </row>
    <row r="26" spans="1:71" s="2" customFormat="1" ht="25.9" customHeight="1">
      <c r="A26" s="36"/>
      <c r="B26" s="37"/>
      <c r="C26" s="38"/>
      <c r="D26" s="39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1">
        <f>ROUND(AG54,2)</f>
        <v>0</v>
      </c>
      <c r="AL26" s="362"/>
      <c r="AM26" s="362"/>
      <c r="AN26" s="362"/>
      <c r="AO26" s="362"/>
      <c r="AP26" s="38"/>
      <c r="AQ26" s="38"/>
      <c r="AR26" s="41"/>
      <c r="BE26" s="35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3" t="s">
        <v>43</v>
      </c>
      <c r="M28" s="363"/>
      <c r="N28" s="363"/>
      <c r="O28" s="363"/>
      <c r="P28" s="363"/>
      <c r="Q28" s="38"/>
      <c r="R28" s="38"/>
      <c r="S28" s="38"/>
      <c r="T28" s="38"/>
      <c r="U28" s="38"/>
      <c r="V28" s="38"/>
      <c r="W28" s="363" t="s">
        <v>44</v>
      </c>
      <c r="X28" s="363"/>
      <c r="Y28" s="363"/>
      <c r="Z28" s="363"/>
      <c r="AA28" s="363"/>
      <c r="AB28" s="363"/>
      <c r="AC28" s="363"/>
      <c r="AD28" s="363"/>
      <c r="AE28" s="363"/>
      <c r="AF28" s="38"/>
      <c r="AG28" s="38"/>
      <c r="AH28" s="38"/>
      <c r="AI28" s="38"/>
      <c r="AJ28" s="38"/>
      <c r="AK28" s="363" t="s">
        <v>45</v>
      </c>
      <c r="AL28" s="363"/>
      <c r="AM28" s="363"/>
      <c r="AN28" s="363"/>
      <c r="AO28" s="363"/>
      <c r="AP28" s="38"/>
      <c r="AQ28" s="38"/>
      <c r="AR28" s="41"/>
      <c r="BE28" s="353"/>
    </row>
    <row r="29" spans="1:71" s="3" customFormat="1" ht="14.45" customHeight="1">
      <c r="B29" s="42"/>
      <c r="C29" s="43"/>
      <c r="D29" s="31" t="s">
        <v>46</v>
      </c>
      <c r="E29" s="43"/>
      <c r="F29" s="31" t="s">
        <v>47</v>
      </c>
      <c r="G29" s="43"/>
      <c r="H29" s="43"/>
      <c r="I29" s="43"/>
      <c r="J29" s="43"/>
      <c r="K29" s="43"/>
      <c r="L29" s="366">
        <v>0.21</v>
      </c>
      <c r="M29" s="365"/>
      <c r="N29" s="365"/>
      <c r="O29" s="365"/>
      <c r="P29" s="365"/>
      <c r="Q29" s="43"/>
      <c r="R29" s="43"/>
      <c r="S29" s="43"/>
      <c r="T29" s="43"/>
      <c r="U29" s="43"/>
      <c r="V29" s="43"/>
      <c r="W29" s="364">
        <f>ROUND(AZ54, 2)</f>
        <v>0</v>
      </c>
      <c r="X29" s="365"/>
      <c r="Y29" s="365"/>
      <c r="Z29" s="365"/>
      <c r="AA29" s="365"/>
      <c r="AB29" s="365"/>
      <c r="AC29" s="365"/>
      <c r="AD29" s="365"/>
      <c r="AE29" s="365"/>
      <c r="AF29" s="43"/>
      <c r="AG29" s="43"/>
      <c r="AH29" s="43"/>
      <c r="AI29" s="43"/>
      <c r="AJ29" s="43"/>
      <c r="AK29" s="364">
        <f>ROUND(AV54, 2)</f>
        <v>0</v>
      </c>
      <c r="AL29" s="365"/>
      <c r="AM29" s="365"/>
      <c r="AN29" s="365"/>
      <c r="AO29" s="365"/>
      <c r="AP29" s="43"/>
      <c r="AQ29" s="43"/>
      <c r="AR29" s="44"/>
      <c r="BE29" s="354"/>
    </row>
    <row r="30" spans="1:71" s="3" customFormat="1" ht="14.45" customHeight="1">
      <c r="B30" s="42"/>
      <c r="C30" s="43"/>
      <c r="D30" s="43"/>
      <c r="E30" s="43"/>
      <c r="F30" s="31" t="s">
        <v>48</v>
      </c>
      <c r="G30" s="43"/>
      <c r="H30" s="43"/>
      <c r="I30" s="43"/>
      <c r="J30" s="43"/>
      <c r="K30" s="43"/>
      <c r="L30" s="366">
        <v>0.12</v>
      </c>
      <c r="M30" s="365"/>
      <c r="N30" s="365"/>
      <c r="O30" s="365"/>
      <c r="P30" s="365"/>
      <c r="Q30" s="43"/>
      <c r="R30" s="43"/>
      <c r="S30" s="43"/>
      <c r="T30" s="43"/>
      <c r="U30" s="43"/>
      <c r="V30" s="43"/>
      <c r="W30" s="364">
        <f>ROUND(BA54, 2)</f>
        <v>0</v>
      </c>
      <c r="X30" s="365"/>
      <c r="Y30" s="365"/>
      <c r="Z30" s="365"/>
      <c r="AA30" s="365"/>
      <c r="AB30" s="365"/>
      <c r="AC30" s="365"/>
      <c r="AD30" s="365"/>
      <c r="AE30" s="365"/>
      <c r="AF30" s="43"/>
      <c r="AG30" s="43"/>
      <c r="AH30" s="43"/>
      <c r="AI30" s="43"/>
      <c r="AJ30" s="43"/>
      <c r="AK30" s="364">
        <f>ROUND(AW54, 2)</f>
        <v>0</v>
      </c>
      <c r="AL30" s="365"/>
      <c r="AM30" s="365"/>
      <c r="AN30" s="365"/>
      <c r="AO30" s="365"/>
      <c r="AP30" s="43"/>
      <c r="AQ30" s="43"/>
      <c r="AR30" s="44"/>
      <c r="BE30" s="354"/>
    </row>
    <row r="31" spans="1:71" s="3" customFormat="1" ht="14.45" hidden="1" customHeight="1">
      <c r="B31" s="42"/>
      <c r="C31" s="43"/>
      <c r="D31" s="43"/>
      <c r="E31" s="43"/>
      <c r="F31" s="31" t="s">
        <v>49</v>
      </c>
      <c r="G31" s="43"/>
      <c r="H31" s="43"/>
      <c r="I31" s="43"/>
      <c r="J31" s="43"/>
      <c r="K31" s="43"/>
      <c r="L31" s="366">
        <v>0.21</v>
      </c>
      <c r="M31" s="365"/>
      <c r="N31" s="365"/>
      <c r="O31" s="365"/>
      <c r="P31" s="365"/>
      <c r="Q31" s="43"/>
      <c r="R31" s="43"/>
      <c r="S31" s="43"/>
      <c r="T31" s="43"/>
      <c r="U31" s="43"/>
      <c r="V31" s="43"/>
      <c r="W31" s="364">
        <f>ROUND(BB54, 2)</f>
        <v>0</v>
      </c>
      <c r="X31" s="365"/>
      <c r="Y31" s="365"/>
      <c r="Z31" s="365"/>
      <c r="AA31" s="365"/>
      <c r="AB31" s="365"/>
      <c r="AC31" s="365"/>
      <c r="AD31" s="365"/>
      <c r="AE31" s="365"/>
      <c r="AF31" s="43"/>
      <c r="AG31" s="43"/>
      <c r="AH31" s="43"/>
      <c r="AI31" s="43"/>
      <c r="AJ31" s="43"/>
      <c r="AK31" s="364">
        <v>0</v>
      </c>
      <c r="AL31" s="365"/>
      <c r="AM31" s="365"/>
      <c r="AN31" s="365"/>
      <c r="AO31" s="365"/>
      <c r="AP31" s="43"/>
      <c r="AQ31" s="43"/>
      <c r="AR31" s="44"/>
      <c r="BE31" s="354"/>
    </row>
    <row r="32" spans="1:71" s="3" customFormat="1" ht="14.45" hidden="1" customHeight="1">
      <c r="B32" s="42"/>
      <c r="C32" s="43"/>
      <c r="D32" s="43"/>
      <c r="E32" s="43"/>
      <c r="F32" s="31" t="s">
        <v>50</v>
      </c>
      <c r="G32" s="43"/>
      <c r="H32" s="43"/>
      <c r="I32" s="43"/>
      <c r="J32" s="43"/>
      <c r="K32" s="43"/>
      <c r="L32" s="366">
        <v>0.12</v>
      </c>
      <c r="M32" s="365"/>
      <c r="N32" s="365"/>
      <c r="O32" s="365"/>
      <c r="P32" s="365"/>
      <c r="Q32" s="43"/>
      <c r="R32" s="43"/>
      <c r="S32" s="43"/>
      <c r="T32" s="43"/>
      <c r="U32" s="43"/>
      <c r="V32" s="43"/>
      <c r="W32" s="364">
        <f>ROUND(BC54, 2)</f>
        <v>0</v>
      </c>
      <c r="X32" s="365"/>
      <c r="Y32" s="365"/>
      <c r="Z32" s="365"/>
      <c r="AA32" s="365"/>
      <c r="AB32" s="365"/>
      <c r="AC32" s="365"/>
      <c r="AD32" s="365"/>
      <c r="AE32" s="365"/>
      <c r="AF32" s="43"/>
      <c r="AG32" s="43"/>
      <c r="AH32" s="43"/>
      <c r="AI32" s="43"/>
      <c r="AJ32" s="43"/>
      <c r="AK32" s="364">
        <v>0</v>
      </c>
      <c r="AL32" s="365"/>
      <c r="AM32" s="365"/>
      <c r="AN32" s="365"/>
      <c r="AO32" s="365"/>
      <c r="AP32" s="43"/>
      <c r="AQ32" s="43"/>
      <c r="AR32" s="44"/>
      <c r="BE32" s="354"/>
    </row>
    <row r="33" spans="1:57" s="3" customFormat="1" ht="14.45" hidden="1" customHeight="1">
      <c r="B33" s="42"/>
      <c r="C33" s="43"/>
      <c r="D33" s="43"/>
      <c r="E33" s="43"/>
      <c r="F33" s="31" t="s">
        <v>51</v>
      </c>
      <c r="G33" s="43"/>
      <c r="H33" s="43"/>
      <c r="I33" s="43"/>
      <c r="J33" s="43"/>
      <c r="K33" s="43"/>
      <c r="L33" s="366">
        <v>0</v>
      </c>
      <c r="M33" s="365"/>
      <c r="N33" s="365"/>
      <c r="O33" s="365"/>
      <c r="P33" s="365"/>
      <c r="Q33" s="43"/>
      <c r="R33" s="43"/>
      <c r="S33" s="43"/>
      <c r="T33" s="43"/>
      <c r="U33" s="43"/>
      <c r="V33" s="43"/>
      <c r="W33" s="364">
        <f>ROUND(BD54, 2)</f>
        <v>0</v>
      </c>
      <c r="X33" s="365"/>
      <c r="Y33" s="365"/>
      <c r="Z33" s="365"/>
      <c r="AA33" s="365"/>
      <c r="AB33" s="365"/>
      <c r="AC33" s="365"/>
      <c r="AD33" s="365"/>
      <c r="AE33" s="365"/>
      <c r="AF33" s="43"/>
      <c r="AG33" s="43"/>
      <c r="AH33" s="43"/>
      <c r="AI33" s="43"/>
      <c r="AJ33" s="43"/>
      <c r="AK33" s="364">
        <v>0</v>
      </c>
      <c r="AL33" s="365"/>
      <c r="AM33" s="365"/>
      <c r="AN33" s="365"/>
      <c r="AO33" s="365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52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53</v>
      </c>
      <c r="U35" s="47"/>
      <c r="V35" s="47"/>
      <c r="W35" s="47"/>
      <c r="X35" s="370" t="s">
        <v>54</v>
      </c>
      <c r="Y35" s="368"/>
      <c r="Z35" s="368"/>
      <c r="AA35" s="368"/>
      <c r="AB35" s="368"/>
      <c r="AC35" s="47"/>
      <c r="AD35" s="47"/>
      <c r="AE35" s="47"/>
      <c r="AF35" s="47"/>
      <c r="AG35" s="47"/>
      <c r="AH35" s="47"/>
      <c r="AI35" s="47"/>
      <c r="AJ35" s="47"/>
      <c r="AK35" s="367">
        <f>SUM(AK26:AK33)</f>
        <v>0</v>
      </c>
      <c r="AL35" s="368"/>
      <c r="AM35" s="368"/>
      <c r="AN35" s="368"/>
      <c r="AO35" s="369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953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2" t="str">
        <f>K6</f>
        <v>Středisko záchranné služby ve Stříbře - přístavba garážových stání</v>
      </c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58"/>
      <c r="AL45" s="58"/>
      <c r="AM45" s="58"/>
      <c r="AN45" s="58"/>
      <c r="AO45" s="58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Stříbro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24</v>
      </c>
      <c r="AJ47" s="38"/>
      <c r="AK47" s="38"/>
      <c r="AL47" s="38"/>
      <c r="AM47" s="334" t="str">
        <f>IF(AN8= "","",AN8)</f>
        <v>15. 12. 2025</v>
      </c>
      <c r="AN47" s="334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26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Zdravotnická záchranná služba Plzeňského kraje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34</v>
      </c>
      <c r="AJ49" s="38"/>
      <c r="AK49" s="38"/>
      <c r="AL49" s="38"/>
      <c r="AM49" s="335" t="str">
        <f>IF(E17="","",E17)</f>
        <v>Ing. Jiří Červený</v>
      </c>
      <c r="AN49" s="336"/>
      <c r="AO49" s="336"/>
      <c r="AP49" s="336"/>
      <c r="AQ49" s="38"/>
      <c r="AR49" s="41"/>
      <c r="AS49" s="337" t="s">
        <v>56</v>
      </c>
      <c r="AT49" s="33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32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38</v>
      </c>
      <c r="AJ50" s="38"/>
      <c r="AK50" s="38"/>
      <c r="AL50" s="38"/>
      <c r="AM50" s="335" t="str">
        <f>IF(E20="","",E20)</f>
        <v>Ing. Jiří Červený</v>
      </c>
      <c r="AN50" s="336"/>
      <c r="AO50" s="336"/>
      <c r="AP50" s="336"/>
      <c r="AQ50" s="38"/>
      <c r="AR50" s="41"/>
      <c r="AS50" s="339"/>
      <c r="AT50" s="34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1"/>
      <c r="AT51" s="34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3" t="s">
        <v>57</v>
      </c>
      <c r="D52" s="344"/>
      <c r="E52" s="344"/>
      <c r="F52" s="344"/>
      <c r="G52" s="344"/>
      <c r="H52" s="68"/>
      <c r="I52" s="346" t="s">
        <v>58</v>
      </c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5" t="s">
        <v>59</v>
      </c>
      <c r="AH52" s="344"/>
      <c r="AI52" s="344"/>
      <c r="AJ52" s="344"/>
      <c r="AK52" s="344"/>
      <c r="AL52" s="344"/>
      <c r="AM52" s="344"/>
      <c r="AN52" s="346" t="s">
        <v>60</v>
      </c>
      <c r="AO52" s="344"/>
      <c r="AP52" s="344"/>
      <c r="AQ52" s="69" t="s">
        <v>61</v>
      </c>
      <c r="AR52" s="41"/>
      <c r="AS52" s="70" t="s">
        <v>62</v>
      </c>
      <c r="AT52" s="71" t="s">
        <v>63</v>
      </c>
      <c r="AU52" s="71" t="s">
        <v>64</v>
      </c>
      <c r="AV52" s="71" t="s">
        <v>65</v>
      </c>
      <c r="AW52" s="71" t="s">
        <v>66</v>
      </c>
      <c r="AX52" s="71" t="s">
        <v>67</v>
      </c>
      <c r="AY52" s="71" t="s">
        <v>68</v>
      </c>
      <c r="AZ52" s="71" t="s">
        <v>69</v>
      </c>
      <c r="BA52" s="71" t="s">
        <v>70</v>
      </c>
      <c r="BB52" s="71" t="s">
        <v>71</v>
      </c>
      <c r="BC52" s="71" t="s">
        <v>72</v>
      </c>
      <c r="BD52" s="72" t="s">
        <v>73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74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0">
        <f>ROUND(SUM(AG55:AG58),2)</f>
        <v>0</v>
      </c>
      <c r="AH54" s="350"/>
      <c r="AI54" s="350"/>
      <c r="AJ54" s="350"/>
      <c r="AK54" s="350"/>
      <c r="AL54" s="350"/>
      <c r="AM54" s="350"/>
      <c r="AN54" s="351">
        <f>SUM(AG54,AT54)</f>
        <v>0</v>
      </c>
      <c r="AO54" s="351"/>
      <c r="AP54" s="351"/>
      <c r="AQ54" s="80" t="s">
        <v>31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75</v>
      </c>
      <c r="BT54" s="86" t="s">
        <v>76</v>
      </c>
      <c r="BU54" s="87" t="s">
        <v>77</v>
      </c>
      <c r="BV54" s="86" t="s">
        <v>78</v>
      </c>
      <c r="BW54" s="86" t="s">
        <v>5</v>
      </c>
      <c r="BX54" s="86" t="s">
        <v>79</v>
      </c>
      <c r="CL54" s="86" t="s">
        <v>19</v>
      </c>
    </row>
    <row r="55" spans="1:91" s="7" customFormat="1" ht="16.5" customHeight="1">
      <c r="A55" s="88" t="s">
        <v>80</v>
      </c>
      <c r="B55" s="89"/>
      <c r="C55" s="90"/>
      <c r="D55" s="347" t="s">
        <v>81</v>
      </c>
      <c r="E55" s="347"/>
      <c r="F55" s="347"/>
      <c r="G55" s="347"/>
      <c r="H55" s="347"/>
      <c r="I55" s="91"/>
      <c r="J55" s="347" t="s">
        <v>82</v>
      </c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8">
        <f>'001 - Přístavba garáže'!J30</f>
        <v>0</v>
      </c>
      <c r="AH55" s="349"/>
      <c r="AI55" s="349"/>
      <c r="AJ55" s="349"/>
      <c r="AK55" s="349"/>
      <c r="AL55" s="349"/>
      <c r="AM55" s="349"/>
      <c r="AN55" s="348">
        <f>SUM(AG55,AT55)</f>
        <v>0</v>
      </c>
      <c r="AO55" s="349"/>
      <c r="AP55" s="349"/>
      <c r="AQ55" s="92" t="s">
        <v>83</v>
      </c>
      <c r="AR55" s="93"/>
      <c r="AS55" s="94">
        <v>0</v>
      </c>
      <c r="AT55" s="95">
        <f>ROUND(SUM(AV55:AW55),2)</f>
        <v>0</v>
      </c>
      <c r="AU55" s="96">
        <f>'001 - Přístavba garáže'!P108</f>
        <v>0</v>
      </c>
      <c r="AV55" s="95">
        <f>'001 - Přístavba garáže'!J33</f>
        <v>0</v>
      </c>
      <c r="AW55" s="95">
        <f>'001 - Přístavba garáže'!J34</f>
        <v>0</v>
      </c>
      <c r="AX55" s="95">
        <f>'001 - Přístavba garáže'!J35</f>
        <v>0</v>
      </c>
      <c r="AY55" s="95">
        <f>'001 - Přístavba garáže'!J36</f>
        <v>0</v>
      </c>
      <c r="AZ55" s="95">
        <f>'001 - Přístavba garáže'!F33</f>
        <v>0</v>
      </c>
      <c r="BA55" s="95">
        <f>'001 - Přístavba garáže'!F34</f>
        <v>0</v>
      </c>
      <c r="BB55" s="95">
        <f>'001 - Přístavba garáže'!F35</f>
        <v>0</v>
      </c>
      <c r="BC55" s="95">
        <f>'001 - Přístavba garáže'!F36</f>
        <v>0</v>
      </c>
      <c r="BD55" s="97">
        <f>'001 - Přístavba garáže'!F37</f>
        <v>0</v>
      </c>
      <c r="BT55" s="98" t="s">
        <v>84</v>
      </c>
      <c r="BV55" s="98" t="s">
        <v>78</v>
      </c>
      <c r="BW55" s="98" t="s">
        <v>85</v>
      </c>
      <c r="BX55" s="98" t="s">
        <v>5</v>
      </c>
      <c r="CL55" s="98" t="s">
        <v>19</v>
      </c>
      <c r="CM55" s="98" t="s">
        <v>86</v>
      </c>
    </row>
    <row r="56" spans="1:91" s="7" customFormat="1" ht="16.5" customHeight="1">
      <c r="A56" s="88" t="s">
        <v>80</v>
      </c>
      <c r="B56" s="89"/>
      <c r="C56" s="90"/>
      <c r="D56" s="347" t="s">
        <v>87</v>
      </c>
      <c r="E56" s="347"/>
      <c r="F56" s="347"/>
      <c r="G56" s="347"/>
      <c r="H56" s="347"/>
      <c r="I56" s="91"/>
      <c r="J56" s="347" t="s">
        <v>88</v>
      </c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8">
        <f>'002 - Venkovní kanalizace...'!J30</f>
        <v>0</v>
      </c>
      <c r="AH56" s="349"/>
      <c r="AI56" s="349"/>
      <c r="AJ56" s="349"/>
      <c r="AK56" s="349"/>
      <c r="AL56" s="349"/>
      <c r="AM56" s="349"/>
      <c r="AN56" s="348">
        <f>SUM(AG56,AT56)</f>
        <v>0</v>
      </c>
      <c r="AO56" s="349"/>
      <c r="AP56" s="349"/>
      <c r="AQ56" s="92" t="s">
        <v>83</v>
      </c>
      <c r="AR56" s="93"/>
      <c r="AS56" s="94">
        <v>0</v>
      </c>
      <c r="AT56" s="95">
        <f>ROUND(SUM(AV56:AW56),2)</f>
        <v>0</v>
      </c>
      <c r="AU56" s="96">
        <f>'002 - Venkovní kanalizace...'!P84</f>
        <v>0</v>
      </c>
      <c r="AV56" s="95">
        <f>'002 - Venkovní kanalizace...'!J33</f>
        <v>0</v>
      </c>
      <c r="AW56" s="95">
        <f>'002 - Venkovní kanalizace...'!J34</f>
        <v>0</v>
      </c>
      <c r="AX56" s="95">
        <f>'002 - Venkovní kanalizace...'!J35</f>
        <v>0</v>
      </c>
      <c r="AY56" s="95">
        <f>'002 - Venkovní kanalizace...'!J36</f>
        <v>0</v>
      </c>
      <c r="AZ56" s="95">
        <f>'002 - Venkovní kanalizace...'!F33</f>
        <v>0</v>
      </c>
      <c r="BA56" s="95">
        <f>'002 - Venkovní kanalizace...'!F34</f>
        <v>0</v>
      </c>
      <c r="BB56" s="95">
        <f>'002 - Venkovní kanalizace...'!F35</f>
        <v>0</v>
      </c>
      <c r="BC56" s="95">
        <f>'002 - Venkovní kanalizace...'!F36</f>
        <v>0</v>
      </c>
      <c r="BD56" s="97">
        <f>'002 - Venkovní kanalizace...'!F37</f>
        <v>0</v>
      </c>
      <c r="BT56" s="98" t="s">
        <v>84</v>
      </c>
      <c r="BV56" s="98" t="s">
        <v>78</v>
      </c>
      <c r="BW56" s="98" t="s">
        <v>89</v>
      </c>
      <c r="BX56" s="98" t="s">
        <v>5</v>
      </c>
      <c r="CL56" s="98" t="s">
        <v>19</v>
      </c>
      <c r="CM56" s="98" t="s">
        <v>86</v>
      </c>
    </row>
    <row r="57" spans="1:91" s="7" customFormat="1" ht="16.5" customHeight="1">
      <c r="A57" s="88" t="s">
        <v>80</v>
      </c>
      <c r="B57" s="89"/>
      <c r="C57" s="90"/>
      <c r="D57" s="347" t="s">
        <v>90</v>
      </c>
      <c r="E57" s="347"/>
      <c r="F57" s="347"/>
      <c r="G57" s="347"/>
      <c r="H57" s="347"/>
      <c r="I57" s="91"/>
      <c r="J57" s="347" t="s">
        <v>91</v>
      </c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8">
        <f>'003 - Zpevněné plochy'!J30</f>
        <v>0</v>
      </c>
      <c r="AH57" s="349"/>
      <c r="AI57" s="349"/>
      <c r="AJ57" s="349"/>
      <c r="AK57" s="349"/>
      <c r="AL57" s="349"/>
      <c r="AM57" s="349"/>
      <c r="AN57" s="348">
        <f>SUM(AG57,AT57)</f>
        <v>0</v>
      </c>
      <c r="AO57" s="349"/>
      <c r="AP57" s="349"/>
      <c r="AQ57" s="92" t="s">
        <v>83</v>
      </c>
      <c r="AR57" s="93"/>
      <c r="AS57" s="94">
        <v>0</v>
      </c>
      <c r="AT57" s="95">
        <f>ROUND(SUM(AV57:AW57),2)</f>
        <v>0</v>
      </c>
      <c r="AU57" s="96">
        <f>'003 - Zpevněné plochy'!P86</f>
        <v>0</v>
      </c>
      <c r="AV57" s="95">
        <f>'003 - Zpevněné plochy'!J33</f>
        <v>0</v>
      </c>
      <c r="AW57" s="95">
        <f>'003 - Zpevněné plochy'!J34</f>
        <v>0</v>
      </c>
      <c r="AX57" s="95">
        <f>'003 - Zpevněné plochy'!J35</f>
        <v>0</v>
      </c>
      <c r="AY57" s="95">
        <f>'003 - Zpevněné plochy'!J36</f>
        <v>0</v>
      </c>
      <c r="AZ57" s="95">
        <f>'003 - Zpevněné plochy'!F33</f>
        <v>0</v>
      </c>
      <c r="BA57" s="95">
        <f>'003 - Zpevněné plochy'!F34</f>
        <v>0</v>
      </c>
      <c r="BB57" s="95">
        <f>'003 - Zpevněné plochy'!F35</f>
        <v>0</v>
      </c>
      <c r="BC57" s="95">
        <f>'003 - Zpevněné plochy'!F36</f>
        <v>0</v>
      </c>
      <c r="BD57" s="97">
        <f>'003 - Zpevněné plochy'!F37</f>
        <v>0</v>
      </c>
      <c r="BT57" s="98" t="s">
        <v>84</v>
      </c>
      <c r="BV57" s="98" t="s">
        <v>78</v>
      </c>
      <c r="BW57" s="98" t="s">
        <v>92</v>
      </c>
      <c r="BX57" s="98" t="s">
        <v>5</v>
      </c>
      <c r="CL57" s="98" t="s">
        <v>19</v>
      </c>
      <c r="CM57" s="98" t="s">
        <v>86</v>
      </c>
    </row>
    <row r="58" spans="1:91" s="7" customFormat="1" ht="16.5" customHeight="1">
      <c r="A58" s="88" t="s">
        <v>80</v>
      </c>
      <c r="B58" s="89"/>
      <c r="C58" s="90"/>
      <c r="D58" s="347" t="s">
        <v>93</v>
      </c>
      <c r="E58" s="347"/>
      <c r="F58" s="347"/>
      <c r="G58" s="347"/>
      <c r="H58" s="347"/>
      <c r="I58" s="91"/>
      <c r="J58" s="347" t="s">
        <v>94</v>
      </c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8">
        <f>'004 - VRN'!J30</f>
        <v>0</v>
      </c>
      <c r="AH58" s="349"/>
      <c r="AI58" s="349"/>
      <c r="AJ58" s="349"/>
      <c r="AK58" s="349"/>
      <c r="AL58" s="349"/>
      <c r="AM58" s="349"/>
      <c r="AN58" s="348">
        <f>SUM(AG58,AT58)</f>
        <v>0</v>
      </c>
      <c r="AO58" s="349"/>
      <c r="AP58" s="349"/>
      <c r="AQ58" s="92" t="s">
        <v>83</v>
      </c>
      <c r="AR58" s="93"/>
      <c r="AS58" s="99">
        <v>0</v>
      </c>
      <c r="AT58" s="100">
        <f>ROUND(SUM(AV58:AW58),2)</f>
        <v>0</v>
      </c>
      <c r="AU58" s="101">
        <f>'004 - VRN'!P83</f>
        <v>0</v>
      </c>
      <c r="AV58" s="100">
        <f>'004 - VRN'!J33</f>
        <v>0</v>
      </c>
      <c r="AW58" s="100">
        <f>'004 - VRN'!J34</f>
        <v>0</v>
      </c>
      <c r="AX58" s="100">
        <f>'004 - VRN'!J35</f>
        <v>0</v>
      </c>
      <c r="AY58" s="100">
        <f>'004 - VRN'!J36</f>
        <v>0</v>
      </c>
      <c r="AZ58" s="100">
        <f>'004 - VRN'!F33</f>
        <v>0</v>
      </c>
      <c r="BA58" s="100">
        <f>'004 - VRN'!F34</f>
        <v>0</v>
      </c>
      <c r="BB58" s="100">
        <f>'004 - VRN'!F35</f>
        <v>0</v>
      </c>
      <c r="BC58" s="100">
        <f>'004 - VRN'!F36</f>
        <v>0</v>
      </c>
      <c r="BD58" s="102">
        <f>'004 - VRN'!F37</f>
        <v>0</v>
      </c>
      <c r="BT58" s="98" t="s">
        <v>84</v>
      </c>
      <c r="BV58" s="98" t="s">
        <v>78</v>
      </c>
      <c r="BW58" s="98" t="s">
        <v>95</v>
      </c>
      <c r="BX58" s="98" t="s">
        <v>5</v>
      </c>
      <c r="CL58" s="98" t="s">
        <v>19</v>
      </c>
      <c r="CM58" s="98" t="s">
        <v>86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qR+GGxKku/nHbnUlfTMKVnU4FNDh6aDP2TP9PY9fL+Jtz7Ii1D0SB+bP8oAswciQngKqMCmt7s82HoSQO9DBWg==" saltValue="vQeBaQj5sI3p1nZbdkk3jWzbxde9P8vwa7+f26J9NDhgJbPmDD4Lv/6uquFgrvW6wzRH6dlGNjRjv76FXtMB3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J45"/>
    <mergeCell ref="AM47:AN47"/>
    <mergeCell ref="AM49:AP49"/>
    <mergeCell ref="AS49:AT51"/>
    <mergeCell ref="AM50:AP50"/>
  </mergeCells>
  <hyperlinks>
    <hyperlink ref="A55" location="'001 - Přístavba garáže'!C2" display="/"/>
    <hyperlink ref="A56" location="'002 - Venkovní kanalizace...'!C2" display="/"/>
    <hyperlink ref="A57" location="'003 - Zpevněné plochy'!C2" display="/"/>
    <hyperlink ref="A58" location="'004 - VRN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96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zakázky'!K6</f>
        <v>Středisko záchranné služby ve Stříbře - přístavba garážových stání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98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99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zakázky'!AN8</f>
        <v>15. 12. 2025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28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29</v>
      </c>
      <c r="F15" s="36"/>
      <c r="G15" s="36"/>
      <c r="H15" s="36"/>
      <c r="I15" s="107" t="s">
        <v>30</v>
      </c>
      <c r="J15" s="109" t="s">
        <v>31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zakázky'!AN13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zakázky'!E14</f>
        <v>Vyplň údaj</v>
      </c>
      <c r="F18" s="377"/>
      <c r="G18" s="377"/>
      <c r="H18" s="377"/>
      <c r="I18" s="107" t="s">
        <v>30</v>
      </c>
      <c r="J18" s="32" t="str">
        <f>'Rekapitulace zakázky'!AN14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31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30</v>
      </c>
      <c r="J24" s="109" t="s">
        <v>39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31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ROUND(J108,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ROUND((SUM(BE108:BE1893)),  2)</f>
        <v>0</v>
      </c>
      <c r="G33" s="36"/>
      <c r="H33" s="36"/>
      <c r="I33" s="120">
        <v>0.21</v>
      </c>
      <c r="J33" s="119">
        <f>ROUND(((SUM(BE108:BE1893))*I33),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ROUND((SUM(BF108:BF1893)),  2)</f>
        <v>0</v>
      </c>
      <c r="G34" s="36"/>
      <c r="H34" s="36"/>
      <c r="I34" s="120">
        <v>0.12</v>
      </c>
      <c r="J34" s="119">
        <f>ROUND(((SUM(BF108:BF1893))*I34),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ROUND((SUM(BG108:BG1893)),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ROUND((SUM(BH108:BH1893)),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ROUND((SUM(BI108:BI1893)),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Středisko záchranné služby ve Stříbře - přístavba garážových stání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001 - Přístavba garáže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Stříbro</v>
      </c>
      <c r="G52" s="38"/>
      <c r="H52" s="38"/>
      <c r="I52" s="31" t="s">
        <v>24</v>
      </c>
      <c r="J52" s="61" t="str">
        <f>IF(J12="","",J12)</f>
        <v>15. 12. 2025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26</v>
      </c>
      <c r="D54" s="38"/>
      <c r="E54" s="38"/>
      <c r="F54" s="29" t="str">
        <f>E15</f>
        <v>Zdravotnická záchranná služba Plzeňského kraje</v>
      </c>
      <c r="G54" s="38"/>
      <c r="H54" s="38"/>
      <c r="I54" s="31" t="s">
        <v>34</v>
      </c>
      <c r="J54" s="34" t="str">
        <f>E21</f>
        <v>Ing. Jiří Červený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Ing. Jiří Červený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J108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104</v>
      </c>
      <c r="E60" s="139"/>
      <c r="F60" s="139"/>
      <c r="G60" s="139"/>
      <c r="H60" s="139"/>
      <c r="I60" s="139"/>
      <c r="J60" s="140">
        <f>J109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105</v>
      </c>
      <c r="E61" s="145"/>
      <c r="F61" s="145"/>
      <c r="G61" s="145"/>
      <c r="H61" s="145"/>
      <c r="I61" s="145"/>
      <c r="J61" s="146">
        <f>J110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106</v>
      </c>
      <c r="E62" s="145"/>
      <c r="F62" s="145"/>
      <c r="G62" s="145"/>
      <c r="H62" s="145"/>
      <c r="I62" s="145"/>
      <c r="J62" s="146">
        <f>J220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107</v>
      </c>
      <c r="E63" s="145"/>
      <c r="F63" s="145"/>
      <c r="G63" s="145"/>
      <c r="H63" s="145"/>
      <c r="I63" s="145"/>
      <c r="J63" s="146">
        <f>J285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108</v>
      </c>
      <c r="E64" s="145"/>
      <c r="F64" s="145"/>
      <c r="G64" s="145"/>
      <c r="H64" s="145"/>
      <c r="I64" s="145"/>
      <c r="J64" s="146">
        <f>J364</f>
        <v>0</v>
      </c>
      <c r="K64" s="143"/>
      <c r="L64" s="147"/>
    </row>
    <row r="65" spans="2:12" s="10" customFormat="1" ht="19.899999999999999" customHeight="1">
      <c r="B65" s="142"/>
      <c r="C65" s="143"/>
      <c r="D65" s="144" t="s">
        <v>109</v>
      </c>
      <c r="E65" s="145"/>
      <c r="F65" s="145"/>
      <c r="G65" s="145"/>
      <c r="H65" s="145"/>
      <c r="I65" s="145"/>
      <c r="J65" s="146">
        <f>J406</f>
        <v>0</v>
      </c>
      <c r="K65" s="143"/>
      <c r="L65" s="147"/>
    </row>
    <row r="66" spans="2:12" s="10" customFormat="1" ht="19.899999999999999" customHeight="1">
      <c r="B66" s="142"/>
      <c r="C66" s="143"/>
      <c r="D66" s="144" t="s">
        <v>110</v>
      </c>
      <c r="E66" s="145"/>
      <c r="F66" s="145"/>
      <c r="G66" s="145"/>
      <c r="H66" s="145"/>
      <c r="I66" s="145"/>
      <c r="J66" s="146">
        <f>J796</f>
        <v>0</v>
      </c>
      <c r="K66" s="143"/>
      <c r="L66" s="147"/>
    </row>
    <row r="67" spans="2:12" s="10" customFormat="1" ht="19.899999999999999" customHeight="1">
      <c r="B67" s="142"/>
      <c r="C67" s="143"/>
      <c r="D67" s="144" t="s">
        <v>111</v>
      </c>
      <c r="E67" s="145"/>
      <c r="F67" s="145"/>
      <c r="G67" s="145"/>
      <c r="H67" s="145"/>
      <c r="I67" s="145"/>
      <c r="J67" s="146">
        <f>J894</f>
        <v>0</v>
      </c>
      <c r="K67" s="143"/>
      <c r="L67" s="147"/>
    </row>
    <row r="68" spans="2:12" s="10" customFormat="1" ht="19.899999999999999" customHeight="1">
      <c r="B68" s="142"/>
      <c r="C68" s="143"/>
      <c r="D68" s="144" t="s">
        <v>112</v>
      </c>
      <c r="E68" s="145"/>
      <c r="F68" s="145"/>
      <c r="G68" s="145"/>
      <c r="H68" s="145"/>
      <c r="I68" s="145"/>
      <c r="J68" s="146">
        <f>J911</f>
        <v>0</v>
      </c>
      <c r="K68" s="143"/>
      <c r="L68" s="147"/>
    </row>
    <row r="69" spans="2:12" s="9" customFormat="1" ht="24.95" customHeight="1">
      <c r="B69" s="136"/>
      <c r="C69" s="137"/>
      <c r="D69" s="138" t="s">
        <v>113</v>
      </c>
      <c r="E69" s="139"/>
      <c r="F69" s="139"/>
      <c r="G69" s="139"/>
      <c r="H69" s="139"/>
      <c r="I69" s="139"/>
      <c r="J69" s="140">
        <f>J918</f>
        <v>0</v>
      </c>
      <c r="K69" s="137"/>
      <c r="L69" s="141"/>
    </row>
    <row r="70" spans="2:12" s="10" customFormat="1" ht="19.899999999999999" customHeight="1">
      <c r="B70" s="142"/>
      <c r="C70" s="143"/>
      <c r="D70" s="144" t="s">
        <v>114</v>
      </c>
      <c r="E70" s="145"/>
      <c r="F70" s="145"/>
      <c r="G70" s="145"/>
      <c r="H70" s="145"/>
      <c r="I70" s="145"/>
      <c r="J70" s="146">
        <f>J919</f>
        <v>0</v>
      </c>
      <c r="K70" s="143"/>
      <c r="L70" s="147"/>
    </row>
    <row r="71" spans="2:12" s="10" customFormat="1" ht="19.899999999999999" customHeight="1">
      <c r="B71" s="142"/>
      <c r="C71" s="143"/>
      <c r="D71" s="144" t="s">
        <v>115</v>
      </c>
      <c r="E71" s="145"/>
      <c r="F71" s="145"/>
      <c r="G71" s="145"/>
      <c r="H71" s="145"/>
      <c r="I71" s="145"/>
      <c r="J71" s="146">
        <f>J995</f>
        <v>0</v>
      </c>
      <c r="K71" s="143"/>
      <c r="L71" s="147"/>
    </row>
    <row r="72" spans="2:12" s="10" customFormat="1" ht="19.899999999999999" customHeight="1">
      <c r="B72" s="142"/>
      <c r="C72" s="143"/>
      <c r="D72" s="144" t="s">
        <v>116</v>
      </c>
      <c r="E72" s="145"/>
      <c r="F72" s="145"/>
      <c r="G72" s="145"/>
      <c r="H72" s="145"/>
      <c r="I72" s="145"/>
      <c r="J72" s="146">
        <f>J1078</f>
        <v>0</v>
      </c>
      <c r="K72" s="143"/>
      <c r="L72" s="147"/>
    </row>
    <row r="73" spans="2:12" s="10" customFormat="1" ht="19.899999999999999" customHeight="1">
      <c r="B73" s="142"/>
      <c r="C73" s="143"/>
      <c r="D73" s="144" t="s">
        <v>117</v>
      </c>
      <c r="E73" s="145"/>
      <c r="F73" s="145"/>
      <c r="G73" s="145"/>
      <c r="H73" s="145"/>
      <c r="I73" s="145"/>
      <c r="J73" s="146">
        <f>J1120</f>
        <v>0</v>
      </c>
      <c r="K73" s="143"/>
      <c r="L73" s="147"/>
    </row>
    <row r="74" spans="2:12" s="10" customFormat="1" ht="19.899999999999999" customHeight="1">
      <c r="B74" s="142"/>
      <c r="C74" s="143"/>
      <c r="D74" s="144" t="s">
        <v>118</v>
      </c>
      <c r="E74" s="145"/>
      <c r="F74" s="145"/>
      <c r="G74" s="145"/>
      <c r="H74" s="145"/>
      <c r="I74" s="145"/>
      <c r="J74" s="146">
        <f>J1156</f>
        <v>0</v>
      </c>
      <c r="K74" s="143"/>
      <c r="L74" s="147"/>
    </row>
    <row r="75" spans="2:12" s="10" customFormat="1" ht="19.899999999999999" customHeight="1">
      <c r="B75" s="142"/>
      <c r="C75" s="143"/>
      <c r="D75" s="144" t="s">
        <v>119</v>
      </c>
      <c r="E75" s="145"/>
      <c r="F75" s="145"/>
      <c r="G75" s="145"/>
      <c r="H75" s="145"/>
      <c r="I75" s="145"/>
      <c r="J75" s="146">
        <f>J1198</f>
        <v>0</v>
      </c>
      <c r="K75" s="143"/>
      <c r="L75" s="147"/>
    </row>
    <row r="76" spans="2:12" s="10" customFormat="1" ht="19.899999999999999" customHeight="1">
      <c r="B76" s="142"/>
      <c r="C76" s="143"/>
      <c r="D76" s="144" t="s">
        <v>120</v>
      </c>
      <c r="E76" s="145"/>
      <c r="F76" s="145"/>
      <c r="G76" s="145"/>
      <c r="H76" s="145"/>
      <c r="I76" s="145"/>
      <c r="J76" s="146">
        <f>J1220</f>
        <v>0</v>
      </c>
      <c r="K76" s="143"/>
      <c r="L76" s="147"/>
    </row>
    <row r="77" spans="2:12" s="10" customFormat="1" ht="19.899999999999999" customHeight="1">
      <c r="B77" s="142"/>
      <c r="C77" s="143"/>
      <c r="D77" s="144" t="s">
        <v>121</v>
      </c>
      <c r="E77" s="145"/>
      <c r="F77" s="145"/>
      <c r="G77" s="145"/>
      <c r="H77" s="145"/>
      <c r="I77" s="145"/>
      <c r="J77" s="146">
        <f>J1224</f>
        <v>0</v>
      </c>
      <c r="K77" s="143"/>
      <c r="L77" s="147"/>
    </row>
    <row r="78" spans="2:12" s="10" customFormat="1" ht="19.899999999999999" customHeight="1">
      <c r="B78" s="142"/>
      <c r="C78" s="143"/>
      <c r="D78" s="144" t="s">
        <v>122</v>
      </c>
      <c r="E78" s="145"/>
      <c r="F78" s="145"/>
      <c r="G78" s="145"/>
      <c r="H78" s="145"/>
      <c r="I78" s="145"/>
      <c r="J78" s="146">
        <f>J1293</f>
        <v>0</v>
      </c>
      <c r="K78" s="143"/>
      <c r="L78" s="147"/>
    </row>
    <row r="79" spans="2:12" s="10" customFormat="1" ht="19.899999999999999" customHeight="1">
      <c r="B79" s="142"/>
      <c r="C79" s="143"/>
      <c r="D79" s="144" t="s">
        <v>123</v>
      </c>
      <c r="E79" s="145"/>
      <c r="F79" s="145"/>
      <c r="G79" s="145"/>
      <c r="H79" s="145"/>
      <c r="I79" s="145"/>
      <c r="J79" s="146">
        <f>J1379</f>
        <v>0</v>
      </c>
      <c r="K79" s="143"/>
      <c r="L79" s="147"/>
    </row>
    <row r="80" spans="2:12" s="10" customFormat="1" ht="19.899999999999999" customHeight="1">
      <c r="B80" s="142"/>
      <c r="C80" s="143"/>
      <c r="D80" s="144" t="s">
        <v>124</v>
      </c>
      <c r="E80" s="145"/>
      <c r="F80" s="145"/>
      <c r="G80" s="145"/>
      <c r="H80" s="145"/>
      <c r="I80" s="145"/>
      <c r="J80" s="146">
        <f>J1449</f>
        <v>0</v>
      </c>
      <c r="K80" s="143"/>
      <c r="L80" s="147"/>
    </row>
    <row r="81" spans="1:31" s="10" customFormat="1" ht="19.899999999999999" customHeight="1">
      <c r="B81" s="142"/>
      <c r="C81" s="143"/>
      <c r="D81" s="144" t="s">
        <v>125</v>
      </c>
      <c r="E81" s="145"/>
      <c r="F81" s="145"/>
      <c r="G81" s="145"/>
      <c r="H81" s="145"/>
      <c r="I81" s="145"/>
      <c r="J81" s="146">
        <f>J1489</f>
        <v>0</v>
      </c>
      <c r="K81" s="143"/>
      <c r="L81" s="147"/>
    </row>
    <row r="82" spans="1:31" s="10" customFormat="1" ht="19.899999999999999" customHeight="1">
      <c r="B82" s="142"/>
      <c r="C82" s="143"/>
      <c r="D82" s="144" t="s">
        <v>126</v>
      </c>
      <c r="E82" s="145"/>
      <c r="F82" s="145"/>
      <c r="G82" s="145"/>
      <c r="H82" s="145"/>
      <c r="I82" s="145"/>
      <c r="J82" s="146">
        <f>J1518</f>
        <v>0</v>
      </c>
      <c r="K82" s="143"/>
      <c r="L82" s="147"/>
    </row>
    <row r="83" spans="1:31" s="10" customFormat="1" ht="19.899999999999999" customHeight="1">
      <c r="B83" s="142"/>
      <c r="C83" s="143"/>
      <c r="D83" s="144" t="s">
        <v>127</v>
      </c>
      <c r="E83" s="145"/>
      <c r="F83" s="145"/>
      <c r="G83" s="145"/>
      <c r="H83" s="145"/>
      <c r="I83" s="145"/>
      <c r="J83" s="146">
        <f>J1575</f>
        <v>0</v>
      </c>
      <c r="K83" s="143"/>
      <c r="L83" s="147"/>
    </row>
    <row r="84" spans="1:31" s="10" customFormat="1" ht="19.899999999999999" customHeight="1">
      <c r="B84" s="142"/>
      <c r="C84" s="143"/>
      <c r="D84" s="144" t="s">
        <v>128</v>
      </c>
      <c r="E84" s="145"/>
      <c r="F84" s="145"/>
      <c r="G84" s="145"/>
      <c r="H84" s="145"/>
      <c r="I84" s="145"/>
      <c r="J84" s="146">
        <f>J1599</f>
        <v>0</v>
      </c>
      <c r="K84" s="143"/>
      <c r="L84" s="147"/>
    </row>
    <row r="85" spans="1:31" s="10" customFormat="1" ht="19.899999999999999" customHeight="1">
      <c r="B85" s="142"/>
      <c r="C85" s="143"/>
      <c r="D85" s="144" t="s">
        <v>129</v>
      </c>
      <c r="E85" s="145"/>
      <c r="F85" s="145"/>
      <c r="G85" s="145"/>
      <c r="H85" s="145"/>
      <c r="I85" s="145"/>
      <c r="J85" s="146">
        <f>J1618</f>
        <v>0</v>
      </c>
      <c r="K85" s="143"/>
      <c r="L85" s="147"/>
    </row>
    <row r="86" spans="1:31" s="10" customFormat="1" ht="19.899999999999999" customHeight="1">
      <c r="B86" s="142"/>
      <c r="C86" s="143"/>
      <c r="D86" s="144" t="s">
        <v>130</v>
      </c>
      <c r="E86" s="145"/>
      <c r="F86" s="145"/>
      <c r="G86" s="145"/>
      <c r="H86" s="145"/>
      <c r="I86" s="145"/>
      <c r="J86" s="146">
        <f>J1725</f>
        <v>0</v>
      </c>
      <c r="K86" s="143"/>
      <c r="L86" s="147"/>
    </row>
    <row r="87" spans="1:31" s="10" customFormat="1" ht="19.899999999999999" customHeight="1">
      <c r="B87" s="142"/>
      <c r="C87" s="143"/>
      <c r="D87" s="144" t="s">
        <v>131</v>
      </c>
      <c r="E87" s="145"/>
      <c r="F87" s="145"/>
      <c r="G87" s="145"/>
      <c r="H87" s="145"/>
      <c r="I87" s="145"/>
      <c r="J87" s="146">
        <f>J1794</f>
        <v>0</v>
      </c>
      <c r="K87" s="143"/>
      <c r="L87" s="147"/>
    </row>
    <row r="88" spans="1:31" s="10" customFormat="1" ht="19.899999999999999" customHeight="1">
      <c r="B88" s="142"/>
      <c r="C88" s="143"/>
      <c r="D88" s="144" t="s">
        <v>132</v>
      </c>
      <c r="E88" s="145"/>
      <c r="F88" s="145"/>
      <c r="G88" s="145"/>
      <c r="H88" s="145"/>
      <c r="I88" s="145"/>
      <c r="J88" s="146">
        <f>J1807</f>
        <v>0</v>
      </c>
      <c r="K88" s="143"/>
      <c r="L88" s="147"/>
    </row>
    <row r="89" spans="1:31" s="2" customFormat="1" ht="21.7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4" spans="1:31" s="2" customFormat="1" ht="6.95" customHeight="1">
      <c r="A94" s="36"/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24.95" customHeight="1">
      <c r="A95" s="36"/>
      <c r="B95" s="37"/>
      <c r="C95" s="25" t="s">
        <v>133</v>
      </c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1" t="s">
        <v>16</v>
      </c>
      <c r="D97" s="38"/>
      <c r="E97" s="38"/>
      <c r="F97" s="38"/>
      <c r="G97" s="38"/>
      <c r="H97" s="38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6.5" customHeight="1">
      <c r="A98" s="36"/>
      <c r="B98" s="37"/>
      <c r="C98" s="38"/>
      <c r="D98" s="38"/>
      <c r="E98" s="379" t="str">
        <f>E7</f>
        <v>Středisko záchranné služby ve Stříbře - přístavba garážových stání</v>
      </c>
      <c r="F98" s="380"/>
      <c r="G98" s="380"/>
      <c r="H98" s="380"/>
      <c r="I98" s="38"/>
      <c r="J98" s="38"/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2" customHeight="1">
      <c r="A99" s="36"/>
      <c r="B99" s="37"/>
      <c r="C99" s="31" t="s">
        <v>97</v>
      </c>
      <c r="D99" s="38"/>
      <c r="E99" s="38"/>
      <c r="F99" s="38"/>
      <c r="G99" s="38"/>
      <c r="H99" s="38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6.5" customHeight="1">
      <c r="A100" s="36"/>
      <c r="B100" s="37"/>
      <c r="C100" s="38"/>
      <c r="D100" s="38"/>
      <c r="E100" s="332" t="str">
        <f>E9</f>
        <v>001 - Přístavba garáže</v>
      </c>
      <c r="F100" s="381"/>
      <c r="G100" s="381"/>
      <c r="H100" s="381"/>
      <c r="I100" s="38"/>
      <c r="J100" s="38"/>
      <c r="K100" s="38"/>
      <c r="L100" s="10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6.9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2" customHeight="1">
      <c r="A102" s="36"/>
      <c r="B102" s="37"/>
      <c r="C102" s="31" t="s">
        <v>22</v>
      </c>
      <c r="D102" s="38"/>
      <c r="E102" s="38"/>
      <c r="F102" s="29" t="str">
        <f>F12</f>
        <v>Stříbro</v>
      </c>
      <c r="G102" s="38"/>
      <c r="H102" s="38"/>
      <c r="I102" s="31" t="s">
        <v>24</v>
      </c>
      <c r="J102" s="61" t="str">
        <f>IF(J12="","",J12)</f>
        <v>15. 12. 2025</v>
      </c>
      <c r="K102" s="38"/>
      <c r="L102" s="10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6.9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10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2" customFormat="1" ht="15.2" customHeight="1">
      <c r="A104" s="36"/>
      <c r="B104" s="37"/>
      <c r="C104" s="31" t="s">
        <v>26</v>
      </c>
      <c r="D104" s="38"/>
      <c r="E104" s="38"/>
      <c r="F104" s="29" t="str">
        <f>E15</f>
        <v>Zdravotnická záchranná služba Plzeňského kraje</v>
      </c>
      <c r="G104" s="38"/>
      <c r="H104" s="38"/>
      <c r="I104" s="31" t="s">
        <v>34</v>
      </c>
      <c r="J104" s="34" t="str">
        <f>E21</f>
        <v>Ing. Jiří Červený</v>
      </c>
      <c r="K104" s="38"/>
      <c r="L104" s="10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5" s="2" customFormat="1" ht="15.2" customHeight="1">
      <c r="A105" s="36"/>
      <c r="B105" s="37"/>
      <c r="C105" s="31" t="s">
        <v>32</v>
      </c>
      <c r="D105" s="38"/>
      <c r="E105" s="38"/>
      <c r="F105" s="29" t="str">
        <f>IF(E18="","",E18)</f>
        <v>Vyplň údaj</v>
      </c>
      <c r="G105" s="38"/>
      <c r="H105" s="38"/>
      <c r="I105" s="31" t="s">
        <v>38</v>
      </c>
      <c r="J105" s="34" t="str">
        <f>E24</f>
        <v>Ing. Jiří Červený</v>
      </c>
      <c r="K105" s="38"/>
      <c r="L105" s="10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2" customFormat="1" ht="10.3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10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65" s="11" customFormat="1" ht="29.25" customHeight="1">
      <c r="A107" s="148"/>
      <c r="B107" s="149"/>
      <c r="C107" s="150" t="s">
        <v>134</v>
      </c>
      <c r="D107" s="151" t="s">
        <v>61</v>
      </c>
      <c r="E107" s="151" t="s">
        <v>57</v>
      </c>
      <c r="F107" s="151" t="s">
        <v>58</v>
      </c>
      <c r="G107" s="151" t="s">
        <v>135</v>
      </c>
      <c r="H107" s="151" t="s">
        <v>136</v>
      </c>
      <c r="I107" s="151" t="s">
        <v>137</v>
      </c>
      <c r="J107" s="151" t="s">
        <v>102</v>
      </c>
      <c r="K107" s="152" t="s">
        <v>138</v>
      </c>
      <c r="L107" s="153"/>
      <c r="M107" s="70" t="s">
        <v>31</v>
      </c>
      <c r="N107" s="71" t="s">
        <v>46</v>
      </c>
      <c r="O107" s="71" t="s">
        <v>139</v>
      </c>
      <c r="P107" s="71" t="s">
        <v>140</v>
      </c>
      <c r="Q107" s="71" t="s">
        <v>141</v>
      </c>
      <c r="R107" s="71" t="s">
        <v>142</v>
      </c>
      <c r="S107" s="71" t="s">
        <v>143</v>
      </c>
      <c r="T107" s="72" t="s">
        <v>144</v>
      </c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</row>
    <row r="108" spans="1:65" s="2" customFormat="1" ht="22.9" customHeight="1">
      <c r="A108" s="36"/>
      <c r="B108" s="37"/>
      <c r="C108" s="77" t="s">
        <v>145</v>
      </c>
      <c r="D108" s="38"/>
      <c r="E108" s="38"/>
      <c r="F108" s="38"/>
      <c r="G108" s="38"/>
      <c r="H108" s="38"/>
      <c r="I108" s="38"/>
      <c r="J108" s="154">
        <f>BK108</f>
        <v>0</v>
      </c>
      <c r="K108" s="38"/>
      <c r="L108" s="41"/>
      <c r="M108" s="73"/>
      <c r="N108" s="155"/>
      <c r="O108" s="74"/>
      <c r="P108" s="156">
        <f>P109+P918</f>
        <v>0</v>
      </c>
      <c r="Q108" s="74"/>
      <c r="R108" s="156">
        <f>R109+R918</f>
        <v>452.42768748999998</v>
      </c>
      <c r="S108" s="74"/>
      <c r="T108" s="157">
        <f>T109+T918</f>
        <v>6.4032746999999999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75</v>
      </c>
      <c r="AU108" s="19" t="s">
        <v>103</v>
      </c>
      <c r="BK108" s="158">
        <f>BK109+BK918</f>
        <v>0</v>
      </c>
    </row>
    <row r="109" spans="1:65" s="12" customFormat="1" ht="25.9" customHeight="1">
      <c r="B109" s="159"/>
      <c r="C109" s="160"/>
      <c r="D109" s="161" t="s">
        <v>75</v>
      </c>
      <c r="E109" s="162" t="s">
        <v>146</v>
      </c>
      <c r="F109" s="162" t="s">
        <v>147</v>
      </c>
      <c r="G109" s="160"/>
      <c r="H109" s="160"/>
      <c r="I109" s="163"/>
      <c r="J109" s="164">
        <f>BK109</f>
        <v>0</v>
      </c>
      <c r="K109" s="160"/>
      <c r="L109" s="165"/>
      <c r="M109" s="166"/>
      <c r="N109" s="167"/>
      <c r="O109" s="167"/>
      <c r="P109" s="168">
        <f>P110+P220+P285+P364+P406+P796+P894+P911</f>
        <v>0</v>
      </c>
      <c r="Q109" s="167"/>
      <c r="R109" s="168">
        <f>R110+R220+R285+R364+R406+R796+R894+R911</f>
        <v>438.27015927999997</v>
      </c>
      <c r="S109" s="167"/>
      <c r="T109" s="169">
        <f>T110+T220+T285+T364+T406+T796+T894+T911</f>
        <v>6.2331424999999996</v>
      </c>
      <c r="AR109" s="170" t="s">
        <v>84</v>
      </c>
      <c r="AT109" s="171" t="s">
        <v>75</v>
      </c>
      <c r="AU109" s="171" t="s">
        <v>76</v>
      </c>
      <c r="AY109" s="170" t="s">
        <v>148</v>
      </c>
      <c r="BK109" s="172">
        <f>BK110+BK220+BK285+BK364+BK406+BK796+BK894+BK911</f>
        <v>0</v>
      </c>
    </row>
    <row r="110" spans="1:65" s="12" customFormat="1" ht="22.9" customHeight="1">
      <c r="B110" s="159"/>
      <c r="C110" s="160"/>
      <c r="D110" s="161" t="s">
        <v>75</v>
      </c>
      <c r="E110" s="173" t="s">
        <v>84</v>
      </c>
      <c r="F110" s="173" t="s">
        <v>149</v>
      </c>
      <c r="G110" s="160"/>
      <c r="H110" s="160"/>
      <c r="I110" s="163"/>
      <c r="J110" s="174">
        <f>BK110</f>
        <v>0</v>
      </c>
      <c r="K110" s="160"/>
      <c r="L110" s="165"/>
      <c r="M110" s="166"/>
      <c r="N110" s="167"/>
      <c r="O110" s="167"/>
      <c r="P110" s="168">
        <f>SUM(P111:P219)</f>
        <v>0</v>
      </c>
      <c r="Q110" s="167"/>
      <c r="R110" s="168">
        <f>SUM(R111:R219)</f>
        <v>7.868074</v>
      </c>
      <c r="S110" s="167"/>
      <c r="T110" s="169">
        <f>SUM(T111:T219)</f>
        <v>0</v>
      </c>
      <c r="AR110" s="170" t="s">
        <v>84</v>
      </c>
      <c r="AT110" s="171" t="s">
        <v>75</v>
      </c>
      <c r="AU110" s="171" t="s">
        <v>84</v>
      </c>
      <c r="AY110" s="170" t="s">
        <v>148</v>
      </c>
      <c r="BK110" s="172">
        <f>SUM(BK111:BK219)</f>
        <v>0</v>
      </c>
    </row>
    <row r="111" spans="1:65" s="2" customFormat="1" ht="16.5" customHeight="1">
      <c r="A111" s="36"/>
      <c r="B111" s="37"/>
      <c r="C111" s="175" t="s">
        <v>84</v>
      </c>
      <c r="D111" s="175" t="s">
        <v>150</v>
      </c>
      <c r="E111" s="176" t="s">
        <v>151</v>
      </c>
      <c r="F111" s="177" t="s">
        <v>152</v>
      </c>
      <c r="G111" s="178" t="s">
        <v>153</v>
      </c>
      <c r="H111" s="179">
        <v>166.84</v>
      </c>
      <c r="I111" s="180"/>
      <c r="J111" s="181">
        <f>ROUND(I111*H111,2)</f>
        <v>0</v>
      </c>
      <c r="K111" s="177" t="s">
        <v>154</v>
      </c>
      <c r="L111" s="41"/>
      <c r="M111" s="182" t="s">
        <v>31</v>
      </c>
      <c r="N111" s="183" t="s">
        <v>47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155</v>
      </c>
      <c r="AT111" s="186" t="s">
        <v>150</v>
      </c>
      <c r="AU111" s="186" t="s">
        <v>86</v>
      </c>
      <c r="AY111" s="19" t="s">
        <v>148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84</v>
      </c>
      <c r="BK111" s="187">
        <f>ROUND(I111*H111,2)</f>
        <v>0</v>
      </c>
      <c r="BL111" s="19" t="s">
        <v>155</v>
      </c>
      <c r="BM111" s="186" t="s">
        <v>156</v>
      </c>
    </row>
    <row r="112" spans="1:65" s="2" customFormat="1" ht="11.25">
      <c r="A112" s="36"/>
      <c r="B112" s="37"/>
      <c r="C112" s="38"/>
      <c r="D112" s="188" t="s">
        <v>157</v>
      </c>
      <c r="E112" s="38"/>
      <c r="F112" s="189" t="s">
        <v>158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157</v>
      </c>
      <c r="AU112" s="19" t="s">
        <v>86</v>
      </c>
    </row>
    <row r="113" spans="1:65" s="2" customFormat="1" ht="11.25">
      <c r="A113" s="36"/>
      <c r="B113" s="37"/>
      <c r="C113" s="38"/>
      <c r="D113" s="193" t="s">
        <v>159</v>
      </c>
      <c r="E113" s="38"/>
      <c r="F113" s="194" t="s">
        <v>160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159</v>
      </c>
      <c r="AU113" s="19" t="s">
        <v>86</v>
      </c>
    </row>
    <row r="114" spans="1:65" s="13" customFormat="1" ht="11.25">
      <c r="B114" s="195"/>
      <c r="C114" s="196"/>
      <c r="D114" s="188" t="s">
        <v>161</v>
      </c>
      <c r="E114" s="197" t="s">
        <v>31</v>
      </c>
      <c r="F114" s="198" t="s">
        <v>162</v>
      </c>
      <c r="G114" s="196"/>
      <c r="H114" s="199">
        <v>166.84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161</v>
      </c>
      <c r="AU114" s="205" t="s">
        <v>86</v>
      </c>
      <c r="AV114" s="13" t="s">
        <v>86</v>
      </c>
      <c r="AW114" s="13" t="s">
        <v>37</v>
      </c>
      <c r="AX114" s="13" t="s">
        <v>76</v>
      </c>
      <c r="AY114" s="205" t="s">
        <v>148</v>
      </c>
    </row>
    <row r="115" spans="1:65" s="14" customFormat="1" ht="11.25">
      <c r="B115" s="206"/>
      <c r="C115" s="207"/>
      <c r="D115" s="188" t="s">
        <v>161</v>
      </c>
      <c r="E115" s="208" t="s">
        <v>31</v>
      </c>
      <c r="F115" s="209" t="s">
        <v>163</v>
      </c>
      <c r="G115" s="207"/>
      <c r="H115" s="210">
        <v>166.84</v>
      </c>
      <c r="I115" s="211"/>
      <c r="J115" s="207"/>
      <c r="K115" s="207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161</v>
      </c>
      <c r="AU115" s="216" t="s">
        <v>86</v>
      </c>
      <c r="AV115" s="14" t="s">
        <v>155</v>
      </c>
      <c r="AW115" s="14" t="s">
        <v>37</v>
      </c>
      <c r="AX115" s="14" t="s">
        <v>84</v>
      </c>
      <c r="AY115" s="216" t="s">
        <v>148</v>
      </c>
    </row>
    <row r="116" spans="1:65" s="2" customFormat="1" ht="16.5" customHeight="1">
      <c r="A116" s="36"/>
      <c r="B116" s="37"/>
      <c r="C116" s="175" t="s">
        <v>86</v>
      </c>
      <c r="D116" s="175" t="s">
        <v>150</v>
      </c>
      <c r="E116" s="176" t="s">
        <v>164</v>
      </c>
      <c r="F116" s="177" t="s">
        <v>165</v>
      </c>
      <c r="G116" s="178" t="s">
        <v>166</v>
      </c>
      <c r="H116" s="179">
        <v>10.250999999999999</v>
      </c>
      <c r="I116" s="180"/>
      <c r="J116" s="181">
        <f>ROUND(I116*H116,2)</f>
        <v>0</v>
      </c>
      <c r="K116" s="177" t="s">
        <v>154</v>
      </c>
      <c r="L116" s="41"/>
      <c r="M116" s="182" t="s">
        <v>31</v>
      </c>
      <c r="N116" s="183" t="s">
        <v>47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155</v>
      </c>
      <c r="AT116" s="186" t="s">
        <v>150</v>
      </c>
      <c r="AU116" s="186" t="s">
        <v>86</v>
      </c>
      <c r="AY116" s="19" t="s">
        <v>148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84</v>
      </c>
      <c r="BK116" s="187">
        <f>ROUND(I116*H116,2)</f>
        <v>0</v>
      </c>
      <c r="BL116" s="19" t="s">
        <v>155</v>
      </c>
      <c r="BM116" s="186" t="s">
        <v>167</v>
      </c>
    </row>
    <row r="117" spans="1:65" s="2" customFormat="1" ht="11.25">
      <c r="A117" s="36"/>
      <c r="B117" s="37"/>
      <c r="C117" s="38"/>
      <c r="D117" s="188" t="s">
        <v>157</v>
      </c>
      <c r="E117" s="38"/>
      <c r="F117" s="189" t="s">
        <v>168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157</v>
      </c>
      <c r="AU117" s="19" t="s">
        <v>86</v>
      </c>
    </row>
    <row r="118" spans="1:65" s="2" customFormat="1" ht="11.25">
      <c r="A118" s="36"/>
      <c r="B118" s="37"/>
      <c r="C118" s="38"/>
      <c r="D118" s="193" t="s">
        <v>159</v>
      </c>
      <c r="E118" s="38"/>
      <c r="F118" s="194" t="s">
        <v>169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159</v>
      </c>
      <c r="AU118" s="19" t="s">
        <v>86</v>
      </c>
    </row>
    <row r="119" spans="1:65" s="15" customFormat="1" ht="11.25">
      <c r="B119" s="217"/>
      <c r="C119" s="218"/>
      <c r="D119" s="188" t="s">
        <v>161</v>
      </c>
      <c r="E119" s="219" t="s">
        <v>31</v>
      </c>
      <c r="F119" s="220" t="s">
        <v>170</v>
      </c>
      <c r="G119" s="218"/>
      <c r="H119" s="219" t="s">
        <v>31</v>
      </c>
      <c r="I119" s="221"/>
      <c r="J119" s="218"/>
      <c r="K119" s="218"/>
      <c r="L119" s="222"/>
      <c r="M119" s="223"/>
      <c r="N119" s="224"/>
      <c r="O119" s="224"/>
      <c r="P119" s="224"/>
      <c r="Q119" s="224"/>
      <c r="R119" s="224"/>
      <c r="S119" s="224"/>
      <c r="T119" s="225"/>
      <c r="AT119" s="226" t="s">
        <v>161</v>
      </c>
      <c r="AU119" s="226" t="s">
        <v>86</v>
      </c>
      <c r="AV119" s="15" t="s">
        <v>84</v>
      </c>
      <c r="AW119" s="15" t="s">
        <v>37</v>
      </c>
      <c r="AX119" s="15" t="s">
        <v>76</v>
      </c>
      <c r="AY119" s="226" t="s">
        <v>148</v>
      </c>
    </row>
    <row r="120" spans="1:65" s="13" customFormat="1" ht="11.25">
      <c r="B120" s="195"/>
      <c r="C120" s="196"/>
      <c r="D120" s="188" t="s">
        <v>161</v>
      </c>
      <c r="E120" s="197" t="s">
        <v>31</v>
      </c>
      <c r="F120" s="198" t="s">
        <v>171</v>
      </c>
      <c r="G120" s="196"/>
      <c r="H120" s="199">
        <v>10.250999999999999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161</v>
      </c>
      <c r="AU120" s="205" t="s">
        <v>86</v>
      </c>
      <c r="AV120" s="13" t="s">
        <v>86</v>
      </c>
      <c r="AW120" s="13" t="s">
        <v>37</v>
      </c>
      <c r="AX120" s="13" t="s">
        <v>76</v>
      </c>
      <c r="AY120" s="205" t="s">
        <v>148</v>
      </c>
    </row>
    <row r="121" spans="1:65" s="14" customFormat="1" ht="11.25">
      <c r="B121" s="206"/>
      <c r="C121" s="207"/>
      <c r="D121" s="188" t="s">
        <v>161</v>
      </c>
      <c r="E121" s="208" t="s">
        <v>31</v>
      </c>
      <c r="F121" s="209" t="s">
        <v>163</v>
      </c>
      <c r="G121" s="207"/>
      <c r="H121" s="210">
        <v>10.250999999999999</v>
      </c>
      <c r="I121" s="211"/>
      <c r="J121" s="207"/>
      <c r="K121" s="207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161</v>
      </c>
      <c r="AU121" s="216" t="s">
        <v>86</v>
      </c>
      <c r="AV121" s="14" t="s">
        <v>155</v>
      </c>
      <c r="AW121" s="14" t="s">
        <v>37</v>
      </c>
      <c r="AX121" s="14" t="s">
        <v>84</v>
      </c>
      <c r="AY121" s="216" t="s">
        <v>148</v>
      </c>
    </row>
    <row r="122" spans="1:65" s="2" customFormat="1" ht="16.5" customHeight="1">
      <c r="A122" s="36"/>
      <c r="B122" s="37"/>
      <c r="C122" s="175" t="s">
        <v>172</v>
      </c>
      <c r="D122" s="175" t="s">
        <v>150</v>
      </c>
      <c r="E122" s="176" t="s">
        <v>173</v>
      </c>
      <c r="F122" s="177" t="s">
        <v>174</v>
      </c>
      <c r="G122" s="178" t="s">
        <v>166</v>
      </c>
      <c r="H122" s="179">
        <v>79.367000000000004</v>
      </c>
      <c r="I122" s="180"/>
      <c r="J122" s="181">
        <f>ROUND(I122*H122,2)</f>
        <v>0</v>
      </c>
      <c r="K122" s="177" t="s">
        <v>154</v>
      </c>
      <c r="L122" s="41"/>
      <c r="M122" s="182" t="s">
        <v>31</v>
      </c>
      <c r="N122" s="183" t="s">
        <v>47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155</v>
      </c>
      <c r="AT122" s="186" t="s">
        <v>150</v>
      </c>
      <c r="AU122" s="186" t="s">
        <v>86</v>
      </c>
      <c r="AY122" s="19" t="s">
        <v>148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84</v>
      </c>
      <c r="BK122" s="187">
        <f>ROUND(I122*H122,2)</f>
        <v>0</v>
      </c>
      <c r="BL122" s="19" t="s">
        <v>155</v>
      </c>
      <c r="BM122" s="186" t="s">
        <v>175</v>
      </c>
    </row>
    <row r="123" spans="1:65" s="2" customFormat="1" ht="19.5">
      <c r="A123" s="36"/>
      <c r="B123" s="37"/>
      <c r="C123" s="38"/>
      <c r="D123" s="188" t="s">
        <v>157</v>
      </c>
      <c r="E123" s="38"/>
      <c r="F123" s="189" t="s">
        <v>176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157</v>
      </c>
      <c r="AU123" s="19" t="s">
        <v>86</v>
      </c>
    </row>
    <row r="124" spans="1:65" s="2" customFormat="1" ht="11.25">
      <c r="A124" s="36"/>
      <c r="B124" s="37"/>
      <c r="C124" s="38"/>
      <c r="D124" s="193" t="s">
        <v>159</v>
      </c>
      <c r="E124" s="38"/>
      <c r="F124" s="194" t="s">
        <v>177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159</v>
      </c>
      <c r="AU124" s="19" t="s">
        <v>86</v>
      </c>
    </row>
    <row r="125" spans="1:65" s="15" customFormat="1" ht="11.25">
      <c r="B125" s="217"/>
      <c r="C125" s="218"/>
      <c r="D125" s="188" t="s">
        <v>161</v>
      </c>
      <c r="E125" s="219" t="s">
        <v>31</v>
      </c>
      <c r="F125" s="220" t="s">
        <v>178</v>
      </c>
      <c r="G125" s="218"/>
      <c r="H125" s="219" t="s">
        <v>31</v>
      </c>
      <c r="I125" s="221"/>
      <c r="J125" s="218"/>
      <c r="K125" s="218"/>
      <c r="L125" s="222"/>
      <c r="M125" s="223"/>
      <c r="N125" s="224"/>
      <c r="O125" s="224"/>
      <c r="P125" s="224"/>
      <c r="Q125" s="224"/>
      <c r="R125" s="224"/>
      <c r="S125" s="224"/>
      <c r="T125" s="225"/>
      <c r="AT125" s="226" t="s">
        <v>161</v>
      </c>
      <c r="AU125" s="226" t="s">
        <v>86</v>
      </c>
      <c r="AV125" s="15" t="s">
        <v>84</v>
      </c>
      <c r="AW125" s="15" t="s">
        <v>37</v>
      </c>
      <c r="AX125" s="15" t="s">
        <v>76</v>
      </c>
      <c r="AY125" s="226" t="s">
        <v>148</v>
      </c>
    </row>
    <row r="126" spans="1:65" s="13" customFormat="1" ht="11.25">
      <c r="B126" s="195"/>
      <c r="C126" s="196"/>
      <c r="D126" s="188" t="s">
        <v>161</v>
      </c>
      <c r="E126" s="197" t="s">
        <v>31</v>
      </c>
      <c r="F126" s="198" t="s">
        <v>179</v>
      </c>
      <c r="G126" s="196"/>
      <c r="H126" s="199">
        <v>79.367000000000004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161</v>
      </c>
      <c r="AU126" s="205" t="s">
        <v>86</v>
      </c>
      <c r="AV126" s="13" t="s">
        <v>86</v>
      </c>
      <c r="AW126" s="13" t="s">
        <v>37</v>
      </c>
      <c r="AX126" s="13" t="s">
        <v>76</v>
      </c>
      <c r="AY126" s="205" t="s">
        <v>148</v>
      </c>
    </row>
    <row r="127" spans="1:65" s="14" customFormat="1" ht="11.25">
      <c r="B127" s="206"/>
      <c r="C127" s="207"/>
      <c r="D127" s="188" t="s">
        <v>161</v>
      </c>
      <c r="E127" s="208" t="s">
        <v>31</v>
      </c>
      <c r="F127" s="209" t="s">
        <v>163</v>
      </c>
      <c r="G127" s="207"/>
      <c r="H127" s="210">
        <v>79.367000000000004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161</v>
      </c>
      <c r="AU127" s="216" t="s">
        <v>86</v>
      </c>
      <c r="AV127" s="14" t="s">
        <v>155</v>
      </c>
      <c r="AW127" s="14" t="s">
        <v>37</v>
      </c>
      <c r="AX127" s="14" t="s">
        <v>84</v>
      </c>
      <c r="AY127" s="216" t="s">
        <v>148</v>
      </c>
    </row>
    <row r="128" spans="1:65" s="2" customFormat="1" ht="21.75" customHeight="1">
      <c r="A128" s="36"/>
      <c r="B128" s="37"/>
      <c r="C128" s="175" t="s">
        <v>155</v>
      </c>
      <c r="D128" s="175" t="s">
        <v>150</v>
      </c>
      <c r="E128" s="176" t="s">
        <v>180</v>
      </c>
      <c r="F128" s="177" t="s">
        <v>181</v>
      </c>
      <c r="G128" s="178" t="s">
        <v>166</v>
      </c>
      <c r="H128" s="179">
        <v>60.557000000000002</v>
      </c>
      <c r="I128" s="180"/>
      <c r="J128" s="181">
        <f>ROUND(I128*H128,2)</f>
        <v>0</v>
      </c>
      <c r="K128" s="177" t="s">
        <v>154</v>
      </c>
      <c r="L128" s="41"/>
      <c r="M128" s="182" t="s">
        <v>31</v>
      </c>
      <c r="N128" s="183" t="s">
        <v>47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155</v>
      </c>
      <c r="AT128" s="186" t="s">
        <v>150</v>
      </c>
      <c r="AU128" s="186" t="s">
        <v>86</v>
      </c>
      <c r="AY128" s="19" t="s">
        <v>148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84</v>
      </c>
      <c r="BK128" s="187">
        <f>ROUND(I128*H128,2)</f>
        <v>0</v>
      </c>
      <c r="BL128" s="19" t="s">
        <v>155</v>
      </c>
      <c r="BM128" s="186" t="s">
        <v>182</v>
      </c>
    </row>
    <row r="129" spans="1:65" s="2" customFormat="1" ht="19.5">
      <c r="A129" s="36"/>
      <c r="B129" s="37"/>
      <c r="C129" s="38"/>
      <c r="D129" s="188" t="s">
        <v>157</v>
      </c>
      <c r="E129" s="38"/>
      <c r="F129" s="189" t="s">
        <v>183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157</v>
      </c>
      <c r="AU129" s="19" t="s">
        <v>86</v>
      </c>
    </row>
    <row r="130" spans="1:65" s="2" customFormat="1" ht="11.25">
      <c r="A130" s="36"/>
      <c r="B130" s="37"/>
      <c r="C130" s="38"/>
      <c r="D130" s="193" t="s">
        <v>159</v>
      </c>
      <c r="E130" s="38"/>
      <c r="F130" s="194" t="s">
        <v>184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159</v>
      </c>
      <c r="AU130" s="19" t="s">
        <v>86</v>
      </c>
    </row>
    <row r="131" spans="1:65" s="15" customFormat="1" ht="11.25">
      <c r="B131" s="217"/>
      <c r="C131" s="218"/>
      <c r="D131" s="188" t="s">
        <v>161</v>
      </c>
      <c r="E131" s="219" t="s">
        <v>31</v>
      </c>
      <c r="F131" s="220" t="s">
        <v>185</v>
      </c>
      <c r="G131" s="218"/>
      <c r="H131" s="219" t="s">
        <v>31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161</v>
      </c>
      <c r="AU131" s="226" t="s">
        <v>86</v>
      </c>
      <c r="AV131" s="15" t="s">
        <v>84</v>
      </c>
      <c r="AW131" s="15" t="s">
        <v>37</v>
      </c>
      <c r="AX131" s="15" t="s">
        <v>76</v>
      </c>
      <c r="AY131" s="226" t="s">
        <v>148</v>
      </c>
    </row>
    <row r="132" spans="1:65" s="13" customFormat="1" ht="11.25">
      <c r="B132" s="195"/>
      <c r="C132" s="196"/>
      <c r="D132" s="188" t="s">
        <v>161</v>
      </c>
      <c r="E132" s="197" t="s">
        <v>31</v>
      </c>
      <c r="F132" s="198" t="s">
        <v>186</v>
      </c>
      <c r="G132" s="196"/>
      <c r="H132" s="199">
        <v>41.514000000000003</v>
      </c>
      <c r="I132" s="200"/>
      <c r="J132" s="196"/>
      <c r="K132" s="196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161</v>
      </c>
      <c r="AU132" s="205" t="s">
        <v>86</v>
      </c>
      <c r="AV132" s="13" t="s">
        <v>86</v>
      </c>
      <c r="AW132" s="13" t="s">
        <v>37</v>
      </c>
      <c r="AX132" s="13" t="s">
        <v>76</v>
      </c>
      <c r="AY132" s="205" t="s">
        <v>148</v>
      </c>
    </row>
    <row r="133" spans="1:65" s="15" customFormat="1" ht="11.25">
      <c r="B133" s="217"/>
      <c r="C133" s="218"/>
      <c r="D133" s="188" t="s">
        <v>161</v>
      </c>
      <c r="E133" s="219" t="s">
        <v>31</v>
      </c>
      <c r="F133" s="220" t="s">
        <v>187</v>
      </c>
      <c r="G133" s="218"/>
      <c r="H133" s="219" t="s">
        <v>31</v>
      </c>
      <c r="I133" s="221"/>
      <c r="J133" s="218"/>
      <c r="K133" s="218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161</v>
      </c>
      <c r="AU133" s="226" t="s">
        <v>86</v>
      </c>
      <c r="AV133" s="15" t="s">
        <v>84</v>
      </c>
      <c r="AW133" s="15" t="s">
        <v>37</v>
      </c>
      <c r="AX133" s="15" t="s">
        <v>76</v>
      </c>
      <c r="AY133" s="226" t="s">
        <v>148</v>
      </c>
    </row>
    <row r="134" spans="1:65" s="13" customFormat="1" ht="11.25">
      <c r="B134" s="195"/>
      <c r="C134" s="196"/>
      <c r="D134" s="188" t="s">
        <v>161</v>
      </c>
      <c r="E134" s="197" t="s">
        <v>31</v>
      </c>
      <c r="F134" s="198" t="s">
        <v>188</v>
      </c>
      <c r="G134" s="196"/>
      <c r="H134" s="199">
        <v>19.042999999999999</v>
      </c>
      <c r="I134" s="200"/>
      <c r="J134" s="196"/>
      <c r="K134" s="196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161</v>
      </c>
      <c r="AU134" s="205" t="s">
        <v>86</v>
      </c>
      <c r="AV134" s="13" t="s">
        <v>86</v>
      </c>
      <c r="AW134" s="13" t="s">
        <v>37</v>
      </c>
      <c r="AX134" s="13" t="s">
        <v>76</v>
      </c>
      <c r="AY134" s="205" t="s">
        <v>148</v>
      </c>
    </row>
    <row r="135" spans="1:65" s="14" customFormat="1" ht="11.25">
      <c r="B135" s="206"/>
      <c r="C135" s="207"/>
      <c r="D135" s="188" t="s">
        <v>161</v>
      </c>
      <c r="E135" s="208" t="s">
        <v>31</v>
      </c>
      <c r="F135" s="209" t="s">
        <v>163</v>
      </c>
      <c r="G135" s="207"/>
      <c r="H135" s="210">
        <v>60.557000000000002</v>
      </c>
      <c r="I135" s="211"/>
      <c r="J135" s="207"/>
      <c r="K135" s="207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161</v>
      </c>
      <c r="AU135" s="216" t="s">
        <v>86</v>
      </c>
      <c r="AV135" s="14" t="s">
        <v>155</v>
      </c>
      <c r="AW135" s="14" t="s">
        <v>37</v>
      </c>
      <c r="AX135" s="14" t="s">
        <v>84</v>
      </c>
      <c r="AY135" s="216" t="s">
        <v>148</v>
      </c>
    </row>
    <row r="136" spans="1:65" s="2" customFormat="1" ht="21.75" customHeight="1">
      <c r="A136" s="36"/>
      <c r="B136" s="37"/>
      <c r="C136" s="175" t="s">
        <v>189</v>
      </c>
      <c r="D136" s="175" t="s">
        <v>150</v>
      </c>
      <c r="E136" s="176" t="s">
        <v>190</v>
      </c>
      <c r="F136" s="177" t="s">
        <v>191</v>
      </c>
      <c r="G136" s="178" t="s">
        <v>166</v>
      </c>
      <c r="H136" s="179">
        <v>139.92400000000001</v>
      </c>
      <c r="I136" s="180"/>
      <c r="J136" s="181">
        <f>ROUND(I136*H136,2)</f>
        <v>0</v>
      </c>
      <c r="K136" s="177" t="s">
        <v>154</v>
      </c>
      <c r="L136" s="41"/>
      <c r="M136" s="182" t="s">
        <v>31</v>
      </c>
      <c r="N136" s="183" t="s">
        <v>47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155</v>
      </c>
      <c r="AT136" s="186" t="s">
        <v>150</v>
      </c>
      <c r="AU136" s="186" t="s">
        <v>86</v>
      </c>
      <c r="AY136" s="19" t="s">
        <v>148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84</v>
      </c>
      <c r="BK136" s="187">
        <f>ROUND(I136*H136,2)</f>
        <v>0</v>
      </c>
      <c r="BL136" s="19" t="s">
        <v>155</v>
      </c>
      <c r="BM136" s="186" t="s">
        <v>192</v>
      </c>
    </row>
    <row r="137" spans="1:65" s="2" customFormat="1" ht="19.5">
      <c r="A137" s="36"/>
      <c r="B137" s="37"/>
      <c r="C137" s="38"/>
      <c r="D137" s="188" t="s">
        <v>157</v>
      </c>
      <c r="E137" s="38"/>
      <c r="F137" s="189" t="s">
        <v>193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157</v>
      </c>
      <c r="AU137" s="19" t="s">
        <v>86</v>
      </c>
    </row>
    <row r="138" spans="1:65" s="2" customFormat="1" ht="11.25">
      <c r="A138" s="36"/>
      <c r="B138" s="37"/>
      <c r="C138" s="38"/>
      <c r="D138" s="193" t="s">
        <v>159</v>
      </c>
      <c r="E138" s="38"/>
      <c r="F138" s="194" t="s">
        <v>194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159</v>
      </c>
      <c r="AU138" s="19" t="s">
        <v>86</v>
      </c>
    </row>
    <row r="139" spans="1:65" s="15" customFormat="1" ht="11.25">
      <c r="B139" s="217"/>
      <c r="C139" s="218"/>
      <c r="D139" s="188" t="s">
        <v>161</v>
      </c>
      <c r="E139" s="219" t="s">
        <v>31</v>
      </c>
      <c r="F139" s="220" t="s">
        <v>178</v>
      </c>
      <c r="G139" s="218"/>
      <c r="H139" s="219" t="s">
        <v>31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161</v>
      </c>
      <c r="AU139" s="226" t="s">
        <v>86</v>
      </c>
      <c r="AV139" s="15" t="s">
        <v>84</v>
      </c>
      <c r="AW139" s="15" t="s">
        <v>37</v>
      </c>
      <c r="AX139" s="15" t="s">
        <v>76</v>
      </c>
      <c r="AY139" s="226" t="s">
        <v>148</v>
      </c>
    </row>
    <row r="140" spans="1:65" s="13" customFormat="1" ht="11.25">
      <c r="B140" s="195"/>
      <c r="C140" s="196"/>
      <c r="D140" s="188" t="s">
        <v>161</v>
      </c>
      <c r="E140" s="197" t="s">
        <v>31</v>
      </c>
      <c r="F140" s="198" t="s">
        <v>179</v>
      </c>
      <c r="G140" s="196"/>
      <c r="H140" s="199">
        <v>79.367000000000004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161</v>
      </c>
      <c r="AU140" s="205" t="s">
        <v>86</v>
      </c>
      <c r="AV140" s="13" t="s">
        <v>86</v>
      </c>
      <c r="AW140" s="13" t="s">
        <v>37</v>
      </c>
      <c r="AX140" s="13" t="s">
        <v>76</v>
      </c>
      <c r="AY140" s="205" t="s">
        <v>148</v>
      </c>
    </row>
    <row r="141" spans="1:65" s="15" customFormat="1" ht="11.25">
      <c r="B141" s="217"/>
      <c r="C141" s="218"/>
      <c r="D141" s="188" t="s">
        <v>161</v>
      </c>
      <c r="E141" s="219" t="s">
        <v>31</v>
      </c>
      <c r="F141" s="220" t="s">
        <v>185</v>
      </c>
      <c r="G141" s="218"/>
      <c r="H141" s="219" t="s">
        <v>31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161</v>
      </c>
      <c r="AU141" s="226" t="s">
        <v>86</v>
      </c>
      <c r="AV141" s="15" t="s">
        <v>84</v>
      </c>
      <c r="AW141" s="15" t="s">
        <v>37</v>
      </c>
      <c r="AX141" s="15" t="s">
        <v>76</v>
      </c>
      <c r="AY141" s="226" t="s">
        <v>148</v>
      </c>
    </row>
    <row r="142" spans="1:65" s="13" customFormat="1" ht="11.25">
      <c r="B142" s="195"/>
      <c r="C142" s="196"/>
      <c r="D142" s="188" t="s">
        <v>161</v>
      </c>
      <c r="E142" s="197" t="s">
        <v>31</v>
      </c>
      <c r="F142" s="198" t="s">
        <v>186</v>
      </c>
      <c r="G142" s="196"/>
      <c r="H142" s="199">
        <v>41.514000000000003</v>
      </c>
      <c r="I142" s="200"/>
      <c r="J142" s="196"/>
      <c r="K142" s="196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161</v>
      </c>
      <c r="AU142" s="205" t="s">
        <v>86</v>
      </c>
      <c r="AV142" s="13" t="s">
        <v>86</v>
      </c>
      <c r="AW142" s="13" t="s">
        <v>37</v>
      </c>
      <c r="AX142" s="13" t="s">
        <v>76</v>
      </c>
      <c r="AY142" s="205" t="s">
        <v>148</v>
      </c>
    </row>
    <row r="143" spans="1:65" s="15" customFormat="1" ht="11.25">
      <c r="B143" s="217"/>
      <c r="C143" s="218"/>
      <c r="D143" s="188" t="s">
        <v>161</v>
      </c>
      <c r="E143" s="219" t="s">
        <v>31</v>
      </c>
      <c r="F143" s="220" t="s">
        <v>187</v>
      </c>
      <c r="G143" s="218"/>
      <c r="H143" s="219" t="s">
        <v>31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161</v>
      </c>
      <c r="AU143" s="226" t="s">
        <v>86</v>
      </c>
      <c r="AV143" s="15" t="s">
        <v>84</v>
      </c>
      <c r="AW143" s="15" t="s">
        <v>37</v>
      </c>
      <c r="AX143" s="15" t="s">
        <v>76</v>
      </c>
      <c r="AY143" s="226" t="s">
        <v>148</v>
      </c>
    </row>
    <row r="144" spans="1:65" s="13" customFormat="1" ht="11.25">
      <c r="B144" s="195"/>
      <c r="C144" s="196"/>
      <c r="D144" s="188" t="s">
        <v>161</v>
      </c>
      <c r="E144" s="197" t="s">
        <v>31</v>
      </c>
      <c r="F144" s="198" t="s">
        <v>188</v>
      </c>
      <c r="G144" s="196"/>
      <c r="H144" s="199">
        <v>19.042999999999999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161</v>
      </c>
      <c r="AU144" s="205" t="s">
        <v>86</v>
      </c>
      <c r="AV144" s="13" t="s">
        <v>86</v>
      </c>
      <c r="AW144" s="13" t="s">
        <v>37</v>
      </c>
      <c r="AX144" s="13" t="s">
        <v>76</v>
      </c>
      <c r="AY144" s="205" t="s">
        <v>148</v>
      </c>
    </row>
    <row r="145" spans="1:65" s="14" customFormat="1" ht="11.25">
      <c r="B145" s="206"/>
      <c r="C145" s="207"/>
      <c r="D145" s="188" t="s">
        <v>161</v>
      </c>
      <c r="E145" s="208" t="s">
        <v>31</v>
      </c>
      <c r="F145" s="209" t="s">
        <v>163</v>
      </c>
      <c r="G145" s="207"/>
      <c r="H145" s="210">
        <v>139.92400000000001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161</v>
      </c>
      <c r="AU145" s="216" t="s">
        <v>86</v>
      </c>
      <c r="AV145" s="14" t="s">
        <v>155</v>
      </c>
      <c r="AW145" s="14" t="s">
        <v>37</v>
      </c>
      <c r="AX145" s="14" t="s">
        <v>84</v>
      </c>
      <c r="AY145" s="216" t="s">
        <v>148</v>
      </c>
    </row>
    <row r="146" spans="1:65" s="2" customFormat="1" ht="16.5" customHeight="1">
      <c r="A146" s="36"/>
      <c r="B146" s="37"/>
      <c r="C146" s="175" t="s">
        <v>195</v>
      </c>
      <c r="D146" s="175" t="s">
        <v>150</v>
      </c>
      <c r="E146" s="176" t="s">
        <v>196</v>
      </c>
      <c r="F146" s="177" t="s">
        <v>197</v>
      </c>
      <c r="G146" s="178" t="s">
        <v>198</v>
      </c>
      <c r="H146" s="179">
        <v>139.92400000000001</v>
      </c>
      <c r="I146" s="180"/>
      <c r="J146" s="181">
        <f>ROUND(I146*H146,2)</f>
        <v>0</v>
      </c>
      <c r="K146" s="177" t="s">
        <v>154</v>
      </c>
      <c r="L146" s="41"/>
      <c r="M146" s="182" t="s">
        <v>31</v>
      </c>
      <c r="N146" s="183" t="s">
        <v>47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155</v>
      </c>
      <c r="AT146" s="186" t="s">
        <v>150</v>
      </c>
      <c r="AU146" s="186" t="s">
        <v>86</v>
      </c>
      <c r="AY146" s="19" t="s">
        <v>148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84</v>
      </c>
      <c r="BK146" s="187">
        <f>ROUND(I146*H146,2)</f>
        <v>0</v>
      </c>
      <c r="BL146" s="19" t="s">
        <v>155</v>
      </c>
      <c r="BM146" s="186" t="s">
        <v>199</v>
      </c>
    </row>
    <row r="147" spans="1:65" s="2" customFormat="1" ht="11.25">
      <c r="A147" s="36"/>
      <c r="B147" s="37"/>
      <c r="C147" s="38"/>
      <c r="D147" s="188" t="s">
        <v>157</v>
      </c>
      <c r="E147" s="38"/>
      <c r="F147" s="189" t="s">
        <v>200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157</v>
      </c>
      <c r="AU147" s="19" t="s">
        <v>86</v>
      </c>
    </row>
    <row r="148" spans="1:65" s="2" customFormat="1" ht="11.25">
      <c r="A148" s="36"/>
      <c r="B148" s="37"/>
      <c r="C148" s="38"/>
      <c r="D148" s="193" t="s">
        <v>159</v>
      </c>
      <c r="E148" s="38"/>
      <c r="F148" s="194" t="s">
        <v>201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159</v>
      </c>
      <c r="AU148" s="19" t="s">
        <v>86</v>
      </c>
    </row>
    <row r="149" spans="1:65" s="15" customFormat="1" ht="11.25">
      <c r="B149" s="217"/>
      <c r="C149" s="218"/>
      <c r="D149" s="188" t="s">
        <v>161</v>
      </c>
      <c r="E149" s="219" t="s">
        <v>31</v>
      </c>
      <c r="F149" s="220" t="s">
        <v>178</v>
      </c>
      <c r="G149" s="218"/>
      <c r="H149" s="219" t="s">
        <v>31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161</v>
      </c>
      <c r="AU149" s="226" t="s">
        <v>86</v>
      </c>
      <c r="AV149" s="15" t="s">
        <v>84</v>
      </c>
      <c r="AW149" s="15" t="s">
        <v>37</v>
      </c>
      <c r="AX149" s="15" t="s">
        <v>76</v>
      </c>
      <c r="AY149" s="226" t="s">
        <v>148</v>
      </c>
    </row>
    <row r="150" spans="1:65" s="13" customFormat="1" ht="11.25">
      <c r="B150" s="195"/>
      <c r="C150" s="196"/>
      <c r="D150" s="188" t="s">
        <v>161</v>
      </c>
      <c r="E150" s="197" t="s">
        <v>31</v>
      </c>
      <c r="F150" s="198" t="s">
        <v>179</v>
      </c>
      <c r="G150" s="196"/>
      <c r="H150" s="199">
        <v>79.367000000000004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161</v>
      </c>
      <c r="AU150" s="205" t="s">
        <v>86</v>
      </c>
      <c r="AV150" s="13" t="s">
        <v>86</v>
      </c>
      <c r="AW150" s="13" t="s">
        <v>37</v>
      </c>
      <c r="AX150" s="13" t="s">
        <v>76</v>
      </c>
      <c r="AY150" s="205" t="s">
        <v>148</v>
      </c>
    </row>
    <row r="151" spans="1:65" s="15" customFormat="1" ht="11.25">
      <c r="B151" s="217"/>
      <c r="C151" s="218"/>
      <c r="D151" s="188" t="s">
        <v>161</v>
      </c>
      <c r="E151" s="219" t="s">
        <v>31</v>
      </c>
      <c r="F151" s="220" t="s">
        <v>185</v>
      </c>
      <c r="G151" s="218"/>
      <c r="H151" s="219" t="s">
        <v>31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161</v>
      </c>
      <c r="AU151" s="226" t="s">
        <v>86</v>
      </c>
      <c r="AV151" s="15" t="s">
        <v>84</v>
      </c>
      <c r="AW151" s="15" t="s">
        <v>37</v>
      </c>
      <c r="AX151" s="15" t="s">
        <v>76</v>
      </c>
      <c r="AY151" s="226" t="s">
        <v>148</v>
      </c>
    </row>
    <row r="152" spans="1:65" s="13" customFormat="1" ht="11.25">
      <c r="B152" s="195"/>
      <c r="C152" s="196"/>
      <c r="D152" s="188" t="s">
        <v>161</v>
      </c>
      <c r="E152" s="197" t="s">
        <v>31</v>
      </c>
      <c r="F152" s="198" t="s">
        <v>186</v>
      </c>
      <c r="G152" s="196"/>
      <c r="H152" s="199">
        <v>41.514000000000003</v>
      </c>
      <c r="I152" s="200"/>
      <c r="J152" s="196"/>
      <c r="K152" s="196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161</v>
      </c>
      <c r="AU152" s="205" t="s">
        <v>86</v>
      </c>
      <c r="AV152" s="13" t="s">
        <v>86</v>
      </c>
      <c r="AW152" s="13" t="s">
        <v>37</v>
      </c>
      <c r="AX152" s="13" t="s">
        <v>76</v>
      </c>
      <c r="AY152" s="205" t="s">
        <v>148</v>
      </c>
    </row>
    <row r="153" spans="1:65" s="15" customFormat="1" ht="11.25">
      <c r="B153" s="217"/>
      <c r="C153" s="218"/>
      <c r="D153" s="188" t="s">
        <v>161</v>
      </c>
      <c r="E153" s="219" t="s">
        <v>31</v>
      </c>
      <c r="F153" s="220" t="s">
        <v>187</v>
      </c>
      <c r="G153" s="218"/>
      <c r="H153" s="219" t="s">
        <v>31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161</v>
      </c>
      <c r="AU153" s="226" t="s">
        <v>86</v>
      </c>
      <c r="AV153" s="15" t="s">
        <v>84</v>
      </c>
      <c r="AW153" s="15" t="s">
        <v>37</v>
      </c>
      <c r="AX153" s="15" t="s">
        <v>76</v>
      </c>
      <c r="AY153" s="226" t="s">
        <v>148</v>
      </c>
    </row>
    <row r="154" spans="1:65" s="13" customFormat="1" ht="11.25">
      <c r="B154" s="195"/>
      <c r="C154" s="196"/>
      <c r="D154" s="188" t="s">
        <v>161</v>
      </c>
      <c r="E154" s="197" t="s">
        <v>31</v>
      </c>
      <c r="F154" s="198" t="s">
        <v>188</v>
      </c>
      <c r="G154" s="196"/>
      <c r="H154" s="199">
        <v>19.042999999999999</v>
      </c>
      <c r="I154" s="200"/>
      <c r="J154" s="196"/>
      <c r="K154" s="196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161</v>
      </c>
      <c r="AU154" s="205" t="s">
        <v>86</v>
      </c>
      <c r="AV154" s="13" t="s">
        <v>86</v>
      </c>
      <c r="AW154" s="13" t="s">
        <v>37</v>
      </c>
      <c r="AX154" s="13" t="s">
        <v>76</v>
      </c>
      <c r="AY154" s="205" t="s">
        <v>148</v>
      </c>
    </row>
    <row r="155" spans="1:65" s="14" customFormat="1" ht="11.25">
      <c r="B155" s="206"/>
      <c r="C155" s="207"/>
      <c r="D155" s="188" t="s">
        <v>161</v>
      </c>
      <c r="E155" s="208" t="s">
        <v>31</v>
      </c>
      <c r="F155" s="209" t="s">
        <v>163</v>
      </c>
      <c r="G155" s="207"/>
      <c r="H155" s="210">
        <v>139.92400000000001</v>
      </c>
      <c r="I155" s="211"/>
      <c r="J155" s="207"/>
      <c r="K155" s="207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161</v>
      </c>
      <c r="AU155" s="216" t="s">
        <v>86</v>
      </c>
      <c r="AV155" s="14" t="s">
        <v>155</v>
      </c>
      <c r="AW155" s="14" t="s">
        <v>37</v>
      </c>
      <c r="AX155" s="14" t="s">
        <v>84</v>
      </c>
      <c r="AY155" s="216" t="s">
        <v>148</v>
      </c>
    </row>
    <row r="156" spans="1:65" s="2" customFormat="1" ht="16.5" customHeight="1">
      <c r="A156" s="36"/>
      <c r="B156" s="37"/>
      <c r="C156" s="175" t="s">
        <v>202</v>
      </c>
      <c r="D156" s="175" t="s">
        <v>150</v>
      </c>
      <c r="E156" s="176" t="s">
        <v>203</v>
      </c>
      <c r="F156" s="177" t="s">
        <v>204</v>
      </c>
      <c r="G156" s="178" t="s">
        <v>198</v>
      </c>
      <c r="H156" s="179">
        <v>279.84800000000001</v>
      </c>
      <c r="I156" s="180"/>
      <c r="J156" s="181">
        <f>ROUND(I156*H156,2)</f>
        <v>0</v>
      </c>
      <c r="K156" s="177" t="s">
        <v>154</v>
      </c>
      <c r="L156" s="41"/>
      <c r="M156" s="182" t="s">
        <v>31</v>
      </c>
      <c r="N156" s="183" t="s">
        <v>47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155</v>
      </c>
      <c r="AT156" s="186" t="s">
        <v>150</v>
      </c>
      <c r="AU156" s="186" t="s">
        <v>86</v>
      </c>
      <c r="AY156" s="19" t="s">
        <v>148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84</v>
      </c>
      <c r="BK156" s="187">
        <f>ROUND(I156*H156,2)</f>
        <v>0</v>
      </c>
      <c r="BL156" s="19" t="s">
        <v>155</v>
      </c>
      <c r="BM156" s="186" t="s">
        <v>205</v>
      </c>
    </row>
    <row r="157" spans="1:65" s="2" customFormat="1" ht="19.5">
      <c r="A157" s="36"/>
      <c r="B157" s="37"/>
      <c r="C157" s="38"/>
      <c r="D157" s="188" t="s">
        <v>157</v>
      </c>
      <c r="E157" s="38"/>
      <c r="F157" s="189" t="s">
        <v>206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157</v>
      </c>
      <c r="AU157" s="19" t="s">
        <v>86</v>
      </c>
    </row>
    <row r="158" spans="1:65" s="2" customFormat="1" ht="11.25">
      <c r="A158" s="36"/>
      <c r="B158" s="37"/>
      <c r="C158" s="38"/>
      <c r="D158" s="193" t="s">
        <v>159</v>
      </c>
      <c r="E158" s="38"/>
      <c r="F158" s="194" t="s">
        <v>207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159</v>
      </c>
      <c r="AU158" s="19" t="s">
        <v>86</v>
      </c>
    </row>
    <row r="159" spans="1:65" s="15" customFormat="1" ht="11.25">
      <c r="B159" s="217"/>
      <c r="C159" s="218"/>
      <c r="D159" s="188" t="s">
        <v>161</v>
      </c>
      <c r="E159" s="219" t="s">
        <v>31</v>
      </c>
      <c r="F159" s="220" t="s">
        <v>178</v>
      </c>
      <c r="G159" s="218"/>
      <c r="H159" s="219" t="s">
        <v>31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161</v>
      </c>
      <c r="AU159" s="226" t="s">
        <v>86</v>
      </c>
      <c r="AV159" s="15" t="s">
        <v>84</v>
      </c>
      <c r="AW159" s="15" t="s">
        <v>37</v>
      </c>
      <c r="AX159" s="15" t="s">
        <v>76</v>
      </c>
      <c r="AY159" s="226" t="s">
        <v>148</v>
      </c>
    </row>
    <row r="160" spans="1:65" s="13" customFormat="1" ht="11.25">
      <c r="B160" s="195"/>
      <c r="C160" s="196"/>
      <c r="D160" s="188" t="s">
        <v>161</v>
      </c>
      <c r="E160" s="197" t="s">
        <v>31</v>
      </c>
      <c r="F160" s="198" t="s">
        <v>179</v>
      </c>
      <c r="G160" s="196"/>
      <c r="H160" s="199">
        <v>79.367000000000004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161</v>
      </c>
      <c r="AU160" s="205" t="s">
        <v>86</v>
      </c>
      <c r="AV160" s="13" t="s">
        <v>86</v>
      </c>
      <c r="AW160" s="13" t="s">
        <v>37</v>
      </c>
      <c r="AX160" s="13" t="s">
        <v>76</v>
      </c>
      <c r="AY160" s="205" t="s">
        <v>148</v>
      </c>
    </row>
    <row r="161" spans="1:65" s="15" customFormat="1" ht="11.25">
      <c r="B161" s="217"/>
      <c r="C161" s="218"/>
      <c r="D161" s="188" t="s">
        <v>161</v>
      </c>
      <c r="E161" s="219" t="s">
        <v>31</v>
      </c>
      <c r="F161" s="220" t="s">
        <v>185</v>
      </c>
      <c r="G161" s="218"/>
      <c r="H161" s="219" t="s">
        <v>31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161</v>
      </c>
      <c r="AU161" s="226" t="s">
        <v>86</v>
      </c>
      <c r="AV161" s="15" t="s">
        <v>84</v>
      </c>
      <c r="AW161" s="15" t="s">
        <v>37</v>
      </c>
      <c r="AX161" s="15" t="s">
        <v>76</v>
      </c>
      <c r="AY161" s="226" t="s">
        <v>148</v>
      </c>
    </row>
    <row r="162" spans="1:65" s="13" customFormat="1" ht="11.25">
      <c r="B162" s="195"/>
      <c r="C162" s="196"/>
      <c r="D162" s="188" t="s">
        <v>161</v>
      </c>
      <c r="E162" s="197" t="s">
        <v>31</v>
      </c>
      <c r="F162" s="198" t="s">
        <v>186</v>
      </c>
      <c r="G162" s="196"/>
      <c r="H162" s="199">
        <v>41.514000000000003</v>
      </c>
      <c r="I162" s="200"/>
      <c r="J162" s="196"/>
      <c r="K162" s="196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161</v>
      </c>
      <c r="AU162" s="205" t="s">
        <v>86</v>
      </c>
      <c r="AV162" s="13" t="s">
        <v>86</v>
      </c>
      <c r="AW162" s="13" t="s">
        <v>37</v>
      </c>
      <c r="AX162" s="13" t="s">
        <v>76</v>
      </c>
      <c r="AY162" s="205" t="s">
        <v>148</v>
      </c>
    </row>
    <row r="163" spans="1:65" s="15" customFormat="1" ht="11.25">
      <c r="B163" s="217"/>
      <c r="C163" s="218"/>
      <c r="D163" s="188" t="s">
        <v>161</v>
      </c>
      <c r="E163" s="219" t="s">
        <v>31</v>
      </c>
      <c r="F163" s="220" t="s">
        <v>187</v>
      </c>
      <c r="G163" s="218"/>
      <c r="H163" s="219" t="s">
        <v>31</v>
      </c>
      <c r="I163" s="221"/>
      <c r="J163" s="218"/>
      <c r="K163" s="218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161</v>
      </c>
      <c r="AU163" s="226" t="s">
        <v>86</v>
      </c>
      <c r="AV163" s="15" t="s">
        <v>84</v>
      </c>
      <c r="AW163" s="15" t="s">
        <v>37</v>
      </c>
      <c r="AX163" s="15" t="s">
        <v>76</v>
      </c>
      <c r="AY163" s="226" t="s">
        <v>148</v>
      </c>
    </row>
    <row r="164" spans="1:65" s="13" customFormat="1" ht="11.25">
      <c r="B164" s="195"/>
      <c r="C164" s="196"/>
      <c r="D164" s="188" t="s">
        <v>161</v>
      </c>
      <c r="E164" s="197" t="s">
        <v>31</v>
      </c>
      <c r="F164" s="198" t="s">
        <v>188</v>
      </c>
      <c r="G164" s="196"/>
      <c r="H164" s="199">
        <v>19.042999999999999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161</v>
      </c>
      <c r="AU164" s="205" t="s">
        <v>86</v>
      </c>
      <c r="AV164" s="13" t="s">
        <v>86</v>
      </c>
      <c r="AW164" s="13" t="s">
        <v>37</v>
      </c>
      <c r="AX164" s="13" t="s">
        <v>76</v>
      </c>
      <c r="AY164" s="205" t="s">
        <v>148</v>
      </c>
    </row>
    <row r="165" spans="1:65" s="14" customFormat="1" ht="11.25">
      <c r="B165" s="206"/>
      <c r="C165" s="207"/>
      <c r="D165" s="188" t="s">
        <v>161</v>
      </c>
      <c r="E165" s="208" t="s">
        <v>31</v>
      </c>
      <c r="F165" s="209" t="s">
        <v>163</v>
      </c>
      <c r="G165" s="207"/>
      <c r="H165" s="210">
        <v>139.92400000000001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161</v>
      </c>
      <c r="AU165" s="216" t="s">
        <v>86</v>
      </c>
      <c r="AV165" s="14" t="s">
        <v>155</v>
      </c>
      <c r="AW165" s="14" t="s">
        <v>37</v>
      </c>
      <c r="AX165" s="14" t="s">
        <v>84</v>
      </c>
      <c r="AY165" s="216" t="s">
        <v>148</v>
      </c>
    </row>
    <row r="166" spans="1:65" s="13" customFormat="1" ht="11.25">
      <c r="B166" s="195"/>
      <c r="C166" s="196"/>
      <c r="D166" s="188" t="s">
        <v>161</v>
      </c>
      <c r="E166" s="196"/>
      <c r="F166" s="198" t="s">
        <v>208</v>
      </c>
      <c r="G166" s="196"/>
      <c r="H166" s="199">
        <v>279.84800000000001</v>
      </c>
      <c r="I166" s="200"/>
      <c r="J166" s="196"/>
      <c r="K166" s="196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161</v>
      </c>
      <c r="AU166" s="205" t="s">
        <v>86</v>
      </c>
      <c r="AV166" s="13" t="s">
        <v>86</v>
      </c>
      <c r="AW166" s="13" t="s">
        <v>4</v>
      </c>
      <c r="AX166" s="13" t="s">
        <v>84</v>
      </c>
      <c r="AY166" s="205" t="s">
        <v>148</v>
      </c>
    </row>
    <row r="167" spans="1:65" s="2" customFormat="1" ht="16.5" customHeight="1">
      <c r="A167" s="36"/>
      <c r="B167" s="37"/>
      <c r="C167" s="175" t="s">
        <v>209</v>
      </c>
      <c r="D167" s="175" t="s">
        <v>150</v>
      </c>
      <c r="E167" s="176" t="s">
        <v>210</v>
      </c>
      <c r="F167" s="177" t="s">
        <v>211</v>
      </c>
      <c r="G167" s="178" t="s">
        <v>166</v>
      </c>
      <c r="H167" s="179">
        <v>3.8090000000000002</v>
      </c>
      <c r="I167" s="180"/>
      <c r="J167" s="181">
        <f>ROUND(I167*H167,2)</f>
        <v>0</v>
      </c>
      <c r="K167" s="177" t="s">
        <v>154</v>
      </c>
      <c r="L167" s="41"/>
      <c r="M167" s="182" t="s">
        <v>31</v>
      </c>
      <c r="N167" s="183" t="s">
        <v>47</v>
      </c>
      <c r="O167" s="66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155</v>
      </c>
      <c r="AT167" s="186" t="s">
        <v>150</v>
      </c>
      <c r="AU167" s="186" t="s">
        <v>86</v>
      </c>
      <c r="AY167" s="19" t="s">
        <v>148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84</v>
      </c>
      <c r="BK167" s="187">
        <f>ROUND(I167*H167,2)</f>
        <v>0</v>
      </c>
      <c r="BL167" s="19" t="s">
        <v>155</v>
      </c>
      <c r="BM167" s="186" t="s">
        <v>212</v>
      </c>
    </row>
    <row r="168" spans="1:65" s="2" customFormat="1" ht="19.5">
      <c r="A168" s="36"/>
      <c r="B168" s="37"/>
      <c r="C168" s="38"/>
      <c r="D168" s="188" t="s">
        <v>157</v>
      </c>
      <c r="E168" s="38"/>
      <c r="F168" s="189" t="s">
        <v>213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157</v>
      </c>
      <c r="AU168" s="19" t="s">
        <v>86</v>
      </c>
    </row>
    <row r="169" spans="1:65" s="2" customFormat="1" ht="11.25">
      <c r="A169" s="36"/>
      <c r="B169" s="37"/>
      <c r="C169" s="38"/>
      <c r="D169" s="193" t="s">
        <v>159</v>
      </c>
      <c r="E169" s="38"/>
      <c r="F169" s="194" t="s">
        <v>214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159</v>
      </c>
      <c r="AU169" s="19" t="s">
        <v>86</v>
      </c>
    </row>
    <row r="170" spans="1:65" s="15" customFormat="1" ht="11.25">
      <c r="B170" s="217"/>
      <c r="C170" s="218"/>
      <c r="D170" s="188" t="s">
        <v>161</v>
      </c>
      <c r="E170" s="219" t="s">
        <v>31</v>
      </c>
      <c r="F170" s="220" t="s">
        <v>187</v>
      </c>
      <c r="G170" s="218"/>
      <c r="H170" s="219" t="s">
        <v>31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161</v>
      </c>
      <c r="AU170" s="226" t="s">
        <v>86</v>
      </c>
      <c r="AV170" s="15" t="s">
        <v>84</v>
      </c>
      <c r="AW170" s="15" t="s">
        <v>37</v>
      </c>
      <c r="AX170" s="15" t="s">
        <v>76</v>
      </c>
      <c r="AY170" s="226" t="s">
        <v>148</v>
      </c>
    </row>
    <row r="171" spans="1:65" s="13" customFormat="1" ht="11.25">
      <c r="B171" s="195"/>
      <c r="C171" s="196"/>
      <c r="D171" s="188" t="s">
        <v>161</v>
      </c>
      <c r="E171" s="197" t="s">
        <v>31</v>
      </c>
      <c r="F171" s="198" t="s">
        <v>215</v>
      </c>
      <c r="G171" s="196"/>
      <c r="H171" s="199">
        <v>3.8090000000000002</v>
      </c>
      <c r="I171" s="200"/>
      <c r="J171" s="196"/>
      <c r="K171" s="196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161</v>
      </c>
      <c r="AU171" s="205" t="s">
        <v>86</v>
      </c>
      <c r="AV171" s="13" t="s">
        <v>86</v>
      </c>
      <c r="AW171" s="13" t="s">
        <v>37</v>
      </c>
      <c r="AX171" s="13" t="s">
        <v>76</v>
      </c>
      <c r="AY171" s="205" t="s">
        <v>148</v>
      </c>
    </row>
    <row r="172" spans="1:65" s="14" customFormat="1" ht="11.25">
      <c r="B172" s="206"/>
      <c r="C172" s="207"/>
      <c r="D172" s="188" t="s">
        <v>161</v>
      </c>
      <c r="E172" s="208" t="s">
        <v>31</v>
      </c>
      <c r="F172" s="209" t="s">
        <v>163</v>
      </c>
      <c r="G172" s="207"/>
      <c r="H172" s="210">
        <v>3.8090000000000002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161</v>
      </c>
      <c r="AU172" s="216" t="s">
        <v>86</v>
      </c>
      <c r="AV172" s="14" t="s">
        <v>155</v>
      </c>
      <c r="AW172" s="14" t="s">
        <v>37</v>
      </c>
      <c r="AX172" s="14" t="s">
        <v>84</v>
      </c>
      <c r="AY172" s="216" t="s">
        <v>148</v>
      </c>
    </row>
    <row r="173" spans="1:65" s="2" customFormat="1" ht="16.5" customHeight="1">
      <c r="A173" s="36"/>
      <c r="B173" s="37"/>
      <c r="C173" s="227" t="s">
        <v>216</v>
      </c>
      <c r="D173" s="227" t="s">
        <v>217</v>
      </c>
      <c r="E173" s="228" t="s">
        <v>218</v>
      </c>
      <c r="F173" s="229" t="s">
        <v>219</v>
      </c>
      <c r="G173" s="230" t="s">
        <v>198</v>
      </c>
      <c r="H173" s="231">
        <v>7.6180000000000003</v>
      </c>
      <c r="I173" s="232"/>
      <c r="J173" s="233">
        <f>ROUND(I173*H173,2)</f>
        <v>0</v>
      </c>
      <c r="K173" s="229" t="s">
        <v>154</v>
      </c>
      <c r="L173" s="234"/>
      <c r="M173" s="235" t="s">
        <v>31</v>
      </c>
      <c r="N173" s="236" t="s">
        <v>47</v>
      </c>
      <c r="O173" s="66"/>
      <c r="P173" s="184">
        <f>O173*H173</f>
        <v>0</v>
      </c>
      <c r="Q173" s="184">
        <v>1</v>
      </c>
      <c r="R173" s="184">
        <f>Q173*H173</f>
        <v>7.6180000000000003</v>
      </c>
      <c r="S173" s="184">
        <v>0</v>
      </c>
      <c r="T173" s="185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6" t="s">
        <v>209</v>
      </c>
      <c r="AT173" s="186" t="s">
        <v>217</v>
      </c>
      <c r="AU173" s="186" t="s">
        <v>86</v>
      </c>
      <c r="AY173" s="19" t="s">
        <v>148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19" t="s">
        <v>84</v>
      </c>
      <c r="BK173" s="187">
        <f>ROUND(I173*H173,2)</f>
        <v>0</v>
      </c>
      <c r="BL173" s="19" t="s">
        <v>155</v>
      </c>
      <c r="BM173" s="186" t="s">
        <v>220</v>
      </c>
    </row>
    <row r="174" spans="1:65" s="2" customFormat="1" ht="11.25">
      <c r="A174" s="36"/>
      <c r="B174" s="37"/>
      <c r="C174" s="38"/>
      <c r="D174" s="188" t="s">
        <v>157</v>
      </c>
      <c r="E174" s="38"/>
      <c r="F174" s="189" t="s">
        <v>219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157</v>
      </c>
      <c r="AU174" s="19" t="s">
        <v>86</v>
      </c>
    </row>
    <row r="175" spans="1:65" s="13" customFormat="1" ht="11.25">
      <c r="B175" s="195"/>
      <c r="C175" s="196"/>
      <c r="D175" s="188" t="s">
        <v>161</v>
      </c>
      <c r="E175" s="196"/>
      <c r="F175" s="198" t="s">
        <v>221</v>
      </c>
      <c r="G175" s="196"/>
      <c r="H175" s="199">
        <v>7.6180000000000003</v>
      </c>
      <c r="I175" s="200"/>
      <c r="J175" s="196"/>
      <c r="K175" s="196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161</v>
      </c>
      <c r="AU175" s="205" t="s">
        <v>86</v>
      </c>
      <c r="AV175" s="13" t="s">
        <v>86</v>
      </c>
      <c r="AW175" s="13" t="s">
        <v>4</v>
      </c>
      <c r="AX175" s="13" t="s">
        <v>84</v>
      </c>
      <c r="AY175" s="205" t="s">
        <v>148</v>
      </c>
    </row>
    <row r="176" spans="1:65" s="2" customFormat="1" ht="16.5" customHeight="1">
      <c r="A176" s="36"/>
      <c r="B176" s="37"/>
      <c r="C176" s="175" t="s">
        <v>222</v>
      </c>
      <c r="D176" s="175" t="s">
        <v>150</v>
      </c>
      <c r="E176" s="176" t="s">
        <v>223</v>
      </c>
      <c r="F176" s="177" t="s">
        <v>224</v>
      </c>
      <c r="G176" s="178" t="s">
        <v>153</v>
      </c>
      <c r="H176" s="179">
        <v>23.173999999999999</v>
      </c>
      <c r="I176" s="180"/>
      <c r="J176" s="181">
        <f>ROUND(I176*H176,2)</f>
        <v>0</v>
      </c>
      <c r="K176" s="177" t="s">
        <v>154</v>
      </c>
      <c r="L176" s="41"/>
      <c r="M176" s="182" t="s">
        <v>31</v>
      </c>
      <c r="N176" s="183" t="s">
        <v>47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155</v>
      </c>
      <c r="AT176" s="186" t="s">
        <v>150</v>
      </c>
      <c r="AU176" s="186" t="s">
        <v>86</v>
      </c>
      <c r="AY176" s="19" t="s">
        <v>148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84</v>
      </c>
      <c r="BK176" s="187">
        <f>ROUND(I176*H176,2)</f>
        <v>0</v>
      </c>
      <c r="BL176" s="19" t="s">
        <v>155</v>
      </c>
      <c r="BM176" s="186" t="s">
        <v>225</v>
      </c>
    </row>
    <row r="177" spans="1:65" s="2" customFormat="1" ht="11.25">
      <c r="A177" s="36"/>
      <c r="B177" s="37"/>
      <c r="C177" s="38"/>
      <c r="D177" s="188" t="s">
        <v>157</v>
      </c>
      <c r="E177" s="38"/>
      <c r="F177" s="189" t="s">
        <v>226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157</v>
      </c>
      <c r="AU177" s="19" t="s">
        <v>86</v>
      </c>
    </row>
    <row r="178" spans="1:65" s="2" customFormat="1" ht="11.25">
      <c r="A178" s="36"/>
      <c r="B178" s="37"/>
      <c r="C178" s="38"/>
      <c r="D178" s="193" t="s">
        <v>159</v>
      </c>
      <c r="E178" s="38"/>
      <c r="F178" s="194" t="s">
        <v>227</v>
      </c>
      <c r="G178" s="38"/>
      <c r="H178" s="38"/>
      <c r="I178" s="190"/>
      <c r="J178" s="38"/>
      <c r="K178" s="38"/>
      <c r="L178" s="41"/>
      <c r="M178" s="191"/>
      <c r="N178" s="192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159</v>
      </c>
      <c r="AU178" s="19" t="s">
        <v>86</v>
      </c>
    </row>
    <row r="179" spans="1:65" s="13" customFormat="1" ht="11.25">
      <c r="B179" s="195"/>
      <c r="C179" s="196"/>
      <c r="D179" s="188" t="s">
        <v>161</v>
      </c>
      <c r="E179" s="197" t="s">
        <v>31</v>
      </c>
      <c r="F179" s="198" t="s">
        <v>228</v>
      </c>
      <c r="G179" s="196"/>
      <c r="H179" s="199">
        <v>23.173999999999999</v>
      </c>
      <c r="I179" s="200"/>
      <c r="J179" s="196"/>
      <c r="K179" s="196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161</v>
      </c>
      <c r="AU179" s="205" t="s">
        <v>86</v>
      </c>
      <c r="AV179" s="13" t="s">
        <v>86</v>
      </c>
      <c r="AW179" s="13" t="s">
        <v>37</v>
      </c>
      <c r="AX179" s="13" t="s">
        <v>76</v>
      </c>
      <c r="AY179" s="205" t="s">
        <v>148</v>
      </c>
    </row>
    <row r="180" spans="1:65" s="14" customFormat="1" ht="11.25">
      <c r="B180" s="206"/>
      <c r="C180" s="207"/>
      <c r="D180" s="188" t="s">
        <v>161</v>
      </c>
      <c r="E180" s="208" t="s">
        <v>31</v>
      </c>
      <c r="F180" s="209" t="s">
        <v>163</v>
      </c>
      <c r="G180" s="207"/>
      <c r="H180" s="210">
        <v>23.173999999999999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161</v>
      </c>
      <c r="AU180" s="216" t="s">
        <v>86</v>
      </c>
      <c r="AV180" s="14" t="s">
        <v>155</v>
      </c>
      <c r="AW180" s="14" t="s">
        <v>37</v>
      </c>
      <c r="AX180" s="14" t="s">
        <v>84</v>
      </c>
      <c r="AY180" s="216" t="s">
        <v>148</v>
      </c>
    </row>
    <row r="181" spans="1:65" s="2" customFormat="1" ht="16.5" customHeight="1">
      <c r="A181" s="36"/>
      <c r="B181" s="37"/>
      <c r="C181" s="175" t="s">
        <v>229</v>
      </c>
      <c r="D181" s="175" t="s">
        <v>150</v>
      </c>
      <c r="E181" s="176" t="s">
        <v>230</v>
      </c>
      <c r="F181" s="177" t="s">
        <v>231</v>
      </c>
      <c r="G181" s="178" t="s">
        <v>153</v>
      </c>
      <c r="H181" s="179">
        <v>23.173999999999999</v>
      </c>
      <c r="I181" s="180"/>
      <c r="J181" s="181">
        <f>ROUND(I181*H181,2)</f>
        <v>0</v>
      </c>
      <c r="K181" s="177" t="s">
        <v>154</v>
      </c>
      <c r="L181" s="41"/>
      <c r="M181" s="182" t="s">
        <v>31</v>
      </c>
      <c r="N181" s="183" t="s">
        <v>47</v>
      </c>
      <c r="O181" s="66"/>
      <c r="P181" s="184">
        <f>O181*H181</f>
        <v>0</v>
      </c>
      <c r="Q181" s="184">
        <v>0</v>
      </c>
      <c r="R181" s="184">
        <f>Q181*H181</f>
        <v>0</v>
      </c>
      <c r="S181" s="184">
        <v>0</v>
      </c>
      <c r="T181" s="185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6" t="s">
        <v>155</v>
      </c>
      <c r="AT181" s="186" t="s">
        <v>150</v>
      </c>
      <c r="AU181" s="186" t="s">
        <v>86</v>
      </c>
      <c r="AY181" s="19" t="s">
        <v>148</v>
      </c>
      <c r="BE181" s="187">
        <f>IF(N181="základní",J181,0)</f>
        <v>0</v>
      </c>
      <c r="BF181" s="187">
        <f>IF(N181="snížená",J181,0)</f>
        <v>0</v>
      </c>
      <c r="BG181" s="187">
        <f>IF(N181="zákl. přenesená",J181,0)</f>
        <v>0</v>
      </c>
      <c r="BH181" s="187">
        <f>IF(N181="sníž. přenesená",J181,0)</f>
        <v>0</v>
      </c>
      <c r="BI181" s="187">
        <f>IF(N181="nulová",J181,0)</f>
        <v>0</v>
      </c>
      <c r="BJ181" s="19" t="s">
        <v>84</v>
      </c>
      <c r="BK181" s="187">
        <f>ROUND(I181*H181,2)</f>
        <v>0</v>
      </c>
      <c r="BL181" s="19" t="s">
        <v>155</v>
      </c>
      <c r="BM181" s="186" t="s">
        <v>232</v>
      </c>
    </row>
    <row r="182" spans="1:65" s="2" customFormat="1" ht="11.25">
      <c r="A182" s="36"/>
      <c r="B182" s="37"/>
      <c r="C182" s="38"/>
      <c r="D182" s="188" t="s">
        <v>157</v>
      </c>
      <c r="E182" s="38"/>
      <c r="F182" s="189" t="s">
        <v>233</v>
      </c>
      <c r="G182" s="38"/>
      <c r="H182" s="38"/>
      <c r="I182" s="190"/>
      <c r="J182" s="38"/>
      <c r="K182" s="38"/>
      <c r="L182" s="41"/>
      <c r="M182" s="191"/>
      <c r="N182" s="192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157</v>
      </c>
      <c r="AU182" s="19" t="s">
        <v>86</v>
      </c>
    </row>
    <row r="183" spans="1:65" s="2" customFormat="1" ht="11.25">
      <c r="A183" s="36"/>
      <c r="B183" s="37"/>
      <c r="C183" s="38"/>
      <c r="D183" s="193" t="s">
        <v>159</v>
      </c>
      <c r="E183" s="38"/>
      <c r="F183" s="194" t="s">
        <v>234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159</v>
      </c>
      <c r="AU183" s="19" t="s">
        <v>86</v>
      </c>
    </row>
    <row r="184" spans="1:65" s="13" customFormat="1" ht="11.25">
      <c r="B184" s="195"/>
      <c r="C184" s="196"/>
      <c r="D184" s="188" t="s">
        <v>161</v>
      </c>
      <c r="E184" s="197" t="s">
        <v>31</v>
      </c>
      <c r="F184" s="198" t="s">
        <v>228</v>
      </c>
      <c r="G184" s="196"/>
      <c r="H184" s="199">
        <v>23.173999999999999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161</v>
      </c>
      <c r="AU184" s="205" t="s">
        <v>86</v>
      </c>
      <c r="AV184" s="13" t="s">
        <v>86</v>
      </c>
      <c r="AW184" s="13" t="s">
        <v>37</v>
      </c>
      <c r="AX184" s="13" t="s">
        <v>76</v>
      </c>
      <c r="AY184" s="205" t="s">
        <v>148</v>
      </c>
    </row>
    <row r="185" spans="1:65" s="14" customFormat="1" ht="11.25">
      <c r="B185" s="206"/>
      <c r="C185" s="207"/>
      <c r="D185" s="188" t="s">
        <v>161</v>
      </c>
      <c r="E185" s="208" t="s">
        <v>31</v>
      </c>
      <c r="F185" s="209" t="s">
        <v>163</v>
      </c>
      <c r="G185" s="207"/>
      <c r="H185" s="210">
        <v>23.173999999999999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161</v>
      </c>
      <c r="AU185" s="216" t="s">
        <v>86</v>
      </c>
      <c r="AV185" s="14" t="s">
        <v>155</v>
      </c>
      <c r="AW185" s="14" t="s">
        <v>37</v>
      </c>
      <c r="AX185" s="14" t="s">
        <v>84</v>
      </c>
      <c r="AY185" s="216" t="s">
        <v>148</v>
      </c>
    </row>
    <row r="186" spans="1:65" s="2" customFormat="1" ht="16.5" customHeight="1">
      <c r="A186" s="36"/>
      <c r="B186" s="37"/>
      <c r="C186" s="227" t="s">
        <v>8</v>
      </c>
      <c r="D186" s="227" t="s">
        <v>217</v>
      </c>
      <c r="E186" s="228" t="s">
        <v>235</v>
      </c>
      <c r="F186" s="229" t="s">
        <v>236</v>
      </c>
      <c r="G186" s="230" t="s">
        <v>237</v>
      </c>
      <c r="H186" s="231">
        <v>1.8540000000000001</v>
      </c>
      <c r="I186" s="232"/>
      <c r="J186" s="233">
        <f>ROUND(I186*H186,2)</f>
        <v>0</v>
      </c>
      <c r="K186" s="229" t="s">
        <v>154</v>
      </c>
      <c r="L186" s="234"/>
      <c r="M186" s="235" t="s">
        <v>31</v>
      </c>
      <c r="N186" s="236" t="s">
        <v>47</v>
      </c>
      <c r="O186" s="66"/>
      <c r="P186" s="184">
        <f>O186*H186</f>
        <v>0</v>
      </c>
      <c r="Q186" s="184">
        <v>1E-3</v>
      </c>
      <c r="R186" s="184">
        <f>Q186*H186</f>
        <v>1.8540000000000002E-3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209</v>
      </c>
      <c r="AT186" s="186" t="s">
        <v>217</v>
      </c>
      <c r="AU186" s="186" t="s">
        <v>86</v>
      </c>
      <c r="AY186" s="19" t="s">
        <v>148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84</v>
      </c>
      <c r="BK186" s="187">
        <f>ROUND(I186*H186,2)</f>
        <v>0</v>
      </c>
      <c r="BL186" s="19" t="s">
        <v>155</v>
      </c>
      <c r="BM186" s="186" t="s">
        <v>238</v>
      </c>
    </row>
    <row r="187" spans="1:65" s="2" customFormat="1" ht="11.25">
      <c r="A187" s="36"/>
      <c r="B187" s="37"/>
      <c r="C187" s="38"/>
      <c r="D187" s="188" t="s">
        <v>157</v>
      </c>
      <c r="E187" s="38"/>
      <c r="F187" s="189" t="s">
        <v>236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157</v>
      </c>
      <c r="AU187" s="19" t="s">
        <v>86</v>
      </c>
    </row>
    <row r="188" spans="1:65" s="13" customFormat="1" ht="11.25">
      <c r="B188" s="195"/>
      <c r="C188" s="196"/>
      <c r="D188" s="188" t="s">
        <v>161</v>
      </c>
      <c r="E188" s="196"/>
      <c r="F188" s="198" t="s">
        <v>239</v>
      </c>
      <c r="G188" s="196"/>
      <c r="H188" s="199">
        <v>1.8540000000000001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161</v>
      </c>
      <c r="AU188" s="205" t="s">
        <v>86</v>
      </c>
      <c r="AV188" s="13" t="s">
        <v>86</v>
      </c>
      <c r="AW188" s="13" t="s">
        <v>4</v>
      </c>
      <c r="AX188" s="13" t="s">
        <v>84</v>
      </c>
      <c r="AY188" s="205" t="s">
        <v>148</v>
      </c>
    </row>
    <row r="189" spans="1:65" s="2" customFormat="1" ht="16.5" customHeight="1">
      <c r="A189" s="36"/>
      <c r="B189" s="37"/>
      <c r="C189" s="175" t="s">
        <v>240</v>
      </c>
      <c r="D189" s="175" t="s">
        <v>150</v>
      </c>
      <c r="E189" s="176" t="s">
        <v>241</v>
      </c>
      <c r="F189" s="177" t="s">
        <v>242</v>
      </c>
      <c r="G189" s="178" t="s">
        <v>153</v>
      </c>
      <c r="H189" s="179">
        <v>23.173999999999999</v>
      </c>
      <c r="I189" s="180"/>
      <c r="J189" s="181">
        <f>ROUND(I189*H189,2)</f>
        <v>0</v>
      </c>
      <c r="K189" s="177" t="s">
        <v>154</v>
      </c>
      <c r="L189" s="41"/>
      <c r="M189" s="182" t="s">
        <v>31</v>
      </c>
      <c r="N189" s="183" t="s">
        <v>47</v>
      </c>
      <c r="O189" s="66"/>
      <c r="P189" s="184">
        <f>O189*H189</f>
        <v>0</v>
      </c>
      <c r="Q189" s="184">
        <v>0</v>
      </c>
      <c r="R189" s="184">
        <f>Q189*H189</f>
        <v>0</v>
      </c>
      <c r="S189" s="184">
        <v>0</v>
      </c>
      <c r="T189" s="18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6" t="s">
        <v>155</v>
      </c>
      <c r="AT189" s="186" t="s">
        <v>150</v>
      </c>
      <c r="AU189" s="186" t="s">
        <v>86</v>
      </c>
      <c r="AY189" s="19" t="s">
        <v>148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19" t="s">
        <v>84</v>
      </c>
      <c r="BK189" s="187">
        <f>ROUND(I189*H189,2)</f>
        <v>0</v>
      </c>
      <c r="BL189" s="19" t="s">
        <v>155</v>
      </c>
      <c r="BM189" s="186" t="s">
        <v>243</v>
      </c>
    </row>
    <row r="190" spans="1:65" s="2" customFormat="1" ht="11.25">
      <c r="A190" s="36"/>
      <c r="B190" s="37"/>
      <c r="C190" s="38"/>
      <c r="D190" s="188" t="s">
        <v>157</v>
      </c>
      <c r="E190" s="38"/>
      <c r="F190" s="189" t="s">
        <v>244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157</v>
      </c>
      <c r="AU190" s="19" t="s">
        <v>86</v>
      </c>
    </row>
    <row r="191" spans="1:65" s="2" customFormat="1" ht="11.25">
      <c r="A191" s="36"/>
      <c r="B191" s="37"/>
      <c r="C191" s="38"/>
      <c r="D191" s="193" t="s">
        <v>159</v>
      </c>
      <c r="E191" s="38"/>
      <c r="F191" s="194" t="s">
        <v>245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159</v>
      </c>
      <c r="AU191" s="19" t="s">
        <v>86</v>
      </c>
    </row>
    <row r="192" spans="1:65" s="13" customFormat="1" ht="11.25">
      <c r="B192" s="195"/>
      <c r="C192" s="196"/>
      <c r="D192" s="188" t="s">
        <v>161</v>
      </c>
      <c r="E192" s="197" t="s">
        <v>31</v>
      </c>
      <c r="F192" s="198" t="s">
        <v>228</v>
      </c>
      <c r="G192" s="196"/>
      <c r="H192" s="199">
        <v>23.173999999999999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161</v>
      </c>
      <c r="AU192" s="205" t="s">
        <v>86</v>
      </c>
      <c r="AV192" s="13" t="s">
        <v>86</v>
      </c>
      <c r="AW192" s="13" t="s">
        <v>37</v>
      </c>
      <c r="AX192" s="13" t="s">
        <v>76</v>
      </c>
      <c r="AY192" s="205" t="s">
        <v>148</v>
      </c>
    </row>
    <row r="193" spans="1:65" s="14" customFormat="1" ht="11.25">
      <c r="B193" s="206"/>
      <c r="C193" s="207"/>
      <c r="D193" s="188" t="s">
        <v>161</v>
      </c>
      <c r="E193" s="208" t="s">
        <v>31</v>
      </c>
      <c r="F193" s="209" t="s">
        <v>163</v>
      </c>
      <c r="G193" s="207"/>
      <c r="H193" s="210">
        <v>23.173999999999999</v>
      </c>
      <c r="I193" s="211"/>
      <c r="J193" s="207"/>
      <c r="K193" s="207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161</v>
      </c>
      <c r="AU193" s="216" t="s">
        <v>86</v>
      </c>
      <c r="AV193" s="14" t="s">
        <v>155</v>
      </c>
      <c r="AW193" s="14" t="s">
        <v>37</v>
      </c>
      <c r="AX193" s="14" t="s">
        <v>84</v>
      </c>
      <c r="AY193" s="216" t="s">
        <v>148</v>
      </c>
    </row>
    <row r="194" spans="1:65" s="2" customFormat="1" ht="21.75" customHeight="1">
      <c r="A194" s="36"/>
      <c r="B194" s="37"/>
      <c r="C194" s="175" t="s">
        <v>246</v>
      </c>
      <c r="D194" s="175" t="s">
        <v>150</v>
      </c>
      <c r="E194" s="176" t="s">
        <v>247</v>
      </c>
      <c r="F194" s="177" t="s">
        <v>248</v>
      </c>
      <c r="G194" s="178" t="s">
        <v>153</v>
      </c>
      <c r="H194" s="179">
        <v>23.173999999999999</v>
      </c>
      <c r="I194" s="180"/>
      <c r="J194" s="181">
        <f>ROUND(I194*H194,2)</f>
        <v>0</v>
      </c>
      <c r="K194" s="177" t="s">
        <v>154</v>
      </c>
      <c r="L194" s="41"/>
      <c r="M194" s="182" t="s">
        <v>31</v>
      </c>
      <c r="N194" s="183" t="s">
        <v>47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155</v>
      </c>
      <c r="AT194" s="186" t="s">
        <v>150</v>
      </c>
      <c r="AU194" s="186" t="s">
        <v>86</v>
      </c>
      <c r="AY194" s="19" t="s">
        <v>148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84</v>
      </c>
      <c r="BK194" s="187">
        <f>ROUND(I194*H194,2)</f>
        <v>0</v>
      </c>
      <c r="BL194" s="19" t="s">
        <v>155</v>
      </c>
      <c r="BM194" s="186" t="s">
        <v>249</v>
      </c>
    </row>
    <row r="195" spans="1:65" s="2" customFormat="1" ht="11.25">
      <c r="A195" s="36"/>
      <c r="B195" s="37"/>
      <c r="C195" s="38"/>
      <c r="D195" s="188" t="s">
        <v>157</v>
      </c>
      <c r="E195" s="38"/>
      <c r="F195" s="189" t="s">
        <v>250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157</v>
      </c>
      <c r="AU195" s="19" t="s">
        <v>86</v>
      </c>
    </row>
    <row r="196" spans="1:65" s="2" customFormat="1" ht="11.25">
      <c r="A196" s="36"/>
      <c r="B196" s="37"/>
      <c r="C196" s="38"/>
      <c r="D196" s="193" t="s">
        <v>159</v>
      </c>
      <c r="E196" s="38"/>
      <c r="F196" s="194" t="s">
        <v>251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159</v>
      </c>
      <c r="AU196" s="19" t="s">
        <v>86</v>
      </c>
    </row>
    <row r="197" spans="1:65" s="13" customFormat="1" ht="11.25">
      <c r="B197" s="195"/>
      <c r="C197" s="196"/>
      <c r="D197" s="188" t="s">
        <v>161</v>
      </c>
      <c r="E197" s="197" t="s">
        <v>31</v>
      </c>
      <c r="F197" s="198" t="s">
        <v>228</v>
      </c>
      <c r="G197" s="196"/>
      <c r="H197" s="199">
        <v>23.173999999999999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161</v>
      </c>
      <c r="AU197" s="205" t="s">
        <v>86</v>
      </c>
      <c r="AV197" s="13" t="s">
        <v>86</v>
      </c>
      <c r="AW197" s="13" t="s">
        <v>37</v>
      </c>
      <c r="AX197" s="13" t="s">
        <v>76</v>
      </c>
      <c r="AY197" s="205" t="s">
        <v>148</v>
      </c>
    </row>
    <row r="198" spans="1:65" s="14" customFormat="1" ht="11.25">
      <c r="B198" s="206"/>
      <c r="C198" s="207"/>
      <c r="D198" s="188" t="s">
        <v>161</v>
      </c>
      <c r="E198" s="208" t="s">
        <v>31</v>
      </c>
      <c r="F198" s="209" t="s">
        <v>163</v>
      </c>
      <c r="G198" s="207"/>
      <c r="H198" s="210">
        <v>23.173999999999999</v>
      </c>
      <c r="I198" s="211"/>
      <c r="J198" s="207"/>
      <c r="K198" s="207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161</v>
      </c>
      <c r="AU198" s="216" t="s">
        <v>86</v>
      </c>
      <c r="AV198" s="14" t="s">
        <v>155</v>
      </c>
      <c r="AW198" s="14" t="s">
        <v>37</v>
      </c>
      <c r="AX198" s="14" t="s">
        <v>84</v>
      </c>
      <c r="AY198" s="216" t="s">
        <v>148</v>
      </c>
    </row>
    <row r="199" spans="1:65" s="2" customFormat="1" ht="16.5" customHeight="1">
      <c r="A199" s="36"/>
      <c r="B199" s="37"/>
      <c r="C199" s="227" t="s">
        <v>252</v>
      </c>
      <c r="D199" s="227" t="s">
        <v>217</v>
      </c>
      <c r="E199" s="228" t="s">
        <v>253</v>
      </c>
      <c r="F199" s="229" t="s">
        <v>254</v>
      </c>
      <c r="G199" s="230" t="s">
        <v>166</v>
      </c>
      <c r="H199" s="231">
        <v>1.1819999999999999</v>
      </c>
      <c r="I199" s="232"/>
      <c r="J199" s="233">
        <f>ROUND(I199*H199,2)</f>
        <v>0</v>
      </c>
      <c r="K199" s="229" t="s">
        <v>154</v>
      </c>
      <c r="L199" s="234"/>
      <c r="M199" s="235" t="s">
        <v>31</v>
      </c>
      <c r="N199" s="236" t="s">
        <v>47</v>
      </c>
      <c r="O199" s="66"/>
      <c r="P199" s="184">
        <f>O199*H199</f>
        <v>0</v>
      </c>
      <c r="Q199" s="184">
        <v>0.21</v>
      </c>
      <c r="R199" s="184">
        <f>Q199*H199</f>
        <v>0.24821999999999997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209</v>
      </c>
      <c r="AT199" s="186" t="s">
        <v>217</v>
      </c>
      <c r="AU199" s="186" t="s">
        <v>86</v>
      </c>
      <c r="AY199" s="19" t="s">
        <v>148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84</v>
      </c>
      <c r="BK199" s="187">
        <f>ROUND(I199*H199,2)</f>
        <v>0</v>
      </c>
      <c r="BL199" s="19" t="s">
        <v>155</v>
      </c>
      <c r="BM199" s="186" t="s">
        <v>255</v>
      </c>
    </row>
    <row r="200" spans="1:65" s="2" customFormat="1" ht="11.25">
      <c r="A200" s="36"/>
      <c r="B200" s="37"/>
      <c r="C200" s="38"/>
      <c r="D200" s="188" t="s">
        <v>157</v>
      </c>
      <c r="E200" s="38"/>
      <c r="F200" s="189" t="s">
        <v>254</v>
      </c>
      <c r="G200" s="38"/>
      <c r="H200" s="38"/>
      <c r="I200" s="190"/>
      <c r="J200" s="38"/>
      <c r="K200" s="38"/>
      <c r="L200" s="41"/>
      <c r="M200" s="191"/>
      <c r="N200" s="192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157</v>
      </c>
      <c r="AU200" s="19" t="s">
        <v>86</v>
      </c>
    </row>
    <row r="201" spans="1:65" s="13" customFormat="1" ht="11.25">
      <c r="B201" s="195"/>
      <c r="C201" s="196"/>
      <c r="D201" s="188" t="s">
        <v>161</v>
      </c>
      <c r="E201" s="196"/>
      <c r="F201" s="198" t="s">
        <v>256</v>
      </c>
      <c r="G201" s="196"/>
      <c r="H201" s="199">
        <v>1.1819999999999999</v>
      </c>
      <c r="I201" s="200"/>
      <c r="J201" s="196"/>
      <c r="K201" s="196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161</v>
      </c>
      <c r="AU201" s="205" t="s">
        <v>86</v>
      </c>
      <c r="AV201" s="13" t="s">
        <v>86</v>
      </c>
      <c r="AW201" s="13" t="s">
        <v>4</v>
      </c>
      <c r="AX201" s="13" t="s">
        <v>84</v>
      </c>
      <c r="AY201" s="205" t="s">
        <v>148</v>
      </c>
    </row>
    <row r="202" spans="1:65" s="2" customFormat="1" ht="16.5" customHeight="1">
      <c r="A202" s="36"/>
      <c r="B202" s="37"/>
      <c r="C202" s="175" t="s">
        <v>257</v>
      </c>
      <c r="D202" s="175" t="s">
        <v>150</v>
      </c>
      <c r="E202" s="176" t="s">
        <v>258</v>
      </c>
      <c r="F202" s="177" t="s">
        <v>259</v>
      </c>
      <c r="G202" s="178" t="s">
        <v>153</v>
      </c>
      <c r="H202" s="179">
        <v>23.173999999999999</v>
      </c>
      <c r="I202" s="180"/>
      <c r="J202" s="181">
        <f>ROUND(I202*H202,2)</f>
        <v>0</v>
      </c>
      <c r="K202" s="177" t="s">
        <v>154</v>
      </c>
      <c r="L202" s="41"/>
      <c r="M202" s="182" t="s">
        <v>31</v>
      </c>
      <c r="N202" s="183" t="s">
        <v>47</v>
      </c>
      <c r="O202" s="66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155</v>
      </c>
      <c r="AT202" s="186" t="s">
        <v>150</v>
      </c>
      <c r="AU202" s="186" t="s">
        <v>86</v>
      </c>
      <c r="AY202" s="19" t="s">
        <v>148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84</v>
      </c>
      <c r="BK202" s="187">
        <f>ROUND(I202*H202,2)</f>
        <v>0</v>
      </c>
      <c r="BL202" s="19" t="s">
        <v>155</v>
      </c>
      <c r="BM202" s="186" t="s">
        <v>260</v>
      </c>
    </row>
    <row r="203" spans="1:65" s="2" customFormat="1" ht="11.25">
      <c r="A203" s="36"/>
      <c r="B203" s="37"/>
      <c r="C203" s="38"/>
      <c r="D203" s="188" t="s">
        <v>157</v>
      </c>
      <c r="E203" s="38"/>
      <c r="F203" s="189" t="s">
        <v>261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157</v>
      </c>
      <c r="AU203" s="19" t="s">
        <v>86</v>
      </c>
    </row>
    <row r="204" spans="1:65" s="2" customFormat="1" ht="11.25">
      <c r="A204" s="36"/>
      <c r="B204" s="37"/>
      <c r="C204" s="38"/>
      <c r="D204" s="193" t="s">
        <v>159</v>
      </c>
      <c r="E204" s="38"/>
      <c r="F204" s="194" t="s">
        <v>262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159</v>
      </c>
      <c r="AU204" s="19" t="s">
        <v>86</v>
      </c>
    </row>
    <row r="205" spans="1:65" s="13" customFormat="1" ht="11.25">
      <c r="B205" s="195"/>
      <c r="C205" s="196"/>
      <c r="D205" s="188" t="s">
        <v>161</v>
      </c>
      <c r="E205" s="197" t="s">
        <v>31</v>
      </c>
      <c r="F205" s="198" t="s">
        <v>228</v>
      </c>
      <c r="G205" s="196"/>
      <c r="H205" s="199">
        <v>23.173999999999999</v>
      </c>
      <c r="I205" s="200"/>
      <c r="J205" s="196"/>
      <c r="K205" s="196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161</v>
      </c>
      <c r="AU205" s="205" t="s">
        <v>86</v>
      </c>
      <c r="AV205" s="13" t="s">
        <v>86</v>
      </c>
      <c r="AW205" s="13" t="s">
        <v>37</v>
      </c>
      <c r="AX205" s="13" t="s">
        <v>76</v>
      </c>
      <c r="AY205" s="205" t="s">
        <v>148</v>
      </c>
    </row>
    <row r="206" spans="1:65" s="14" customFormat="1" ht="11.25">
      <c r="B206" s="206"/>
      <c r="C206" s="207"/>
      <c r="D206" s="188" t="s">
        <v>161</v>
      </c>
      <c r="E206" s="208" t="s">
        <v>31</v>
      </c>
      <c r="F206" s="209" t="s">
        <v>163</v>
      </c>
      <c r="G206" s="207"/>
      <c r="H206" s="210">
        <v>23.173999999999999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161</v>
      </c>
      <c r="AU206" s="216" t="s">
        <v>86</v>
      </c>
      <c r="AV206" s="14" t="s">
        <v>155</v>
      </c>
      <c r="AW206" s="14" t="s">
        <v>37</v>
      </c>
      <c r="AX206" s="14" t="s">
        <v>84</v>
      </c>
      <c r="AY206" s="216" t="s">
        <v>148</v>
      </c>
    </row>
    <row r="207" spans="1:65" s="2" customFormat="1" ht="16.5" customHeight="1">
      <c r="A207" s="36"/>
      <c r="B207" s="37"/>
      <c r="C207" s="175" t="s">
        <v>263</v>
      </c>
      <c r="D207" s="175" t="s">
        <v>150</v>
      </c>
      <c r="E207" s="176" t="s">
        <v>264</v>
      </c>
      <c r="F207" s="177" t="s">
        <v>265</v>
      </c>
      <c r="G207" s="178" t="s">
        <v>153</v>
      </c>
      <c r="H207" s="179">
        <v>23.173999999999999</v>
      </c>
      <c r="I207" s="180"/>
      <c r="J207" s="181">
        <f>ROUND(I207*H207,2)</f>
        <v>0</v>
      </c>
      <c r="K207" s="177" t="s">
        <v>154</v>
      </c>
      <c r="L207" s="41"/>
      <c r="M207" s="182" t="s">
        <v>31</v>
      </c>
      <c r="N207" s="183" t="s">
        <v>47</v>
      </c>
      <c r="O207" s="66"/>
      <c r="P207" s="184">
        <f>O207*H207</f>
        <v>0</v>
      </c>
      <c r="Q207" s="184">
        <v>0</v>
      </c>
      <c r="R207" s="184">
        <f>Q207*H207</f>
        <v>0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155</v>
      </c>
      <c r="AT207" s="186" t="s">
        <v>150</v>
      </c>
      <c r="AU207" s="186" t="s">
        <v>86</v>
      </c>
      <c r="AY207" s="19" t="s">
        <v>148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84</v>
      </c>
      <c r="BK207" s="187">
        <f>ROUND(I207*H207,2)</f>
        <v>0</v>
      </c>
      <c r="BL207" s="19" t="s">
        <v>155</v>
      </c>
      <c r="BM207" s="186" t="s">
        <v>266</v>
      </c>
    </row>
    <row r="208" spans="1:65" s="2" customFormat="1" ht="11.25">
      <c r="A208" s="36"/>
      <c r="B208" s="37"/>
      <c r="C208" s="38"/>
      <c r="D208" s="188" t="s">
        <v>157</v>
      </c>
      <c r="E208" s="38"/>
      <c r="F208" s="189" t="s">
        <v>267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157</v>
      </c>
      <c r="AU208" s="19" t="s">
        <v>86</v>
      </c>
    </row>
    <row r="209" spans="1:65" s="2" customFormat="1" ht="11.25">
      <c r="A209" s="36"/>
      <c r="B209" s="37"/>
      <c r="C209" s="38"/>
      <c r="D209" s="193" t="s">
        <v>159</v>
      </c>
      <c r="E209" s="38"/>
      <c r="F209" s="194" t="s">
        <v>268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159</v>
      </c>
      <c r="AU209" s="19" t="s">
        <v>86</v>
      </c>
    </row>
    <row r="210" spans="1:65" s="13" customFormat="1" ht="11.25">
      <c r="B210" s="195"/>
      <c r="C210" s="196"/>
      <c r="D210" s="188" t="s">
        <v>161</v>
      </c>
      <c r="E210" s="197" t="s">
        <v>31</v>
      </c>
      <c r="F210" s="198" t="s">
        <v>228</v>
      </c>
      <c r="G210" s="196"/>
      <c r="H210" s="199">
        <v>23.173999999999999</v>
      </c>
      <c r="I210" s="200"/>
      <c r="J210" s="196"/>
      <c r="K210" s="196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161</v>
      </c>
      <c r="AU210" s="205" t="s">
        <v>86</v>
      </c>
      <c r="AV210" s="13" t="s">
        <v>86</v>
      </c>
      <c r="AW210" s="13" t="s">
        <v>37</v>
      </c>
      <c r="AX210" s="13" t="s">
        <v>76</v>
      </c>
      <c r="AY210" s="205" t="s">
        <v>148</v>
      </c>
    </row>
    <row r="211" spans="1:65" s="14" customFormat="1" ht="11.25">
      <c r="B211" s="206"/>
      <c r="C211" s="207"/>
      <c r="D211" s="188" t="s">
        <v>161</v>
      </c>
      <c r="E211" s="208" t="s">
        <v>31</v>
      </c>
      <c r="F211" s="209" t="s">
        <v>163</v>
      </c>
      <c r="G211" s="207"/>
      <c r="H211" s="210">
        <v>23.173999999999999</v>
      </c>
      <c r="I211" s="211"/>
      <c r="J211" s="207"/>
      <c r="K211" s="207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161</v>
      </c>
      <c r="AU211" s="216" t="s">
        <v>86</v>
      </c>
      <c r="AV211" s="14" t="s">
        <v>155</v>
      </c>
      <c r="AW211" s="14" t="s">
        <v>37</v>
      </c>
      <c r="AX211" s="14" t="s">
        <v>84</v>
      </c>
      <c r="AY211" s="216" t="s">
        <v>148</v>
      </c>
    </row>
    <row r="212" spans="1:65" s="2" customFormat="1" ht="16.5" customHeight="1">
      <c r="A212" s="36"/>
      <c r="B212" s="37"/>
      <c r="C212" s="175" t="s">
        <v>269</v>
      </c>
      <c r="D212" s="175" t="s">
        <v>150</v>
      </c>
      <c r="E212" s="176" t="s">
        <v>270</v>
      </c>
      <c r="F212" s="177" t="s">
        <v>271</v>
      </c>
      <c r="G212" s="178" t="s">
        <v>153</v>
      </c>
      <c r="H212" s="179">
        <v>23.173999999999999</v>
      </c>
      <c r="I212" s="180"/>
      <c r="J212" s="181">
        <f>ROUND(I212*H212,2)</f>
        <v>0</v>
      </c>
      <c r="K212" s="177" t="s">
        <v>154</v>
      </c>
      <c r="L212" s="41"/>
      <c r="M212" s="182" t="s">
        <v>31</v>
      </c>
      <c r="N212" s="183" t="s">
        <v>47</v>
      </c>
      <c r="O212" s="66"/>
      <c r="P212" s="184">
        <f>O212*H212</f>
        <v>0</v>
      </c>
      <c r="Q212" s="184">
        <v>0</v>
      </c>
      <c r="R212" s="184">
        <f>Q212*H212</f>
        <v>0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155</v>
      </c>
      <c r="AT212" s="186" t="s">
        <v>150</v>
      </c>
      <c r="AU212" s="186" t="s">
        <v>86</v>
      </c>
      <c r="AY212" s="19" t="s">
        <v>148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84</v>
      </c>
      <c r="BK212" s="187">
        <f>ROUND(I212*H212,2)</f>
        <v>0</v>
      </c>
      <c r="BL212" s="19" t="s">
        <v>155</v>
      </c>
      <c r="BM212" s="186" t="s">
        <v>272</v>
      </c>
    </row>
    <row r="213" spans="1:65" s="2" customFormat="1" ht="11.25">
      <c r="A213" s="36"/>
      <c r="B213" s="37"/>
      <c r="C213" s="38"/>
      <c r="D213" s="188" t="s">
        <v>157</v>
      </c>
      <c r="E213" s="38"/>
      <c r="F213" s="189" t="s">
        <v>273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157</v>
      </c>
      <c r="AU213" s="19" t="s">
        <v>86</v>
      </c>
    </row>
    <row r="214" spans="1:65" s="2" customFormat="1" ht="11.25">
      <c r="A214" s="36"/>
      <c r="B214" s="37"/>
      <c r="C214" s="38"/>
      <c r="D214" s="193" t="s">
        <v>159</v>
      </c>
      <c r="E214" s="38"/>
      <c r="F214" s="194" t="s">
        <v>274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159</v>
      </c>
      <c r="AU214" s="19" t="s">
        <v>86</v>
      </c>
    </row>
    <row r="215" spans="1:65" s="13" customFormat="1" ht="11.25">
      <c r="B215" s="195"/>
      <c r="C215" s="196"/>
      <c r="D215" s="188" t="s">
        <v>161</v>
      </c>
      <c r="E215" s="197" t="s">
        <v>31</v>
      </c>
      <c r="F215" s="198" t="s">
        <v>228</v>
      </c>
      <c r="G215" s="196"/>
      <c r="H215" s="199">
        <v>23.173999999999999</v>
      </c>
      <c r="I215" s="200"/>
      <c r="J215" s="196"/>
      <c r="K215" s="196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161</v>
      </c>
      <c r="AU215" s="205" t="s">
        <v>86</v>
      </c>
      <c r="AV215" s="13" t="s">
        <v>86</v>
      </c>
      <c r="AW215" s="13" t="s">
        <v>37</v>
      </c>
      <c r="AX215" s="13" t="s">
        <v>76</v>
      </c>
      <c r="AY215" s="205" t="s">
        <v>148</v>
      </c>
    </row>
    <row r="216" spans="1:65" s="14" customFormat="1" ht="11.25">
      <c r="B216" s="206"/>
      <c r="C216" s="207"/>
      <c r="D216" s="188" t="s">
        <v>161</v>
      </c>
      <c r="E216" s="208" t="s">
        <v>31</v>
      </c>
      <c r="F216" s="209" t="s">
        <v>163</v>
      </c>
      <c r="G216" s="207"/>
      <c r="H216" s="210">
        <v>23.173999999999999</v>
      </c>
      <c r="I216" s="211"/>
      <c r="J216" s="207"/>
      <c r="K216" s="207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161</v>
      </c>
      <c r="AU216" s="216" t="s">
        <v>86</v>
      </c>
      <c r="AV216" s="14" t="s">
        <v>155</v>
      </c>
      <c r="AW216" s="14" t="s">
        <v>37</v>
      </c>
      <c r="AX216" s="14" t="s">
        <v>84</v>
      </c>
      <c r="AY216" s="216" t="s">
        <v>148</v>
      </c>
    </row>
    <row r="217" spans="1:65" s="2" customFormat="1" ht="16.5" customHeight="1">
      <c r="A217" s="36"/>
      <c r="B217" s="37"/>
      <c r="C217" s="175" t="s">
        <v>275</v>
      </c>
      <c r="D217" s="175" t="s">
        <v>150</v>
      </c>
      <c r="E217" s="176" t="s">
        <v>276</v>
      </c>
      <c r="F217" s="177" t="s">
        <v>277</v>
      </c>
      <c r="G217" s="178" t="s">
        <v>166</v>
      </c>
      <c r="H217" s="179">
        <v>1</v>
      </c>
      <c r="I217" s="180"/>
      <c r="J217" s="181">
        <f>ROUND(I217*H217,2)</f>
        <v>0</v>
      </c>
      <c r="K217" s="177" t="s">
        <v>154</v>
      </c>
      <c r="L217" s="41"/>
      <c r="M217" s="182" t="s">
        <v>31</v>
      </c>
      <c r="N217" s="183" t="s">
        <v>47</v>
      </c>
      <c r="O217" s="66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6" t="s">
        <v>155</v>
      </c>
      <c r="AT217" s="186" t="s">
        <v>150</v>
      </c>
      <c r="AU217" s="186" t="s">
        <v>86</v>
      </c>
      <c r="AY217" s="19" t="s">
        <v>148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19" t="s">
        <v>84</v>
      </c>
      <c r="BK217" s="187">
        <f>ROUND(I217*H217,2)</f>
        <v>0</v>
      </c>
      <c r="BL217" s="19" t="s">
        <v>155</v>
      </c>
      <c r="BM217" s="186" t="s">
        <v>278</v>
      </c>
    </row>
    <row r="218" spans="1:65" s="2" customFormat="1" ht="11.25">
      <c r="A218" s="36"/>
      <c r="B218" s="37"/>
      <c r="C218" s="38"/>
      <c r="D218" s="188" t="s">
        <v>157</v>
      </c>
      <c r="E218" s="38"/>
      <c r="F218" s="189" t="s">
        <v>279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157</v>
      </c>
      <c r="AU218" s="19" t="s">
        <v>86</v>
      </c>
    </row>
    <row r="219" spans="1:65" s="2" customFormat="1" ht="11.25">
      <c r="A219" s="36"/>
      <c r="B219" s="37"/>
      <c r="C219" s="38"/>
      <c r="D219" s="193" t="s">
        <v>159</v>
      </c>
      <c r="E219" s="38"/>
      <c r="F219" s="194" t="s">
        <v>280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159</v>
      </c>
      <c r="AU219" s="19" t="s">
        <v>86</v>
      </c>
    </row>
    <row r="220" spans="1:65" s="12" customFormat="1" ht="22.9" customHeight="1">
      <c r="B220" s="159"/>
      <c r="C220" s="160"/>
      <c r="D220" s="161" t="s">
        <v>75</v>
      </c>
      <c r="E220" s="173" t="s">
        <v>86</v>
      </c>
      <c r="F220" s="173" t="s">
        <v>281</v>
      </c>
      <c r="G220" s="160"/>
      <c r="H220" s="160"/>
      <c r="I220" s="163"/>
      <c r="J220" s="174">
        <f>BK220</f>
        <v>0</v>
      </c>
      <c r="K220" s="160"/>
      <c r="L220" s="165"/>
      <c r="M220" s="166"/>
      <c r="N220" s="167"/>
      <c r="O220" s="167"/>
      <c r="P220" s="168">
        <f>SUM(P221:P284)</f>
        <v>0</v>
      </c>
      <c r="Q220" s="167"/>
      <c r="R220" s="168">
        <f>SUM(R221:R284)</f>
        <v>173.97845845000001</v>
      </c>
      <c r="S220" s="167"/>
      <c r="T220" s="169">
        <f>SUM(T221:T284)</f>
        <v>0</v>
      </c>
      <c r="AR220" s="170" t="s">
        <v>84</v>
      </c>
      <c r="AT220" s="171" t="s">
        <v>75</v>
      </c>
      <c r="AU220" s="171" t="s">
        <v>84</v>
      </c>
      <c r="AY220" s="170" t="s">
        <v>148</v>
      </c>
      <c r="BK220" s="172">
        <f>SUM(BK221:BK284)</f>
        <v>0</v>
      </c>
    </row>
    <row r="221" spans="1:65" s="2" customFormat="1" ht="24.2" customHeight="1">
      <c r="A221" s="36"/>
      <c r="B221" s="37"/>
      <c r="C221" s="175" t="s">
        <v>282</v>
      </c>
      <c r="D221" s="175" t="s">
        <v>150</v>
      </c>
      <c r="E221" s="176" t="s">
        <v>283</v>
      </c>
      <c r="F221" s="177" t="s">
        <v>284</v>
      </c>
      <c r="G221" s="178" t="s">
        <v>285</v>
      </c>
      <c r="H221" s="179">
        <v>68.12</v>
      </c>
      <c r="I221" s="180"/>
      <c r="J221" s="181">
        <f>ROUND(I221*H221,2)</f>
        <v>0</v>
      </c>
      <c r="K221" s="177" t="s">
        <v>154</v>
      </c>
      <c r="L221" s="41"/>
      <c r="M221" s="182" t="s">
        <v>31</v>
      </c>
      <c r="N221" s="183" t="s">
        <v>47</v>
      </c>
      <c r="O221" s="66"/>
      <c r="P221" s="184">
        <f>O221*H221</f>
        <v>0</v>
      </c>
      <c r="Q221" s="184">
        <v>5.0000000000000001E-4</v>
      </c>
      <c r="R221" s="184">
        <f>Q221*H221</f>
        <v>3.406E-2</v>
      </c>
      <c r="S221" s="184">
        <v>0</v>
      </c>
      <c r="T221" s="185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6" t="s">
        <v>155</v>
      </c>
      <c r="AT221" s="186" t="s">
        <v>150</v>
      </c>
      <c r="AU221" s="186" t="s">
        <v>86</v>
      </c>
      <c r="AY221" s="19" t="s">
        <v>148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19" t="s">
        <v>84</v>
      </c>
      <c r="BK221" s="187">
        <f>ROUND(I221*H221,2)</f>
        <v>0</v>
      </c>
      <c r="BL221" s="19" t="s">
        <v>155</v>
      </c>
      <c r="BM221" s="186" t="s">
        <v>286</v>
      </c>
    </row>
    <row r="222" spans="1:65" s="2" customFormat="1" ht="19.5">
      <c r="A222" s="36"/>
      <c r="B222" s="37"/>
      <c r="C222" s="38"/>
      <c r="D222" s="188" t="s">
        <v>157</v>
      </c>
      <c r="E222" s="38"/>
      <c r="F222" s="189" t="s">
        <v>287</v>
      </c>
      <c r="G222" s="38"/>
      <c r="H222" s="38"/>
      <c r="I222" s="190"/>
      <c r="J222" s="38"/>
      <c r="K222" s="38"/>
      <c r="L222" s="41"/>
      <c r="M222" s="191"/>
      <c r="N222" s="192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157</v>
      </c>
      <c r="AU222" s="19" t="s">
        <v>86</v>
      </c>
    </row>
    <row r="223" spans="1:65" s="2" customFormat="1" ht="11.25">
      <c r="A223" s="36"/>
      <c r="B223" s="37"/>
      <c r="C223" s="38"/>
      <c r="D223" s="193" t="s">
        <v>159</v>
      </c>
      <c r="E223" s="38"/>
      <c r="F223" s="194" t="s">
        <v>288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159</v>
      </c>
      <c r="AU223" s="19" t="s">
        <v>86</v>
      </c>
    </row>
    <row r="224" spans="1:65" s="13" customFormat="1" ht="11.25">
      <c r="B224" s="195"/>
      <c r="C224" s="196"/>
      <c r="D224" s="188" t="s">
        <v>161</v>
      </c>
      <c r="E224" s="197" t="s">
        <v>31</v>
      </c>
      <c r="F224" s="198" t="s">
        <v>289</v>
      </c>
      <c r="G224" s="196"/>
      <c r="H224" s="199">
        <v>68.12</v>
      </c>
      <c r="I224" s="200"/>
      <c r="J224" s="196"/>
      <c r="K224" s="196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161</v>
      </c>
      <c r="AU224" s="205" t="s">
        <v>86</v>
      </c>
      <c r="AV224" s="13" t="s">
        <v>86</v>
      </c>
      <c r="AW224" s="13" t="s">
        <v>37</v>
      </c>
      <c r="AX224" s="13" t="s">
        <v>76</v>
      </c>
      <c r="AY224" s="205" t="s">
        <v>148</v>
      </c>
    </row>
    <row r="225" spans="1:65" s="14" customFormat="1" ht="11.25">
      <c r="B225" s="206"/>
      <c r="C225" s="207"/>
      <c r="D225" s="188" t="s">
        <v>161</v>
      </c>
      <c r="E225" s="208" t="s">
        <v>31</v>
      </c>
      <c r="F225" s="209" t="s">
        <v>163</v>
      </c>
      <c r="G225" s="207"/>
      <c r="H225" s="210">
        <v>68.12</v>
      </c>
      <c r="I225" s="211"/>
      <c r="J225" s="207"/>
      <c r="K225" s="207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161</v>
      </c>
      <c r="AU225" s="216" t="s">
        <v>86</v>
      </c>
      <c r="AV225" s="14" t="s">
        <v>155</v>
      </c>
      <c r="AW225" s="14" t="s">
        <v>37</v>
      </c>
      <c r="AX225" s="14" t="s">
        <v>84</v>
      </c>
      <c r="AY225" s="216" t="s">
        <v>148</v>
      </c>
    </row>
    <row r="226" spans="1:65" s="2" customFormat="1" ht="16.5" customHeight="1">
      <c r="A226" s="36"/>
      <c r="B226" s="37"/>
      <c r="C226" s="175" t="s">
        <v>7</v>
      </c>
      <c r="D226" s="175" t="s">
        <v>150</v>
      </c>
      <c r="E226" s="176" t="s">
        <v>290</v>
      </c>
      <c r="F226" s="177" t="s">
        <v>291</v>
      </c>
      <c r="G226" s="178" t="s">
        <v>285</v>
      </c>
      <c r="H226" s="179">
        <v>12</v>
      </c>
      <c r="I226" s="180"/>
      <c r="J226" s="181">
        <f>ROUND(I226*H226,2)</f>
        <v>0</v>
      </c>
      <c r="K226" s="177" t="s">
        <v>154</v>
      </c>
      <c r="L226" s="41"/>
      <c r="M226" s="182" t="s">
        <v>31</v>
      </c>
      <c r="N226" s="183" t="s">
        <v>47</v>
      </c>
      <c r="O226" s="66"/>
      <c r="P226" s="184">
        <f>O226*H226</f>
        <v>0</v>
      </c>
      <c r="Q226" s="184">
        <v>1.49E-3</v>
      </c>
      <c r="R226" s="184">
        <f>Q226*H226</f>
        <v>1.788E-2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155</v>
      </c>
      <c r="AT226" s="186" t="s">
        <v>150</v>
      </c>
      <c r="AU226" s="186" t="s">
        <v>86</v>
      </c>
      <c r="AY226" s="19" t="s">
        <v>148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84</v>
      </c>
      <c r="BK226" s="187">
        <f>ROUND(I226*H226,2)</f>
        <v>0</v>
      </c>
      <c r="BL226" s="19" t="s">
        <v>155</v>
      </c>
      <c r="BM226" s="186" t="s">
        <v>292</v>
      </c>
    </row>
    <row r="227" spans="1:65" s="2" customFormat="1" ht="11.25">
      <c r="A227" s="36"/>
      <c r="B227" s="37"/>
      <c r="C227" s="38"/>
      <c r="D227" s="188" t="s">
        <v>157</v>
      </c>
      <c r="E227" s="38"/>
      <c r="F227" s="189" t="s">
        <v>293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157</v>
      </c>
      <c r="AU227" s="19" t="s">
        <v>86</v>
      </c>
    </row>
    <row r="228" spans="1:65" s="2" customFormat="1" ht="11.25">
      <c r="A228" s="36"/>
      <c r="B228" s="37"/>
      <c r="C228" s="38"/>
      <c r="D228" s="193" t="s">
        <v>159</v>
      </c>
      <c r="E228" s="38"/>
      <c r="F228" s="194" t="s">
        <v>294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159</v>
      </c>
      <c r="AU228" s="19" t="s">
        <v>86</v>
      </c>
    </row>
    <row r="229" spans="1:65" s="2" customFormat="1" ht="16.5" customHeight="1">
      <c r="A229" s="36"/>
      <c r="B229" s="37"/>
      <c r="C229" s="175" t="s">
        <v>295</v>
      </c>
      <c r="D229" s="175" t="s">
        <v>150</v>
      </c>
      <c r="E229" s="176" t="s">
        <v>296</v>
      </c>
      <c r="F229" s="177" t="s">
        <v>297</v>
      </c>
      <c r="G229" s="178" t="s">
        <v>166</v>
      </c>
      <c r="H229" s="179">
        <v>19.773</v>
      </c>
      <c r="I229" s="180"/>
      <c r="J229" s="181">
        <f>ROUND(I229*H229,2)</f>
        <v>0</v>
      </c>
      <c r="K229" s="177" t="s">
        <v>154</v>
      </c>
      <c r="L229" s="41"/>
      <c r="M229" s="182" t="s">
        <v>31</v>
      </c>
      <c r="N229" s="183" t="s">
        <v>47</v>
      </c>
      <c r="O229" s="66"/>
      <c r="P229" s="184">
        <f>O229*H229</f>
        <v>0</v>
      </c>
      <c r="Q229" s="184">
        <v>2.16</v>
      </c>
      <c r="R229" s="184">
        <f>Q229*H229</f>
        <v>42.709679999999999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155</v>
      </c>
      <c r="AT229" s="186" t="s">
        <v>150</v>
      </c>
      <c r="AU229" s="186" t="s">
        <v>86</v>
      </c>
      <c r="AY229" s="19" t="s">
        <v>148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84</v>
      </c>
      <c r="BK229" s="187">
        <f>ROUND(I229*H229,2)</f>
        <v>0</v>
      </c>
      <c r="BL229" s="19" t="s">
        <v>155</v>
      </c>
      <c r="BM229" s="186" t="s">
        <v>298</v>
      </c>
    </row>
    <row r="230" spans="1:65" s="2" customFormat="1" ht="11.25">
      <c r="A230" s="36"/>
      <c r="B230" s="37"/>
      <c r="C230" s="38"/>
      <c r="D230" s="188" t="s">
        <v>157</v>
      </c>
      <c r="E230" s="38"/>
      <c r="F230" s="189" t="s">
        <v>299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157</v>
      </c>
      <c r="AU230" s="19" t="s">
        <v>86</v>
      </c>
    </row>
    <row r="231" spans="1:65" s="2" customFormat="1" ht="11.25">
      <c r="A231" s="36"/>
      <c r="B231" s="37"/>
      <c r="C231" s="38"/>
      <c r="D231" s="193" t="s">
        <v>159</v>
      </c>
      <c r="E231" s="38"/>
      <c r="F231" s="194" t="s">
        <v>300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159</v>
      </c>
      <c r="AU231" s="19" t="s">
        <v>86</v>
      </c>
    </row>
    <row r="232" spans="1:65" s="13" customFormat="1" ht="11.25">
      <c r="B232" s="195"/>
      <c r="C232" s="196"/>
      <c r="D232" s="188" t="s">
        <v>161</v>
      </c>
      <c r="E232" s="197" t="s">
        <v>31</v>
      </c>
      <c r="F232" s="198" t="s">
        <v>301</v>
      </c>
      <c r="G232" s="196"/>
      <c r="H232" s="199">
        <v>19.773</v>
      </c>
      <c r="I232" s="200"/>
      <c r="J232" s="196"/>
      <c r="K232" s="196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161</v>
      </c>
      <c r="AU232" s="205" t="s">
        <v>86</v>
      </c>
      <c r="AV232" s="13" t="s">
        <v>86</v>
      </c>
      <c r="AW232" s="13" t="s">
        <v>37</v>
      </c>
      <c r="AX232" s="13" t="s">
        <v>76</v>
      </c>
      <c r="AY232" s="205" t="s">
        <v>148</v>
      </c>
    </row>
    <row r="233" spans="1:65" s="14" customFormat="1" ht="11.25">
      <c r="B233" s="206"/>
      <c r="C233" s="207"/>
      <c r="D233" s="188" t="s">
        <v>161</v>
      </c>
      <c r="E233" s="208" t="s">
        <v>31</v>
      </c>
      <c r="F233" s="209" t="s">
        <v>163</v>
      </c>
      <c r="G233" s="207"/>
      <c r="H233" s="210">
        <v>19.773</v>
      </c>
      <c r="I233" s="211"/>
      <c r="J233" s="207"/>
      <c r="K233" s="207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161</v>
      </c>
      <c r="AU233" s="216" t="s">
        <v>86</v>
      </c>
      <c r="AV233" s="14" t="s">
        <v>155</v>
      </c>
      <c r="AW233" s="14" t="s">
        <v>37</v>
      </c>
      <c r="AX233" s="14" t="s">
        <v>84</v>
      </c>
      <c r="AY233" s="216" t="s">
        <v>148</v>
      </c>
    </row>
    <row r="234" spans="1:65" s="2" customFormat="1" ht="16.5" customHeight="1">
      <c r="A234" s="36"/>
      <c r="B234" s="37"/>
      <c r="C234" s="175" t="s">
        <v>302</v>
      </c>
      <c r="D234" s="175" t="s">
        <v>150</v>
      </c>
      <c r="E234" s="176" t="s">
        <v>303</v>
      </c>
      <c r="F234" s="177" t="s">
        <v>304</v>
      </c>
      <c r="G234" s="178" t="s">
        <v>166</v>
      </c>
      <c r="H234" s="179">
        <v>6.5910000000000002</v>
      </c>
      <c r="I234" s="180"/>
      <c r="J234" s="181">
        <f>ROUND(I234*H234,2)</f>
        <v>0</v>
      </c>
      <c r="K234" s="177" t="s">
        <v>154</v>
      </c>
      <c r="L234" s="41"/>
      <c r="M234" s="182" t="s">
        <v>31</v>
      </c>
      <c r="N234" s="183" t="s">
        <v>47</v>
      </c>
      <c r="O234" s="66"/>
      <c r="P234" s="184">
        <f>O234*H234</f>
        <v>0</v>
      </c>
      <c r="Q234" s="184">
        <v>1.98</v>
      </c>
      <c r="R234" s="184">
        <f>Q234*H234</f>
        <v>13.050180000000001</v>
      </c>
      <c r="S234" s="184">
        <v>0</v>
      </c>
      <c r="T234" s="185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6" t="s">
        <v>155</v>
      </c>
      <c r="AT234" s="186" t="s">
        <v>150</v>
      </c>
      <c r="AU234" s="186" t="s">
        <v>86</v>
      </c>
      <c r="AY234" s="19" t="s">
        <v>148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9" t="s">
        <v>84</v>
      </c>
      <c r="BK234" s="187">
        <f>ROUND(I234*H234,2)</f>
        <v>0</v>
      </c>
      <c r="BL234" s="19" t="s">
        <v>155</v>
      </c>
      <c r="BM234" s="186" t="s">
        <v>305</v>
      </c>
    </row>
    <row r="235" spans="1:65" s="2" customFormat="1" ht="11.25">
      <c r="A235" s="36"/>
      <c r="B235" s="37"/>
      <c r="C235" s="38"/>
      <c r="D235" s="188" t="s">
        <v>157</v>
      </c>
      <c r="E235" s="38"/>
      <c r="F235" s="189" t="s">
        <v>306</v>
      </c>
      <c r="G235" s="38"/>
      <c r="H235" s="38"/>
      <c r="I235" s="190"/>
      <c r="J235" s="38"/>
      <c r="K235" s="38"/>
      <c r="L235" s="41"/>
      <c r="M235" s="191"/>
      <c r="N235" s="192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157</v>
      </c>
      <c r="AU235" s="19" t="s">
        <v>86</v>
      </c>
    </row>
    <row r="236" spans="1:65" s="2" customFormat="1" ht="11.25">
      <c r="A236" s="36"/>
      <c r="B236" s="37"/>
      <c r="C236" s="38"/>
      <c r="D236" s="193" t="s">
        <v>159</v>
      </c>
      <c r="E236" s="38"/>
      <c r="F236" s="194" t="s">
        <v>307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159</v>
      </c>
      <c r="AU236" s="19" t="s">
        <v>86</v>
      </c>
    </row>
    <row r="237" spans="1:65" s="13" customFormat="1" ht="11.25">
      <c r="B237" s="195"/>
      <c r="C237" s="196"/>
      <c r="D237" s="188" t="s">
        <v>161</v>
      </c>
      <c r="E237" s="197" t="s">
        <v>31</v>
      </c>
      <c r="F237" s="198" t="s">
        <v>308</v>
      </c>
      <c r="G237" s="196"/>
      <c r="H237" s="199">
        <v>6.5910000000000002</v>
      </c>
      <c r="I237" s="200"/>
      <c r="J237" s="196"/>
      <c r="K237" s="196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161</v>
      </c>
      <c r="AU237" s="205" t="s">
        <v>86</v>
      </c>
      <c r="AV237" s="13" t="s">
        <v>86</v>
      </c>
      <c r="AW237" s="13" t="s">
        <v>37</v>
      </c>
      <c r="AX237" s="13" t="s">
        <v>76</v>
      </c>
      <c r="AY237" s="205" t="s">
        <v>148</v>
      </c>
    </row>
    <row r="238" spans="1:65" s="14" customFormat="1" ht="11.25">
      <c r="B238" s="206"/>
      <c r="C238" s="207"/>
      <c r="D238" s="188" t="s">
        <v>161</v>
      </c>
      <c r="E238" s="208" t="s">
        <v>31</v>
      </c>
      <c r="F238" s="209" t="s">
        <v>163</v>
      </c>
      <c r="G238" s="207"/>
      <c r="H238" s="210">
        <v>6.5910000000000002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161</v>
      </c>
      <c r="AU238" s="216" t="s">
        <v>86</v>
      </c>
      <c r="AV238" s="14" t="s">
        <v>155</v>
      </c>
      <c r="AW238" s="14" t="s">
        <v>37</v>
      </c>
      <c r="AX238" s="14" t="s">
        <v>84</v>
      </c>
      <c r="AY238" s="216" t="s">
        <v>148</v>
      </c>
    </row>
    <row r="239" spans="1:65" s="2" customFormat="1" ht="16.5" customHeight="1">
      <c r="A239" s="36"/>
      <c r="B239" s="37"/>
      <c r="C239" s="175" t="s">
        <v>309</v>
      </c>
      <c r="D239" s="175" t="s">
        <v>150</v>
      </c>
      <c r="E239" s="176" t="s">
        <v>310</v>
      </c>
      <c r="F239" s="177" t="s">
        <v>311</v>
      </c>
      <c r="G239" s="178" t="s">
        <v>166</v>
      </c>
      <c r="H239" s="179">
        <v>18.754999999999999</v>
      </c>
      <c r="I239" s="180"/>
      <c r="J239" s="181">
        <f>ROUND(I239*H239,2)</f>
        <v>0</v>
      </c>
      <c r="K239" s="177" t="s">
        <v>154</v>
      </c>
      <c r="L239" s="41"/>
      <c r="M239" s="182" t="s">
        <v>31</v>
      </c>
      <c r="N239" s="183" t="s">
        <v>47</v>
      </c>
      <c r="O239" s="66"/>
      <c r="P239" s="184">
        <f>O239*H239</f>
        <v>0</v>
      </c>
      <c r="Q239" s="184">
        <v>2.5018699999999998</v>
      </c>
      <c r="R239" s="184">
        <f>Q239*H239</f>
        <v>46.922571849999997</v>
      </c>
      <c r="S239" s="184">
        <v>0</v>
      </c>
      <c r="T239" s="185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6" t="s">
        <v>155</v>
      </c>
      <c r="AT239" s="186" t="s">
        <v>150</v>
      </c>
      <c r="AU239" s="186" t="s">
        <v>86</v>
      </c>
      <c r="AY239" s="19" t="s">
        <v>148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19" t="s">
        <v>84</v>
      </c>
      <c r="BK239" s="187">
        <f>ROUND(I239*H239,2)</f>
        <v>0</v>
      </c>
      <c r="BL239" s="19" t="s">
        <v>155</v>
      </c>
      <c r="BM239" s="186" t="s">
        <v>312</v>
      </c>
    </row>
    <row r="240" spans="1:65" s="2" customFormat="1" ht="11.25">
      <c r="A240" s="36"/>
      <c r="B240" s="37"/>
      <c r="C240" s="38"/>
      <c r="D240" s="188" t="s">
        <v>157</v>
      </c>
      <c r="E240" s="38"/>
      <c r="F240" s="189" t="s">
        <v>313</v>
      </c>
      <c r="G240" s="38"/>
      <c r="H240" s="38"/>
      <c r="I240" s="190"/>
      <c r="J240" s="38"/>
      <c r="K240" s="38"/>
      <c r="L240" s="41"/>
      <c r="M240" s="191"/>
      <c r="N240" s="192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157</v>
      </c>
      <c r="AU240" s="19" t="s">
        <v>86</v>
      </c>
    </row>
    <row r="241" spans="1:65" s="2" customFormat="1" ht="11.25">
      <c r="A241" s="36"/>
      <c r="B241" s="37"/>
      <c r="C241" s="38"/>
      <c r="D241" s="193" t="s">
        <v>159</v>
      </c>
      <c r="E241" s="38"/>
      <c r="F241" s="194" t="s">
        <v>314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159</v>
      </c>
      <c r="AU241" s="19" t="s">
        <v>86</v>
      </c>
    </row>
    <row r="242" spans="1:65" s="13" customFormat="1" ht="11.25">
      <c r="B242" s="195"/>
      <c r="C242" s="196"/>
      <c r="D242" s="188" t="s">
        <v>161</v>
      </c>
      <c r="E242" s="197" t="s">
        <v>31</v>
      </c>
      <c r="F242" s="198" t="s">
        <v>315</v>
      </c>
      <c r="G242" s="196"/>
      <c r="H242" s="199">
        <v>18.754999999999999</v>
      </c>
      <c r="I242" s="200"/>
      <c r="J242" s="196"/>
      <c r="K242" s="196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161</v>
      </c>
      <c r="AU242" s="205" t="s">
        <v>86</v>
      </c>
      <c r="AV242" s="13" t="s">
        <v>86</v>
      </c>
      <c r="AW242" s="13" t="s">
        <v>37</v>
      </c>
      <c r="AX242" s="13" t="s">
        <v>76</v>
      </c>
      <c r="AY242" s="205" t="s">
        <v>148</v>
      </c>
    </row>
    <row r="243" spans="1:65" s="14" customFormat="1" ht="11.25">
      <c r="B243" s="206"/>
      <c r="C243" s="207"/>
      <c r="D243" s="188" t="s">
        <v>161</v>
      </c>
      <c r="E243" s="208" t="s">
        <v>31</v>
      </c>
      <c r="F243" s="209" t="s">
        <v>163</v>
      </c>
      <c r="G243" s="207"/>
      <c r="H243" s="210">
        <v>18.754999999999999</v>
      </c>
      <c r="I243" s="211"/>
      <c r="J243" s="207"/>
      <c r="K243" s="207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161</v>
      </c>
      <c r="AU243" s="216" t="s">
        <v>86</v>
      </c>
      <c r="AV243" s="14" t="s">
        <v>155</v>
      </c>
      <c r="AW243" s="14" t="s">
        <v>37</v>
      </c>
      <c r="AX243" s="14" t="s">
        <v>84</v>
      </c>
      <c r="AY243" s="216" t="s">
        <v>148</v>
      </c>
    </row>
    <row r="244" spans="1:65" s="2" customFormat="1" ht="16.5" customHeight="1">
      <c r="A244" s="36"/>
      <c r="B244" s="37"/>
      <c r="C244" s="175" t="s">
        <v>316</v>
      </c>
      <c r="D244" s="175" t="s">
        <v>150</v>
      </c>
      <c r="E244" s="176" t="s">
        <v>317</v>
      </c>
      <c r="F244" s="177" t="s">
        <v>318</v>
      </c>
      <c r="G244" s="178" t="s">
        <v>153</v>
      </c>
      <c r="H244" s="179">
        <v>4.827</v>
      </c>
      <c r="I244" s="180"/>
      <c r="J244" s="181">
        <f>ROUND(I244*H244,2)</f>
        <v>0</v>
      </c>
      <c r="K244" s="177" t="s">
        <v>154</v>
      </c>
      <c r="L244" s="41"/>
      <c r="M244" s="182" t="s">
        <v>31</v>
      </c>
      <c r="N244" s="183" t="s">
        <v>47</v>
      </c>
      <c r="O244" s="66"/>
      <c r="P244" s="184">
        <f>O244*H244</f>
        <v>0</v>
      </c>
      <c r="Q244" s="184">
        <v>2.9399999999999999E-3</v>
      </c>
      <c r="R244" s="184">
        <f>Q244*H244</f>
        <v>1.419138E-2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155</v>
      </c>
      <c r="AT244" s="186" t="s">
        <v>150</v>
      </c>
      <c r="AU244" s="186" t="s">
        <v>86</v>
      </c>
      <c r="AY244" s="19" t="s">
        <v>148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84</v>
      </c>
      <c r="BK244" s="187">
        <f>ROUND(I244*H244,2)</f>
        <v>0</v>
      </c>
      <c r="BL244" s="19" t="s">
        <v>155</v>
      </c>
      <c r="BM244" s="186" t="s">
        <v>319</v>
      </c>
    </row>
    <row r="245" spans="1:65" s="2" customFormat="1" ht="11.25">
      <c r="A245" s="36"/>
      <c r="B245" s="37"/>
      <c r="C245" s="38"/>
      <c r="D245" s="188" t="s">
        <v>157</v>
      </c>
      <c r="E245" s="38"/>
      <c r="F245" s="189" t="s">
        <v>320</v>
      </c>
      <c r="G245" s="38"/>
      <c r="H245" s="38"/>
      <c r="I245" s="190"/>
      <c r="J245" s="38"/>
      <c r="K245" s="38"/>
      <c r="L245" s="41"/>
      <c r="M245" s="191"/>
      <c r="N245" s="192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157</v>
      </c>
      <c r="AU245" s="19" t="s">
        <v>86</v>
      </c>
    </row>
    <row r="246" spans="1:65" s="2" customFormat="1" ht="11.25">
      <c r="A246" s="36"/>
      <c r="B246" s="37"/>
      <c r="C246" s="38"/>
      <c r="D246" s="193" t="s">
        <v>159</v>
      </c>
      <c r="E246" s="38"/>
      <c r="F246" s="194" t="s">
        <v>321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159</v>
      </c>
      <c r="AU246" s="19" t="s">
        <v>86</v>
      </c>
    </row>
    <row r="247" spans="1:65" s="13" customFormat="1" ht="11.25">
      <c r="B247" s="195"/>
      <c r="C247" s="196"/>
      <c r="D247" s="188" t="s">
        <v>161</v>
      </c>
      <c r="E247" s="197" t="s">
        <v>31</v>
      </c>
      <c r="F247" s="198" t="s">
        <v>322</v>
      </c>
      <c r="G247" s="196"/>
      <c r="H247" s="199">
        <v>4.827</v>
      </c>
      <c r="I247" s="200"/>
      <c r="J247" s="196"/>
      <c r="K247" s="196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161</v>
      </c>
      <c r="AU247" s="205" t="s">
        <v>86</v>
      </c>
      <c r="AV247" s="13" t="s">
        <v>86</v>
      </c>
      <c r="AW247" s="13" t="s">
        <v>37</v>
      </c>
      <c r="AX247" s="13" t="s">
        <v>76</v>
      </c>
      <c r="AY247" s="205" t="s">
        <v>148</v>
      </c>
    </row>
    <row r="248" spans="1:65" s="14" customFormat="1" ht="11.25">
      <c r="B248" s="206"/>
      <c r="C248" s="207"/>
      <c r="D248" s="188" t="s">
        <v>161</v>
      </c>
      <c r="E248" s="208" t="s">
        <v>31</v>
      </c>
      <c r="F248" s="209" t="s">
        <v>163</v>
      </c>
      <c r="G248" s="207"/>
      <c r="H248" s="210">
        <v>4.827</v>
      </c>
      <c r="I248" s="211"/>
      <c r="J248" s="207"/>
      <c r="K248" s="207"/>
      <c r="L248" s="212"/>
      <c r="M248" s="213"/>
      <c r="N248" s="214"/>
      <c r="O248" s="214"/>
      <c r="P248" s="214"/>
      <c r="Q248" s="214"/>
      <c r="R248" s="214"/>
      <c r="S248" s="214"/>
      <c r="T248" s="215"/>
      <c r="AT248" s="216" t="s">
        <v>161</v>
      </c>
      <c r="AU248" s="216" t="s">
        <v>86</v>
      </c>
      <c r="AV248" s="14" t="s">
        <v>155</v>
      </c>
      <c r="AW248" s="14" t="s">
        <v>37</v>
      </c>
      <c r="AX248" s="14" t="s">
        <v>84</v>
      </c>
      <c r="AY248" s="216" t="s">
        <v>148</v>
      </c>
    </row>
    <row r="249" spans="1:65" s="2" customFormat="1" ht="16.5" customHeight="1">
      <c r="A249" s="36"/>
      <c r="B249" s="37"/>
      <c r="C249" s="175" t="s">
        <v>323</v>
      </c>
      <c r="D249" s="175" t="s">
        <v>150</v>
      </c>
      <c r="E249" s="176" t="s">
        <v>324</v>
      </c>
      <c r="F249" s="177" t="s">
        <v>325</v>
      </c>
      <c r="G249" s="178" t="s">
        <v>153</v>
      </c>
      <c r="H249" s="179">
        <v>4.827</v>
      </c>
      <c r="I249" s="180"/>
      <c r="J249" s="181">
        <f>ROUND(I249*H249,2)</f>
        <v>0</v>
      </c>
      <c r="K249" s="177" t="s">
        <v>154</v>
      </c>
      <c r="L249" s="41"/>
      <c r="M249" s="182" t="s">
        <v>31</v>
      </c>
      <c r="N249" s="183" t="s">
        <v>47</v>
      </c>
      <c r="O249" s="66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6" t="s">
        <v>155</v>
      </c>
      <c r="AT249" s="186" t="s">
        <v>150</v>
      </c>
      <c r="AU249" s="186" t="s">
        <v>86</v>
      </c>
      <c r="AY249" s="19" t="s">
        <v>148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9" t="s">
        <v>84</v>
      </c>
      <c r="BK249" s="187">
        <f>ROUND(I249*H249,2)</f>
        <v>0</v>
      </c>
      <c r="BL249" s="19" t="s">
        <v>155</v>
      </c>
      <c r="BM249" s="186" t="s">
        <v>326</v>
      </c>
    </row>
    <row r="250" spans="1:65" s="2" customFormat="1" ht="11.25">
      <c r="A250" s="36"/>
      <c r="B250" s="37"/>
      <c r="C250" s="38"/>
      <c r="D250" s="188" t="s">
        <v>157</v>
      </c>
      <c r="E250" s="38"/>
      <c r="F250" s="189" t="s">
        <v>327</v>
      </c>
      <c r="G250" s="38"/>
      <c r="H250" s="38"/>
      <c r="I250" s="190"/>
      <c r="J250" s="38"/>
      <c r="K250" s="38"/>
      <c r="L250" s="41"/>
      <c r="M250" s="191"/>
      <c r="N250" s="192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157</v>
      </c>
      <c r="AU250" s="19" t="s">
        <v>86</v>
      </c>
    </row>
    <row r="251" spans="1:65" s="2" customFormat="1" ht="11.25">
      <c r="A251" s="36"/>
      <c r="B251" s="37"/>
      <c r="C251" s="38"/>
      <c r="D251" s="193" t="s">
        <v>159</v>
      </c>
      <c r="E251" s="38"/>
      <c r="F251" s="194" t="s">
        <v>328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159</v>
      </c>
      <c r="AU251" s="19" t="s">
        <v>86</v>
      </c>
    </row>
    <row r="252" spans="1:65" s="13" customFormat="1" ht="11.25">
      <c r="B252" s="195"/>
      <c r="C252" s="196"/>
      <c r="D252" s="188" t="s">
        <v>161</v>
      </c>
      <c r="E252" s="197" t="s">
        <v>31</v>
      </c>
      <c r="F252" s="198" t="s">
        <v>322</v>
      </c>
      <c r="G252" s="196"/>
      <c r="H252" s="199">
        <v>4.827</v>
      </c>
      <c r="I252" s="200"/>
      <c r="J252" s="196"/>
      <c r="K252" s="196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161</v>
      </c>
      <c r="AU252" s="205" t="s">
        <v>86</v>
      </c>
      <c r="AV252" s="13" t="s">
        <v>86</v>
      </c>
      <c r="AW252" s="13" t="s">
        <v>37</v>
      </c>
      <c r="AX252" s="13" t="s">
        <v>76</v>
      </c>
      <c r="AY252" s="205" t="s">
        <v>148</v>
      </c>
    </row>
    <row r="253" spans="1:65" s="14" customFormat="1" ht="11.25">
      <c r="B253" s="206"/>
      <c r="C253" s="207"/>
      <c r="D253" s="188" t="s">
        <v>161</v>
      </c>
      <c r="E253" s="208" t="s">
        <v>31</v>
      </c>
      <c r="F253" s="209" t="s">
        <v>163</v>
      </c>
      <c r="G253" s="207"/>
      <c r="H253" s="210">
        <v>4.827</v>
      </c>
      <c r="I253" s="211"/>
      <c r="J253" s="207"/>
      <c r="K253" s="207"/>
      <c r="L253" s="212"/>
      <c r="M253" s="213"/>
      <c r="N253" s="214"/>
      <c r="O253" s="214"/>
      <c r="P253" s="214"/>
      <c r="Q253" s="214"/>
      <c r="R253" s="214"/>
      <c r="S253" s="214"/>
      <c r="T253" s="215"/>
      <c r="AT253" s="216" t="s">
        <v>161</v>
      </c>
      <c r="AU253" s="216" t="s">
        <v>86</v>
      </c>
      <c r="AV253" s="14" t="s">
        <v>155</v>
      </c>
      <c r="AW253" s="14" t="s">
        <v>37</v>
      </c>
      <c r="AX253" s="14" t="s">
        <v>84</v>
      </c>
      <c r="AY253" s="216" t="s">
        <v>148</v>
      </c>
    </row>
    <row r="254" spans="1:65" s="2" customFormat="1" ht="16.5" customHeight="1">
      <c r="A254" s="36"/>
      <c r="B254" s="37"/>
      <c r="C254" s="175" t="s">
        <v>329</v>
      </c>
      <c r="D254" s="175" t="s">
        <v>150</v>
      </c>
      <c r="E254" s="176" t="s">
        <v>330</v>
      </c>
      <c r="F254" s="177" t="s">
        <v>331</v>
      </c>
      <c r="G254" s="178" t="s">
        <v>198</v>
      </c>
      <c r="H254" s="179">
        <v>0.81299999999999994</v>
      </c>
      <c r="I254" s="180"/>
      <c r="J254" s="181">
        <f>ROUND(I254*H254,2)</f>
        <v>0</v>
      </c>
      <c r="K254" s="177" t="s">
        <v>154</v>
      </c>
      <c r="L254" s="41"/>
      <c r="M254" s="182" t="s">
        <v>31</v>
      </c>
      <c r="N254" s="183" t="s">
        <v>47</v>
      </c>
      <c r="O254" s="66"/>
      <c r="P254" s="184">
        <f>O254*H254</f>
        <v>0</v>
      </c>
      <c r="Q254" s="184">
        <v>1.06277</v>
      </c>
      <c r="R254" s="184">
        <f>Q254*H254</f>
        <v>0.86403200999999996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155</v>
      </c>
      <c r="AT254" s="186" t="s">
        <v>150</v>
      </c>
      <c r="AU254" s="186" t="s">
        <v>86</v>
      </c>
      <c r="AY254" s="19" t="s">
        <v>148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84</v>
      </c>
      <c r="BK254" s="187">
        <f>ROUND(I254*H254,2)</f>
        <v>0</v>
      </c>
      <c r="BL254" s="19" t="s">
        <v>155</v>
      </c>
      <c r="BM254" s="186" t="s">
        <v>332</v>
      </c>
    </row>
    <row r="255" spans="1:65" s="2" customFormat="1" ht="11.25">
      <c r="A255" s="36"/>
      <c r="B255" s="37"/>
      <c r="C255" s="38"/>
      <c r="D255" s="188" t="s">
        <v>157</v>
      </c>
      <c r="E255" s="38"/>
      <c r="F255" s="189" t="s">
        <v>333</v>
      </c>
      <c r="G255" s="38"/>
      <c r="H255" s="38"/>
      <c r="I255" s="190"/>
      <c r="J255" s="38"/>
      <c r="K255" s="38"/>
      <c r="L255" s="41"/>
      <c r="M255" s="191"/>
      <c r="N255" s="192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157</v>
      </c>
      <c r="AU255" s="19" t="s">
        <v>86</v>
      </c>
    </row>
    <row r="256" spans="1:65" s="2" customFormat="1" ht="11.25">
      <c r="A256" s="36"/>
      <c r="B256" s="37"/>
      <c r="C256" s="38"/>
      <c r="D256" s="193" t="s">
        <v>159</v>
      </c>
      <c r="E256" s="38"/>
      <c r="F256" s="194" t="s">
        <v>334</v>
      </c>
      <c r="G256" s="38"/>
      <c r="H256" s="38"/>
      <c r="I256" s="190"/>
      <c r="J256" s="38"/>
      <c r="K256" s="38"/>
      <c r="L256" s="41"/>
      <c r="M256" s="191"/>
      <c r="N256" s="192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159</v>
      </c>
      <c r="AU256" s="19" t="s">
        <v>86</v>
      </c>
    </row>
    <row r="257" spans="1:65" s="13" customFormat="1" ht="11.25">
      <c r="B257" s="195"/>
      <c r="C257" s="196"/>
      <c r="D257" s="188" t="s">
        <v>161</v>
      </c>
      <c r="E257" s="197" t="s">
        <v>31</v>
      </c>
      <c r="F257" s="198" t="s">
        <v>335</v>
      </c>
      <c r="G257" s="196"/>
      <c r="H257" s="199">
        <v>0.81299999999999994</v>
      </c>
      <c r="I257" s="200"/>
      <c r="J257" s="196"/>
      <c r="K257" s="196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161</v>
      </c>
      <c r="AU257" s="205" t="s">
        <v>86</v>
      </c>
      <c r="AV257" s="13" t="s">
        <v>86</v>
      </c>
      <c r="AW257" s="13" t="s">
        <v>37</v>
      </c>
      <c r="AX257" s="13" t="s">
        <v>76</v>
      </c>
      <c r="AY257" s="205" t="s">
        <v>148</v>
      </c>
    </row>
    <row r="258" spans="1:65" s="14" customFormat="1" ht="11.25">
      <c r="B258" s="206"/>
      <c r="C258" s="207"/>
      <c r="D258" s="188" t="s">
        <v>161</v>
      </c>
      <c r="E258" s="208" t="s">
        <v>31</v>
      </c>
      <c r="F258" s="209" t="s">
        <v>163</v>
      </c>
      <c r="G258" s="207"/>
      <c r="H258" s="210">
        <v>0.81299999999999994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161</v>
      </c>
      <c r="AU258" s="216" t="s">
        <v>86</v>
      </c>
      <c r="AV258" s="14" t="s">
        <v>155</v>
      </c>
      <c r="AW258" s="14" t="s">
        <v>37</v>
      </c>
      <c r="AX258" s="14" t="s">
        <v>84</v>
      </c>
      <c r="AY258" s="216" t="s">
        <v>148</v>
      </c>
    </row>
    <row r="259" spans="1:65" s="2" customFormat="1" ht="16.5" customHeight="1">
      <c r="A259" s="36"/>
      <c r="B259" s="37"/>
      <c r="C259" s="175" t="s">
        <v>336</v>
      </c>
      <c r="D259" s="175" t="s">
        <v>150</v>
      </c>
      <c r="E259" s="176" t="s">
        <v>337</v>
      </c>
      <c r="F259" s="177" t="s">
        <v>338</v>
      </c>
      <c r="G259" s="178" t="s">
        <v>166</v>
      </c>
      <c r="H259" s="179">
        <v>18.876999999999999</v>
      </c>
      <c r="I259" s="180"/>
      <c r="J259" s="181">
        <f>ROUND(I259*H259,2)</f>
        <v>0</v>
      </c>
      <c r="K259" s="177" t="s">
        <v>154</v>
      </c>
      <c r="L259" s="41"/>
      <c r="M259" s="182" t="s">
        <v>31</v>
      </c>
      <c r="N259" s="183" t="s">
        <v>47</v>
      </c>
      <c r="O259" s="66"/>
      <c r="P259" s="184">
        <f>O259*H259</f>
        <v>0</v>
      </c>
      <c r="Q259" s="184">
        <v>2.5018699999999998</v>
      </c>
      <c r="R259" s="184">
        <f>Q259*H259</f>
        <v>47.227799989999994</v>
      </c>
      <c r="S259" s="184">
        <v>0</v>
      </c>
      <c r="T259" s="185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6" t="s">
        <v>155</v>
      </c>
      <c r="AT259" s="186" t="s">
        <v>150</v>
      </c>
      <c r="AU259" s="186" t="s">
        <v>86</v>
      </c>
      <c r="AY259" s="19" t="s">
        <v>148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19" t="s">
        <v>84</v>
      </c>
      <c r="BK259" s="187">
        <f>ROUND(I259*H259,2)</f>
        <v>0</v>
      </c>
      <c r="BL259" s="19" t="s">
        <v>155</v>
      </c>
      <c r="BM259" s="186" t="s">
        <v>339</v>
      </c>
    </row>
    <row r="260" spans="1:65" s="2" customFormat="1" ht="11.25">
      <c r="A260" s="36"/>
      <c r="B260" s="37"/>
      <c r="C260" s="38"/>
      <c r="D260" s="188" t="s">
        <v>157</v>
      </c>
      <c r="E260" s="38"/>
      <c r="F260" s="189" t="s">
        <v>340</v>
      </c>
      <c r="G260" s="38"/>
      <c r="H260" s="38"/>
      <c r="I260" s="190"/>
      <c r="J260" s="38"/>
      <c r="K260" s="38"/>
      <c r="L260" s="41"/>
      <c r="M260" s="191"/>
      <c r="N260" s="192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157</v>
      </c>
      <c r="AU260" s="19" t="s">
        <v>86</v>
      </c>
    </row>
    <row r="261" spans="1:65" s="2" customFormat="1" ht="11.25">
      <c r="A261" s="36"/>
      <c r="B261" s="37"/>
      <c r="C261" s="38"/>
      <c r="D261" s="193" t="s">
        <v>159</v>
      </c>
      <c r="E261" s="38"/>
      <c r="F261" s="194" t="s">
        <v>341</v>
      </c>
      <c r="G261" s="38"/>
      <c r="H261" s="38"/>
      <c r="I261" s="190"/>
      <c r="J261" s="38"/>
      <c r="K261" s="38"/>
      <c r="L261" s="41"/>
      <c r="M261" s="191"/>
      <c r="N261" s="192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159</v>
      </c>
      <c r="AU261" s="19" t="s">
        <v>86</v>
      </c>
    </row>
    <row r="262" spans="1:65" s="13" customFormat="1" ht="11.25">
      <c r="B262" s="195"/>
      <c r="C262" s="196"/>
      <c r="D262" s="188" t="s">
        <v>161</v>
      </c>
      <c r="E262" s="197" t="s">
        <v>31</v>
      </c>
      <c r="F262" s="198" t="s">
        <v>342</v>
      </c>
      <c r="G262" s="196"/>
      <c r="H262" s="199">
        <v>8.5850000000000009</v>
      </c>
      <c r="I262" s="200"/>
      <c r="J262" s="196"/>
      <c r="K262" s="196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161</v>
      </c>
      <c r="AU262" s="205" t="s">
        <v>86</v>
      </c>
      <c r="AV262" s="13" t="s">
        <v>86</v>
      </c>
      <c r="AW262" s="13" t="s">
        <v>37</v>
      </c>
      <c r="AX262" s="13" t="s">
        <v>76</v>
      </c>
      <c r="AY262" s="205" t="s">
        <v>148</v>
      </c>
    </row>
    <row r="263" spans="1:65" s="13" customFormat="1" ht="11.25">
      <c r="B263" s="195"/>
      <c r="C263" s="196"/>
      <c r="D263" s="188" t="s">
        <v>161</v>
      </c>
      <c r="E263" s="197" t="s">
        <v>31</v>
      </c>
      <c r="F263" s="198" t="s">
        <v>343</v>
      </c>
      <c r="G263" s="196"/>
      <c r="H263" s="199">
        <v>10.292</v>
      </c>
      <c r="I263" s="200"/>
      <c r="J263" s="196"/>
      <c r="K263" s="196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161</v>
      </c>
      <c r="AU263" s="205" t="s">
        <v>86</v>
      </c>
      <c r="AV263" s="13" t="s">
        <v>86</v>
      </c>
      <c r="AW263" s="13" t="s">
        <v>37</v>
      </c>
      <c r="AX263" s="13" t="s">
        <v>76</v>
      </c>
      <c r="AY263" s="205" t="s">
        <v>148</v>
      </c>
    </row>
    <row r="264" spans="1:65" s="14" customFormat="1" ht="11.25">
      <c r="B264" s="206"/>
      <c r="C264" s="207"/>
      <c r="D264" s="188" t="s">
        <v>161</v>
      </c>
      <c r="E264" s="208" t="s">
        <v>31</v>
      </c>
      <c r="F264" s="209" t="s">
        <v>163</v>
      </c>
      <c r="G264" s="207"/>
      <c r="H264" s="210">
        <v>18.877000000000002</v>
      </c>
      <c r="I264" s="211"/>
      <c r="J264" s="207"/>
      <c r="K264" s="207"/>
      <c r="L264" s="212"/>
      <c r="M264" s="213"/>
      <c r="N264" s="214"/>
      <c r="O264" s="214"/>
      <c r="P264" s="214"/>
      <c r="Q264" s="214"/>
      <c r="R264" s="214"/>
      <c r="S264" s="214"/>
      <c r="T264" s="215"/>
      <c r="AT264" s="216" t="s">
        <v>161</v>
      </c>
      <c r="AU264" s="216" t="s">
        <v>86</v>
      </c>
      <c r="AV264" s="14" t="s">
        <v>155</v>
      </c>
      <c r="AW264" s="14" t="s">
        <v>37</v>
      </c>
      <c r="AX264" s="14" t="s">
        <v>84</v>
      </c>
      <c r="AY264" s="216" t="s">
        <v>148</v>
      </c>
    </row>
    <row r="265" spans="1:65" s="2" customFormat="1" ht="16.5" customHeight="1">
      <c r="A265" s="36"/>
      <c r="B265" s="37"/>
      <c r="C265" s="175" t="s">
        <v>344</v>
      </c>
      <c r="D265" s="175" t="s">
        <v>150</v>
      </c>
      <c r="E265" s="176" t="s">
        <v>345</v>
      </c>
      <c r="F265" s="177" t="s">
        <v>346</v>
      </c>
      <c r="G265" s="178" t="s">
        <v>153</v>
      </c>
      <c r="H265" s="179">
        <v>34.308</v>
      </c>
      <c r="I265" s="180"/>
      <c r="J265" s="181">
        <f>ROUND(I265*H265,2)</f>
        <v>0</v>
      </c>
      <c r="K265" s="177" t="s">
        <v>154</v>
      </c>
      <c r="L265" s="41"/>
      <c r="M265" s="182" t="s">
        <v>31</v>
      </c>
      <c r="N265" s="183" t="s">
        <v>47</v>
      </c>
      <c r="O265" s="66"/>
      <c r="P265" s="184">
        <f>O265*H265</f>
        <v>0</v>
      </c>
      <c r="Q265" s="184">
        <v>2.6900000000000001E-3</v>
      </c>
      <c r="R265" s="184">
        <f>Q265*H265</f>
        <v>9.2288519999999999E-2</v>
      </c>
      <c r="S265" s="184">
        <v>0</v>
      </c>
      <c r="T265" s="185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155</v>
      </c>
      <c r="AT265" s="186" t="s">
        <v>150</v>
      </c>
      <c r="AU265" s="186" t="s">
        <v>86</v>
      </c>
      <c r="AY265" s="19" t="s">
        <v>148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84</v>
      </c>
      <c r="BK265" s="187">
        <f>ROUND(I265*H265,2)</f>
        <v>0</v>
      </c>
      <c r="BL265" s="19" t="s">
        <v>155</v>
      </c>
      <c r="BM265" s="186" t="s">
        <v>347</v>
      </c>
    </row>
    <row r="266" spans="1:65" s="2" customFormat="1" ht="11.25">
      <c r="A266" s="36"/>
      <c r="B266" s="37"/>
      <c r="C266" s="38"/>
      <c r="D266" s="188" t="s">
        <v>157</v>
      </c>
      <c r="E266" s="38"/>
      <c r="F266" s="189" t="s">
        <v>348</v>
      </c>
      <c r="G266" s="38"/>
      <c r="H266" s="38"/>
      <c r="I266" s="190"/>
      <c r="J266" s="38"/>
      <c r="K266" s="38"/>
      <c r="L266" s="41"/>
      <c r="M266" s="191"/>
      <c r="N266" s="192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157</v>
      </c>
      <c r="AU266" s="19" t="s">
        <v>86</v>
      </c>
    </row>
    <row r="267" spans="1:65" s="2" customFormat="1" ht="11.25">
      <c r="A267" s="36"/>
      <c r="B267" s="37"/>
      <c r="C267" s="38"/>
      <c r="D267" s="193" t="s">
        <v>159</v>
      </c>
      <c r="E267" s="38"/>
      <c r="F267" s="194" t="s">
        <v>349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159</v>
      </c>
      <c r="AU267" s="19" t="s">
        <v>86</v>
      </c>
    </row>
    <row r="268" spans="1:65" s="13" customFormat="1" ht="11.25">
      <c r="B268" s="195"/>
      <c r="C268" s="196"/>
      <c r="D268" s="188" t="s">
        <v>161</v>
      </c>
      <c r="E268" s="197" t="s">
        <v>31</v>
      </c>
      <c r="F268" s="198" t="s">
        <v>350</v>
      </c>
      <c r="G268" s="196"/>
      <c r="H268" s="199">
        <v>34.308</v>
      </c>
      <c r="I268" s="200"/>
      <c r="J268" s="196"/>
      <c r="K268" s="196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161</v>
      </c>
      <c r="AU268" s="205" t="s">
        <v>86</v>
      </c>
      <c r="AV268" s="13" t="s">
        <v>86</v>
      </c>
      <c r="AW268" s="13" t="s">
        <v>37</v>
      </c>
      <c r="AX268" s="13" t="s">
        <v>76</v>
      </c>
      <c r="AY268" s="205" t="s">
        <v>148</v>
      </c>
    </row>
    <row r="269" spans="1:65" s="14" customFormat="1" ht="11.25">
      <c r="B269" s="206"/>
      <c r="C269" s="207"/>
      <c r="D269" s="188" t="s">
        <v>161</v>
      </c>
      <c r="E269" s="208" t="s">
        <v>31</v>
      </c>
      <c r="F269" s="209" t="s">
        <v>163</v>
      </c>
      <c r="G269" s="207"/>
      <c r="H269" s="210">
        <v>34.308</v>
      </c>
      <c r="I269" s="211"/>
      <c r="J269" s="207"/>
      <c r="K269" s="207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161</v>
      </c>
      <c r="AU269" s="216" t="s">
        <v>86</v>
      </c>
      <c r="AV269" s="14" t="s">
        <v>155</v>
      </c>
      <c r="AW269" s="14" t="s">
        <v>37</v>
      </c>
      <c r="AX269" s="14" t="s">
        <v>84</v>
      </c>
      <c r="AY269" s="216" t="s">
        <v>148</v>
      </c>
    </row>
    <row r="270" spans="1:65" s="2" customFormat="1" ht="16.5" customHeight="1">
      <c r="A270" s="36"/>
      <c r="B270" s="37"/>
      <c r="C270" s="175" t="s">
        <v>351</v>
      </c>
      <c r="D270" s="175" t="s">
        <v>150</v>
      </c>
      <c r="E270" s="176" t="s">
        <v>352</v>
      </c>
      <c r="F270" s="177" t="s">
        <v>353</v>
      </c>
      <c r="G270" s="178" t="s">
        <v>153</v>
      </c>
      <c r="H270" s="179">
        <v>34.308</v>
      </c>
      <c r="I270" s="180"/>
      <c r="J270" s="181">
        <f>ROUND(I270*H270,2)</f>
        <v>0</v>
      </c>
      <c r="K270" s="177" t="s">
        <v>154</v>
      </c>
      <c r="L270" s="41"/>
      <c r="M270" s="182" t="s">
        <v>31</v>
      </c>
      <c r="N270" s="183" t="s">
        <v>47</v>
      </c>
      <c r="O270" s="66"/>
      <c r="P270" s="184">
        <f>O270*H270</f>
        <v>0</v>
      </c>
      <c r="Q270" s="184">
        <v>0</v>
      </c>
      <c r="R270" s="184">
        <f>Q270*H270</f>
        <v>0</v>
      </c>
      <c r="S270" s="184">
        <v>0</v>
      </c>
      <c r="T270" s="185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6" t="s">
        <v>155</v>
      </c>
      <c r="AT270" s="186" t="s">
        <v>150</v>
      </c>
      <c r="AU270" s="186" t="s">
        <v>86</v>
      </c>
      <c r="AY270" s="19" t="s">
        <v>148</v>
      </c>
      <c r="BE270" s="187">
        <f>IF(N270="základní",J270,0)</f>
        <v>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19" t="s">
        <v>84</v>
      </c>
      <c r="BK270" s="187">
        <f>ROUND(I270*H270,2)</f>
        <v>0</v>
      </c>
      <c r="BL270" s="19" t="s">
        <v>155</v>
      </c>
      <c r="BM270" s="186" t="s">
        <v>354</v>
      </c>
    </row>
    <row r="271" spans="1:65" s="2" customFormat="1" ht="11.25">
      <c r="A271" s="36"/>
      <c r="B271" s="37"/>
      <c r="C271" s="38"/>
      <c r="D271" s="188" t="s">
        <v>157</v>
      </c>
      <c r="E271" s="38"/>
      <c r="F271" s="189" t="s">
        <v>355</v>
      </c>
      <c r="G271" s="38"/>
      <c r="H271" s="38"/>
      <c r="I271" s="190"/>
      <c r="J271" s="38"/>
      <c r="K271" s="38"/>
      <c r="L271" s="41"/>
      <c r="M271" s="191"/>
      <c r="N271" s="192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157</v>
      </c>
      <c r="AU271" s="19" t="s">
        <v>86</v>
      </c>
    </row>
    <row r="272" spans="1:65" s="2" customFormat="1" ht="11.25">
      <c r="A272" s="36"/>
      <c r="B272" s="37"/>
      <c r="C272" s="38"/>
      <c r="D272" s="193" t="s">
        <v>159</v>
      </c>
      <c r="E272" s="38"/>
      <c r="F272" s="194" t="s">
        <v>356</v>
      </c>
      <c r="G272" s="38"/>
      <c r="H272" s="38"/>
      <c r="I272" s="190"/>
      <c r="J272" s="38"/>
      <c r="K272" s="38"/>
      <c r="L272" s="41"/>
      <c r="M272" s="191"/>
      <c r="N272" s="192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159</v>
      </c>
      <c r="AU272" s="19" t="s">
        <v>86</v>
      </c>
    </row>
    <row r="273" spans="1:65" s="2" customFormat="1" ht="16.5" customHeight="1">
      <c r="A273" s="36"/>
      <c r="B273" s="37"/>
      <c r="C273" s="175" t="s">
        <v>357</v>
      </c>
      <c r="D273" s="175" t="s">
        <v>150</v>
      </c>
      <c r="E273" s="176" t="s">
        <v>358</v>
      </c>
      <c r="F273" s="177" t="s">
        <v>359</v>
      </c>
      <c r="G273" s="178" t="s">
        <v>198</v>
      </c>
      <c r="H273" s="179">
        <v>0.58499999999999996</v>
      </c>
      <c r="I273" s="180"/>
      <c r="J273" s="181">
        <f>ROUND(I273*H273,2)</f>
        <v>0</v>
      </c>
      <c r="K273" s="177" t="s">
        <v>154</v>
      </c>
      <c r="L273" s="41"/>
      <c r="M273" s="182" t="s">
        <v>31</v>
      </c>
      <c r="N273" s="183" t="s">
        <v>47</v>
      </c>
      <c r="O273" s="66"/>
      <c r="P273" s="184">
        <f>O273*H273</f>
        <v>0</v>
      </c>
      <c r="Q273" s="184">
        <v>1.0606199999999999</v>
      </c>
      <c r="R273" s="184">
        <f>Q273*H273</f>
        <v>0.62046269999999992</v>
      </c>
      <c r="S273" s="184">
        <v>0</v>
      </c>
      <c r="T273" s="185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155</v>
      </c>
      <c r="AT273" s="186" t="s">
        <v>150</v>
      </c>
      <c r="AU273" s="186" t="s">
        <v>86</v>
      </c>
      <c r="AY273" s="19" t="s">
        <v>148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84</v>
      </c>
      <c r="BK273" s="187">
        <f>ROUND(I273*H273,2)</f>
        <v>0</v>
      </c>
      <c r="BL273" s="19" t="s">
        <v>155</v>
      </c>
      <c r="BM273" s="186" t="s">
        <v>360</v>
      </c>
    </row>
    <row r="274" spans="1:65" s="2" customFormat="1" ht="11.25">
      <c r="A274" s="36"/>
      <c r="B274" s="37"/>
      <c r="C274" s="38"/>
      <c r="D274" s="188" t="s">
        <v>157</v>
      </c>
      <c r="E274" s="38"/>
      <c r="F274" s="189" t="s">
        <v>361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157</v>
      </c>
      <c r="AU274" s="19" t="s">
        <v>86</v>
      </c>
    </row>
    <row r="275" spans="1:65" s="2" customFormat="1" ht="11.25">
      <c r="A275" s="36"/>
      <c r="B275" s="37"/>
      <c r="C275" s="38"/>
      <c r="D275" s="193" t="s">
        <v>159</v>
      </c>
      <c r="E275" s="38"/>
      <c r="F275" s="194" t="s">
        <v>362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159</v>
      </c>
      <c r="AU275" s="19" t="s">
        <v>86</v>
      </c>
    </row>
    <row r="276" spans="1:65" s="13" customFormat="1" ht="11.25">
      <c r="B276" s="195"/>
      <c r="C276" s="196"/>
      <c r="D276" s="188" t="s">
        <v>161</v>
      </c>
      <c r="E276" s="197" t="s">
        <v>31</v>
      </c>
      <c r="F276" s="198" t="s">
        <v>363</v>
      </c>
      <c r="G276" s="196"/>
      <c r="H276" s="199">
        <v>0.28299999999999997</v>
      </c>
      <c r="I276" s="200"/>
      <c r="J276" s="196"/>
      <c r="K276" s="196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161</v>
      </c>
      <c r="AU276" s="205" t="s">
        <v>86</v>
      </c>
      <c r="AV276" s="13" t="s">
        <v>86</v>
      </c>
      <c r="AW276" s="13" t="s">
        <v>37</v>
      </c>
      <c r="AX276" s="13" t="s">
        <v>76</v>
      </c>
      <c r="AY276" s="205" t="s">
        <v>148</v>
      </c>
    </row>
    <row r="277" spans="1:65" s="13" customFormat="1" ht="11.25">
      <c r="B277" s="195"/>
      <c r="C277" s="196"/>
      <c r="D277" s="188" t="s">
        <v>161</v>
      </c>
      <c r="E277" s="197" t="s">
        <v>31</v>
      </c>
      <c r="F277" s="198" t="s">
        <v>364</v>
      </c>
      <c r="G277" s="196"/>
      <c r="H277" s="199">
        <v>0.185</v>
      </c>
      <c r="I277" s="200"/>
      <c r="J277" s="196"/>
      <c r="K277" s="196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161</v>
      </c>
      <c r="AU277" s="205" t="s">
        <v>86</v>
      </c>
      <c r="AV277" s="13" t="s">
        <v>86</v>
      </c>
      <c r="AW277" s="13" t="s">
        <v>37</v>
      </c>
      <c r="AX277" s="13" t="s">
        <v>76</v>
      </c>
      <c r="AY277" s="205" t="s">
        <v>148</v>
      </c>
    </row>
    <row r="278" spans="1:65" s="13" customFormat="1" ht="11.25">
      <c r="B278" s="195"/>
      <c r="C278" s="196"/>
      <c r="D278" s="188" t="s">
        <v>161</v>
      </c>
      <c r="E278" s="197" t="s">
        <v>31</v>
      </c>
      <c r="F278" s="198" t="s">
        <v>365</v>
      </c>
      <c r="G278" s="196"/>
      <c r="H278" s="199">
        <v>0.11700000000000001</v>
      </c>
      <c r="I278" s="200"/>
      <c r="J278" s="196"/>
      <c r="K278" s="196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161</v>
      </c>
      <c r="AU278" s="205" t="s">
        <v>86</v>
      </c>
      <c r="AV278" s="13" t="s">
        <v>86</v>
      </c>
      <c r="AW278" s="13" t="s">
        <v>37</v>
      </c>
      <c r="AX278" s="13" t="s">
        <v>76</v>
      </c>
      <c r="AY278" s="205" t="s">
        <v>148</v>
      </c>
    </row>
    <row r="279" spans="1:65" s="14" customFormat="1" ht="11.25">
      <c r="B279" s="206"/>
      <c r="C279" s="207"/>
      <c r="D279" s="188" t="s">
        <v>161</v>
      </c>
      <c r="E279" s="208" t="s">
        <v>31</v>
      </c>
      <c r="F279" s="209" t="s">
        <v>163</v>
      </c>
      <c r="G279" s="207"/>
      <c r="H279" s="210">
        <v>0.58499999999999996</v>
      </c>
      <c r="I279" s="211"/>
      <c r="J279" s="207"/>
      <c r="K279" s="207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161</v>
      </c>
      <c r="AU279" s="216" t="s">
        <v>86</v>
      </c>
      <c r="AV279" s="14" t="s">
        <v>155</v>
      </c>
      <c r="AW279" s="14" t="s">
        <v>37</v>
      </c>
      <c r="AX279" s="14" t="s">
        <v>84</v>
      </c>
      <c r="AY279" s="216" t="s">
        <v>148</v>
      </c>
    </row>
    <row r="280" spans="1:65" s="2" customFormat="1" ht="21.75" customHeight="1">
      <c r="A280" s="36"/>
      <c r="B280" s="37"/>
      <c r="C280" s="175" t="s">
        <v>366</v>
      </c>
      <c r="D280" s="175" t="s">
        <v>150</v>
      </c>
      <c r="E280" s="176" t="s">
        <v>367</v>
      </c>
      <c r="F280" s="177" t="s">
        <v>368</v>
      </c>
      <c r="G280" s="178" t="s">
        <v>153</v>
      </c>
      <c r="H280" s="179">
        <v>22.65</v>
      </c>
      <c r="I280" s="180"/>
      <c r="J280" s="181">
        <f>ROUND(I280*H280,2)</f>
        <v>0</v>
      </c>
      <c r="K280" s="177" t="s">
        <v>154</v>
      </c>
      <c r="L280" s="41"/>
      <c r="M280" s="182" t="s">
        <v>31</v>
      </c>
      <c r="N280" s="183" t="s">
        <v>47</v>
      </c>
      <c r="O280" s="66"/>
      <c r="P280" s="184">
        <f>O280*H280</f>
        <v>0</v>
      </c>
      <c r="Q280" s="184">
        <v>0.99007999999999996</v>
      </c>
      <c r="R280" s="184">
        <f>Q280*H280</f>
        <v>22.425311999999998</v>
      </c>
      <c r="S280" s="184">
        <v>0</v>
      </c>
      <c r="T280" s="185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6" t="s">
        <v>155</v>
      </c>
      <c r="AT280" s="186" t="s">
        <v>150</v>
      </c>
      <c r="AU280" s="186" t="s">
        <v>86</v>
      </c>
      <c r="AY280" s="19" t="s">
        <v>148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19" t="s">
        <v>84</v>
      </c>
      <c r="BK280" s="187">
        <f>ROUND(I280*H280,2)</f>
        <v>0</v>
      </c>
      <c r="BL280" s="19" t="s">
        <v>155</v>
      </c>
      <c r="BM280" s="186" t="s">
        <v>369</v>
      </c>
    </row>
    <row r="281" spans="1:65" s="2" customFormat="1" ht="19.5">
      <c r="A281" s="36"/>
      <c r="B281" s="37"/>
      <c r="C281" s="38"/>
      <c r="D281" s="188" t="s">
        <v>157</v>
      </c>
      <c r="E281" s="38"/>
      <c r="F281" s="189" t="s">
        <v>370</v>
      </c>
      <c r="G281" s="38"/>
      <c r="H281" s="38"/>
      <c r="I281" s="190"/>
      <c r="J281" s="38"/>
      <c r="K281" s="38"/>
      <c r="L281" s="41"/>
      <c r="M281" s="191"/>
      <c r="N281" s="192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157</v>
      </c>
      <c r="AU281" s="19" t="s">
        <v>86</v>
      </c>
    </row>
    <row r="282" spans="1:65" s="2" customFormat="1" ht="11.25">
      <c r="A282" s="36"/>
      <c r="B282" s="37"/>
      <c r="C282" s="38"/>
      <c r="D282" s="193" t="s">
        <v>159</v>
      </c>
      <c r="E282" s="38"/>
      <c r="F282" s="194" t="s">
        <v>371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159</v>
      </c>
      <c r="AU282" s="19" t="s">
        <v>86</v>
      </c>
    </row>
    <row r="283" spans="1:65" s="13" customFormat="1" ht="11.25">
      <c r="B283" s="195"/>
      <c r="C283" s="196"/>
      <c r="D283" s="188" t="s">
        <v>161</v>
      </c>
      <c r="E283" s="197" t="s">
        <v>31</v>
      </c>
      <c r="F283" s="198" t="s">
        <v>372</v>
      </c>
      <c r="G283" s="196"/>
      <c r="H283" s="199">
        <v>22.65</v>
      </c>
      <c r="I283" s="200"/>
      <c r="J283" s="196"/>
      <c r="K283" s="196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161</v>
      </c>
      <c r="AU283" s="205" t="s">
        <v>86</v>
      </c>
      <c r="AV283" s="13" t="s">
        <v>86</v>
      </c>
      <c r="AW283" s="13" t="s">
        <v>37</v>
      </c>
      <c r="AX283" s="13" t="s">
        <v>76</v>
      </c>
      <c r="AY283" s="205" t="s">
        <v>148</v>
      </c>
    </row>
    <row r="284" spans="1:65" s="14" customFormat="1" ht="11.25">
      <c r="B284" s="206"/>
      <c r="C284" s="207"/>
      <c r="D284" s="188" t="s">
        <v>161</v>
      </c>
      <c r="E284" s="208" t="s">
        <v>31</v>
      </c>
      <c r="F284" s="209" t="s">
        <v>163</v>
      </c>
      <c r="G284" s="207"/>
      <c r="H284" s="210">
        <v>22.65</v>
      </c>
      <c r="I284" s="211"/>
      <c r="J284" s="207"/>
      <c r="K284" s="207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161</v>
      </c>
      <c r="AU284" s="216" t="s">
        <v>86</v>
      </c>
      <c r="AV284" s="14" t="s">
        <v>155</v>
      </c>
      <c r="AW284" s="14" t="s">
        <v>37</v>
      </c>
      <c r="AX284" s="14" t="s">
        <v>84</v>
      </c>
      <c r="AY284" s="216" t="s">
        <v>148</v>
      </c>
    </row>
    <row r="285" spans="1:65" s="12" customFormat="1" ht="22.9" customHeight="1">
      <c r="B285" s="159"/>
      <c r="C285" s="160"/>
      <c r="D285" s="161" t="s">
        <v>75</v>
      </c>
      <c r="E285" s="173" t="s">
        <v>172</v>
      </c>
      <c r="F285" s="173" t="s">
        <v>373</v>
      </c>
      <c r="G285" s="160"/>
      <c r="H285" s="160"/>
      <c r="I285" s="163"/>
      <c r="J285" s="174">
        <f>BK285</f>
        <v>0</v>
      </c>
      <c r="K285" s="160"/>
      <c r="L285" s="165"/>
      <c r="M285" s="166"/>
      <c r="N285" s="167"/>
      <c r="O285" s="167"/>
      <c r="P285" s="168">
        <f>SUM(P286:P363)</f>
        <v>0</v>
      </c>
      <c r="Q285" s="167"/>
      <c r="R285" s="168">
        <f>SUM(R286:R363)</f>
        <v>123.98971472999999</v>
      </c>
      <c r="S285" s="167"/>
      <c r="T285" s="169">
        <f>SUM(T286:T363)</f>
        <v>0</v>
      </c>
      <c r="AR285" s="170" t="s">
        <v>84</v>
      </c>
      <c r="AT285" s="171" t="s">
        <v>75</v>
      </c>
      <c r="AU285" s="171" t="s">
        <v>84</v>
      </c>
      <c r="AY285" s="170" t="s">
        <v>148</v>
      </c>
      <c r="BK285" s="172">
        <f>SUM(BK286:BK363)</f>
        <v>0</v>
      </c>
    </row>
    <row r="286" spans="1:65" s="2" customFormat="1" ht="21.75" customHeight="1">
      <c r="A286" s="36"/>
      <c r="B286" s="37"/>
      <c r="C286" s="175" t="s">
        <v>374</v>
      </c>
      <c r="D286" s="175" t="s">
        <v>150</v>
      </c>
      <c r="E286" s="176" t="s">
        <v>375</v>
      </c>
      <c r="F286" s="177" t="s">
        <v>376</v>
      </c>
      <c r="G286" s="178" t="s">
        <v>153</v>
      </c>
      <c r="H286" s="179">
        <v>3.75</v>
      </c>
      <c r="I286" s="180"/>
      <c r="J286" s="181">
        <f>ROUND(I286*H286,2)</f>
        <v>0</v>
      </c>
      <c r="K286" s="177" t="s">
        <v>154</v>
      </c>
      <c r="L286" s="41"/>
      <c r="M286" s="182" t="s">
        <v>31</v>
      </c>
      <c r="N286" s="183" t="s">
        <v>47</v>
      </c>
      <c r="O286" s="66"/>
      <c r="P286" s="184">
        <f>O286*H286</f>
        <v>0</v>
      </c>
      <c r="Q286" s="184">
        <v>0.35370000000000001</v>
      </c>
      <c r="R286" s="184">
        <f>Q286*H286</f>
        <v>1.3263750000000001</v>
      </c>
      <c r="S286" s="184">
        <v>0</v>
      </c>
      <c r="T286" s="185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6" t="s">
        <v>155</v>
      </c>
      <c r="AT286" s="186" t="s">
        <v>150</v>
      </c>
      <c r="AU286" s="186" t="s">
        <v>86</v>
      </c>
      <c r="AY286" s="19" t="s">
        <v>148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19" t="s">
        <v>84</v>
      </c>
      <c r="BK286" s="187">
        <f>ROUND(I286*H286,2)</f>
        <v>0</v>
      </c>
      <c r="BL286" s="19" t="s">
        <v>155</v>
      </c>
      <c r="BM286" s="186" t="s">
        <v>377</v>
      </c>
    </row>
    <row r="287" spans="1:65" s="2" customFormat="1" ht="11.25">
      <c r="A287" s="36"/>
      <c r="B287" s="37"/>
      <c r="C287" s="38"/>
      <c r="D287" s="188" t="s">
        <v>157</v>
      </c>
      <c r="E287" s="38"/>
      <c r="F287" s="189" t="s">
        <v>378</v>
      </c>
      <c r="G287" s="38"/>
      <c r="H287" s="38"/>
      <c r="I287" s="190"/>
      <c r="J287" s="38"/>
      <c r="K287" s="38"/>
      <c r="L287" s="41"/>
      <c r="M287" s="191"/>
      <c r="N287" s="192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157</v>
      </c>
      <c r="AU287" s="19" t="s">
        <v>86</v>
      </c>
    </row>
    <row r="288" spans="1:65" s="2" customFormat="1" ht="11.25">
      <c r="A288" s="36"/>
      <c r="B288" s="37"/>
      <c r="C288" s="38"/>
      <c r="D288" s="193" t="s">
        <v>159</v>
      </c>
      <c r="E288" s="38"/>
      <c r="F288" s="194" t="s">
        <v>379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159</v>
      </c>
      <c r="AU288" s="19" t="s">
        <v>86</v>
      </c>
    </row>
    <row r="289" spans="1:65" s="13" customFormat="1" ht="11.25">
      <c r="B289" s="195"/>
      <c r="C289" s="196"/>
      <c r="D289" s="188" t="s">
        <v>161</v>
      </c>
      <c r="E289" s="197" t="s">
        <v>31</v>
      </c>
      <c r="F289" s="198" t="s">
        <v>380</v>
      </c>
      <c r="G289" s="196"/>
      <c r="H289" s="199">
        <v>3.75</v>
      </c>
      <c r="I289" s="200"/>
      <c r="J289" s="196"/>
      <c r="K289" s="196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161</v>
      </c>
      <c r="AU289" s="205" t="s">
        <v>86</v>
      </c>
      <c r="AV289" s="13" t="s">
        <v>86</v>
      </c>
      <c r="AW289" s="13" t="s">
        <v>37</v>
      </c>
      <c r="AX289" s="13" t="s">
        <v>76</v>
      </c>
      <c r="AY289" s="205" t="s">
        <v>148</v>
      </c>
    </row>
    <row r="290" spans="1:65" s="14" customFormat="1" ht="11.25">
      <c r="B290" s="206"/>
      <c r="C290" s="207"/>
      <c r="D290" s="188" t="s">
        <v>161</v>
      </c>
      <c r="E290" s="208" t="s">
        <v>31</v>
      </c>
      <c r="F290" s="209" t="s">
        <v>163</v>
      </c>
      <c r="G290" s="207"/>
      <c r="H290" s="210">
        <v>3.75</v>
      </c>
      <c r="I290" s="211"/>
      <c r="J290" s="207"/>
      <c r="K290" s="207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161</v>
      </c>
      <c r="AU290" s="216" t="s">
        <v>86</v>
      </c>
      <c r="AV290" s="14" t="s">
        <v>155</v>
      </c>
      <c r="AW290" s="14" t="s">
        <v>37</v>
      </c>
      <c r="AX290" s="14" t="s">
        <v>84</v>
      </c>
      <c r="AY290" s="216" t="s">
        <v>148</v>
      </c>
    </row>
    <row r="291" spans="1:65" s="2" customFormat="1" ht="16.5" customHeight="1">
      <c r="A291" s="36"/>
      <c r="B291" s="37"/>
      <c r="C291" s="175" t="s">
        <v>381</v>
      </c>
      <c r="D291" s="175" t="s">
        <v>150</v>
      </c>
      <c r="E291" s="176" t="s">
        <v>382</v>
      </c>
      <c r="F291" s="177" t="s">
        <v>383</v>
      </c>
      <c r="G291" s="178" t="s">
        <v>153</v>
      </c>
      <c r="H291" s="179">
        <v>82.935000000000002</v>
      </c>
      <c r="I291" s="180"/>
      <c r="J291" s="181">
        <f>ROUND(I291*H291,2)</f>
        <v>0</v>
      </c>
      <c r="K291" s="177" t="s">
        <v>154</v>
      </c>
      <c r="L291" s="41"/>
      <c r="M291" s="182" t="s">
        <v>31</v>
      </c>
      <c r="N291" s="183" t="s">
        <v>47</v>
      </c>
      <c r="O291" s="66"/>
      <c r="P291" s="184">
        <f>O291*H291</f>
        <v>0</v>
      </c>
      <c r="Q291" s="184">
        <v>0.26021</v>
      </c>
      <c r="R291" s="184">
        <f>Q291*H291</f>
        <v>21.58051635</v>
      </c>
      <c r="S291" s="184">
        <v>0</v>
      </c>
      <c r="T291" s="185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6" t="s">
        <v>155</v>
      </c>
      <c r="AT291" s="186" t="s">
        <v>150</v>
      </c>
      <c r="AU291" s="186" t="s">
        <v>86</v>
      </c>
      <c r="AY291" s="19" t="s">
        <v>148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19" t="s">
        <v>84</v>
      </c>
      <c r="BK291" s="187">
        <f>ROUND(I291*H291,2)</f>
        <v>0</v>
      </c>
      <c r="BL291" s="19" t="s">
        <v>155</v>
      </c>
      <c r="BM291" s="186" t="s">
        <v>384</v>
      </c>
    </row>
    <row r="292" spans="1:65" s="2" customFormat="1" ht="19.5">
      <c r="A292" s="36"/>
      <c r="B292" s="37"/>
      <c r="C292" s="38"/>
      <c r="D292" s="188" t="s">
        <v>157</v>
      </c>
      <c r="E292" s="38"/>
      <c r="F292" s="189" t="s">
        <v>385</v>
      </c>
      <c r="G292" s="38"/>
      <c r="H292" s="38"/>
      <c r="I292" s="190"/>
      <c r="J292" s="38"/>
      <c r="K292" s="38"/>
      <c r="L292" s="41"/>
      <c r="M292" s="191"/>
      <c r="N292" s="192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157</v>
      </c>
      <c r="AU292" s="19" t="s">
        <v>86</v>
      </c>
    </row>
    <row r="293" spans="1:65" s="2" customFormat="1" ht="11.25">
      <c r="A293" s="36"/>
      <c r="B293" s="37"/>
      <c r="C293" s="38"/>
      <c r="D293" s="193" t="s">
        <v>159</v>
      </c>
      <c r="E293" s="38"/>
      <c r="F293" s="194" t="s">
        <v>386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159</v>
      </c>
      <c r="AU293" s="19" t="s">
        <v>86</v>
      </c>
    </row>
    <row r="294" spans="1:65" s="13" customFormat="1" ht="11.25">
      <c r="B294" s="195"/>
      <c r="C294" s="196"/>
      <c r="D294" s="188" t="s">
        <v>161</v>
      </c>
      <c r="E294" s="197" t="s">
        <v>31</v>
      </c>
      <c r="F294" s="198" t="s">
        <v>387</v>
      </c>
      <c r="G294" s="196"/>
      <c r="H294" s="199">
        <v>90.534999999999997</v>
      </c>
      <c r="I294" s="200"/>
      <c r="J294" s="196"/>
      <c r="K294" s="196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161</v>
      </c>
      <c r="AU294" s="205" t="s">
        <v>86</v>
      </c>
      <c r="AV294" s="13" t="s">
        <v>86</v>
      </c>
      <c r="AW294" s="13" t="s">
        <v>37</v>
      </c>
      <c r="AX294" s="13" t="s">
        <v>76</v>
      </c>
      <c r="AY294" s="205" t="s">
        <v>148</v>
      </c>
    </row>
    <row r="295" spans="1:65" s="13" customFormat="1" ht="11.25">
      <c r="B295" s="195"/>
      <c r="C295" s="196"/>
      <c r="D295" s="188" t="s">
        <v>161</v>
      </c>
      <c r="E295" s="197" t="s">
        <v>31</v>
      </c>
      <c r="F295" s="198" t="s">
        <v>388</v>
      </c>
      <c r="G295" s="196"/>
      <c r="H295" s="199">
        <v>-6</v>
      </c>
      <c r="I295" s="200"/>
      <c r="J295" s="196"/>
      <c r="K295" s="196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161</v>
      </c>
      <c r="AU295" s="205" t="s">
        <v>86</v>
      </c>
      <c r="AV295" s="13" t="s">
        <v>86</v>
      </c>
      <c r="AW295" s="13" t="s">
        <v>37</v>
      </c>
      <c r="AX295" s="13" t="s">
        <v>76</v>
      </c>
      <c r="AY295" s="205" t="s">
        <v>148</v>
      </c>
    </row>
    <row r="296" spans="1:65" s="13" customFormat="1" ht="11.25">
      <c r="B296" s="195"/>
      <c r="C296" s="196"/>
      <c r="D296" s="188" t="s">
        <v>161</v>
      </c>
      <c r="E296" s="197" t="s">
        <v>31</v>
      </c>
      <c r="F296" s="198" t="s">
        <v>389</v>
      </c>
      <c r="G296" s="196"/>
      <c r="H296" s="199">
        <v>-1.6</v>
      </c>
      <c r="I296" s="200"/>
      <c r="J296" s="196"/>
      <c r="K296" s="196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161</v>
      </c>
      <c r="AU296" s="205" t="s">
        <v>86</v>
      </c>
      <c r="AV296" s="13" t="s">
        <v>86</v>
      </c>
      <c r="AW296" s="13" t="s">
        <v>37</v>
      </c>
      <c r="AX296" s="13" t="s">
        <v>76</v>
      </c>
      <c r="AY296" s="205" t="s">
        <v>148</v>
      </c>
    </row>
    <row r="297" spans="1:65" s="14" customFormat="1" ht="11.25">
      <c r="B297" s="206"/>
      <c r="C297" s="207"/>
      <c r="D297" s="188" t="s">
        <v>161</v>
      </c>
      <c r="E297" s="208" t="s">
        <v>31</v>
      </c>
      <c r="F297" s="209" t="s">
        <v>163</v>
      </c>
      <c r="G297" s="207"/>
      <c r="H297" s="210">
        <v>82.935000000000002</v>
      </c>
      <c r="I297" s="211"/>
      <c r="J297" s="207"/>
      <c r="K297" s="207"/>
      <c r="L297" s="212"/>
      <c r="M297" s="213"/>
      <c r="N297" s="214"/>
      <c r="O297" s="214"/>
      <c r="P297" s="214"/>
      <c r="Q297" s="214"/>
      <c r="R297" s="214"/>
      <c r="S297" s="214"/>
      <c r="T297" s="215"/>
      <c r="AT297" s="216" t="s">
        <v>161</v>
      </c>
      <c r="AU297" s="216" t="s">
        <v>86</v>
      </c>
      <c r="AV297" s="14" t="s">
        <v>155</v>
      </c>
      <c r="AW297" s="14" t="s">
        <v>37</v>
      </c>
      <c r="AX297" s="14" t="s">
        <v>84</v>
      </c>
      <c r="AY297" s="216" t="s">
        <v>148</v>
      </c>
    </row>
    <row r="298" spans="1:65" s="2" customFormat="1" ht="24.2" customHeight="1">
      <c r="A298" s="36"/>
      <c r="B298" s="37"/>
      <c r="C298" s="175" t="s">
        <v>390</v>
      </c>
      <c r="D298" s="175" t="s">
        <v>150</v>
      </c>
      <c r="E298" s="176" t="s">
        <v>391</v>
      </c>
      <c r="F298" s="177" t="s">
        <v>392</v>
      </c>
      <c r="G298" s="178" t="s">
        <v>153</v>
      </c>
      <c r="H298" s="179">
        <v>396.6</v>
      </c>
      <c r="I298" s="180"/>
      <c r="J298" s="181">
        <f>ROUND(I298*H298,2)</f>
        <v>0</v>
      </c>
      <c r="K298" s="177" t="s">
        <v>154</v>
      </c>
      <c r="L298" s="41"/>
      <c r="M298" s="182" t="s">
        <v>31</v>
      </c>
      <c r="N298" s="183" t="s">
        <v>47</v>
      </c>
      <c r="O298" s="66"/>
      <c r="P298" s="184">
        <f>O298*H298</f>
        <v>0</v>
      </c>
      <c r="Q298" s="184">
        <v>0.21224000000000001</v>
      </c>
      <c r="R298" s="184">
        <f>Q298*H298</f>
        <v>84.174384000000003</v>
      </c>
      <c r="S298" s="184">
        <v>0</v>
      </c>
      <c r="T298" s="185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155</v>
      </c>
      <c r="AT298" s="186" t="s">
        <v>150</v>
      </c>
      <c r="AU298" s="186" t="s">
        <v>86</v>
      </c>
      <c r="AY298" s="19" t="s">
        <v>148</v>
      </c>
      <c r="BE298" s="187">
        <f>IF(N298="základní",J298,0)</f>
        <v>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84</v>
      </c>
      <c r="BK298" s="187">
        <f>ROUND(I298*H298,2)</f>
        <v>0</v>
      </c>
      <c r="BL298" s="19" t="s">
        <v>155</v>
      </c>
      <c r="BM298" s="186" t="s">
        <v>393</v>
      </c>
    </row>
    <row r="299" spans="1:65" s="2" customFormat="1" ht="19.5">
      <c r="A299" s="36"/>
      <c r="B299" s="37"/>
      <c r="C299" s="38"/>
      <c r="D299" s="188" t="s">
        <v>157</v>
      </c>
      <c r="E299" s="38"/>
      <c r="F299" s="189" t="s">
        <v>394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157</v>
      </c>
      <c r="AU299" s="19" t="s">
        <v>86</v>
      </c>
    </row>
    <row r="300" spans="1:65" s="2" customFormat="1" ht="11.25">
      <c r="A300" s="36"/>
      <c r="B300" s="37"/>
      <c r="C300" s="38"/>
      <c r="D300" s="193" t="s">
        <v>159</v>
      </c>
      <c r="E300" s="38"/>
      <c r="F300" s="194" t="s">
        <v>395</v>
      </c>
      <c r="G300" s="38"/>
      <c r="H300" s="38"/>
      <c r="I300" s="190"/>
      <c r="J300" s="38"/>
      <c r="K300" s="38"/>
      <c r="L300" s="41"/>
      <c r="M300" s="191"/>
      <c r="N300" s="192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159</v>
      </c>
      <c r="AU300" s="19" t="s">
        <v>86</v>
      </c>
    </row>
    <row r="301" spans="1:65" s="13" customFormat="1" ht="11.25">
      <c r="B301" s="195"/>
      <c r="C301" s="196"/>
      <c r="D301" s="188" t="s">
        <v>161</v>
      </c>
      <c r="E301" s="197" t="s">
        <v>31</v>
      </c>
      <c r="F301" s="198" t="s">
        <v>396</v>
      </c>
      <c r="G301" s="196"/>
      <c r="H301" s="199">
        <v>430.35</v>
      </c>
      <c r="I301" s="200"/>
      <c r="J301" s="196"/>
      <c r="K301" s="196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161</v>
      </c>
      <c r="AU301" s="205" t="s">
        <v>86</v>
      </c>
      <c r="AV301" s="13" t="s">
        <v>86</v>
      </c>
      <c r="AW301" s="13" t="s">
        <v>37</v>
      </c>
      <c r="AX301" s="13" t="s">
        <v>76</v>
      </c>
      <c r="AY301" s="205" t="s">
        <v>148</v>
      </c>
    </row>
    <row r="302" spans="1:65" s="13" customFormat="1" ht="11.25">
      <c r="B302" s="195"/>
      <c r="C302" s="196"/>
      <c r="D302" s="188" t="s">
        <v>161</v>
      </c>
      <c r="E302" s="197" t="s">
        <v>31</v>
      </c>
      <c r="F302" s="198" t="s">
        <v>397</v>
      </c>
      <c r="G302" s="196"/>
      <c r="H302" s="199">
        <v>-24.75</v>
      </c>
      <c r="I302" s="200"/>
      <c r="J302" s="196"/>
      <c r="K302" s="196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161</v>
      </c>
      <c r="AU302" s="205" t="s">
        <v>86</v>
      </c>
      <c r="AV302" s="13" t="s">
        <v>86</v>
      </c>
      <c r="AW302" s="13" t="s">
        <v>37</v>
      </c>
      <c r="AX302" s="13" t="s">
        <v>76</v>
      </c>
      <c r="AY302" s="205" t="s">
        <v>148</v>
      </c>
    </row>
    <row r="303" spans="1:65" s="13" customFormat="1" ht="11.25">
      <c r="B303" s="195"/>
      <c r="C303" s="196"/>
      <c r="D303" s="188" t="s">
        <v>161</v>
      </c>
      <c r="E303" s="197" t="s">
        <v>31</v>
      </c>
      <c r="F303" s="198" t="s">
        <v>398</v>
      </c>
      <c r="G303" s="196"/>
      <c r="H303" s="199">
        <v>-5</v>
      </c>
      <c r="I303" s="200"/>
      <c r="J303" s="196"/>
      <c r="K303" s="196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161</v>
      </c>
      <c r="AU303" s="205" t="s">
        <v>86</v>
      </c>
      <c r="AV303" s="13" t="s">
        <v>86</v>
      </c>
      <c r="AW303" s="13" t="s">
        <v>37</v>
      </c>
      <c r="AX303" s="13" t="s">
        <v>76</v>
      </c>
      <c r="AY303" s="205" t="s">
        <v>148</v>
      </c>
    </row>
    <row r="304" spans="1:65" s="13" customFormat="1" ht="11.25">
      <c r="B304" s="195"/>
      <c r="C304" s="196"/>
      <c r="D304" s="188" t="s">
        <v>161</v>
      </c>
      <c r="E304" s="197" t="s">
        <v>31</v>
      </c>
      <c r="F304" s="198" t="s">
        <v>399</v>
      </c>
      <c r="G304" s="196"/>
      <c r="H304" s="199">
        <v>-4</v>
      </c>
      <c r="I304" s="200"/>
      <c r="J304" s="196"/>
      <c r="K304" s="196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161</v>
      </c>
      <c r="AU304" s="205" t="s">
        <v>86</v>
      </c>
      <c r="AV304" s="13" t="s">
        <v>86</v>
      </c>
      <c r="AW304" s="13" t="s">
        <v>37</v>
      </c>
      <c r="AX304" s="13" t="s">
        <v>76</v>
      </c>
      <c r="AY304" s="205" t="s">
        <v>148</v>
      </c>
    </row>
    <row r="305" spans="1:65" s="14" customFormat="1" ht="11.25">
      <c r="B305" s="206"/>
      <c r="C305" s="207"/>
      <c r="D305" s="188" t="s">
        <v>161</v>
      </c>
      <c r="E305" s="208" t="s">
        <v>31</v>
      </c>
      <c r="F305" s="209" t="s">
        <v>163</v>
      </c>
      <c r="G305" s="207"/>
      <c r="H305" s="210">
        <v>396.6</v>
      </c>
      <c r="I305" s="211"/>
      <c r="J305" s="207"/>
      <c r="K305" s="207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161</v>
      </c>
      <c r="AU305" s="216" t="s">
        <v>86</v>
      </c>
      <c r="AV305" s="14" t="s">
        <v>155</v>
      </c>
      <c r="AW305" s="14" t="s">
        <v>37</v>
      </c>
      <c r="AX305" s="14" t="s">
        <v>84</v>
      </c>
      <c r="AY305" s="216" t="s">
        <v>148</v>
      </c>
    </row>
    <row r="306" spans="1:65" s="2" customFormat="1" ht="16.5" customHeight="1">
      <c r="A306" s="36"/>
      <c r="B306" s="37"/>
      <c r="C306" s="175" t="s">
        <v>400</v>
      </c>
      <c r="D306" s="175" t="s">
        <v>150</v>
      </c>
      <c r="E306" s="176" t="s">
        <v>401</v>
      </c>
      <c r="F306" s="177" t="s">
        <v>402</v>
      </c>
      <c r="G306" s="178" t="s">
        <v>285</v>
      </c>
      <c r="H306" s="179">
        <v>9.5299999999999994</v>
      </c>
      <c r="I306" s="180"/>
      <c r="J306" s="181">
        <f>ROUND(I306*H306,2)</f>
        <v>0</v>
      </c>
      <c r="K306" s="177" t="s">
        <v>154</v>
      </c>
      <c r="L306" s="41"/>
      <c r="M306" s="182" t="s">
        <v>31</v>
      </c>
      <c r="N306" s="183" t="s">
        <v>47</v>
      </c>
      <c r="O306" s="66"/>
      <c r="P306" s="184">
        <f>O306*H306</f>
        <v>0</v>
      </c>
      <c r="Q306" s="184">
        <v>1.5520000000000001E-2</v>
      </c>
      <c r="R306" s="184">
        <f>Q306*H306</f>
        <v>0.1479056</v>
      </c>
      <c r="S306" s="184">
        <v>0</v>
      </c>
      <c r="T306" s="185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6" t="s">
        <v>155</v>
      </c>
      <c r="AT306" s="186" t="s">
        <v>150</v>
      </c>
      <c r="AU306" s="186" t="s">
        <v>86</v>
      </c>
      <c r="AY306" s="19" t="s">
        <v>148</v>
      </c>
      <c r="BE306" s="187">
        <f>IF(N306="základní",J306,0)</f>
        <v>0</v>
      </c>
      <c r="BF306" s="187">
        <f>IF(N306="snížená",J306,0)</f>
        <v>0</v>
      </c>
      <c r="BG306" s="187">
        <f>IF(N306="zákl. přenesená",J306,0)</f>
        <v>0</v>
      </c>
      <c r="BH306" s="187">
        <f>IF(N306="sníž. přenesená",J306,0)</f>
        <v>0</v>
      </c>
      <c r="BI306" s="187">
        <f>IF(N306="nulová",J306,0)</f>
        <v>0</v>
      </c>
      <c r="BJ306" s="19" t="s">
        <v>84</v>
      </c>
      <c r="BK306" s="187">
        <f>ROUND(I306*H306,2)</f>
        <v>0</v>
      </c>
      <c r="BL306" s="19" t="s">
        <v>155</v>
      </c>
      <c r="BM306" s="186" t="s">
        <v>403</v>
      </c>
    </row>
    <row r="307" spans="1:65" s="2" customFormat="1" ht="11.25">
      <c r="A307" s="36"/>
      <c r="B307" s="37"/>
      <c r="C307" s="38"/>
      <c r="D307" s="188" t="s">
        <v>157</v>
      </c>
      <c r="E307" s="38"/>
      <c r="F307" s="189" t="s">
        <v>404</v>
      </c>
      <c r="G307" s="38"/>
      <c r="H307" s="38"/>
      <c r="I307" s="190"/>
      <c r="J307" s="38"/>
      <c r="K307" s="38"/>
      <c r="L307" s="41"/>
      <c r="M307" s="191"/>
      <c r="N307" s="192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157</v>
      </c>
      <c r="AU307" s="19" t="s">
        <v>86</v>
      </c>
    </row>
    <row r="308" spans="1:65" s="2" customFormat="1" ht="11.25">
      <c r="A308" s="36"/>
      <c r="B308" s="37"/>
      <c r="C308" s="38"/>
      <c r="D308" s="193" t="s">
        <v>159</v>
      </c>
      <c r="E308" s="38"/>
      <c r="F308" s="194" t="s">
        <v>405</v>
      </c>
      <c r="G308" s="38"/>
      <c r="H308" s="38"/>
      <c r="I308" s="190"/>
      <c r="J308" s="38"/>
      <c r="K308" s="38"/>
      <c r="L308" s="41"/>
      <c r="M308" s="191"/>
      <c r="N308" s="192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159</v>
      </c>
      <c r="AU308" s="19" t="s">
        <v>86</v>
      </c>
    </row>
    <row r="309" spans="1:65" s="13" customFormat="1" ht="11.25">
      <c r="B309" s="195"/>
      <c r="C309" s="196"/>
      <c r="D309" s="188" t="s">
        <v>161</v>
      </c>
      <c r="E309" s="197" t="s">
        <v>31</v>
      </c>
      <c r="F309" s="198" t="s">
        <v>406</v>
      </c>
      <c r="G309" s="196"/>
      <c r="H309" s="199">
        <v>9.5299999999999994</v>
      </c>
      <c r="I309" s="200"/>
      <c r="J309" s="196"/>
      <c r="K309" s="196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161</v>
      </c>
      <c r="AU309" s="205" t="s">
        <v>86</v>
      </c>
      <c r="AV309" s="13" t="s">
        <v>86</v>
      </c>
      <c r="AW309" s="13" t="s">
        <v>37</v>
      </c>
      <c r="AX309" s="13" t="s">
        <v>76</v>
      </c>
      <c r="AY309" s="205" t="s">
        <v>148</v>
      </c>
    </row>
    <row r="310" spans="1:65" s="14" customFormat="1" ht="11.25">
      <c r="B310" s="206"/>
      <c r="C310" s="207"/>
      <c r="D310" s="188" t="s">
        <v>161</v>
      </c>
      <c r="E310" s="208" t="s">
        <v>31</v>
      </c>
      <c r="F310" s="209" t="s">
        <v>163</v>
      </c>
      <c r="G310" s="207"/>
      <c r="H310" s="210">
        <v>9.5299999999999994</v>
      </c>
      <c r="I310" s="211"/>
      <c r="J310" s="207"/>
      <c r="K310" s="207"/>
      <c r="L310" s="212"/>
      <c r="M310" s="213"/>
      <c r="N310" s="214"/>
      <c r="O310" s="214"/>
      <c r="P310" s="214"/>
      <c r="Q310" s="214"/>
      <c r="R310" s="214"/>
      <c r="S310" s="214"/>
      <c r="T310" s="215"/>
      <c r="AT310" s="216" t="s">
        <v>161</v>
      </c>
      <c r="AU310" s="216" t="s">
        <v>86</v>
      </c>
      <c r="AV310" s="14" t="s">
        <v>155</v>
      </c>
      <c r="AW310" s="14" t="s">
        <v>37</v>
      </c>
      <c r="AX310" s="14" t="s">
        <v>84</v>
      </c>
      <c r="AY310" s="216" t="s">
        <v>148</v>
      </c>
    </row>
    <row r="311" spans="1:65" s="2" customFormat="1" ht="16.5" customHeight="1">
      <c r="A311" s="36"/>
      <c r="B311" s="37"/>
      <c r="C311" s="175" t="s">
        <v>407</v>
      </c>
      <c r="D311" s="175" t="s">
        <v>150</v>
      </c>
      <c r="E311" s="176" t="s">
        <v>408</v>
      </c>
      <c r="F311" s="177" t="s">
        <v>409</v>
      </c>
      <c r="G311" s="178" t="s">
        <v>285</v>
      </c>
      <c r="H311" s="179">
        <v>45.3</v>
      </c>
      <c r="I311" s="180"/>
      <c r="J311" s="181">
        <f>ROUND(I311*H311,2)</f>
        <v>0</v>
      </c>
      <c r="K311" s="177" t="s">
        <v>154</v>
      </c>
      <c r="L311" s="41"/>
      <c r="M311" s="182" t="s">
        <v>31</v>
      </c>
      <c r="N311" s="183" t="s">
        <v>47</v>
      </c>
      <c r="O311" s="66"/>
      <c r="P311" s="184">
        <f>O311*H311</f>
        <v>0</v>
      </c>
      <c r="Q311" s="184">
        <v>1.856E-2</v>
      </c>
      <c r="R311" s="184">
        <f>Q311*H311</f>
        <v>0.84076799999999996</v>
      </c>
      <c r="S311" s="184">
        <v>0</v>
      </c>
      <c r="T311" s="185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6" t="s">
        <v>155</v>
      </c>
      <c r="AT311" s="186" t="s">
        <v>150</v>
      </c>
      <c r="AU311" s="186" t="s">
        <v>86</v>
      </c>
      <c r="AY311" s="19" t="s">
        <v>148</v>
      </c>
      <c r="BE311" s="187">
        <f>IF(N311="základní",J311,0)</f>
        <v>0</v>
      </c>
      <c r="BF311" s="187">
        <f>IF(N311="snížená",J311,0)</f>
        <v>0</v>
      </c>
      <c r="BG311" s="187">
        <f>IF(N311="zákl. přenesená",J311,0)</f>
        <v>0</v>
      </c>
      <c r="BH311" s="187">
        <f>IF(N311="sníž. přenesená",J311,0)</f>
        <v>0</v>
      </c>
      <c r="BI311" s="187">
        <f>IF(N311="nulová",J311,0)</f>
        <v>0</v>
      </c>
      <c r="BJ311" s="19" t="s">
        <v>84</v>
      </c>
      <c r="BK311" s="187">
        <f>ROUND(I311*H311,2)</f>
        <v>0</v>
      </c>
      <c r="BL311" s="19" t="s">
        <v>155</v>
      </c>
      <c r="BM311" s="186" t="s">
        <v>410</v>
      </c>
    </row>
    <row r="312" spans="1:65" s="2" customFormat="1" ht="11.25">
      <c r="A312" s="36"/>
      <c r="B312" s="37"/>
      <c r="C312" s="38"/>
      <c r="D312" s="188" t="s">
        <v>157</v>
      </c>
      <c r="E312" s="38"/>
      <c r="F312" s="189" t="s">
        <v>411</v>
      </c>
      <c r="G312" s="38"/>
      <c r="H312" s="38"/>
      <c r="I312" s="190"/>
      <c r="J312" s="38"/>
      <c r="K312" s="38"/>
      <c r="L312" s="41"/>
      <c r="M312" s="191"/>
      <c r="N312" s="192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157</v>
      </c>
      <c r="AU312" s="19" t="s">
        <v>86</v>
      </c>
    </row>
    <row r="313" spans="1:65" s="2" customFormat="1" ht="11.25">
      <c r="A313" s="36"/>
      <c r="B313" s="37"/>
      <c r="C313" s="38"/>
      <c r="D313" s="193" t="s">
        <v>159</v>
      </c>
      <c r="E313" s="38"/>
      <c r="F313" s="194" t="s">
        <v>412</v>
      </c>
      <c r="G313" s="38"/>
      <c r="H313" s="38"/>
      <c r="I313" s="190"/>
      <c r="J313" s="38"/>
      <c r="K313" s="38"/>
      <c r="L313" s="41"/>
      <c r="M313" s="191"/>
      <c r="N313" s="192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159</v>
      </c>
      <c r="AU313" s="19" t="s">
        <v>86</v>
      </c>
    </row>
    <row r="314" spans="1:65" s="13" customFormat="1" ht="11.25">
      <c r="B314" s="195"/>
      <c r="C314" s="196"/>
      <c r="D314" s="188" t="s">
        <v>161</v>
      </c>
      <c r="E314" s="197" t="s">
        <v>31</v>
      </c>
      <c r="F314" s="198" t="s">
        <v>413</v>
      </c>
      <c r="G314" s="196"/>
      <c r="H314" s="199">
        <v>45.3</v>
      </c>
      <c r="I314" s="200"/>
      <c r="J314" s="196"/>
      <c r="K314" s="196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161</v>
      </c>
      <c r="AU314" s="205" t="s">
        <v>86</v>
      </c>
      <c r="AV314" s="13" t="s">
        <v>86</v>
      </c>
      <c r="AW314" s="13" t="s">
        <v>37</v>
      </c>
      <c r="AX314" s="13" t="s">
        <v>76</v>
      </c>
      <c r="AY314" s="205" t="s">
        <v>148</v>
      </c>
    </row>
    <row r="315" spans="1:65" s="14" customFormat="1" ht="11.25">
      <c r="B315" s="206"/>
      <c r="C315" s="207"/>
      <c r="D315" s="188" t="s">
        <v>161</v>
      </c>
      <c r="E315" s="208" t="s">
        <v>31</v>
      </c>
      <c r="F315" s="209" t="s">
        <v>163</v>
      </c>
      <c r="G315" s="207"/>
      <c r="H315" s="210">
        <v>45.3</v>
      </c>
      <c r="I315" s="211"/>
      <c r="J315" s="207"/>
      <c r="K315" s="207"/>
      <c r="L315" s="212"/>
      <c r="M315" s="213"/>
      <c r="N315" s="214"/>
      <c r="O315" s="214"/>
      <c r="P315" s="214"/>
      <c r="Q315" s="214"/>
      <c r="R315" s="214"/>
      <c r="S315" s="214"/>
      <c r="T315" s="215"/>
      <c r="AT315" s="216" t="s">
        <v>161</v>
      </c>
      <c r="AU315" s="216" t="s">
        <v>86</v>
      </c>
      <c r="AV315" s="14" t="s">
        <v>155</v>
      </c>
      <c r="AW315" s="14" t="s">
        <v>37</v>
      </c>
      <c r="AX315" s="14" t="s">
        <v>84</v>
      </c>
      <c r="AY315" s="216" t="s">
        <v>148</v>
      </c>
    </row>
    <row r="316" spans="1:65" s="2" customFormat="1" ht="16.5" customHeight="1">
      <c r="A316" s="36"/>
      <c r="B316" s="37"/>
      <c r="C316" s="175" t="s">
        <v>414</v>
      </c>
      <c r="D316" s="175" t="s">
        <v>150</v>
      </c>
      <c r="E316" s="176" t="s">
        <v>415</v>
      </c>
      <c r="F316" s="177" t="s">
        <v>416</v>
      </c>
      <c r="G316" s="178" t="s">
        <v>285</v>
      </c>
      <c r="H316" s="179">
        <v>54.83</v>
      </c>
      <c r="I316" s="180"/>
      <c r="J316" s="181">
        <f>ROUND(I316*H316,2)</f>
        <v>0</v>
      </c>
      <c r="K316" s="177" t="s">
        <v>154</v>
      </c>
      <c r="L316" s="41"/>
      <c r="M316" s="182" t="s">
        <v>31</v>
      </c>
      <c r="N316" s="183" t="s">
        <v>47</v>
      </c>
      <c r="O316" s="66"/>
      <c r="P316" s="184">
        <f>O316*H316</f>
        <v>0</v>
      </c>
      <c r="Q316" s="184">
        <v>8.2049999999999998E-2</v>
      </c>
      <c r="R316" s="184">
        <f>Q316*H316</f>
        <v>4.4988014999999999</v>
      </c>
      <c r="S316" s="184">
        <v>0</v>
      </c>
      <c r="T316" s="185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6" t="s">
        <v>155</v>
      </c>
      <c r="AT316" s="186" t="s">
        <v>150</v>
      </c>
      <c r="AU316" s="186" t="s">
        <v>86</v>
      </c>
      <c r="AY316" s="19" t="s">
        <v>148</v>
      </c>
      <c r="BE316" s="187">
        <f>IF(N316="základní",J316,0)</f>
        <v>0</v>
      </c>
      <c r="BF316" s="187">
        <f>IF(N316="snížená",J316,0)</f>
        <v>0</v>
      </c>
      <c r="BG316" s="187">
        <f>IF(N316="zákl. přenesená",J316,0)</f>
        <v>0</v>
      </c>
      <c r="BH316" s="187">
        <f>IF(N316="sníž. přenesená",J316,0)</f>
        <v>0</v>
      </c>
      <c r="BI316" s="187">
        <f>IF(N316="nulová",J316,0)</f>
        <v>0</v>
      </c>
      <c r="BJ316" s="19" t="s">
        <v>84</v>
      </c>
      <c r="BK316" s="187">
        <f>ROUND(I316*H316,2)</f>
        <v>0</v>
      </c>
      <c r="BL316" s="19" t="s">
        <v>155</v>
      </c>
      <c r="BM316" s="186" t="s">
        <v>417</v>
      </c>
    </row>
    <row r="317" spans="1:65" s="2" customFormat="1" ht="11.25">
      <c r="A317" s="36"/>
      <c r="B317" s="37"/>
      <c r="C317" s="38"/>
      <c r="D317" s="188" t="s">
        <v>157</v>
      </c>
      <c r="E317" s="38"/>
      <c r="F317" s="189" t="s">
        <v>418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157</v>
      </c>
      <c r="AU317" s="19" t="s">
        <v>86</v>
      </c>
    </row>
    <row r="318" spans="1:65" s="2" customFormat="1" ht="11.25">
      <c r="A318" s="36"/>
      <c r="B318" s="37"/>
      <c r="C318" s="38"/>
      <c r="D318" s="193" t="s">
        <v>159</v>
      </c>
      <c r="E318" s="38"/>
      <c r="F318" s="194" t="s">
        <v>419</v>
      </c>
      <c r="G318" s="38"/>
      <c r="H318" s="38"/>
      <c r="I318" s="190"/>
      <c r="J318" s="38"/>
      <c r="K318" s="38"/>
      <c r="L318" s="41"/>
      <c r="M318" s="191"/>
      <c r="N318" s="192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159</v>
      </c>
      <c r="AU318" s="19" t="s">
        <v>86</v>
      </c>
    </row>
    <row r="319" spans="1:65" s="13" customFormat="1" ht="11.25">
      <c r="B319" s="195"/>
      <c r="C319" s="196"/>
      <c r="D319" s="188" t="s">
        <v>161</v>
      </c>
      <c r="E319" s="197" t="s">
        <v>31</v>
      </c>
      <c r="F319" s="198" t="s">
        <v>420</v>
      </c>
      <c r="G319" s="196"/>
      <c r="H319" s="199">
        <v>54.83</v>
      </c>
      <c r="I319" s="200"/>
      <c r="J319" s="196"/>
      <c r="K319" s="196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161</v>
      </c>
      <c r="AU319" s="205" t="s">
        <v>86</v>
      </c>
      <c r="AV319" s="13" t="s">
        <v>86</v>
      </c>
      <c r="AW319" s="13" t="s">
        <v>37</v>
      </c>
      <c r="AX319" s="13" t="s">
        <v>76</v>
      </c>
      <c r="AY319" s="205" t="s">
        <v>148</v>
      </c>
    </row>
    <row r="320" spans="1:65" s="14" customFormat="1" ht="11.25">
      <c r="B320" s="206"/>
      <c r="C320" s="207"/>
      <c r="D320" s="188" t="s">
        <v>161</v>
      </c>
      <c r="E320" s="208" t="s">
        <v>31</v>
      </c>
      <c r="F320" s="209" t="s">
        <v>163</v>
      </c>
      <c r="G320" s="207"/>
      <c r="H320" s="210">
        <v>54.83</v>
      </c>
      <c r="I320" s="211"/>
      <c r="J320" s="207"/>
      <c r="K320" s="207"/>
      <c r="L320" s="212"/>
      <c r="M320" s="213"/>
      <c r="N320" s="214"/>
      <c r="O320" s="214"/>
      <c r="P320" s="214"/>
      <c r="Q320" s="214"/>
      <c r="R320" s="214"/>
      <c r="S320" s="214"/>
      <c r="T320" s="215"/>
      <c r="AT320" s="216" t="s">
        <v>161</v>
      </c>
      <c r="AU320" s="216" t="s">
        <v>86</v>
      </c>
      <c r="AV320" s="14" t="s">
        <v>155</v>
      </c>
      <c r="AW320" s="14" t="s">
        <v>37</v>
      </c>
      <c r="AX320" s="14" t="s">
        <v>84</v>
      </c>
      <c r="AY320" s="216" t="s">
        <v>148</v>
      </c>
    </row>
    <row r="321" spans="1:65" s="2" customFormat="1" ht="16.5" customHeight="1">
      <c r="A321" s="36"/>
      <c r="B321" s="37"/>
      <c r="C321" s="175" t="s">
        <v>421</v>
      </c>
      <c r="D321" s="175" t="s">
        <v>150</v>
      </c>
      <c r="E321" s="176" t="s">
        <v>422</v>
      </c>
      <c r="F321" s="177" t="s">
        <v>423</v>
      </c>
      <c r="G321" s="178" t="s">
        <v>424</v>
      </c>
      <c r="H321" s="179">
        <v>27</v>
      </c>
      <c r="I321" s="180"/>
      <c r="J321" s="181">
        <f>ROUND(I321*H321,2)</f>
        <v>0</v>
      </c>
      <c r="K321" s="177" t="s">
        <v>154</v>
      </c>
      <c r="L321" s="41"/>
      <c r="M321" s="182" t="s">
        <v>31</v>
      </c>
      <c r="N321" s="183" t="s">
        <v>47</v>
      </c>
      <c r="O321" s="66"/>
      <c r="P321" s="184">
        <f>O321*H321</f>
        <v>0</v>
      </c>
      <c r="Q321" s="184">
        <v>4.555E-2</v>
      </c>
      <c r="R321" s="184">
        <f>Q321*H321</f>
        <v>1.2298500000000001</v>
      </c>
      <c r="S321" s="184">
        <v>0</v>
      </c>
      <c r="T321" s="185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6" t="s">
        <v>155</v>
      </c>
      <c r="AT321" s="186" t="s">
        <v>150</v>
      </c>
      <c r="AU321" s="186" t="s">
        <v>86</v>
      </c>
      <c r="AY321" s="19" t="s">
        <v>148</v>
      </c>
      <c r="BE321" s="187">
        <f>IF(N321="základní",J321,0)</f>
        <v>0</v>
      </c>
      <c r="BF321" s="187">
        <f>IF(N321="snížená",J321,0)</f>
        <v>0</v>
      </c>
      <c r="BG321" s="187">
        <f>IF(N321="zákl. přenesená",J321,0)</f>
        <v>0</v>
      </c>
      <c r="BH321" s="187">
        <f>IF(N321="sníž. přenesená",J321,0)</f>
        <v>0</v>
      </c>
      <c r="BI321" s="187">
        <f>IF(N321="nulová",J321,0)</f>
        <v>0</v>
      </c>
      <c r="BJ321" s="19" t="s">
        <v>84</v>
      </c>
      <c r="BK321" s="187">
        <f>ROUND(I321*H321,2)</f>
        <v>0</v>
      </c>
      <c r="BL321" s="19" t="s">
        <v>155</v>
      </c>
      <c r="BM321" s="186" t="s">
        <v>425</v>
      </c>
    </row>
    <row r="322" spans="1:65" s="2" customFormat="1" ht="11.25">
      <c r="A322" s="36"/>
      <c r="B322" s="37"/>
      <c r="C322" s="38"/>
      <c r="D322" s="188" t="s">
        <v>157</v>
      </c>
      <c r="E322" s="38"/>
      <c r="F322" s="189" t="s">
        <v>426</v>
      </c>
      <c r="G322" s="38"/>
      <c r="H322" s="38"/>
      <c r="I322" s="190"/>
      <c r="J322" s="38"/>
      <c r="K322" s="38"/>
      <c r="L322" s="41"/>
      <c r="M322" s="191"/>
      <c r="N322" s="192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157</v>
      </c>
      <c r="AU322" s="19" t="s">
        <v>86</v>
      </c>
    </row>
    <row r="323" spans="1:65" s="2" customFormat="1" ht="11.25">
      <c r="A323" s="36"/>
      <c r="B323" s="37"/>
      <c r="C323" s="38"/>
      <c r="D323" s="193" t="s">
        <v>159</v>
      </c>
      <c r="E323" s="38"/>
      <c r="F323" s="194" t="s">
        <v>427</v>
      </c>
      <c r="G323" s="38"/>
      <c r="H323" s="38"/>
      <c r="I323" s="190"/>
      <c r="J323" s="38"/>
      <c r="K323" s="38"/>
      <c r="L323" s="41"/>
      <c r="M323" s="191"/>
      <c r="N323" s="192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159</v>
      </c>
      <c r="AU323" s="19" t="s">
        <v>86</v>
      </c>
    </row>
    <row r="324" spans="1:65" s="2" customFormat="1" ht="16.5" customHeight="1">
      <c r="A324" s="36"/>
      <c r="B324" s="37"/>
      <c r="C324" s="175" t="s">
        <v>428</v>
      </c>
      <c r="D324" s="175" t="s">
        <v>150</v>
      </c>
      <c r="E324" s="176" t="s">
        <v>429</v>
      </c>
      <c r="F324" s="177" t="s">
        <v>430</v>
      </c>
      <c r="G324" s="178" t="s">
        <v>424</v>
      </c>
      <c r="H324" s="179">
        <v>3</v>
      </c>
      <c r="I324" s="180"/>
      <c r="J324" s="181">
        <f>ROUND(I324*H324,2)</f>
        <v>0</v>
      </c>
      <c r="K324" s="177" t="s">
        <v>154</v>
      </c>
      <c r="L324" s="41"/>
      <c r="M324" s="182" t="s">
        <v>31</v>
      </c>
      <c r="N324" s="183" t="s">
        <v>47</v>
      </c>
      <c r="O324" s="66"/>
      <c r="P324" s="184">
        <f>O324*H324</f>
        <v>0</v>
      </c>
      <c r="Q324" s="184">
        <v>6.3549999999999995E-2</v>
      </c>
      <c r="R324" s="184">
        <f>Q324*H324</f>
        <v>0.19064999999999999</v>
      </c>
      <c r="S324" s="184">
        <v>0</v>
      </c>
      <c r="T324" s="185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6" t="s">
        <v>155</v>
      </c>
      <c r="AT324" s="186" t="s">
        <v>150</v>
      </c>
      <c r="AU324" s="186" t="s">
        <v>86</v>
      </c>
      <c r="AY324" s="19" t="s">
        <v>148</v>
      </c>
      <c r="BE324" s="187">
        <f>IF(N324="základní",J324,0)</f>
        <v>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19" t="s">
        <v>84</v>
      </c>
      <c r="BK324" s="187">
        <f>ROUND(I324*H324,2)</f>
        <v>0</v>
      </c>
      <c r="BL324" s="19" t="s">
        <v>155</v>
      </c>
      <c r="BM324" s="186" t="s">
        <v>431</v>
      </c>
    </row>
    <row r="325" spans="1:65" s="2" customFormat="1" ht="11.25">
      <c r="A325" s="36"/>
      <c r="B325" s="37"/>
      <c r="C325" s="38"/>
      <c r="D325" s="188" t="s">
        <v>157</v>
      </c>
      <c r="E325" s="38"/>
      <c r="F325" s="189" t="s">
        <v>432</v>
      </c>
      <c r="G325" s="38"/>
      <c r="H325" s="38"/>
      <c r="I325" s="190"/>
      <c r="J325" s="38"/>
      <c r="K325" s="38"/>
      <c r="L325" s="41"/>
      <c r="M325" s="191"/>
      <c r="N325" s="192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157</v>
      </c>
      <c r="AU325" s="19" t="s">
        <v>86</v>
      </c>
    </row>
    <row r="326" spans="1:65" s="2" customFormat="1" ht="11.25">
      <c r="A326" s="36"/>
      <c r="B326" s="37"/>
      <c r="C326" s="38"/>
      <c r="D326" s="193" t="s">
        <v>159</v>
      </c>
      <c r="E326" s="38"/>
      <c r="F326" s="194" t="s">
        <v>433</v>
      </c>
      <c r="G326" s="38"/>
      <c r="H326" s="38"/>
      <c r="I326" s="190"/>
      <c r="J326" s="38"/>
      <c r="K326" s="38"/>
      <c r="L326" s="41"/>
      <c r="M326" s="191"/>
      <c r="N326" s="192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159</v>
      </c>
      <c r="AU326" s="19" t="s">
        <v>86</v>
      </c>
    </row>
    <row r="327" spans="1:65" s="2" customFormat="1" ht="16.5" customHeight="1">
      <c r="A327" s="36"/>
      <c r="B327" s="37"/>
      <c r="C327" s="175" t="s">
        <v>434</v>
      </c>
      <c r="D327" s="175" t="s">
        <v>150</v>
      </c>
      <c r="E327" s="176" t="s">
        <v>435</v>
      </c>
      <c r="F327" s="177" t="s">
        <v>436</v>
      </c>
      <c r="G327" s="178" t="s">
        <v>424</v>
      </c>
      <c r="H327" s="179">
        <v>6</v>
      </c>
      <c r="I327" s="180"/>
      <c r="J327" s="181">
        <f>ROUND(I327*H327,2)</f>
        <v>0</v>
      </c>
      <c r="K327" s="177" t="s">
        <v>154</v>
      </c>
      <c r="L327" s="41"/>
      <c r="M327" s="182" t="s">
        <v>31</v>
      </c>
      <c r="N327" s="183" t="s">
        <v>47</v>
      </c>
      <c r="O327" s="66"/>
      <c r="P327" s="184">
        <f>O327*H327</f>
        <v>0</v>
      </c>
      <c r="Q327" s="184">
        <v>7.2849999999999998E-2</v>
      </c>
      <c r="R327" s="184">
        <f>Q327*H327</f>
        <v>0.43709999999999999</v>
      </c>
      <c r="S327" s="184">
        <v>0</v>
      </c>
      <c r="T327" s="185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6" t="s">
        <v>155</v>
      </c>
      <c r="AT327" s="186" t="s">
        <v>150</v>
      </c>
      <c r="AU327" s="186" t="s">
        <v>86</v>
      </c>
      <c r="AY327" s="19" t="s">
        <v>148</v>
      </c>
      <c r="BE327" s="187">
        <f>IF(N327="základní",J327,0)</f>
        <v>0</v>
      </c>
      <c r="BF327" s="187">
        <f>IF(N327="snížená",J327,0)</f>
        <v>0</v>
      </c>
      <c r="BG327" s="187">
        <f>IF(N327="zákl. přenesená",J327,0)</f>
        <v>0</v>
      </c>
      <c r="BH327" s="187">
        <f>IF(N327="sníž. přenesená",J327,0)</f>
        <v>0</v>
      </c>
      <c r="BI327" s="187">
        <f>IF(N327="nulová",J327,0)</f>
        <v>0</v>
      </c>
      <c r="BJ327" s="19" t="s">
        <v>84</v>
      </c>
      <c r="BK327" s="187">
        <f>ROUND(I327*H327,2)</f>
        <v>0</v>
      </c>
      <c r="BL327" s="19" t="s">
        <v>155</v>
      </c>
      <c r="BM327" s="186" t="s">
        <v>437</v>
      </c>
    </row>
    <row r="328" spans="1:65" s="2" customFormat="1" ht="11.25">
      <c r="A328" s="36"/>
      <c r="B328" s="37"/>
      <c r="C328" s="38"/>
      <c r="D328" s="188" t="s">
        <v>157</v>
      </c>
      <c r="E328" s="38"/>
      <c r="F328" s="189" t="s">
        <v>438</v>
      </c>
      <c r="G328" s="38"/>
      <c r="H328" s="38"/>
      <c r="I328" s="190"/>
      <c r="J328" s="38"/>
      <c r="K328" s="38"/>
      <c r="L328" s="41"/>
      <c r="M328" s="191"/>
      <c r="N328" s="192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157</v>
      </c>
      <c r="AU328" s="19" t="s">
        <v>86</v>
      </c>
    </row>
    <row r="329" spans="1:65" s="2" customFormat="1" ht="11.25">
      <c r="A329" s="36"/>
      <c r="B329" s="37"/>
      <c r="C329" s="38"/>
      <c r="D329" s="193" t="s">
        <v>159</v>
      </c>
      <c r="E329" s="38"/>
      <c r="F329" s="194" t="s">
        <v>439</v>
      </c>
      <c r="G329" s="38"/>
      <c r="H329" s="38"/>
      <c r="I329" s="190"/>
      <c r="J329" s="38"/>
      <c r="K329" s="38"/>
      <c r="L329" s="41"/>
      <c r="M329" s="191"/>
      <c r="N329" s="192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159</v>
      </c>
      <c r="AU329" s="19" t="s">
        <v>86</v>
      </c>
    </row>
    <row r="330" spans="1:65" s="2" customFormat="1" ht="16.5" customHeight="1">
      <c r="A330" s="36"/>
      <c r="B330" s="37"/>
      <c r="C330" s="175" t="s">
        <v>440</v>
      </c>
      <c r="D330" s="175" t="s">
        <v>150</v>
      </c>
      <c r="E330" s="176" t="s">
        <v>441</v>
      </c>
      <c r="F330" s="177" t="s">
        <v>442</v>
      </c>
      <c r="G330" s="178" t="s">
        <v>424</v>
      </c>
      <c r="H330" s="179">
        <v>14</v>
      </c>
      <c r="I330" s="180"/>
      <c r="J330" s="181">
        <f>ROUND(I330*H330,2)</f>
        <v>0</v>
      </c>
      <c r="K330" s="177" t="s">
        <v>154</v>
      </c>
      <c r="L330" s="41"/>
      <c r="M330" s="182" t="s">
        <v>31</v>
      </c>
      <c r="N330" s="183" t="s">
        <v>47</v>
      </c>
      <c r="O330" s="66"/>
      <c r="P330" s="184">
        <f>O330*H330</f>
        <v>0</v>
      </c>
      <c r="Q330" s="184">
        <v>8.1850000000000006E-2</v>
      </c>
      <c r="R330" s="184">
        <f>Q330*H330</f>
        <v>1.1459000000000001</v>
      </c>
      <c r="S330" s="184">
        <v>0</v>
      </c>
      <c r="T330" s="185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6" t="s">
        <v>155</v>
      </c>
      <c r="AT330" s="186" t="s">
        <v>150</v>
      </c>
      <c r="AU330" s="186" t="s">
        <v>86</v>
      </c>
      <c r="AY330" s="19" t="s">
        <v>148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19" t="s">
        <v>84</v>
      </c>
      <c r="BK330" s="187">
        <f>ROUND(I330*H330,2)</f>
        <v>0</v>
      </c>
      <c r="BL330" s="19" t="s">
        <v>155</v>
      </c>
      <c r="BM330" s="186" t="s">
        <v>443</v>
      </c>
    </row>
    <row r="331" spans="1:65" s="2" customFormat="1" ht="11.25">
      <c r="A331" s="36"/>
      <c r="B331" s="37"/>
      <c r="C331" s="38"/>
      <c r="D331" s="188" t="s">
        <v>157</v>
      </c>
      <c r="E331" s="38"/>
      <c r="F331" s="189" t="s">
        <v>444</v>
      </c>
      <c r="G331" s="38"/>
      <c r="H331" s="38"/>
      <c r="I331" s="190"/>
      <c r="J331" s="38"/>
      <c r="K331" s="38"/>
      <c r="L331" s="41"/>
      <c r="M331" s="191"/>
      <c r="N331" s="192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157</v>
      </c>
      <c r="AU331" s="19" t="s">
        <v>86</v>
      </c>
    </row>
    <row r="332" spans="1:65" s="2" customFormat="1" ht="11.25">
      <c r="A332" s="36"/>
      <c r="B332" s="37"/>
      <c r="C332" s="38"/>
      <c r="D332" s="193" t="s">
        <v>159</v>
      </c>
      <c r="E332" s="38"/>
      <c r="F332" s="194" t="s">
        <v>445</v>
      </c>
      <c r="G332" s="38"/>
      <c r="H332" s="38"/>
      <c r="I332" s="190"/>
      <c r="J332" s="38"/>
      <c r="K332" s="38"/>
      <c r="L332" s="41"/>
      <c r="M332" s="191"/>
      <c r="N332" s="192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159</v>
      </c>
      <c r="AU332" s="19" t="s">
        <v>86</v>
      </c>
    </row>
    <row r="333" spans="1:65" s="2" customFormat="1" ht="16.5" customHeight="1">
      <c r="A333" s="36"/>
      <c r="B333" s="37"/>
      <c r="C333" s="175" t="s">
        <v>446</v>
      </c>
      <c r="D333" s="175" t="s">
        <v>150</v>
      </c>
      <c r="E333" s="176" t="s">
        <v>447</v>
      </c>
      <c r="F333" s="177" t="s">
        <v>448</v>
      </c>
      <c r="G333" s="178" t="s">
        <v>198</v>
      </c>
      <c r="H333" s="179">
        <v>2.2440000000000002</v>
      </c>
      <c r="I333" s="180"/>
      <c r="J333" s="181">
        <f>ROUND(I333*H333,2)</f>
        <v>0</v>
      </c>
      <c r="K333" s="177" t="s">
        <v>154</v>
      </c>
      <c r="L333" s="41"/>
      <c r="M333" s="182" t="s">
        <v>31</v>
      </c>
      <c r="N333" s="183" t="s">
        <v>47</v>
      </c>
      <c r="O333" s="66"/>
      <c r="P333" s="184">
        <f>O333*H333</f>
        <v>0</v>
      </c>
      <c r="Q333" s="184">
        <v>1.221E-2</v>
      </c>
      <c r="R333" s="184">
        <f>Q333*H333</f>
        <v>2.7399240000000002E-2</v>
      </c>
      <c r="S333" s="184">
        <v>0</v>
      </c>
      <c r="T333" s="185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6" t="s">
        <v>155</v>
      </c>
      <c r="AT333" s="186" t="s">
        <v>150</v>
      </c>
      <c r="AU333" s="186" t="s">
        <v>86</v>
      </c>
      <c r="AY333" s="19" t="s">
        <v>148</v>
      </c>
      <c r="BE333" s="187">
        <f>IF(N333="základní",J333,0)</f>
        <v>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19" t="s">
        <v>84</v>
      </c>
      <c r="BK333" s="187">
        <f>ROUND(I333*H333,2)</f>
        <v>0</v>
      </c>
      <c r="BL333" s="19" t="s">
        <v>155</v>
      </c>
      <c r="BM333" s="186" t="s">
        <v>449</v>
      </c>
    </row>
    <row r="334" spans="1:65" s="2" customFormat="1" ht="11.25">
      <c r="A334" s="36"/>
      <c r="B334" s="37"/>
      <c r="C334" s="38"/>
      <c r="D334" s="188" t="s">
        <v>157</v>
      </c>
      <c r="E334" s="38"/>
      <c r="F334" s="189" t="s">
        <v>450</v>
      </c>
      <c r="G334" s="38"/>
      <c r="H334" s="38"/>
      <c r="I334" s="190"/>
      <c r="J334" s="38"/>
      <c r="K334" s="38"/>
      <c r="L334" s="41"/>
      <c r="M334" s="191"/>
      <c r="N334" s="192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157</v>
      </c>
      <c r="AU334" s="19" t="s">
        <v>86</v>
      </c>
    </row>
    <row r="335" spans="1:65" s="2" customFormat="1" ht="11.25">
      <c r="A335" s="36"/>
      <c r="B335" s="37"/>
      <c r="C335" s="38"/>
      <c r="D335" s="193" t="s">
        <v>159</v>
      </c>
      <c r="E335" s="38"/>
      <c r="F335" s="194" t="s">
        <v>451</v>
      </c>
      <c r="G335" s="38"/>
      <c r="H335" s="38"/>
      <c r="I335" s="190"/>
      <c r="J335" s="38"/>
      <c r="K335" s="38"/>
      <c r="L335" s="41"/>
      <c r="M335" s="191"/>
      <c r="N335" s="192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159</v>
      </c>
      <c r="AU335" s="19" t="s">
        <v>86</v>
      </c>
    </row>
    <row r="336" spans="1:65" s="15" customFormat="1" ht="11.25">
      <c r="B336" s="217"/>
      <c r="C336" s="218"/>
      <c r="D336" s="188" t="s">
        <v>161</v>
      </c>
      <c r="E336" s="219" t="s">
        <v>31</v>
      </c>
      <c r="F336" s="220" t="s">
        <v>452</v>
      </c>
      <c r="G336" s="218"/>
      <c r="H336" s="219" t="s">
        <v>31</v>
      </c>
      <c r="I336" s="221"/>
      <c r="J336" s="218"/>
      <c r="K336" s="218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161</v>
      </c>
      <c r="AU336" s="226" t="s">
        <v>86</v>
      </c>
      <c r="AV336" s="15" t="s">
        <v>84</v>
      </c>
      <c r="AW336" s="15" t="s">
        <v>37</v>
      </c>
      <c r="AX336" s="15" t="s">
        <v>76</v>
      </c>
      <c r="AY336" s="226" t="s">
        <v>148</v>
      </c>
    </row>
    <row r="337" spans="1:65" s="13" customFormat="1" ht="11.25">
      <c r="B337" s="195"/>
      <c r="C337" s="196"/>
      <c r="D337" s="188" t="s">
        <v>161</v>
      </c>
      <c r="E337" s="197" t="s">
        <v>31</v>
      </c>
      <c r="F337" s="198" t="s">
        <v>453</v>
      </c>
      <c r="G337" s="196"/>
      <c r="H337" s="199">
        <v>2.2440000000000002</v>
      </c>
      <c r="I337" s="200"/>
      <c r="J337" s="196"/>
      <c r="K337" s="196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161</v>
      </c>
      <c r="AU337" s="205" t="s">
        <v>86</v>
      </c>
      <c r="AV337" s="13" t="s">
        <v>86</v>
      </c>
      <c r="AW337" s="13" t="s">
        <v>37</v>
      </c>
      <c r="AX337" s="13" t="s">
        <v>76</v>
      </c>
      <c r="AY337" s="205" t="s">
        <v>148</v>
      </c>
    </row>
    <row r="338" spans="1:65" s="14" customFormat="1" ht="11.25">
      <c r="B338" s="206"/>
      <c r="C338" s="207"/>
      <c r="D338" s="188" t="s">
        <v>161</v>
      </c>
      <c r="E338" s="208" t="s">
        <v>31</v>
      </c>
      <c r="F338" s="209" t="s">
        <v>163</v>
      </c>
      <c r="G338" s="207"/>
      <c r="H338" s="210">
        <v>2.2440000000000002</v>
      </c>
      <c r="I338" s="211"/>
      <c r="J338" s="207"/>
      <c r="K338" s="207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161</v>
      </c>
      <c r="AU338" s="216" t="s">
        <v>86</v>
      </c>
      <c r="AV338" s="14" t="s">
        <v>155</v>
      </c>
      <c r="AW338" s="14" t="s">
        <v>37</v>
      </c>
      <c r="AX338" s="14" t="s">
        <v>84</v>
      </c>
      <c r="AY338" s="216" t="s">
        <v>148</v>
      </c>
    </row>
    <row r="339" spans="1:65" s="2" customFormat="1" ht="16.5" customHeight="1">
      <c r="A339" s="36"/>
      <c r="B339" s="37"/>
      <c r="C339" s="227" t="s">
        <v>454</v>
      </c>
      <c r="D339" s="227" t="s">
        <v>217</v>
      </c>
      <c r="E339" s="228" t="s">
        <v>455</v>
      </c>
      <c r="F339" s="229" t="s">
        <v>456</v>
      </c>
      <c r="G339" s="230" t="s">
        <v>198</v>
      </c>
      <c r="H339" s="231">
        <v>2.468</v>
      </c>
      <c r="I339" s="232"/>
      <c r="J339" s="233">
        <f>ROUND(I339*H339,2)</f>
        <v>0</v>
      </c>
      <c r="K339" s="229" t="s">
        <v>154</v>
      </c>
      <c r="L339" s="234"/>
      <c r="M339" s="235" t="s">
        <v>31</v>
      </c>
      <c r="N339" s="236" t="s">
        <v>47</v>
      </c>
      <c r="O339" s="66"/>
      <c r="P339" s="184">
        <f>O339*H339</f>
        <v>0</v>
      </c>
      <c r="Q339" s="184">
        <v>1</v>
      </c>
      <c r="R339" s="184">
        <f>Q339*H339</f>
        <v>2.468</v>
      </c>
      <c r="S339" s="184">
        <v>0</v>
      </c>
      <c r="T339" s="185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6" t="s">
        <v>209</v>
      </c>
      <c r="AT339" s="186" t="s">
        <v>217</v>
      </c>
      <c r="AU339" s="186" t="s">
        <v>86</v>
      </c>
      <c r="AY339" s="19" t="s">
        <v>148</v>
      </c>
      <c r="BE339" s="187">
        <f>IF(N339="základní",J339,0)</f>
        <v>0</v>
      </c>
      <c r="BF339" s="187">
        <f>IF(N339="snížená",J339,0)</f>
        <v>0</v>
      </c>
      <c r="BG339" s="187">
        <f>IF(N339="zákl. přenesená",J339,0)</f>
        <v>0</v>
      </c>
      <c r="BH339" s="187">
        <f>IF(N339="sníž. přenesená",J339,0)</f>
        <v>0</v>
      </c>
      <c r="BI339" s="187">
        <f>IF(N339="nulová",J339,0)</f>
        <v>0</v>
      </c>
      <c r="BJ339" s="19" t="s">
        <v>84</v>
      </c>
      <c r="BK339" s="187">
        <f>ROUND(I339*H339,2)</f>
        <v>0</v>
      </c>
      <c r="BL339" s="19" t="s">
        <v>155</v>
      </c>
      <c r="BM339" s="186" t="s">
        <v>457</v>
      </c>
    </row>
    <row r="340" spans="1:65" s="2" customFormat="1" ht="11.25">
      <c r="A340" s="36"/>
      <c r="B340" s="37"/>
      <c r="C340" s="38"/>
      <c r="D340" s="188" t="s">
        <v>157</v>
      </c>
      <c r="E340" s="38"/>
      <c r="F340" s="189" t="s">
        <v>456</v>
      </c>
      <c r="G340" s="38"/>
      <c r="H340" s="38"/>
      <c r="I340" s="190"/>
      <c r="J340" s="38"/>
      <c r="K340" s="38"/>
      <c r="L340" s="41"/>
      <c r="M340" s="191"/>
      <c r="N340" s="192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157</v>
      </c>
      <c r="AU340" s="19" t="s">
        <v>86</v>
      </c>
    </row>
    <row r="341" spans="1:65" s="2" customFormat="1" ht="19.5">
      <c r="A341" s="36"/>
      <c r="B341" s="37"/>
      <c r="C341" s="38"/>
      <c r="D341" s="188" t="s">
        <v>458</v>
      </c>
      <c r="E341" s="38"/>
      <c r="F341" s="237" t="s">
        <v>459</v>
      </c>
      <c r="G341" s="38"/>
      <c r="H341" s="38"/>
      <c r="I341" s="190"/>
      <c r="J341" s="38"/>
      <c r="K341" s="38"/>
      <c r="L341" s="41"/>
      <c r="M341" s="191"/>
      <c r="N341" s="192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458</v>
      </c>
      <c r="AU341" s="19" t="s">
        <v>86</v>
      </c>
    </row>
    <row r="342" spans="1:65" s="13" customFormat="1" ht="11.25">
      <c r="B342" s="195"/>
      <c r="C342" s="196"/>
      <c r="D342" s="188" t="s">
        <v>161</v>
      </c>
      <c r="E342" s="196"/>
      <c r="F342" s="198" t="s">
        <v>460</v>
      </c>
      <c r="G342" s="196"/>
      <c r="H342" s="199">
        <v>2.468</v>
      </c>
      <c r="I342" s="200"/>
      <c r="J342" s="196"/>
      <c r="K342" s="196"/>
      <c r="L342" s="201"/>
      <c r="M342" s="202"/>
      <c r="N342" s="203"/>
      <c r="O342" s="203"/>
      <c r="P342" s="203"/>
      <c r="Q342" s="203"/>
      <c r="R342" s="203"/>
      <c r="S342" s="203"/>
      <c r="T342" s="204"/>
      <c r="AT342" s="205" t="s">
        <v>161</v>
      </c>
      <c r="AU342" s="205" t="s">
        <v>86</v>
      </c>
      <c r="AV342" s="13" t="s">
        <v>86</v>
      </c>
      <c r="AW342" s="13" t="s">
        <v>4</v>
      </c>
      <c r="AX342" s="13" t="s">
        <v>84</v>
      </c>
      <c r="AY342" s="205" t="s">
        <v>148</v>
      </c>
    </row>
    <row r="343" spans="1:65" s="2" customFormat="1" ht="16.5" customHeight="1">
      <c r="A343" s="36"/>
      <c r="B343" s="37"/>
      <c r="C343" s="175" t="s">
        <v>461</v>
      </c>
      <c r="D343" s="175" t="s">
        <v>150</v>
      </c>
      <c r="E343" s="176" t="s">
        <v>462</v>
      </c>
      <c r="F343" s="177" t="s">
        <v>463</v>
      </c>
      <c r="G343" s="178" t="s">
        <v>198</v>
      </c>
      <c r="H343" s="179">
        <v>0.1</v>
      </c>
      <c r="I343" s="180"/>
      <c r="J343" s="181">
        <f>ROUND(I343*H343,2)</f>
        <v>0</v>
      </c>
      <c r="K343" s="177" t="s">
        <v>154</v>
      </c>
      <c r="L343" s="41"/>
      <c r="M343" s="182" t="s">
        <v>31</v>
      </c>
      <c r="N343" s="183" t="s">
        <v>47</v>
      </c>
      <c r="O343" s="66"/>
      <c r="P343" s="184">
        <f>O343*H343</f>
        <v>0</v>
      </c>
      <c r="Q343" s="184">
        <v>1.0900000000000001</v>
      </c>
      <c r="R343" s="184">
        <f>Q343*H343</f>
        <v>0.10900000000000001</v>
      </c>
      <c r="S343" s="184">
        <v>0</v>
      </c>
      <c r="T343" s="185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6" t="s">
        <v>155</v>
      </c>
      <c r="AT343" s="186" t="s">
        <v>150</v>
      </c>
      <c r="AU343" s="186" t="s">
        <v>86</v>
      </c>
      <c r="AY343" s="19" t="s">
        <v>148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19" t="s">
        <v>84</v>
      </c>
      <c r="BK343" s="187">
        <f>ROUND(I343*H343,2)</f>
        <v>0</v>
      </c>
      <c r="BL343" s="19" t="s">
        <v>155</v>
      </c>
      <c r="BM343" s="186" t="s">
        <v>464</v>
      </c>
    </row>
    <row r="344" spans="1:65" s="2" customFormat="1" ht="11.25">
      <c r="A344" s="36"/>
      <c r="B344" s="37"/>
      <c r="C344" s="38"/>
      <c r="D344" s="188" t="s">
        <v>157</v>
      </c>
      <c r="E344" s="38"/>
      <c r="F344" s="189" t="s">
        <v>465</v>
      </c>
      <c r="G344" s="38"/>
      <c r="H344" s="38"/>
      <c r="I344" s="190"/>
      <c r="J344" s="38"/>
      <c r="K344" s="38"/>
      <c r="L344" s="41"/>
      <c r="M344" s="191"/>
      <c r="N344" s="192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157</v>
      </c>
      <c r="AU344" s="19" t="s">
        <v>86</v>
      </c>
    </row>
    <row r="345" spans="1:65" s="2" customFormat="1" ht="11.25">
      <c r="A345" s="36"/>
      <c r="B345" s="37"/>
      <c r="C345" s="38"/>
      <c r="D345" s="193" t="s">
        <v>159</v>
      </c>
      <c r="E345" s="38"/>
      <c r="F345" s="194" t="s">
        <v>466</v>
      </c>
      <c r="G345" s="38"/>
      <c r="H345" s="38"/>
      <c r="I345" s="190"/>
      <c r="J345" s="38"/>
      <c r="K345" s="38"/>
      <c r="L345" s="41"/>
      <c r="M345" s="191"/>
      <c r="N345" s="192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159</v>
      </c>
      <c r="AU345" s="19" t="s">
        <v>86</v>
      </c>
    </row>
    <row r="346" spans="1:65" s="2" customFormat="1" ht="16.5" customHeight="1">
      <c r="A346" s="36"/>
      <c r="B346" s="37"/>
      <c r="C346" s="175" t="s">
        <v>467</v>
      </c>
      <c r="D346" s="175" t="s">
        <v>150</v>
      </c>
      <c r="E346" s="176" t="s">
        <v>468</v>
      </c>
      <c r="F346" s="177" t="s">
        <v>469</v>
      </c>
      <c r="G346" s="178" t="s">
        <v>285</v>
      </c>
      <c r="H346" s="179">
        <v>18</v>
      </c>
      <c r="I346" s="180"/>
      <c r="J346" s="181">
        <f>ROUND(I346*H346,2)</f>
        <v>0</v>
      </c>
      <c r="K346" s="177" t="s">
        <v>154</v>
      </c>
      <c r="L346" s="41"/>
      <c r="M346" s="182" t="s">
        <v>31</v>
      </c>
      <c r="N346" s="183" t="s">
        <v>47</v>
      </c>
      <c r="O346" s="66"/>
      <c r="P346" s="184">
        <f>O346*H346</f>
        <v>0</v>
      </c>
      <c r="Q346" s="184">
        <v>3.8000000000000002E-4</v>
      </c>
      <c r="R346" s="184">
        <f>Q346*H346</f>
        <v>6.8400000000000006E-3</v>
      </c>
      <c r="S346" s="184">
        <v>0</v>
      </c>
      <c r="T346" s="185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6" t="s">
        <v>155</v>
      </c>
      <c r="AT346" s="186" t="s">
        <v>150</v>
      </c>
      <c r="AU346" s="186" t="s">
        <v>86</v>
      </c>
      <c r="AY346" s="19" t="s">
        <v>148</v>
      </c>
      <c r="BE346" s="187">
        <f>IF(N346="základní",J346,0)</f>
        <v>0</v>
      </c>
      <c r="BF346" s="187">
        <f>IF(N346="snížená",J346,0)</f>
        <v>0</v>
      </c>
      <c r="BG346" s="187">
        <f>IF(N346="zákl. přenesená",J346,0)</f>
        <v>0</v>
      </c>
      <c r="BH346" s="187">
        <f>IF(N346="sníž. přenesená",J346,0)</f>
        <v>0</v>
      </c>
      <c r="BI346" s="187">
        <f>IF(N346="nulová",J346,0)</f>
        <v>0</v>
      </c>
      <c r="BJ346" s="19" t="s">
        <v>84</v>
      </c>
      <c r="BK346" s="187">
        <f>ROUND(I346*H346,2)</f>
        <v>0</v>
      </c>
      <c r="BL346" s="19" t="s">
        <v>155</v>
      </c>
      <c r="BM346" s="186" t="s">
        <v>470</v>
      </c>
    </row>
    <row r="347" spans="1:65" s="2" customFormat="1" ht="11.25">
      <c r="A347" s="36"/>
      <c r="B347" s="37"/>
      <c r="C347" s="38"/>
      <c r="D347" s="188" t="s">
        <v>157</v>
      </c>
      <c r="E347" s="38"/>
      <c r="F347" s="189" t="s">
        <v>471</v>
      </c>
      <c r="G347" s="38"/>
      <c r="H347" s="38"/>
      <c r="I347" s="190"/>
      <c r="J347" s="38"/>
      <c r="K347" s="38"/>
      <c r="L347" s="41"/>
      <c r="M347" s="191"/>
      <c r="N347" s="192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157</v>
      </c>
      <c r="AU347" s="19" t="s">
        <v>86</v>
      </c>
    </row>
    <row r="348" spans="1:65" s="2" customFormat="1" ht="11.25">
      <c r="A348" s="36"/>
      <c r="B348" s="37"/>
      <c r="C348" s="38"/>
      <c r="D348" s="193" t="s">
        <v>159</v>
      </c>
      <c r="E348" s="38"/>
      <c r="F348" s="194" t="s">
        <v>472</v>
      </c>
      <c r="G348" s="38"/>
      <c r="H348" s="38"/>
      <c r="I348" s="190"/>
      <c r="J348" s="38"/>
      <c r="K348" s="38"/>
      <c r="L348" s="41"/>
      <c r="M348" s="191"/>
      <c r="N348" s="192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159</v>
      </c>
      <c r="AU348" s="19" t="s">
        <v>86</v>
      </c>
    </row>
    <row r="349" spans="1:65" s="13" customFormat="1" ht="11.25">
      <c r="B349" s="195"/>
      <c r="C349" s="196"/>
      <c r="D349" s="188" t="s">
        <v>161</v>
      </c>
      <c r="E349" s="197" t="s">
        <v>31</v>
      </c>
      <c r="F349" s="198" t="s">
        <v>473</v>
      </c>
      <c r="G349" s="196"/>
      <c r="H349" s="199">
        <v>5</v>
      </c>
      <c r="I349" s="200"/>
      <c r="J349" s="196"/>
      <c r="K349" s="196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161</v>
      </c>
      <c r="AU349" s="205" t="s">
        <v>86</v>
      </c>
      <c r="AV349" s="13" t="s">
        <v>86</v>
      </c>
      <c r="AW349" s="13" t="s">
        <v>37</v>
      </c>
      <c r="AX349" s="13" t="s">
        <v>76</v>
      </c>
      <c r="AY349" s="205" t="s">
        <v>148</v>
      </c>
    </row>
    <row r="350" spans="1:65" s="13" customFormat="1" ht="11.25">
      <c r="B350" s="195"/>
      <c r="C350" s="196"/>
      <c r="D350" s="188" t="s">
        <v>161</v>
      </c>
      <c r="E350" s="197" t="s">
        <v>31</v>
      </c>
      <c r="F350" s="198" t="s">
        <v>473</v>
      </c>
      <c r="G350" s="196"/>
      <c r="H350" s="199">
        <v>5</v>
      </c>
      <c r="I350" s="200"/>
      <c r="J350" s="196"/>
      <c r="K350" s="196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161</v>
      </c>
      <c r="AU350" s="205" t="s">
        <v>86</v>
      </c>
      <c r="AV350" s="13" t="s">
        <v>86</v>
      </c>
      <c r="AW350" s="13" t="s">
        <v>37</v>
      </c>
      <c r="AX350" s="13" t="s">
        <v>76</v>
      </c>
      <c r="AY350" s="205" t="s">
        <v>148</v>
      </c>
    </row>
    <row r="351" spans="1:65" s="13" customFormat="1" ht="11.25">
      <c r="B351" s="195"/>
      <c r="C351" s="196"/>
      <c r="D351" s="188" t="s">
        <v>161</v>
      </c>
      <c r="E351" s="197" t="s">
        <v>31</v>
      </c>
      <c r="F351" s="198" t="s">
        <v>474</v>
      </c>
      <c r="G351" s="196"/>
      <c r="H351" s="199">
        <v>8</v>
      </c>
      <c r="I351" s="200"/>
      <c r="J351" s="196"/>
      <c r="K351" s="196"/>
      <c r="L351" s="201"/>
      <c r="M351" s="202"/>
      <c r="N351" s="203"/>
      <c r="O351" s="203"/>
      <c r="P351" s="203"/>
      <c r="Q351" s="203"/>
      <c r="R351" s="203"/>
      <c r="S351" s="203"/>
      <c r="T351" s="204"/>
      <c r="AT351" s="205" t="s">
        <v>161</v>
      </c>
      <c r="AU351" s="205" t="s">
        <v>86</v>
      </c>
      <c r="AV351" s="13" t="s">
        <v>86</v>
      </c>
      <c r="AW351" s="13" t="s">
        <v>37</v>
      </c>
      <c r="AX351" s="13" t="s">
        <v>76</v>
      </c>
      <c r="AY351" s="205" t="s">
        <v>148</v>
      </c>
    </row>
    <row r="352" spans="1:65" s="14" customFormat="1" ht="11.25">
      <c r="B352" s="206"/>
      <c r="C352" s="207"/>
      <c r="D352" s="188" t="s">
        <v>161</v>
      </c>
      <c r="E352" s="208" t="s">
        <v>31</v>
      </c>
      <c r="F352" s="209" t="s">
        <v>163</v>
      </c>
      <c r="G352" s="207"/>
      <c r="H352" s="210">
        <v>18</v>
      </c>
      <c r="I352" s="211"/>
      <c r="J352" s="207"/>
      <c r="K352" s="207"/>
      <c r="L352" s="212"/>
      <c r="M352" s="213"/>
      <c r="N352" s="214"/>
      <c r="O352" s="214"/>
      <c r="P352" s="214"/>
      <c r="Q352" s="214"/>
      <c r="R352" s="214"/>
      <c r="S352" s="214"/>
      <c r="T352" s="215"/>
      <c r="AT352" s="216" t="s">
        <v>161</v>
      </c>
      <c r="AU352" s="216" t="s">
        <v>86</v>
      </c>
      <c r="AV352" s="14" t="s">
        <v>155</v>
      </c>
      <c r="AW352" s="14" t="s">
        <v>37</v>
      </c>
      <c r="AX352" s="14" t="s">
        <v>84</v>
      </c>
      <c r="AY352" s="216" t="s">
        <v>148</v>
      </c>
    </row>
    <row r="353" spans="1:65" s="2" customFormat="1" ht="16.5" customHeight="1">
      <c r="A353" s="36"/>
      <c r="B353" s="37"/>
      <c r="C353" s="175" t="s">
        <v>475</v>
      </c>
      <c r="D353" s="175" t="s">
        <v>150</v>
      </c>
      <c r="E353" s="176" t="s">
        <v>476</v>
      </c>
      <c r="F353" s="177" t="s">
        <v>477</v>
      </c>
      <c r="G353" s="178" t="s">
        <v>153</v>
      </c>
      <c r="H353" s="179">
        <v>41.152999999999999</v>
      </c>
      <c r="I353" s="180"/>
      <c r="J353" s="181">
        <f>ROUND(I353*H353,2)</f>
        <v>0</v>
      </c>
      <c r="K353" s="177" t="s">
        <v>154</v>
      </c>
      <c r="L353" s="41"/>
      <c r="M353" s="182" t="s">
        <v>31</v>
      </c>
      <c r="N353" s="183" t="s">
        <v>47</v>
      </c>
      <c r="O353" s="66"/>
      <c r="P353" s="184">
        <f>O353*H353</f>
        <v>0</v>
      </c>
      <c r="Q353" s="184">
        <v>9.4479999999999995E-2</v>
      </c>
      <c r="R353" s="184">
        <f>Q353*H353</f>
        <v>3.8881354399999997</v>
      </c>
      <c r="S353" s="184">
        <v>0</v>
      </c>
      <c r="T353" s="185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155</v>
      </c>
      <c r="AT353" s="186" t="s">
        <v>150</v>
      </c>
      <c r="AU353" s="186" t="s">
        <v>86</v>
      </c>
      <c r="AY353" s="19" t="s">
        <v>148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84</v>
      </c>
      <c r="BK353" s="187">
        <f>ROUND(I353*H353,2)</f>
        <v>0</v>
      </c>
      <c r="BL353" s="19" t="s">
        <v>155</v>
      </c>
      <c r="BM353" s="186" t="s">
        <v>478</v>
      </c>
    </row>
    <row r="354" spans="1:65" s="2" customFormat="1" ht="11.25">
      <c r="A354" s="36"/>
      <c r="B354" s="37"/>
      <c r="C354" s="38"/>
      <c r="D354" s="188" t="s">
        <v>157</v>
      </c>
      <c r="E354" s="38"/>
      <c r="F354" s="189" t="s">
        <v>479</v>
      </c>
      <c r="G354" s="38"/>
      <c r="H354" s="38"/>
      <c r="I354" s="190"/>
      <c r="J354" s="38"/>
      <c r="K354" s="38"/>
      <c r="L354" s="41"/>
      <c r="M354" s="191"/>
      <c r="N354" s="192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157</v>
      </c>
      <c r="AU354" s="19" t="s">
        <v>86</v>
      </c>
    </row>
    <row r="355" spans="1:65" s="2" customFormat="1" ht="11.25">
      <c r="A355" s="36"/>
      <c r="B355" s="37"/>
      <c r="C355" s="38"/>
      <c r="D355" s="193" t="s">
        <v>159</v>
      </c>
      <c r="E355" s="38"/>
      <c r="F355" s="194" t="s">
        <v>480</v>
      </c>
      <c r="G355" s="38"/>
      <c r="H355" s="38"/>
      <c r="I355" s="190"/>
      <c r="J355" s="38"/>
      <c r="K355" s="38"/>
      <c r="L355" s="41"/>
      <c r="M355" s="191"/>
      <c r="N355" s="192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159</v>
      </c>
      <c r="AU355" s="19" t="s">
        <v>86</v>
      </c>
    </row>
    <row r="356" spans="1:65" s="13" customFormat="1" ht="11.25">
      <c r="B356" s="195"/>
      <c r="C356" s="196"/>
      <c r="D356" s="188" t="s">
        <v>161</v>
      </c>
      <c r="E356" s="197" t="s">
        <v>31</v>
      </c>
      <c r="F356" s="198" t="s">
        <v>481</v>
      </c>
      <c r="G356" s="196"/>
      <c r="H356" s="199">
        <v>41.152999999999999</v>
      </c>
      <c r="I356" s="200"/>
      <c r="J356" s="196"/>
      <c r="K356" s="196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161</v>
      </c>
      <c r="AU356" s="205" t="s">
        <v>86</v>
      </c>
      <c r="AV356" s="13" t="s">
        <v>86</v>
      </c>
      <c r="AW356" s="13" t="s">
        <v>37</v>
      </c>
      <c r="AX356" s="13" t="s">
        <v>76</v>
      </c>
      <c r="AY356" s="205" t="s">
        <v>148</v>
      </c>
    </row>
    <row r="357" spans="1:65" s="14" customFormat="1" ht="11.25">
      <c r="B357" s="206"/>
      <c r="C357" s="207"/>
      <c r="D357" s="188" t="s">
        <v>161</v>
      </c>
      <c r="E357" s="208" t="s">
        <v>31</v>
      </c>
      <c r="F357" s="209" t="s">
        <v>163</v>
      </c>
      <c r="G357" s="207"/>
      <c r="H357" s="210">
        <v>41.152999999999999</v>
      </c>
      <c r="I357" s="211"/>
      <c r="J357" s="207"/>
      <c r="K357" s="207"/>
      <c r="L357" s="212"/>
      <c r="M357" s="213"/>
      <c r="N357" s="214"/>
      <c r="O357" s="214"/>
      <c r="P357" s="214"/>
      <c r="Q357" s="214"/>
      <c r="R357" s="214"/>
      <c r="S357" s="214"/>
      <c r="T357" s="215"/>
      <c r="AT357" s="216" t="s">
        <v>161</v>
      </c>
      <c r="AU357" s="216" t="s">
        <v>86</v>
      </c>
      <c r="AV357" s="14" t="s">
        <v>155</v>
      </c>
      <c r="AW357" s="14" t="s">
        <v>37</v>
      </c>
      <c r="AX357" s="14" t="s">
        <v>84</v>
      </c>
      <c r="AY357" s="216" t="s">
        <v>148</v>
      </c>
    </row>
    <row r="358" spans="1:65" s="2" customFormat="1" ht="16.5" customHeight="1">
      <c r="A358" s="36"/>
      <c r="B358" s="37"/>
      <c r="C358" s="175" t="s">
        <v>482</v>
      </c>
      <c r="D358" s="175" t="s">
        <v>150</v>
      </c>
      <c r="E358" s="176" t="s">
        <v>483</v>
      </c>
      <c r="F358" s="177" t="s">
        <v>484</v>
      </c>
      <c r="G358" s="178" t="s">
        <v>153</v>
      </c>
      <c r="H358" s="179">
        <v>11.73</v>
      </c>
      <c r="I358" s="180"/>
      <c r="J358" s="181">
        <f>ROUND(I358*H358,2)</f>
        <v>0</v>
      </c>
      <c r="K358" s="177" t="s">
        <v>154</v>
      </c>
      <c r="L358" s="41"/>
      <c r="M358" s="182" t="s">
        <v>31</v>
      </c>
      <c r="N358" s="183" t="s">
        <v>47</v>
      </c>
      <c r="O358" s="66"/>
      <c r="P358" s="184">
        <f>O358*H358</f>
        <v>0</v>
      </c>
      <c r="Q358" s="184">
        <v>0.16352</v>
      </c>
      <c r="R358" s="184">
        <f>Q358*H358</f>
        <v>1.9180896000000001</v>
      </c>
      <c r="S358" s="184">
        <v>0</v>
      </c>
      <c r="T358" s="185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6" t="s">
        <v>155</v>
      </c>
      <c r="AT358" s="186" t="s">
        <v>150</v>
      </c>
      <c r="AU358" s="186" t="s">
        <v>86</v>
      </c>
      <c r="AY358" s="19" t="s">
        <v>148</v>
      </c>
      <c r="BE358" s="187">
        <f>IF(N358="základní",J358,0)</f>
        <v>0</v>
      </c>
      <c r="BF358" s="187">
        <f>IF(N358="snížená",J358,0)</f>
        <v>0</v>
      </c>
      <c r="BG358" s="187">
        <f>IF(N358="zákl. přenesená",J358,0)</f>
        <v>0</v>
      </c>
      <c r="BH358" s="187">
        <f>IF(N358="sníž. přenesená",J358,0)</f>
        <v>0</v>
      </c>
      <c r="BI358" s="187">
        <f>IF(N358="nulová",J358,0)</f>
        <v>0</v>
      </c>
      <c r="BJ358" s="19" t="s">
        <v>84</v>
      </c>
      <c r="BK358" s="187">
        <f>ROUND(I358*H358,2)</f>
        <v>0</v>
      </c>
      <c r="BL358" s="19" t="s">
        <v>155</v>
      </c>
      <c r="BM358" s="186" t="s">
        <v>485</v>
      </c>
    </row>
    <row r="359" spans="1:65" s="2" customFormat="1" ht="11.25">
      <c r="A359" s="36"/>
      <c r="B359" s="37"/>
      <c r="C359" s="38"/>
      <c r="D359" s="188" t="s">
        <v>157</v>
      </c>
      <c r="E359" s="38"/>
      <c r="F359" s="189" t="s">
        <v>486</v>
      </c>
      <c r="G359" s="38"/>
      <c r="H359" s="38"/>
      <c r="I359" s="190"/>
      <c r="J359" s="38"/>
      <c r="K359" s="38"/>
      <c r="L359" s="41"/>
      <c r="M359" s="191"/>
      <c r="N359" s="192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9" t="s">
        <v>157</v>
      </c>
      <c r="AU359" s="19" t="s">
        <v>86</v>
      </c>
    </row>
    <row r="360" spans="1:65" s="2" customFormat="1" ht="11.25">
      <c r="A360" s="36"/>
      <c r="B360" s="37"/>
      <c r="C360" s="38"/>
      <c r="D360" s="193" t="s">
        <v>159</v>
      </c>
      <c r="E360" s="38"/>
      <c r="F360" s="194" t="s">
        <v>487</v>
      </c>
      <c r="G360" s="38"/>
      <c r="H360" s="38"/>
      <c r="I360" s="190"/>
      <c r="J360" s="38"/>
      <c r="K360" s="38"/>
      <c r="L360" s="41"/>
      <c r="M360" s="191"/>
      <c r="N360" s="192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159</v>
      </c>
      <c r="AU360" s="19" t="s">
        <v>86</v>
      </c>
    </row>
    <row r="361" spans="1:65" s="13" customFormat="1" ht="11.25">
      <c r="B361" s="195"/>
      <c r="C361" s="196"/>
      <c r="D361" s="188" t="s">
        <v>161</v>
      </c>
      <c r="E361" s="197" t="s">
        <v>31</v>
      </c>
      <c r="F361" s="198" t="s">
        <v>488</v>
      </c>
      <c r="G361" s="196"/>
      <c r="H361" s="199">
        <v>8.16</v>
      </c>
      <c r="I361" s="200"/>
      <c r="J361" s="196"/>
      <c r="K361" s="196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161</v>
      </c>
      <c r="AU361" s="205" t="s">
        <v>86</v>
      </c>
      <c r="AV361" s="13" t="s">
        <v>86</v>
      </c>
      <c r="AW361" s="13" t="s">
        <v>37</v>
      </c>
      <c r="AX361" s="13" t="s">
        <v>76</v>
      </c>
      <c r="AY361" s="205" t="s">
        <v>148</v>
      </c>
    </row>
    <row r="362" spans="1:65" s="13" customFormat="1" ht="11.25">
      <c r="B362" s="195"/>
      <c r="C362" s="196"/>
      <c r="D362" s="188" t="s">
        <v>161</v>
      </c>
      <c r="E362" s="197" t="s">
        <v>31</v>
      </c>
      <c r="F362" s="198" t="s">
        <v>489</v>
      </c>
      <c r="G362" s="196"/>
      <c r="H362" s="199">
        <v>3.57</v>
      </c>
      <c r="I362" s="200"/>
      <c r="J362" s="196"/>
      <c r="K362" s="196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161</v>
      </c>
      <c r="AU362" s="205" t="s">
        <v>86</v>
      </c>
      <c r="AV362" s="13" t="s">
        <v>86</v>
      </c>
      <c r="AW362" s="13" t="s">
        <v>37</v>
      </c>
      <c r="AX362" s="13" t="s">
        <v>76</v>
      </c>
      <c r="AY362" s="205" t="s">
        <v>148</v>
      </c>
    </row>
    <row r="363" spans="1:65" s="14" customFormat="1" ht="11.25">
      <c r="B363" s="206"/>
      <c r="C363" s="207"/>
      <c r="D363" s="188" t="s">
        <v>161</v>
      </c>
      <c r="E363" s="208" t="s">
        <v>31</v>
      </c>
      <c r="F363" s="209" t="s">
        <v>163</v>
      </c>
      <c r="G363" s="207"/>
      <c r="H363" s="210">
        <v>11.73</v>
      </c>
      <c r="I363" s="211"/>
      <c r="J363" s="207"/>
      <c r="K363" s="207"/>
      <c r="L363" s="212"/>
      <c r="M363" s="213"/>
      <c r="N363" s="214"/>
      <c r="O363" s="214"/>
      <c r="P363" s="214"/>
      <c r="Q363" s="214"/>
      <c r="R363" s="214"/>
      <c r="S363" s="214"/>
      <c r="T363" s="215"/>
      <c r="AT363" s="216" t="s">
        <v>161</v>
      </c>
      <c r="AU363" s="216" t="s">
        <v>86</v>
      </c>
      <c r="AV363" s="14" t="s">
        <v>155</v>
      </c>
      <c r="AW363" s="14" t="s">
        <v>37</v>
      </c>
      <c r="AX363" s="14" t="s">
        <v>84</v>
      </c>
      <c r="AY363" s="216" t="s">
        <v>148</v>
      </c>
    </row>
    <row r="364" spans="1:65" s="12" customFormat="1" ht="22.9" customHeight="1">
      <c r="B364" s="159"/>
      <c r="C364" s="160"/>
      <c r="D364" s="161" t="s">
        <v>75</v>
      </c>
      <c r="E364" s="173" t="s">
        <v>155</v>
      </c>
      <c r="F364" s="173" t="s">
        <v>490</v>
      </c>
      <c r="G364" s="160"/>
      <c r="H364" s="160"/>
      <c r="I364" s="163"/>
      <c r="J364" s="174">
        <f>BK364</f>
        <v>0</v>
      </c>
      <c r="K364" s="160"/>
      <c r="L364" s="165"/>
      <c r="M364" s="166"/>
      <c r="N364" s="167"/>
      <c r="O364" s="167"/>
      <c r="P364" s="168">
        <f>SUM(P365:P405)</f>
        <v>0</v>
      </c>
      <c r="Q364" s="167"/>
      <c r="R364" s="168">
        <f>SUM(R365:R405)</f>
        <v>51.267720939999997</v>
      </c>
      <c r="S364" s="167"/>
      <c r="T364" s="169">
        <f>SUM(T365:T405)</f>
        <v>0</v>
      </c>
      <c r="AR364" s="170" t="s">
        <v>84</v>
      </c>
      <c r="AT364" s="171" t="s">
        <v>75</v>
      </c>
      <c r="AU364" s="171" t="s">
        <v>84</v>
      </c>
      <c r="AY364" s="170" t="s">
        <v>148</v>
      </c>
      <c r="BK364" s="172">
        <f>SUM(BK365:BK405)</f>
        <v>0</v>
      </c>
    </row>
    <row r="365" spans="1:65" s="2" customFormat="1" ht="16.5" customHeight="1">
      <c r="A365" s="36"/>
      <c r="B365" s="37"/>
      <c r="C365" s="175" t="s">
        <v>491</v>
      </c>
      <c r="D365" s="175" t="s">
        <v>150</v>
      </c>
      <c r="E365" s="176" t="s">
        <v>492</v>
      </c>
      <c r="F365" s="177" t="s">
        <v>493</v>
      </c>
      <c r="G365" s="178" t="s">
        <v>424</v>
      </c>
      <c r="H365" s="179">
        <v>8</v>
      </c>
      <c r="I365" s="180"/>
      <c r="J365" s="181">
        <f>ROUND(I365*H365,2)</f>
        <v>0</v>
      </c>
      <c r="K365" s="177" t="s">
        <v>154</v>
      </c>
      <c r="L365" s="41"/>
      <c r="M365" s="182" t="s">
        <v>31</v>
      </c>
      <c r="N365" s="183" t="s">
        <v>47</v>
      </c>
      <c r="O365" s="66"/>
      <c r="P365" s="184">
        <f>O365*H365</f>
        <v>0</v>
      </c>
      <c r="Q365" s="184">
        <v>0.22536</v>
      </c>
      <c r="R365" s="184">
        <f>Q365*H365</f>
        <v>1.80288</v>
      </c>
      <c r="S365" s="184">
        <v>0</v>
      </c>
      <c r="T365" s="185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6" t="s">
        <v>155</v>
      </c>
      <c r="AT365" s="186" t="s">
        <v>150</v>
      </c>
      <c r="AU365" s="186" t="s">
        <v>86</v>
      </c>
      <c r="AY365" s="19" t="s">
        <v>148</v>
      </c>
      <c r="BE365" s="187">
        <f>IF(N365="základní",J365,0)</f>
        <v>0</v>
      </c>
      <c r="BF365" s="187">
        <f>IF(N365="snížená",J365,0)</f>
        <v>0</v>
      </c>
      <c r="BG365" s="187">
        <f>IF(N365="zákl. přenesená",J365,0)</f>
        <v>0</v>
      </c>
      <c r="BH365" s="187">
        <f>IF(N365="sníž. přenesená",J365,0)</f>
        <v>0</v>
      </c>
      <c r="BI365" s="187">
        <f>IF(N365="nulová",J365,0)</f>
        <v>0</v>
      </c>
      <c r="BJ365" s="19" t="s">
        <v>84</v>
      </c>
      <c r="BK365" s="187">
        <f>ROUND(I365*H365,2)</f>
        <v>0</v>
      </c>
      <c r="BL365" s="19" t="s">
        <v>155</v>
      </c>
      <c r="BM365" s="186" t="s">
        <v>494</v>
      </c>
    </row>
    <row r="366" spans="1:65" s="2" customFormat="1" ht="19.5">
      <c r="A366" s="36"/>
      <c r="B366" s="37"/>
      <c r="C366" s="38"/>
      <c r="D366" s="188" t="s">
        <v>157</v>
      </c>
      <c r="E366" s="38"/>
      <c r="F366" s="189" t="s">
        <v>495</v>
      </c>
      <c r="G366" s="38"/>
      <c r="H366" s="38"/>
      <c r="I366" s="190"/>
      <c r="J366" s="38"/>
      <c r="K366" s="38"/>
      <c r="L366" s="41"/>
      <c r="M366" s="191"/>
      <c r="N366" s="192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157</v>
      </c>
      <c r="AU366" s="19" t="s">
        <v>86</v>
      </c>
    </row>
    <row r="367" spans="1:65" s="2" customFormat="1" ht="11.25">
      <c r="A367" s="36"/>
      <c r="B367" s="37"/>
      <c r="C367" s="38"/>
      <c r="D367" s="193" t="s">
        <v>159</v>
      </c>
      <c r="E367" s="38"/>
      <c r="F367" s="194" t="s">
        <v>496</v>
      </c>
      <c r="G367" s="38"/>
      <c r="H367" s="38"/>
      <c r="I367" s="190"/>
      <c r="J367" s="38"/>
      <c r="K367" s="38"/>
      <c r="L367" s="41"/>
      <c r="M367" s="191"/>
      <c r="N367" s="192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9" t="s">
        <v>159</v>
      </c>
      <c r="AU367" s="19" t="s">
        <v>86</v>
      </c>
    </row>
    <row r="368" spans="1:65" s="2" customFormat="1" ht="16.5" customHeight="1">
      <c r="A368" s="36"/>
      <c r="B368" s="37"/>
      <c r="C368" s="227" t="s">
        <v>497</v>
      </c>
      <c r="D368" s="227" t="s">
        <v>217</v>
      </c>
      <c r="E368" s="228" t="s">
        <v>498</v>
      </c>
      <c r="F368" s="229" t="s">
        <v>499</v>
      </c>
      <c r="G368" s="230" t="s">
        <v>424</v>
      </c>
      <c r="H368" s="231">
        <v>8</v>
      </c>
      <c r="I368" s="232"/>
      <c r="J368" s="233">
        <f>ROUND(I368*H368,2)</f>
        <v>0</v>
      </c>
      <c r="K368" s="229" t="s">
        <v>154</v>
      </c>
      <c r="L368" s="234"/>
      <c r="M368" s="235" t="s">
        <v>31</v>
      </c>
      <c r="N368" s="236" t="s">
        <v>47</v>
      </c>
      <c r="O368" s="66"/>
      <c r="P368" s="184">
        <f>O368*H368</f>
        <v>0</v>
      </c>
      <c r="Q368" s="184">
        <v>0.78800000000000003</v>
      </c>
      <c r="R368" s="184">
        <f>Q368*H368</f>
        <v>6.3040000000000003</v>
      </c>
      <c r="S368" s="184">
        <v>0</v>
      </c>
      <c r="T368" s="185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6" t="s">
        <v>209</v>
      </c>
      <c r="AT368" s="186" t="s">
        <v>217</v>
      </c>
      <c r="AU368" s="186" t="s">
        <v>86</v>
      </c>
      <c r="AY368" s="19" t="s">
        <v>148</v>
      </c>
      <c r="BE368" s="187">
        <f>IF(N368="základní",J368,0)</f>
        <v>0</v>
      </c>
      <c r="BF368" s="187">
        <f>IF(N368="snížená",J368,0)</f>
        <v>0</v>
      </c>
      <c r="BG368" s="187">
        <f>IF(N368="zákl. přenesená",J368,0)</f>
        <v>0</v>
      </c>
      <c r="BH368" s="187">
        <f>IF(N368="sníž. přenesená",J368,0)</f>
        <v>0</v>
      </c>
      <c r="BI368" s="187">
        <f>IF(N368="nulová",J368,0)</f>
        <v>0</v>
      </c>
      <c r="BJ368" s="19" t="s">
        <v>84</v>
      </c>
      <c r="BK368" s="187">
        <f>ROUND(I368*H368,2)</f>
        <v>0</v>
      </c>
      <c r="BL368" s="19" t="s">
        <v>155</v>
      </c>
      <c r="BM368" s="186" t="s">
        <v>500</v>
      </c>
    </row>
    <row r="369" spans="1:65" s="2" customFormat="1" ht="11.25">
      <c r="A369" s="36"/>
      <c r="B369" s="37"/>
      <c r="C369" s="38"/>
      <c r="D369" s="188" t="s">
        <v>157</v>
      </c>
      <c r="E369" s="38"/>
      <c r="F369" s="189" t="s">
        <v>499</v>
      </c>
      <c r="G369" s="38"/>
      <c r="H369" s="38"/>
      <c r="I369" s="190"/>
      <c r="J369" s="38"/>
      <c r="K369" s="38"/>
      <c r="L369" s="41"/>
      <c r="M369" s="191"/>
      <c r="N369" s="192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157</v>
      </c>
      <c r="AU369" s="19" t="s">
        <v>86</v>
      </c>
    </row>
    <row r="370" spans="1:65" s="2" customFormat="1" ht="16.5" customHeight="1">
      <c r="A370" s="36"/>
      <c r="B370" s="37"/>
      <c r="C370" s="175" t="s">
        <v>501</v>
      </c>
      <c r="D370" s="175" t="s">
        <v>150</v>
      </c>
      <c r="E370" s="176" t="s">
        <v>502</v>
      </c>
      <c r="F370" s="177" t="s">
        <v>503</v>
      </c>
      <c r="G370" s="178" t="s">
        <v>166</v>
      </c>
      <c r="H370" s="179">
        <v>12.503</v>
      </c>
      <c r="I370" s="180"/>
      <c r="J370" s="181">
        <f>ROUND(I370*H370,2)</f>
        <v>0</v>
      </c>
      <c r="K370" s="177" t="s">
        <v>154</v>
      </c>
      <c r="L370" s="41"/>
      <c r="M370" s="182" t="s">
        <v>31</v>
      </c>
      <c r="N370" s="183" t="s">
        <v>47</v>
      </c>
      <c r="O370" s="66"/>
      <c r="P370" s="184">
        <f>O370*H370</f>
        <v>0</v>
      </c>
      <c r="Q370" s="184">
        <v>2.5020099999999998</v>
      </c>
      <c r="R370" s="184">
        <f>Q370*H370</f>
        <v>31.282631029999997</v>
      </c>
      <c r="S370" s="184">
        <v>0</v>
      </c>
      <c r="T370" s="185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6" t="s">
        <v>155</v>
      </c>
      <c r="AT370" s="186" t="s">
        <v>150</v>
      </c>
      <c r="AU370" s="186" t="s">
        <v>86</v>
      </c>
      <c r="AY370" s="19" t="s">
        <v>148</v>
      </c>
      <c r="BE370" s="187">
        <f>IF(N370="základní",J370,0)</f>
        <v>0</v>
      </c>
      <c r="BF370" s="187">
        <f>IF(N370="snížená",J370,0)</f>
        <v>0</v>
      </c>
      <c r="BG370" s="187">
        <f>IF(N370="zákl. přenesená",J370,0)</f>
        <v>0</v>
      </c>
      <c r="BH370" s="187">
        <f>IF(N370="sníž. přenesená",J370,0)</f>
        <v>0</v>
      </c>
      <c r="BI370" s="187">
        <f>IF(N370="nulová",J370,0)</f>
        <v>0</v>
      </c>
      <c r="BJ370" s="19" t="s">
        <v>84</v>
      </c>
      <c r="BK370" s="187">
        <f>ROUND(I370*H370,2)</f>
        <v>0</v>
      </c>
      <c r="BL370" s="19" t="s">
        <v>155</v>
      </c>
      <c r="BM370" s="186" t="s">
        <v>504</v>
      </c>
    </row>
    <row r="371" spans="1:65" s="2" customFormat="1" ht="19.5">
      <c r="A371" s="36"/>
      <c r="B371" s="37"/>
      <c r="C371" s="38"/>
      <c r="D371" s="188" t="s">
        <v>157</v>
      </c>
      <c r="E371" s="38"/>
      <c r="F371" s="189" t="s">
        <v>505</v>
      </c>
      <c r="G371" s="38"/>
      <c r="H371" s="38"/>
      <c r="I371" s="190"/>
      <c r="J371" s="38"/>
      <c r="K371" s="38"/>
      <c r="L371" s="41"/>
      <c r="M371" s="191"/>
      <c r="N371" s="192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9" t="s">
        <v>157</v>
      </c>
      <c r="AU371" s="19" t="s">
        <v>86</v>
      </c>
    </row>
    <row r="372" spans="1:65" s="2" customFormat="1" ht="11.25">
      <c r="A372" s="36"/>
      <c r="B372" s="37"/>
      <c r="C372" s="38"/>
      <c r="D372" s="193" t="s">
        <v>159</v>
      </c>
      <c r="E372" s="38"/>
      <c r="F372" s="194" t="s">
        <v>506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159</v>
      </c>
      <c r="AU372" s="19" t="s">
        <v>86</v>
      </c>
    </row>
    <row r="373" spans="1:65" s="13" customFormat="1" ht="11.25">
      <c r="B373" s="195"/>
      <c r="C373" s="196"/>
      <c r="D373" s="188" t="s">
        <v>161</v>
      </c>
      <c r="E373" s="197" t="s">
        <v>31</v>
      </c>
      <c r="F373" s="198" t="s">
        <v>507</v>
      </c>
      <c r="G373" s="196"/>
      <c r="H373" s="199">
        <v>12.503</v>
      </c>
      <c r="I373" s="200"/>
      <c r="J373" s="196"/>
      <c r="K373" s="196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161</v>
      </c>
      <c r="AU373" s="205" t="s">
        <v>86</v>
      </c>
      <c r="AV373" s="13" t="s">
        <v>86</v>
      </c>
      <c r="AW373" s="13" t="s">
        <v>37</v>
      </c>
      <c r="AX373" s="13" t="s">
        <v>76</v>
      </c>
      <c r="AY373" s="205" t="s">
        <v>148</v>
      </c>
    </row>
    <row r="374" spans="1:65" s="14" customFormat="1" ht="11.25">
      <c r="B374" s="206"/>
      <c r="C374" s="207"/>
      <c r="D374" s="188" t="s">
        <v>161</v>
      </c>
      <c r="E374" s="208" t="s">
        <v>31</v>
      </c>
      <c r="F374" s="209" t="s">
        <v>163</v>
      </c>
      <c r="G374" s="207"/>
      <c r="H374" s="210">
        <v>12.503</v>
      </c>
      <c r="I374" s="211"/>
      <c r="J374" s="207"/>
      <c r="K374" s="207"/>
      <c r="L374" s="212"/>
      <c r="M374" s="213"/>
      <c r="N374" s="214"/>
      <c r="O374" s="214"/>
      <c r="P374" s="214"/>
      <c r="Q374" s="214"/>
      <c r="R374" s="214"/>
      <c r="S374" s="214"/>
      <c r="T374" s="215"/>
      <c r="AT374" s="216" t="s">
        <v>161</v>
      </c>
      <c r="AU374" s="216" t="s">
        <v>86</v>
      </c>
      <c r="AV374" s="14" t="s">
        <v>155</v>
      </c>
      <c r="AW374" s="14" t="s">
        <v>37</v>
      </c>
      <c r="AX374" s="14" t="s">
        <v>84</v>
      </c>
      <c r="AY374" s="216" t="s">
        <v>148</v>
      </c>
    </row>
    <row r="375" spans="1:65" s="2" customFormat="1" ht="16.5" customHeight="1">
      <c r="A375" s="36"/>
      <c r="B375" s="37"/>
      <c r="C375" s="175" t="s">
        <v>508</v>
      </c>
      <c r="D375" s="175" t="s">
        <v>150</v>
      </c>
      <c r="E375" s="176" t="s">
        <v>509</v>
      </c>
      <c r="F375" s="177" t="s">
        <v>510</v>
      </c>
      <c r="G375" s="178" t="s">
        <v>198</v>
      </c>
      <c r="H375" s="179">
        <v>0.81299999999999994</v>
      </c>
      <c r="I375" s="180"/>
      <c r="J375" s="181">
        <f>ROUND(I375*H375,2)</f>
        <v>0</v>
      </c>
      <c r="K375" s="177" t="s">
        <v>154</v>
      </c>
      <c r="L375" s="41"/>
      <c r="M375" s="182" t="s">
        <v>31</v>
      </c>
      <c r="N375" s="183" t="s">
        <v>47</v>
      </c>
      <c r="O375" s="66"/>
      <c r="P375" s="184">
        <f>O375*H375</f>
        <v>0</v>
      </c>
      <c r="Q375" s="184">
        <v>1.06277</v>
      </c>
      <c r="R375" s="184">
        <f>Q375*H375</f>
        <v>0.86403200999999996</v>
      </c>
      <c r="S375" s="184">
        <v>0</v>
      </c>
      <c r="T375" s="185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6" t="s">
        <v>155</v>
      </c>
      <c r="AT375" s="186" t="s">
        <v>150</v>
      </c>
      <c r="AU375" s="186" t="s">
        <v>86</v>
      </c>
      <c r="AY375" s="19" t="s">
        <v>148</v>
      </c>
      <c r="BE375" s="187">
        <f>IF(N375="základní",J375,0)</f>
        <v>0</v>
      </c>
      <c r="BF375" s="187">
        <f>IF(N375="snížená",J375,0)</f>
        <v>0</v>
      </c>
      <c r="BG375" s="187">
        <f>IF(N375="zákl. přenesená",J375,0)</f>
        <v>0</v>
      </c>
      <c r="BH375" s="187">
        <f>IF(N375="sníž. přenesená",J375,0)</f>
        <v>0</v>
      </c>
      <c r="BI375" s="187">
        <f>IF(N375="nulová",J375,0)</f>
        <v>0</v>
      </c>
      <c r="BJ375" s="19" t="s">
        <v>84</v>
      </c>
      <c r="BK375" s="187">
        <f>ROUND(I375*H375,2)</f>
        <v>0</v>
      </c>
      <c r="BL375" s="19" t="s">
        <v>155</v>
      </c>
      <c r="BM375" s="186" t="s">
        <v>511</v>
      </c>
    </row>
    <row r="376" spans="1:65" s="2" customFormat="1" ht="29.25">
      <c r="A376" s="36"/>
      <c r="B376" s="37"/>
      <c r="C376" s="38"/>
      <c r="D376" s="188" t="s">
        <v>157</v>
      </c>
      <c r="E376" s="38"/>
      <c r="F376" s="189" t="s">
        <v>512</v>
      </c>
      <c r="G376" s="38"/>
      <c r="H376" s="38"/>
      <c r="I376" s="190"/>
      <c r="J376" s="38"/>
      <c r="K376" s="38"/>
      <c r="L376" s="41"/>
      <c r="M376" s="191"/>
      <c r="N376" s="192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157</v>
      </c>
      <c r="AU376" s="19" t="s">
        <v>86</v>
      </c>
    </row>
    <row r="377" spans="1:65" s="2" customFormat="1" ht="11.25">
      <c r="A377" s="36"/>
      <c r="B377" s="37"/>
      <c r="C377" s="38"/>
      <c r="D377" s="193" t="s">
        <v>159</v>
      </c>
      <c r="E377" s="38"/>
      <c r="F377" s="194" t="s">
        <v>513</v>
      </c>
      <c r="G377" s="38"/>
      <c r="H377" s="38"/>
      <c r="I377" s="190"/>
      <c r="J377" s="38"/>
      <c r="K377" s="38"/>
      <c r="L377" s="41"/>
      <c r="M377" s="191"/>
      <c r="N377" s="192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159</v>
      </c>
      <c r="AU377" s="19" t="s">
        <v>86</v>
      </c>
    </row>
    <row r="378" spans="1:65" s="13" customFormat="1" ht="11.25">
      <c r="B378" s="195"/>
      <c r="C378" s="196"/>
      <c r="D378" s="188" t="s">
        <v>161</v>
      </c>
      <c r="E378" s="197" t="s">
        <v>31</v>
      </c>
      <c r="F378" s="198" t="s">
        <v>335</v>
      </c>
      <c r="G378" s="196"/>
      <c r="H378" s="199">
        <v>0.81299999999999994</v>
      </c>
      <c r="I378" s="200"/>
      <c r="J378" s="196"/>
      <c r="K378" s="196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161</v>
      </c>
      <c r="AU378" s="205" t="s">
        <v>86</v>
      </c>
      <c r="AV378" s="13" t="s">
        <v>86</v>
      </c>
      <c r="AW378" s="13" t="s">
        <v>37</v>
      </c>
      <c r="AX378" s="13" t="s">
        <v>76</v>
      </c>
      <c r="AY378" s="205" t="s">
        <v>148</v>
      </c>
    </row>
    <row r="379" spans="1:65" s="14" customFormat="1" ht="11.25">
      <c r="B379" s="206"/>
      <c r="C379" s="207"/>
      <c r="D379" s="188" t="s">
        <v>161</v>
      </c>
      <c r="E379" s="208" t="s">
        <v>31</v>
      </c>
      <c r="F379" s="209" t="s">
        <v>163</v>
      </c>
      <c r="G379" s="207"/>
      <c r="H379" s="210">
        <v>0.81299999999999994</v>
      </c>
      <c r="I379" s="211"/>
      <c r="J379" s="207"/>
      <c r="K379" s="207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161</v>
      </c>
      <c r="AU379" s="216" t="s">
        <v>86</v>
      </c>
      <c r="AV379" s="14" t="s">
        <v>155</v>
      </c>
      <c r="AW379" s="14" t="s">
        <v>37</v>
      </c>
      <c r="AX379" s="14" t="s">
        <v>84</v>
      </c>
      <c r="AY379" s="216" t="s">
        <v>148</v>
      </c>
    </row>
    <row r="380" spans="1:65" s="2" customFormat="1" ht="16.5" customHeight="1">
      <c r="A380" s="36"/>
      <c r="B380" s="37"/>
      <c r="C380" s="175" t="s">
        <v>514</v>
      </c>
      <c r="D380" s="175" t="s">
        <v>150</v>
      </c>
      <c r="E380" s="176" t="s">
        <v>515</v>
      </c>
      <c r="F380" s="177" t="s">
        <v>516</v>
      </c>
      <c r="G380" s="178" t="s">
        <v>424</v>
      </c>
      <c r="H380" s="179">
        <v>2</v>
      </c>
      <c r="I380" s="180"/>
      <c r="J380" s="181">
        <f>ROUND(I380*H380,2)</f>
        <v>0</v>
      </c>
      <c r="K380" s="177" t="s">
        <v>154</v>
      </c>
      <c r="L380" s="41"/>
      <c r="M380" s="182" t="s">
        <v>31</v>
      </c>
      <c r="N380" s="183" t="s">
        <v>47</v>
      </c>
      <c r="O380" s="66"/>
      <c r="P380" s="184">
        <f>O380*H380</f>
        <v>0</v>
      </c>
      <c r="Q380" s="184">
        <v>0.14987</v>
      </c>
      <c r="R380" s="184">
        <f>Q380*H380</f>
        <v>0.29974000000000001</v>
      </c>
      <c r="S380" s="184">
        <v>0</v>
      </c>
      <c r="T380" s="185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6" t="s">
        <v>155</v>
      </c>
      <c r="AT380" s="186" t="s">
        <v>150</v>
      </c>
      <c r="AU380" s="186" t="s">
        <v>86</v>
      </c>
      <c r="AY380" s="19" t="s">
        <v>148</v>
      </c>
      <c r="BE380" s="187">
        <f>IF(N380="základní",J380,0)</f>
        <v>0</v>
      </c>
      <c r="BF380" s="187">
        <f>IF(N380="snížená",J380,0)</f>
        <v>0</v>
      </c>
      <c r="BG380" s="187">
        <f>IF(N380="zákl. přenesená",J380,0)</f>
        <v>0</v>
      </c>
      <c r="BH380" s="187">
        <f>IF(N380="sníž. přenesená",J380,0)</f>
        <v>0</v>
      </c>
      <c r="BI380" s="187">
        <f>IF(N380="nulová",J380,0)</f>
        <v>0</v>
      </c>
      <c r="BJ380" s="19" t="s">
        <v>84</v>
      </c>
      <c r="BK380" s="187">
        <f>ROUND(I380*H380,2)</f>
        <v>0</v>
      </c>
      <c r="BL380" s="19" t="s">
        <v>155</v>
      </c>
      <c r="BM380" s="186" t="s">
        <v>517</v>
      </c>
    </row>
    <row r="381" spans="1:65" s="2" customFormat="1" ht="11.25">
      <c r="A381" s="36"/>
      <c r="B381" s="37"/>
      <c r="C381" s="38"/>
      <c r="D381" s="188" t="s">
        <v>157</v>
      </c>
      <c r="E381" s="38"/>
      <c r="F381" s="189" t="s">
        <v>518</v>
      </c>
      <c r="G381" s="38"/>
      <c r="H381" s="38"/>
      <c r="I381" s="190"/>
      <c r="J381" s="38"/>
      <c r="K381" s="38"/>
      <c r="L381" s="41"/>
      <c r="M381" s="191"/>
      <c r="N381" s="192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157</v>
      </c>
      <c r="AU381" s="19" t="s">
        <v>86</v>
      </c>
    </row>
    <row r="382" spans="1:65" s="2" customFormat="1" ht="11.25">
      <c r="A382" s="36"/>
      <c r="B382" s="37"/>
      <c r="C382" s="38"/>
      <c r="D382" s="193" t="s">
        <v>159</v>
      </c>
      <c r="E382" s="38"/>
      <c r="F382" s="194" t="s">
        <v>519</v>
      </c>
      <c r="G382" s="38"/>
      <c r="H382" s="38"/>
      <c r="I382" s="190"/>
      <c r="J382" s="38"/>
      <c r="K382" s="38"/>
      <c r="L382" s="41"/>
      <c r="M382" s="191"/>
      <c r="N382" s="192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159</v>
      </c>
      <c r="AU382" s="19" t="s">
        <v>86</v>
      </c>
    </row>
    <row r="383" spans="1:65" s="2" customFormat="1" ht="16.5" customHeight="1">
      <c r="A383" s="36"/>
      <c r="B383" s="37"/>
      <c r="C383" s="175" t="s">
        <v>520</v>
      </c>
      <c r="D383" s="175" t="s">
        <v>150</v>
      </c>
      <c r="E383" s="176" t="s">
        <v>521</v>
      </c>
      <c r="F383" s="177" t="s">
        <v>522</v>
      </c>
      <c r="G383" s="178" t="s">
        <v>166</v>
      </c>
      <c r="H383" s="179">
        <v>3.3980000000000001</v>
      </c>
      <c r="I383" s="180"/>
      <c r="J383" s="181">
        <f>ROUND(I383*H383,2)</f>
        <v>0</v>
      </c>
      <c r="K383" s="177" t="s">
        <v>154</v>
      </c>
      <c r="L383" s="41"/>
      <c r="M383" s="182" t="s">
        <v>31</v>
      </c>
      <c r="N383" s="183" t="s">
        <v>47</v>
      </c>
      <c r="O383" s="66"/>
      <c r="P383" s="184">
        <f>O383*H383</f>
        <v>0</v>
      </c>
      <c r="Q383" s="184">
        <v>2.5019800000000001</v>
      </c>
      <c r="R383" s="184">
        <f>Q383*H383</f>
        <v>8.5017280400000015</v>
      </c>
      <c r="S383" s="184">
        <v>0</v>
      </c>
      <c r="T383" s="185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6" t="s">
        <v>155</v>
      </c>
      <c r="AT383" s="186" t="s">
        <v>150</v>
      </c>
      <c r="AU383" s="186" t="s">
        <v>86</v>
      </c>
      <c r="AY383" s="19" t="s">
        <v>148</v>
      </c>
      <c r="BE383" s="187">
        <f>IF(N383="základní",J383,0)</f>
        <v>0</v>
      </c>
      <c r="BF383" s="187">
        <f>IF(N383="snížená",J383,0)</f>
        <v>0</v>
      </c>
      <c r="BG383" s="187">
        <f>IF(N383="zákl. přenesená",J383,0)</f>
        <v>0</v>
      </c>
      <c r="BH383" s="187">
        <f>IF(N383="sníž. přenesená",J383,0)</f>
        <v>0</v>
      </c>
      <c r="BI383" s="187">
        <f>IF(N383="nulová",J383,0)</f>
        <v>0</v>
      </c>
      <c r="BJ383" s="19" t="s">
        <v>84</v>
      </c>
      <c r="BK383" s="187">
        <f>ROUND(I383*H383,2)</f>
        <v>0</v>
      </c>
      <c r="BL383" s="19" t="s">
        <v>155</v>
      </c>
      <c r="BM383" s="186" t="s">
        <v>523</v>
      </c>
    </row>
    <row r="384" spans="1:65" s="2" customFormat="1" ht="11.25">
      <c r="A384" s="36"/>
      <c r="B384" s="37"/>
      <c r="C384" s="38"/>
      <c r="D384" s="188" t="s">
        <v>157</v>
      </c>
      <c r="E384" s="38"/>
      <c r="F384" s="189" t="s">
        <v>524</v>
      </c>
      <c r="G384" s="38"/>
      <c r="H384" s="38"/>
      <c r="I384" s="190"/>
      <c r="J384" s="38"/>
      <c r="K384" s="38"/>
      <c r="L384" s="41"/>
      <c r="M384" s="191"/>
      <c r="N384" s="192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157</v>
      </c>
      <c r="AU384" s="19" t="s">
        <v>86</v>
      </c>
    </row>
    <row r="385" spans="1:65" s="2" customFormat="1" ht="11.25">
      <c r="A385" s="36"/>
      <c r="B385" s="37"/>
      <c r="C385" s="38"/>
      <c r="D385" s="193" t="s">
        <v>159</v>
      </c>
      <c r="E385" s="38"/>
      <c r="F385" s="194" t="s">
        <v>525</v>
      </c>
      <c r="G385" s="38"/>
      <c r="H385" s="38"/>
      <c r="I385" s="190"/>
      <c r="J385" s="38"/>
      <c r="K385" s="38"/>
      <c r="L385" s="41"/>
      <c r="M385" s="191"/>
      <c r="N385" s="192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159</v>
      </c>
      <c r="AU385" s="19" t="s">
        <v>86</v>
      </c>
    </row>
    <row r="386" spans="1:65" s="13" customFormat="1" ht="11.25">
      <c r="B386" s="195"/>
      <c r="C386" s="196"/>
      <c r="D386" s="188" t="s">
        <v>161</v>
      </c>
      <c r="E386" s="197" t="s">
        <v>31</v>
      </c>
      <c r="F386" s="198" t="s">
        <v>526</v>
      </c>
      <c r="G386" s="196"/>
      <c r="H386" s="199">
        <v>3.3980000000000001</v>
      </c>
      <c r="I386" s="200"/>
      <c r="J386" s="196"/>
      <c r="K386" s="196"/>
      <c r="L386" s="201"/>
      <c r="M386" s="202"/>
      <c r="N386" s="203"/>
      <c r="O386" s="203"/>
      <c r="P386" s="203"/>
      <c r="Q386" s="203"/>
      <c r="R386" s="203"/>
      <c r="S386" s="203"/>
      <c r="T386" s="204"/>
      <c r="AT386" s="205" t="s">
        <v>161</v>
      </c>
      <c r="AU386" s="205" t="s">
        <v>86</v>
      </c>
      <c r="AV386" s="13" t="s">
        <v>86</v>
      </c>
      <c r="AW386" s="13" t="s">
        <v>37</v>
      </c>
      <c r="AX386" s="13" t="s">
        <v>76</v>
      </c>
      <c r="AY386" s="205" t="s">
        <v>148</v>
      </c>
    </row>
    <row r="387" spans="1:65" s="14" customFormat="1" ht="11.25">
      <c r="B387" s="206"/>
      <c r="C387" s="207"/>
      <c r="D387" s="188" t="s">
        <v>161</v>
      </c>
      <c r="E387" s="208" t="s">
        <v>31</v>
      </c>
      <c r="F387" s="209" t="s">
        <v>163</v>
      </c>
      <c r="G387" s="207"/>
      <c r="H387" s="210">
        <v>3.3980000000000001</v>
      </c>
      <c r="I387" s="211"/>
      <c r="J387" s="207"/>
      <c r="K387" s="207"/>
      <c r="L387" s="212"/>
      <c r="M387" s="213"/>
      <c r="N387" s="214"/>
      <c r="O387" s="214"/>
      <c r="P387" s="214"/>
      <c r="Q387" s="214"/>
      <c r="R387" s="214"/>
      <c r="S387" s="214"/>
      <c r="T387" s="215"/>
      <c r="AT387" s="216" t="s">
        <v>161</v>
      </c>
      <c r="AU387" s="216" t="s">
        <v>86</v>
      </c>
      <c r="AV387" s="14" t="s">
        <v>155</v>
      </c>
      <c r="AW387" s="14" t="s">
        <v>37</v>
      </c>
      <c r="AX387" s="14" t="s">
        <v>84</v>
      </c>
      <c r="AY387" s="216" t="s">
        <v>148</v>
      </c>
    </row>
    <row r="388" spans="1:65" s="2" customFormat="1" ht="16.5" customHeight="1">
      <c r="A388" s="36"/>
      <c r="B388" s="37"/>
      <c r="C388" s="175" t="s">
        <v>527</v>
      </c>
      <c r="D388" s="175" t="s">
        <v>150</v>
      </c>
      <c r="E388" s="176" t="s">
        <v>528</v>
      </c>
      <c r="F388" s="177" t="s">
        <v>529</v>
      </c>
      <c r="G388" s="178" t="s">
        <v>153</v>
      </c>
      <c r="H388" s="179">
        <v>45.3</v>
      </c>
      <c r="I388" s="180"/>
      <c r="J388" s="181">
        <f>ROUND(I388*H388,2)</f>
        <v>0</v>
      </c>
      <c r="K388" s="177" t="s">
        <v>154</v>
      </c>
      <c r="L388" s="41"/>
      <c r="M388" s="182" t="s">
        <v>31</v>
      </c>
      <c r="N388" s="183" t="s">
        <v>47</v>
      </c>
      <c r="O388" s="66"/>
      <c r="P388" s="184">
        <f>O388*H388</f>
        <v>0</v>
      </c>
      <c r="Q388" s="184">
        <v>1.1169999999999999E-2</v>
      </c>
      <c r="R388" s="184">
        <f>Q388*H388</f>
        <v>0.50600099999999992</v>
      </c>
      <c r="S388" s="184">
        <v>0</v>
      </c>
      <c r="T388" s="185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6" t="s">
        <v>155</v>
      </c>
      <c r="AT388" s="186" t="s">
        <v>150</v>
      </c>
      <c r="AU388" s="186" t="s">
        <v>86</v>
      </c>
      <c r="AY388" s="19" t="s">
        <v>148</v>
      </c>
      <c r="BE388" s="187">
        <f>IF(N388="základní",J388,0)</f>
        <v>0</v>
      </c>
      <c r="BF388" s="187">
        <f>IF(N388="snížená",J388,0)</f>
        <v>0</v>
      </c>
      <c r="BG388" s="187">
        <f>IF(N388="zákl. přenesená",J388,0)</f>
        <v>0</v>
      </c>
      <c r="BH388" s="187">
        <f>IF(N388="sníž. přenesená",J388,0)</f>
        <v>0</v>
      </c>
      <c r="BI388" s="187">
        <f>IF(N388="nulová",J388,0)</f>
        <v>0</v>
      </c>
      <c r="BJ388" s="19" t="s">
        <v>84</v>
      </c>
      <c r="BK388" s="187">
        <f>ROUND(I388*H388,2)</f>
        <v>0</v>
      </c>
      <c r="BL388" s="19" t="s">
        <v>155</v>
      </c>
      <c r="BM388" s="186" t="s">
        <v>530</v>
      </c>
    </row>
    <row r="389" spans="1:65" s="2" customFormat="1" ht="11.25">
      <c r="A389" s="36"/>
      <c r="B389" s="37"/>
      <c r="C389" s="38"/>
      <c r="D389" s="188" t="s">
        <v>157</v>
      </c>
      <c r="E389" s="38"/>
      <c r="F389" s="189" t="s">
        <v>531</v>
      </c>
      <c r="G389" s="38"/>
      <c r="H389" s="38"/>
      <c r="I389" s="190"/>
      <c r="J389" s="38"/>
      <c r="K389" s="38"/>
      <c r="L389" s="41"/>
      <c r="M389" s="191"/>
      <c r="N389" s="192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9" t="s">
        <v>157</v>
      </c>
      <c r="AU389" s="19" t="s">
        <v>86</v>
      </c>
    </row>
    <row r="390" spans="1:65" s="2" customFormat="1" ht="11.25">
      <c r="A390" s="36"/>
      <c r="B390" s="37"/>
      <c r="C390" s="38"/>
      <c r="D390" s="193" t="s">
        <v>159</v>
      </c>
      <c r="E390" s="38"/>
      <c r="F390" s="194" t="s">
        <v>532</v>
      </c>
      <c r="G390" s="38"/>
      <c r="H390" s="38"/>
      <c r="I390" s="190"/>
      <c r="J390" s="38"/>
      <c r="K390" s="38"/>
      <c r="L390" s="41"/>
      <c r="M390" s="191"/>
      <c r="N390" s="192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159</v>
      </c>
      <c r="AU390" s="19" t="s">
        <v>86</v>
      </c>
    </row>
    <row r="391" spans="1:65" s="13" customFormat="1" ht="11.25">
      <c r="B391" s="195"/>
      <c r="C391" s="196"/>
      <c r="D391" s="188" t="s">
        <v>161</v>
      </c>
      <c r="E391" s="197" t="s">
        <v>31</v>
      </c>
      <c r="F391" s="198" t="s">
        <v>533</v>
      </c>
      <c r="G391" s="196"/>
      <c r="H391" s="199">
        <v>45.3</v>
      </c>
      <c r="I391" s="200"/>
      <c r="J391" s="196"/>
      <c r="K391" s="196"/>
      <c r="L391" s="201"/>
      <c r="M391" s="202"/>
      <c r="N391" s="203"/>
      <c r="O391" s="203"/>
      <c r="P391" s="203"/>
      <c r="Q391" s="203"/>
      <c r="R391" s="203"/>
      <c r="S391" s="203"/>
      <c r="T391" s="204"/>
      <c r="AT391" s="205" t="s">
        <v>161</v>
      </c>
      <c r="AU391" s="205" t="s">
        <v>86</v>
      </c>
      <c r="AV391" s="13" t="s">
        <v>86</v>
      </c>
      <c r="AW391" s="13" t="s">
        <v>37</v>
      </c>
      <c r="AX391" s="13" t="s">
        <v>76</v>
      </c>
      <c r="AY391" s="205" t="s">
        <v>148</v>
      </c>
    </row>
    <row r="392" spans="1:65" s="14" customFormat="1" ht="11.25">
      <c r="B392" s="206"/>
      <c r="C392" s="207"/>
      <c r="D392" s="188" t="s">
        <v>161</v>
      </c>
      <c r="E392" s="208" t="s">
        <v>31</v>
      </c>
      <c r="F392" s="209" t="s">
        <v>163</v>
      </c>
      <c r="G392" s="207"/>
      <c r="H392" s="210">
        <v>45.3</v>
      </c>
      <c r="I392" s="211"/>
      <c r="J392" s="207"/>
      <c r="K392" s="207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161</v>
      </c>
      <c r="AU392" s="216" t="s">
        <v>86</v>
      </c>
      <c r="AV392" s="14" t="s">
        <v>155</v>
      </c>
      <c r="AW392" s="14" t="s">
        <v>37</v>
      </c>
      <c r="AX392" s="14" t="s">
        <v>84</v>
      </c>
      <c r="AY392" s="216" t="s">
        <v>148</v>
      </c>
    </row>
    <row r="393" spans="1:65" s="2" customFormat="1" ht="16.5" customHeight="1">
      <c r="A393" s="36"/>
      <c r="B393" s="37"/>
      <c r="C393" s="175" t="s">
        <v>534</v>
      </c>
      <c r="D393" s="175" t="s">
        <v>150</v>
      </c>
      <c r="E393" s="176" t="s">
        <v>535</v>
      </c>
      <c r="F393" s="177" t="s">
        <v>536</v>
      </c>
      <c r="G393" s="178" t="s">
        <v>153</v>
      </c>
      <c r="H393" s="179">
        <v>45.3</v>
      </c>
      <c r="I393" s="180"/>
      <c r="J393" s="181">
        <f>ROUND(I393*H393,2)</f>
        <v>0</v>
      </c>
      <c r="K393" s="177" t="s">
        <v>154</v>
      </c>
      <c r="L393" s="41"/>
      <c r="M393" s="182" t="s">
        <v>31</v>
      </c>
      <c r="N393" s="183" t="s">
        <v>47</v>
      </c>
      <c r="O393" s="66"/>
      <c r="P393" s="184">
        <f>O393*H393</f>
        <v>0</v>
      </c>
      <c r="Q393" s="184">
        <v>0</v>
      </c>
      <c r="R393" s="184">
        <f>Q393*H393</f>
        <v>0</v>
      </c>
      <c r="S393" s="184">
        <v>0</v>
      </c>
      <c r="T393" s="185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6" t="s">
        <v>155</v>
      </c>
      <c r="AT393" s="186" t="s">
        <v>150</v>
      </c>
      <c r="AU393" s="186" t="s">
        <v>86</v>
      </c>
      <c r="AY393" s="19" t="s">
        <v>148</v>
      </c>
      <c r="BE393" s="187">
        <f>IF(N393="základní",J393,0)</f>
        <v>0</v>
      </c>
      <c r="BF393" s="187">
        <f>IF(N393="snížená",J393,0)</f>
        <v>0</v>
      </c>
      <c r="BG393" s="187">
        <f>IF(N393="zákl. přenesená",J393,0)</f>
        <v>0</v>
      </c>
      <c r="BH393" s="187">
        <f>IF(N393="sníž. přenesená",J393,0)</f>
        <v>0</v>
      </c>
      <c r="BI393" s="187">
        <f>IF(N393="nulová",J393,0)</f>
        <v>0</v>
      </c>
      <c r="BJ393" s="19" t="s">
        <v>84</v>
      </c>
      <c r="BK393" s="187">
        <f>ROUND(I393*H393,2)</f>
        <v>0</v>
      </c>
      <c r="BL393" s="19" t="s">
        <v>155</v>
      </c>
      <c r="BM393" s="186" t="s">
        <v>537</v>
      </c>
    </row>
    <row r="394" spans="1:65" s="2" customFormat="1" ht="11.25">
      <c r="A394" s="36"/>
      <c r="B394" s="37"/>
      <c r="C394" s="38"/>
      <c r="D394" s="188" t="s">
        <v>157</v>
      </c>
      <c r="E394" s="38"/>
      <c r="F394" s="189" t="s">
        <v>538</v>
      </c>
      <c r="G394" s="38"/>
      <c r="H394" s="38"/>
      <c r="I394" s="190"/>
      <c r="J394" s="38"/>
      <c r="K394" s="38"/>
      <c r="L394" s="41"/>
      <c r="M394" s="191"/>
      <c r="N394" s="192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157</v>
      </c>
      <c r="AU394" s="19" t="s">
        <v>86</v>
      </c>
    </row>
    <row r="395" spans="1:65" s="2" customFormat="1" ht="11.25">
      <c r="A395" s="36"/>
      <c r="B395" s="37"/>
      <c r="C395" s="38"/>
      <c r="D395" s="193" t="s">
        <v>159</v>
      </c>
      <c r="E395" s="38"/>
      <c r="F395" s="194" t="s">
        <v>539</v>
      </c>
      <c r="G395" s="38"/>
      <c r="H395" s="38"/>
      <c r="I395" s="190"/>
      <c r="J395" s="38"/>
      <c r="K395" s="38"/>
      <c r="L395" s="41"/>
      <c r="M395" s="191"/>
      <c r="N395" s="192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159</v>
      </c>
      <c r="AU395" s="19" t="s">
        <v>86</v>
      </c>
    </row>
    <row r="396" spans="1:65" s="13" customFormat="1" ht="11.25">
      <c r="B396" s="195"/>
      <c r="C396" s="196"/>
      <c r="D396" s="188" t="s">
        <v>161</v>
      </c>
      <c r="E396" s="197" t="s">
        <v>31</v>
      </c>
      <c r="F396" s="198" t="s">
        <v>533</v>
      </c>
      <c r="G396" s="196"/>
      <c r="H396" s="199">
        <v>45.3</v>
      </c>
      <c r="I396" s="200"/>
      <c r="J396" s="196"/>
      <c r="K396" s="196"/>
      <c r="L396" s="201"/>
      <c r="M396" s="202"/>
      <c r="N396" s="203"/>
      <c r="O396" s="203"/>
      <c r="P396" s="203"/>
      <c r="Q396" s="203"/>
      <c r="R396" s="203"/>
      <c r="S396" s="203"/>
      <c r="T396" s="204"/>
      <c r="AT396" s="205" t="s">
        <v>161</v>
      </c>
      <c r="AU396" s="205" t="s">
        <v>86</v>
      </c>
      <c r="AV396" s="13" t="s">
        <v>86</v>
      </c>
      <c r="AW396" s="13" t="s">
        <v>37</v>
      </c>
      <c r="AX396" s="13" t="s">
        <v>76</v>
      </c>
      <c r="AY396" s="205" t="s">
        <v>148</v>
      </c>
    </row>
    <row r="397" spans="1:65" s="14" customFormat="1" ht="11.25">
      <c r="B397" s="206"/>
      <c r="C397" s="207"/>
      <c r="D397" s="188" t="s">
        <v>161</v>
      </c>
      <c r="E397" s="208" t="s">
        <v>31</v>
      </c>
      <c r="F397" s="209" t="s">
        <v>163</v>
      </c>
      <c r="G397" s="207"/>
      <c r="H397" s="210">
        <v>45.3</v>
      </c>
      <c r="I397" s="211"/>
      <c r="J397" s="207"/>
      <c r="K397" s="207"/>
      <c r="L397" s="212"/>
      <c r="M397" s="213"/>
      <c r="N397" s="214"/>
      <c r="O397" s="214"/>
      <c r="P397" s="214"/>
      <c r="Q397" s="214"/>
      <c r="R397" s="214"/>
      <c r="S397" s="214"/>
      <c r="T397" s="215"/>
      <c r="AT397" s="216" t="s">
        <v>161</v>
      </c>
      <c r="AU397" s="216" t="s">
        <v>86</v>
      </c>
      <c r="AV397" s="14" t="s">
        <v>155</v>
      </c>
      <c r="AW397" s="14" t="s">
        <v>37</v>
      </c>
      <c r="AX397" s="14" t="s">
        <v>84</v>
      </c>
      <c r="AY397" s="216" t="s">
        <v>148</v>
      </c>
    </row>
    <row r="398" spans="1:65" s="2" customFormat="1" ht="16.5" customHeight="1">
      <c r="A398" s="36"/>
      <c r="B398" s="37"/>
      <c r="C398" s="175" t="s">
        <v>540</v>
      </c>
      <c r="D398" s="175" t="s">
        <v>150</v>
      </c>
      <c r="E398" s="176" t="s">
        <v>541</v>
      </c>
      <c r="F398" s="177" t="s">
        <v>542</v>
      </c>
      <c r="G398" s="178" t="s">
        <v>198</v>
      </c>
      <c r="H398" s="179">
        <v>0.30599999999999999</v>
      </c>
      <c r="I398" s="180"/>
      <c r="J398" s="181">
        <f>ROUND(I398*H398,2)</f>
        <v>0</v>
      </c>
      <c r="K398" s="177" t="s">
        <v>154</v>
      </c>
      <c r="L398" s="41"/>
      <c r="M398" s="182" t="s">
        <v>31</v>
      </c>
      <c r="N398" s="183" t="s">
        <v>47</v>
      </c>
      <c r="O398" s="66"/>
      <c r="P398" s="184">
        <f>O398*H398</f>
        <v>0</v>
      </c>
      <c r="Q398" s="184">
        <v>1.05291</v>
      </c>
      <c r="R398" s="184">
        <f>Q398*H398</f>
        <v>0.32219046000000001</v>
      </c>
      <c r="S398" s="184">
        <v>0</v>
      </c>
      <c r="T398" s="185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6" t="s">
        <v>155</v>
      </c>
      <c r="AT398" s="186" t="s">
        <v>150</v>
      </c>
      <c r="AU398" s="186" t="s">
        <v>86</v>
      </c>
      <c r="AY398" s="19" t="s">
        <v>148</v>
      </c>
      <c r="BE398" s="187">
        <f>IF(N398="základní",J398,0)</f>
        <v>0</v>
      </c>
      <c r="BF398" s="187">
        <f>IF(N398="snížená",J398,0)</f>
        <v>0</v>
      </c>
      <c r="BG398" s="187">
        <f>IF(N398="zákl. přenesená",J398,0)</f>
        <v>0</v>
      </c>
      <c r="BH398" s="187">
        <f>IF(N398="sníž. přenesená",J398,0)</f>
        <v>0</v>
      </c>
      <c r="BI398" s="187">
        <f>IF(N398="nulová",J398,0)</f>
        <v>0</v>
      </c>
      <c r="BJ398" s="19" t="s">
        <v>84</v>
      </c>
      <c r="BK398" s="187">
        <f>ROUND(I398*H398,2)</f>
        <v>0</v>
      </c>
      <c r="BL398" s="19" t="s">
        <v>155</v>
      </c>
      <c r="BM398" s="186" t="s">
        <v>543</v>
      </c>
    </row>
    <row r="399" spans="1:65" s="2" customFormat="1" ht="11.25">
      <c r="A399" s="36"/>
      <c r="B399" s="37"/>
      <c r="C399" s="38"/>
      <c r="D399" s="188" t="s">
        <v>157</v>
      </c>
      <c r="E399" s="38"/>
      <c r="F399" s="189" t="s">
        <v>544</v>
      </c>
      <c r="G399" s="38"/>
      <c r="H399" s="38"/>
      <c r="I399" s="190"/>
      <c r="J399" s="38"/>
      <c r="K399" s="38"/>
      <c r="L399" s="41"/>
      <c r="M399" s="191"/>
      <c r="N399" s="192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157</v>
      </c>
      <c r="AU399" s="19" t="s">
        <v>86</v>
      </c>
    </row>
    <row r="400" spans="1:65" s="2" customFormat="1" ht="11.25">
      <c r="A400" s="36"/>
      <c r="B400" s="37"/>
      <c r="C400" s="38"/>
      <c r="D400" s="193" t="s">
        <v>159</v>
      </c>
      <c r="E400" s="38"/>
      <c r="F400" s="194" t="s">
        <v>545</v>
      </c>
      <c r="G400" s="38"/>
      <c r="H400" s="38"/>
      <c r="I400" s="190"/>
      <c r="J400" s="38"/>
      <c r="K400" s="38"/>
      <c r="L400" s="41"/>
      <c r="M400" s="191"/>
      <c r="N400" s="192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159</v>
      </c>
      <c r="AU400" s="19" t="s">
        <v>86</v>
      </c>
    </row>
    <row r="401" spans="1:65" s="13" customFormat="1" ht="11.25">
      <c r="B401" s="195"/>
      <c r="C401" s="196"/>
      <c r="D401" s="188" t="s">
        <v>161</v>
      </c>
      <c r="E401" s="197" t="s">
        <v>31</v>
      </c>
      <c r="F401" s="198" t="s">
        <v>546</v>
      </c>
      <c r="G401" s="196"/>
      <c r="H401" s="199">
        <v>0.30599999999999999</v>
      </c>
      <c r="I401" s="200"/>
      <c r="J401" s="196"/>
      <c r="K401" s="196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161</v>
      </c>
      <c r="AU401" s="205" t="s">
        <v>86</v>
      </c>
      <c r="AV401" s="13" t="s">
        <v>86</v>
      </c>
      <c r="AW401" s="13" t="s">
        <v>37</v>
      </c>
      <c r="AX401" s="13" t="s">
        <v>76</v>
      </c>
      <c r="AY401" s="205" t="s">
        <v>148</v>
      </c>
    </row>
    <row r="402" spans="1:65" s="14" customFormat="1" ht="11.25">
      <c r="B402" s="206"/>
      <c r="C402" s="207"/>
      <c r="D402" s="188" t="s">
        <v>161</v>
      </c>
      <c r="E402" s="208" t="s">
        <v>31</v>
      </c>
      <c r="F402" s="209" t="s">
        <v>163</v>
      </c>
      <c r="G402" s="207"/>
      <c r="H402" s="210">
        <v>0.30599999999999999</v>
      </c>
      <c r="I402" s="211"/>
      <c r="J402" s="207"/>
      <c r="K402" s="207"/>
      <c r="L402" s="212"/>
      <c r="M402" s="213"/>
      <c r="N402" s="214"/>
      <c r="O402" s="214"/>
      <c r="P402" s="214"/>
      <c r="Q402" s="214"/>
      <c r="R402" s="214"/>
      <c r="S402" s="214"/>
      <c r="T402" s="215"/>
      <c r="AT402" s="216" t="s">
        <v>161</v>
      </c>
      <c r="AU402" s="216" t="s">
        <v>86</v>
      </c>
      <c r="AV402" s="14" t="s">
        <v>155</v>
      </c>
      <c r="AW402" s="14" t="s">
        <v>37</v>
      </c>
      <c r="AX402" s="14" t="s">
        <v>84</v>
      </c>
      <c r="AY402" s="216" t="s">
        <v>148</v>
      </c>
    </row>
    <row r="403" spans="1:65" s="2" customFormat="1" ht="16.5" customHeight="1">
      <c r="A403" s="36"/>
      <c r="B403" s="37"/>
      <c r="C403" s="175" t="s">
        <v>547</v>
      </c>
      <c r="D403" s="175" t="s">
        <v>150</v>
      </c>
      <c r="E403" s="176" t="s">
        <v>548</v>
      </c>
      <c r="F403" s="177" t="s">
        <v>549</v>
      </c>
      <c r="G403" s="178" t="s">
        <v>285</v>
      </c>
      <c r="H403" s="179">
        <v>9.5299999999999994</v>
      </c>
      <c r="I403" s="180"/>
      <c r="J403" s="181">
        <f>ROUND(I403*H403,2)</f>
        <v>0</v>
      </c>
      <c r="K403" s="177" t="s">
        <v>154</v>
      </c>
      <c r="L403" s="41"/>
      <c r="M403" s="182" t="s">
        <v>31</v>
      </c>
      <c r="N403" s="183" t="s">
        <v>47</v>
      </c>
      <c r="O403" s="66"/>
      <c r="P403" s="184">
        <f>O403*H403</f>
        <v>0</v>
      </c>
      <c r="Q403" s="184">
        <v>0.14527999999999999</v>
      </c>
      <c r="R403" s="184">
        <f>Q403*H403</f>
        <v>1.3845183999999999</v>
      </c>
      <c r="S403" s="184">
        <v>0</v>
      </c>
      <c r="T403" s="185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6" t="s">
        <v>155</v>
      </c>
      <c r="AT403" s="186" t="s">
        <v>150</v>
      </c>
      <c r="AU403" s="186" t="s">
        <v>86</v>
      </c>
      <c r="AY403" s="19" t="s">
        <v>148</v>
      </c>
      <c r="BE403" s="187">
        <f>IF(N403="základní",J403,0)</f>
        <v>0</v>
      </c>
      <c r="BF403" s="187">
        <f>IF(N403="snížená",J403,0)</f>
        <v>0</v>
      </c>
      <c r="BG403" s="187">
        <f>IF(N403="zákl. přenesená",J403,0)</f>
        <v>0</v>
      </c>
      <c r="BH403" s="187">
        <f>IF(N403="sníž. přenesená",J403,0)</f>
        <v>0</v>
      </c>
      <c r="BI403" s="187">
        <f>IF(N403="nulová",J403,0)</f>
        <v>0</v>
      </c>
      <c r="BJ403" s="19" t="s">
        <v>84</v>
      </c>
      <c r="BK403" s="187">
        <f>ROUND(I403*H403,2)</f>
        <v>0</v>
      </c>
      <c r="BL403" s="19" t="s">
        <v>155</v>
      </c>
      <c r="BM403" s="186" t="s">
        <v>550</v>
      </c>
    </row>
    <row r="404" spans="1:65" s="2" customFormat="1" ht="19.5">
      <c r="A404" s="36"/>
      <c r="B404" s="37"/>
      <c r="C404" s="38"/>
      <c r="D404" s="188" t="s">
        <v>157</v>
      </c>
      <c r="E404" s="38"/>
      <c r="F404" s="189" t="s">
        <v>551</v>
      </c>
      <c r="G404" s="38"/>
      <c r="H404" s="38"/>
      <c r="I404" s="190"/>
      <c r="J404" s="38"/>
      <c r="K404" s="38"/>
      <c r="L404" s="41"/>
      <c r="M404" s="191"/>
      <c r="N404" s="192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157</v>
      </c>
      <c r="AU404" s="19" t="s">
        <v>86</v>
      </c>
    </row>
    <row r="405" spans="1:65" s="2" customFormat="1" ht="11.25">
      <c r="A405" s="36"/>
      <c r="B405" s="37"/>
      <c r="C405" s="38"/>
      <c r="D405" s="193" t="s">
        <v>159</v>
      </c>
      <c r="E405" s="38"/>
      <c r="F405" s="194" t="s">
        <v>552</v>
      </c>
      <c r="G405" s="38"/>
      <c r="H405" s="38"/>
      <c r="I405" s="190"/>
      <c r="J405" s="38"/>
      <c r="K405" s="38"/>
      <c r="L405" s="41"/>
      <c r="M405" s="191"/>
      <c r="N405" s="192"/>
      <c r="O405" s="66"/>
      <c r="P405" s="66"/>
      <c r="Q405" s="66"/>
      <c r="R405" s="66"/>
      <c r="S405" s="66"/>
      <c r="T405" s="67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9" t="s">
        <v>159</v>
      </c>
      <c r="AU405" s="19" t="s">
        <v>86</v>
      </c>
    </row>
    <row r="406" spans="1:65" s="12" customFormat="1" ht="22.9" customHeight="1">
      <c r="B406" s="159"/>
      <c r="C406" s="160"/>
      <c r="D406" s="161" t="s">
        <v>75</v>
      </c>
      <c r="E406" s="173" t="s">
        <v>195</v>
      </c>
      <c r="F406" s="173" t="s">
        <v>553</v>
      </c>
      <c r="G406" s="160"/>
      <c r="H406" s="160"/>
      <c r="I406" s="163"/>
      <c r="J406" s="174">
        <f>BK406</f>
        <v>0</v>
      </c>
      <c r="K406" s="160"/>
      <c r="L406" s="165"/>
      <c r="M406" s="166"/>
      <c r="N406" s="167"/>
      <c r="O406" s="167"/>
      <c r="P406" s="168">
        <f>SUM(P407:P795)</f>
        <v>0</v>
      </c>
      <c r="Q406" s="167"/>
      <c r="R406" s="168">
        <f>SUM(R407:R795)</f>
        <v>80.606194659999986</v>
      </c>
      <c r="S406" s="167"/>
      <c r="T406" s="169">
        <f>SUM(T407:T795)</f>
        <v>2.3625E-3</v>
      </c>
      <c r="AR406" s="170" t="s">
        <v>84</v>
      </c>
      <c r="AT406" s="171" t="s">
        <v>75</v>
      </c>
      <c r="AU406" s="171" t="s">
        <v>84</v>
      </c>
      <c r="AY406" s="170" t="s">
        <v>148</v>
      </c>
      <c r="BK406" s="172">
        <f>SUM(BK407:BK795)</f>
        <v>0</v>
      </c>
    </row>
    <row r="407" spans="1:65" s="2" customFormat="1" ht="16.5" customHeight="1">
      <c r="A407" s="36"/>
      <c r="B407" s="37"/>
      <c r="C407" s="175" t="s">
        <v>554</v>
      </c>
      <c r="D407" s="175" t="s">
        <v>150</v>
      </c>
      <c r="E407" s="176" t="s">
        <v>555</v>
      </c>
      <c r="F407" s="177" t="s">
        <v>556</v>
      </c>
      <c r="G407" s="178" t="s">
        <v>153</v>
      </c>
      <c r="H407" s="179">
        <v>305.964</v>
      </c>
      <c r="I407" s="180"/>
      <c r="J407" s="181">
        <f>ROUND(I407*H407,2)</f>
        <v>0</v>
      </c>
      <c r="K407" s="177" t="s">
        <v>154</v>
      </c>
      <c r="L407" s="41"/>
      <c r="M407" s="182" t="s">
        <v>31</v>
      </c>
      <c r="N407" s="183" t="s">
        <v>47</v>
      </c>
      <c r="O407" s="66"/>
      <c r="P407" s="184">
        <f>O407*H407</f>
        <v>0</v>
      </c>
      <c r="Q407" s="184">
        <v>1.4E-3</v>
      </c>
      <c r="R407" s="184">
        <f>Q407*H407</f>
        <v>0.4283496</v>
      </c>
      <c r="S407" s="184">
        <v>0</v>
      </c>
      <c r="T407" s="185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6" t="s">
        <v>155</v>
      </c>
      <c r="AT407" s="186" t="s">
        <v>150</v>
      </c>
      <c r="AU407" s="186" t="s">
        <v>86</v>
      </c>
      <c r="AY407" s="19" t="s">
        <v>148</v>
      </c>
      <c r="BE407" s="187">
        <f>IF(N407="základní",J407,0)</f>
        <v>0</v>
      </c>
      <c r="BF407" s="187">
        <f>IF(N407="snížená",J407,0)</f>
        <v>0</v>
      </c>
      <c r="BG407" s="187">
        <f>IF(N407="zákl. přenesená",J407,0)</f>
        <v>0</v>
      </c>
      <c r="BH407" s="187">
        <f>IF(N407="sníž. přenesená",J407,0)</f>
        <v>0</v>
      </c>
      <c r="BI407" s="187">
        <f>IF(N407="nulová",J407,0)</f>
        <v>0</v>
      </c>
      <c r="BJ407" s="19" t="s">
        <v>84</v>
      </c>
      <c r="BK407" s="187">
        <f>ROUND(I407*H407,2)</f>
        <v>0</v>
      </c>
      <c r="BL407" s="19" t="s">
        <v>155</v>
      </c>
      <c r="BM407" s="186" t="s">
        <v>557</v>
      </c>
    </row>
    <row r="408" spans="1:65" s="2" customFormat="1" ht="11.25">
      <c r="A408" s="36"/>
      <c r="B408" s="37"/>
      <c r="C408" s="38"/>
      <c r="D408" s="188" t="s">
        <v>157</v>
      </c>
      <c r="E408" s="38"/>
      <c r="F408" s="189" t="s">
        <v>558</v>
      </c>
      <c r="G408" s="38"/>
      <c r="H408" s="38"/>
      <c r="I408" s="190"/>
      <c r="J408" s="38"/>
      <c r="K408" s="38"/>
      <c r="L408" s="41"/>
      <c r="M408" s="191"/>
      <c r="N408" s="192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157</v>
      </c>
      <c r="AU408" s="19" t="s">
        <v>86</v>
      </c>
    </row>
    <row r="409" spans="1:65" s="2" customFormat="1" ht="11.25">
      <c r="A409" s="36"/>
      <c r="B409" s="37"/>
      <c r="C409" s="38"/>
      <c r="D409" s="193" t="s">
        <v>159</v>
      </c>
      <c r="E409" s="38"/>
      <c r="F409" s="194" t="s">
        <v>559</v>
      </c>
      <c r="G409" s="38"/>
      <c r="H409" s="38"/>
      <c r="I409" s="190"/>
      <c r="J409" s="38"/>
      <c r="K409" s="38"/>
      <c r="L409" s="41"/>
      <c r="M409" s="191"/>
      <c r="N409" s="192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159</v>
      </c>
      <c r="AU409" s="19" t="s">
        <v>86</v>
      </c>
    </row>
    <row r="410" spans="1:65" s="15" customFormat="1" ht="11.25">
      <c r="B410" s="217"/>
      <c r="C410" s="218"/>
      <c r="D410" s="188" t="s">
        <v>161</v>
      </c>
      <c r="E410" s="219" t="s">
        <v>31</v>
      </c>
      <c r="F410" s="220" t="s">
        <v>560</v>
      </c>
      <c r="G410" s="218"/>
      <c r="H410" s="219" t="s">
        <v>31</v>
      </c>
      <c r="I410" s="221"/>
      <c r="J410" s="218"/>
      <c r="K410" s="218"/>
      <c r="L410" s="222"/>
      <c r="M410" s="223"/>
      <c r="N410" s="224"/>
      <c r="O410" s="224"/>
      <c r="P410" s="224"/>
      <c r="Q410" s="224"/>
      <c r="R410" s="224"/>
      <c r="S410" s="224"/>
      <c r="T410" s="225"/>
      <c r="AT410" s="226" t="s">
        <v>161</v>
      </c>
      <c r="AU410" s="226" t="s">
        <v>86</v>
      </c>
      <c r="AV410" s="15" t="s">
        <v>84</v>
      </c>
      <c r="AW410" s="15" t="s">
        <v>37</v>
      </c>
      <c r="AX410" s="15" t="s">
        <v>76</v>
      </c>
      <c r="AY410" s="226" t="s">
        <v>148</v>
      </c>
    </row>
    <row r="411" spans="1:65" s="13" customFormat="1" ht="11.25">
      <c r="B411" s="195"/>
      <c r="C411" s="196"/>
      <c r="D411" s="188" t="s">
        <v>161</v>
      </c>
      <c r="E411" s="197" t="s">
        <v>31</v>
      </c>
      <c r="F411" s="198" t="s">
        <v>561</v>
      </c>
      <c r="G411" s="196"/>
      <c r="H411" s="199">
        <v>153.43600000000001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161</v>
      </c>
      <c r="AU411" s="205" t="s">
        <v>86</v>
      </c>
      <c r="AV411" s="13" t="s">
        <v>86</v>
      </c>
      <c r="AW411" s="13" t="s">
        <v>37</v>
      </c>
      <c r="AX411" s="13" t="s">
        <v>76</v>
      </c>
      <c r="AY411" s="205" t="s">
        <v>148</v>
      </c>
    </row>
    <row r="412" spans="1:65" s="13" customFormat="1" ht="11.25">
      <c r="B412" s="195"/>
      <c r="C412" s="196"/>
      <c r="D412" s="188" t="s">
        <v>161</v>
      </c>
      <c r="E412" s="197" t="s">
        <v>31</v>
      </c>
      <c r="F412" s="198" t="s">
        <v>397</v>
      </c>
      <c r="G412" s="196"/>
      <c r="H412" s="199">
        <v>-24.75</v>
      </c>
      <c r="I412" s="200"/>
      <c r="J412" s="196"/>
      <c r="K412" s="196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161</v>
      </c>
      <c r="AU412" s="205" t="s">
        <v>86</v>
      </c>
      <c r="AV412" s="13" t="s">
        <v>86</v>
      </c>
      <c r="AW412" s="13" t="s">
        <v>37</v>
      </c>
      <c r="AX412" s="13" t="s">
        <v>76</v>
      </c>
      <c r="AY412" s="205" t="s">
        <v>148</v>
      </c>
    </row>
    <row r="413" spans="1:65" s="13" customFormat="1" ht="11.25">
      <c r="B413" s="195"/>
      <c r="C413" s="196"/>
      <c r="D413" s="188" t="s">
        <v>161</v>
      </c>
      <c r="E413" s="197" t="s">
        <v>31</v>
      </c>
      <c r="F413" s="198" t="s">
        <v>562</v>
      </c>
      <c r="G413" s="196"/>
      <c r="H413" s="199">
        <v>4.2300000000000004</v>
      </c>
      <c r="I413" s="200"/>
      <c r="J413" s="196"/>
      <c r="K413" s="196"/>
      <c r="L413" s="201"/>
      <c r="M413" s="202"/>
      <c r="N413" s="203"/>
      <c r="O413" s="203"/>
      <c r="P413" s="203"/>
      <c r="Q413" s="203"/>
      <c r="R413" s="203"/>
      <c r="S413" s="203"/>
      <c r="T413" s="204"/>
      <c r="AT413" s="205" t="s">
        <v>161</v>
      </c>
      <c r="AU413" s="205" t="s">
        <v>86</v>
      </c>
      <c r="AV413" s="13" t="s">
        <v>86</v>
      </c>
      <c r="AW413" s="13" t="s">
        <v>37</v>
      </c>
      <c r="AX413" s="13" t="s">
        <v>76</v>
      </c>
      <c r="AY413" s="205" t="s">
        <v>148</v>
      </c>
    </row>
    <row r="414" spans="1:65" s="13" customFormat="1" ht="11.25">
      <c r="B414" s="195"/>
      <c r="C414" s="196"/>
      <c r="D414" s="188" t="s">
        <v>161</v>
      </c>
      <c r="E414" s="197" t="s">
        <v>31</v>
      </c>
      <c r="F414" s="198" t="s">
        <v>563</v>
      </c>
      <c r="G414" s="196"/>
      <c r="H414" s="199">
        <v>-5</v>
      </c>
      <c r="I414" s="200"/>
      <c r="J414" s="196"/>
      <c r="K414" s="196"/>
      <c r="L414" s="201"/>
      <c r="M414" s="202"/>
      <c r="N414" s="203"/>
      <c r="O414" s="203"/>
      <c r="P414" s="203"/>
      <c r="Q414" s="203"/>
      <c r="R414" s="203"/>
      <c r="S414" s="203"/>
      <c r="T414" s="204"/>
      <c r="AT414" s="205" t="s">
        <v>161</v>
      </c>
      <c r="AU414" s="205" t="s">
        <v>86</v>
      </c>
      <c r="AV414" s="13" t="s">
        <v>86</v>
      </c>
      <c r="AW414" s="13" t="s">
        <v>37</v>
      </c>
      <c r="AX414" s="13" t="s">
        <v>76</v>
      </c>
      <c r="AY414" s="205" t="s">
        <v>148</v>
      </c>
    </row>
    <row r="415" spans="1:65" s="13" customFormat="1" ht="11.25">
      <c r="B415" s="195"/>
      <c r="C415" s="196"/>
      <c r="D415" s="188" t="s">
        <v>161</v>
      </c>
      <c r="E415" s="197" t="s">
        <v>31</v>
      </c>
      <c r="F415" s="198" t="s">
        <v>564</v>
      </c>
      <c r="G415" s="196"/>
      <c r="H415" s="199">
        <v>4.2</v>
      </c>
      <c r="I415" s="200"/>
      <c r="J415" s="196"/>
      <c r="K415" s="196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161</v>
      </c>
      <c r="AU415" s="205" t="s">
        <v>86</v>
      </c>
      <c r="AV415" s="13" t="s">
        <v>86</v>
      </c>
      <c r="AW415" s="13" t="s">
        <v>37</v>
      </c>
      <c r="AX415" s="13" t="s">
        <v>76</v>
      </c>
      <c r="AY415" s="205" t="s">
        <v>148</v>
      </c>
    </row>
    <row r="416" spans="1:65" s="13" customFormat="1" ht="11.25">
      <c r="B416" s="195"/>
      <c r="C416" s="196"/>
      <c r="D416" s="188" t="s">
        <v>161</v>
      </c>
      <c r="E416" s="197" t="s">
        <v>31</v>
      </c>
      <c r="F416" s="198" t="s">
        <v>388</v>
      </c>
      <c r="G416" s="196"/>
      <c r="H416" s="199">
        <v>-6</v>
      </c>
      <c r="I416" s="200"/>
      <c r="J416" s="196"/>
      <c r="K416" s="196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161</v>
      </c>
      <c r="AU416" s="205" t="s">
        <v>86</v>
      </c>
      <c r="AV416" s="13" t="s">
        <v>86</v>
      </c>
      <c r="AW416" s="13" t="s">
        <v>37</v>
      </c>
      <c r="AX416" s="13" t="s">
        <v>76</v>
      </c>
      <c r="AY416" s="205" t="s">
        <v>148</v>
      </c>
    </row>
    <row r="417" spans="2:51" s="13" customFormat="1" ht="11.25">
      <c r="B417" s="195"/>
      <c r="C417" s="196"/>
      <c r="D417" s="188" t="s">
        <v>161</v>
      </c>
      <c r="E417" s="197" t="s">
        <v>31</v>
      </c>
      <c r="F417" s="198" t="s">
        <v>389</v>
      </c>
      <c r="G417" s="196"/>
      <c r="H417" s="199">
        <v>-1.6</v>
      </c>
      <c r="I417" s="200"/>
      <c r="J417" s="196"/>
      <c r="K417" s="196"/>
      <c r="L417" s="201"/>
      <c r="M417" s="202"/>
      <c r="N417" s="203"/>
      <c r="O417" s="203"/>
      <c r="P417" s="203"/>
      <c r="Q417" s="203"/>
      <c r="R417" s="203"/>
      <c r="S417" s="203"/>
      <c r="T417" s="204"/>
      <c r="AT417" s="205" t="s">
        <v>161</v>
      </c>
      <c r="AU417" s="205" t="s">
        <v>86</v>
      </c>
      <c r="AV417" s="13" t="s">
        <v>86</v>
      </c>
      <c r="AW417" s="13" t="s">
        <v>37</v>
      </c>
      <c r="AX417" s="13" t="s">
        <v>76</v>
      </c>
      <c r="AY417" s="205" t="s">
        <v>148</v>
      </c>
    </row>
    <row r="418" spans="2:51" s="13" customFormat="1" ht="11.25">
      <c r="B418" s="195"/>
      <c r="C418" s="196"/>
      <c r="D418" s="188" t="s">
        <v>161</v>
      </c>
      <c r="E418" s="197" t="s">
        <v>31</v>
      </c>
      <c r="F418" s="198" t="s">
        <v>565</v>
      </c>
      <c r="G418" s="196"/>
      <c r="H418" s="199">
        <v>-3</v>
      </c>
      <c r="I418" s="200"/>
      <c r="J418" s="196"/>
      <c r="K418" s="196"/>
      <c r="L418" s="201"/>
      <c r="M418" s="202"/>
      <c r="N418" s="203"/>
      <c r="O418" s="203"/>
      <c r="P418" s="203"/>
      <c r="Q418" s="203"/>
      <c r="R418" s="203"/>
      <c r="S418" s="203"/>
      <c r="T418" s="204"/>
      <c r="AT418" s="205" t="s">
        <v>161</v>
      </c>
      <c r="AU418" s="205" t="s">
        <v>86</v>
      </c>
      <c r="AV418" s="13" t="s">
        <v>86</v>
      </c>
      <c r="AW418" s="13" t="s">
        <v>37</v>
      </c>
      <c r="AX418" s="13" t="s">
        <v>76</v>
      </c>
      <c r="AY418" s="205" t="s">
        <v>148</v>
      </c>
    </row>
    <row r="419" spans="2:51" s="13" customFormat="1" ht="11.25">
      <c r="B419" s="195"/>
      <c r="C419" s="196"/>
      <c r="D419" s="188" t="s">
        <v>161</v>
      </c>
      <c r="E419" s="197" t="s">
        <v>31</v>
      </c>
      <c r="F419" s="198" t="s">
        <v>566</v>
      </c>
      <c r="G419" s="196"/>
      <c r="H419" s="199">
        <v>1.65</v>
      </c>
      <c r="I419" s="200"/>
      <c r="J419" s="196"/>
      <c r="K419" s="196"/>
      <c r="L419" s="201"/>
      <c r="M419" s="202"/>
      <c r="N419" s="203"/>
      <c r="O419" s="203"/>
      <c r="P419" s="203"/>
      <c r="Q419" s="203"/>
      <c r="R419" s="203"/>
      <c r="S419" s="203"/>
      <c r="T419" s="204"/>
      <c r="AT419" s="205" t="s">
        <v>161</v>
      </c>
      <c r="AU419" s="205" t="s">
        <v>86</v>
      </c>
      <c r="AV419" s="13" t="s">
        <v>86</v>
      </c>
      <c r="AW419" s="13" t="s">
        <v>37</v>
      </c>
      <c r="AX419" s="13" t="s">
        <v>76</v>
      </c>
      <c r="AY419" s="205" t="s">
        <v>148</v>
      </c>
    </row>
    <row r="420" spans="2:51" s="15" customFormat="1" ht="11.25">
      <c r="B420" s="217"/>
      <c r="C420" s="218"/>
      <c r="D420" s="188" t="s">
        <v>161</v>
      </c>
      <c r="E420" s="219" t="s">
        <v>31</v>
      </c>
      <c r="F420" s="220" t="s">
        <v>567</v>
      </c>
      <c r="G420" s="218"/>
      <c r="H420" s="219" t="s">
        <v>31</v>
      </c>
      <c r="I420" s="221"/>
      <c r="J420" s="218"/>
      <c r="K420" s="218"/>
      <c r="L420" s="222"/>
      <c r="M420" s="223"/>
      <c r="N420" s="224"/>
      <c r="O420" s="224"/>
      <c r="P420" s="224"/>
      <c r="Q420" s="224"/>
      <c r="R420" s="224"/>
      <c r="S420" s="224"/>
      <c r="T420" s="225"/>
      <c r="AT420" s="226" t="s">
        <v>161</v>
      </c>
      <c r="AU420" s="226" t="s">
        <v>86</v>
      </c>
      <c r="AV420" s="15" t="s">
        <v>84</v>
      </c>
      <c r="AW420" s="15" t="s">
        <v>37</v>
      </c>
      <c r="AX420" s="15" t="s">
        <v>76</v>
      </c>
      <c r="AY420" s="226" t="s">
        <v>148</v>
      </c>
    </row>
    <row r="421" spans="2:51" s="13" customFormat="1" ht="11.25">
      <c r="B421" s="195"/>
      <c r="C421" s="196"/>
      <c r="D421" s="188" t="s">
        <v>161</v>
      </c>
      <c r="E421" s="197" t="s">
        <v>31</v>
      </c>
      <c r="F421" s="198" t="s">
        <v>568</v>
      </c>
      <c r="G421" s="196"/>
      <c r="H421" s="199">
        <v>71.253</v>
      </c>
      <c r="I421" s="200"/>
      <c r="J421" s="196"/>
      <c r="K421" s="196"/>
      <c r="L421" s="201"/>
      <c r="M421" s="202"/>
      <c r="N421" s="203"/>
      <c r="O421" s="203"/>
      <c r="P421" s="203"/>
      <c r="Q421" s="203"/>
      <c r="R421" s="203"/>
      <c r="S421" s="203"/>
      <c r="T421" s="204"/>
      <c r="AT421" s="205" t="s">
        <v>161</v>
      </c>
      <c r="AU421" s="205" t="s">
        <v>86</v>
      </c>
      <c r="AV421" s="13" t="s">
        <v>86</v>
      </c>
      <c r="AW421" s="13" t="s">
        <v>37</v>
      </c>
      <c r="AX421" s="13" t="s">
        <v>76</v>
      </c>
      <c r="AY421" s="205" t="s">
        <v>148</v>
      </c>
    </row>
    <row r="422" spans="2:51" s="13" customFormat="1" ht="11.25">
      <c r="B422" s="195"/>
      <c r="C422" s="196"/>
      <c r="D422" s="188" t="s">
        <v>161</v>
      </c>
      <c r="E422" s="197" t="s">
        <v>31</v>
      </c>
      <c r="F422" s="198" t="s">
        <v>565</v>
      </c>
      <c r="G422" s="196"/>
      <c r="H422" s="199">
        <v>-3</v>
      </c>
      <c r="I422" s="200"/>
      <c r="J422" s="196"/>
      <c r="K422" s="196"/>
      <c r="L422" s="201"/>
      <c r="M422" s="202"/>
      <c r="N422" s="203"/>
      <c r="O422" s="203"/>
      <c r="P422" s="203"/>
      <c r="Q422" s="203"/>
      <c r="R422" s="203"/>
      <c r="S422" s="203"/>
      <c r="T422" s="204"/>
      <c r="AT422" s="205" t="s">
        <v>161</v>
      </c>
      <c r="AU422" s="205" t="s">
        <v>86</v>
      </c>
      <c r="AV422" s="13" t="s">
        <v>86</v>
      </c>
      <c r="AW422" s="13" t="s">
        <v>37</v>
      </c>
      <c r="AX422" s="13" t="s">
        <v>76</v>
      </c>
      <c r="AY422" s="205" t="s">
        <v>148</v>
      </c>
    </row>
    <row r="423" spans="2:51" s="13" customFormat="1" ht="11.25">
      <c r="B423" s="195"/>
      <c r="C423" s="196"/>
      <c r="D423" s="188" t="s">
        <v>161</v>
      </c>
      <c r="E423" s="197" t="s">
        <v>31</v>
      </c>
      <c r="F423" s="198" t="s">
        <v>569</v>
      </c>
      <c r="G423" s="196"/>
      <c r="H423" s="199">
        <v>1.32</v>
      </c>
      <c r="I423" s="200"/>
      <c r="J423" s="196"/>
      <c r="K423" s="196"/>
      <c r="L423" s="201"/>
      <c r="M423" s="202"/>
      <c r="N423" s="203"/>
      <c r="O423" s="203"/>
      <c r="P423" s="203"/>
      <c r="Q423" s="203"/>
      <c r="R423" s="203"/>
      <c r="S423" s="203"/>
      <c r="T423" s="204"/>
      <c r="AT423" s="205" t="s">
        <v>161</v>
      </c>
      <c r="AU423" s="205" t="s">
        <v>86</v>
      </c>
      <c r="AV423" s="13" t="s">
        <v>86</v>
      </c>
      <c r="AW423" s="13" t="s">
        <v>37</v>
      </c>
      <c r="AX423" s="13" t="s">
        <v>76</v>
      </c>
      <c r="AY423" s="205" t="s">
        <v>148</v>
      </c>
    </row>
    <row r="424" spans="2:51" s="13" customFormat="1" ht="11.25">
      <c r="B424" s="195"/>
      <c r="C424" s="196"/>
      <c r="D424" s="188" t="s">
        <v>161</v>
      </c>
      <c r="E424" s="197" t="s">
        <v>31</v>
      </c>
      <c r="F424" s="198" t="s">
        <v>570</v>
      </c>
      <c r="G424" s="196"/>
      <c r="H424" s="199">
        <v>-2</v>
      </c>
      <c r="I424" s="200"/>
      <c r="J424" s="196"/>
      <c r="K424" s="196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161</v>
      </c>
      <c r="AU424" s="205" t="s">
        <v>86</v>
      </c>
      <c r="AV424" s="13" t="s">
        <v>86</v>
      </c>
      <c r="AW424" s="13" t="s">
        <v>37</v>
      </c>
      <c r="AX424" s="13" t="s">
        <v>76</v>
      </c>
      <c r="AY424" s="205" t="s">
        <v>148</v>
      </c>
    </row>
    <row r="425" spans="2:51" s="13" customFormat="1" ht="11.25">
      <c r="B425" s="195"/>
      <c r="C425" s="196"/>
      <c r="D425" s="188" t="s">
        <v>161</v>
      </c>
      <c r="E425" s="197" t="s">
        <v>31</v>
      </c>
      <c r="F425" s="198" t="s">
        <v>571</v>
      </c>
      <c r="G425" s="196"/>
      <c r="H425" s="199">
        <v>1.8</v>
      </c>
      <c r="I425" s="200"/>
      <c r="J425" s="196"/>
      <c r="K425" s="196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161</v>
      </c>
      <c r="AU425" s="205" t="s">
        <v>86</v>
      </c>
      <c r="AV425" s="13" t="s">
        <v>86</v>
      </c>
      <c r="AW425" s="13" t="s">
        <v>37</v>
      </c>
      <c r="AX425" s="13" t="s">
        <v>76</v>
      </c>
      <c r="AY425" s="205" t="s">
        <v>148</v>
      </c>
    </row>
    <row r="426" spans="2:51" s="15" customFormat="1" ht="11.25">
      <c r="B426" s="217"/>
      <c r="C426" s="218"/>
      <c r="D426" s="188" t="s">
        <v>161</v>
      </c>
      <c r="E426" s="219" t="s">
        <v>31</v>
      </c>
      <c r="F426" s="220" t="s">
        <v>572</v>
      </c>
      <c r="G426" s="218"/>
      <c r="H426" s="219" t="s">
        <v>31</v>
      </c>
      <c r="I426" s="221"/>
      <c r="J426" s="218"/>
      <c r="K426" s="218"/>
      <c r="L426" s="222"/>
      <c r="M426" s="223"/>
      <c r="N426" s="224"/>
      <c r="O426" s="224"/>
      <c r="P426" s="224"/>
      <c r="Q426" s="224"/>
      <c r="R426" s="224"/>
      <c r="S426" s="224"/>
      <c r="T426" s="225"/>
      <c r="AT426" s="226" t="s">
        <v>161</v>
      </c>
      <c r="AU426" s="226" t="s">
        <v>86</v>
      </c>
      <c r="AV426" s="15" t="s">
        <v>84</v>
      </c>
      <c r="AW426" s="15" t="s">
        <v>37</v>
      </c>
      <c r="AX426" s="15" t="s">
        <v>76</v>
      </c>
      <c r="AY426" s="226" t="s">
        <v>148</v>
      </c>
    </row>
    <row r="427" spans="2:51" s="13" customFormat="1" ht="11.25">
      <c r="B427" s="195"/>
      <c r="C427" s="196"/>
      <c r="D427" s="188" t="s">
        <v>161</v>
      </c>
      <c r="E427" s="197" t="s">
        <v>31</v>
      </c>
      <c r="F427" s="198" t="s">
        <v>573</v>
      </c>
      <c r="G427" s="196"/>
      <c r="H427" s="199">
        <v>44.5</v>
      </c>
      <c r="I427" s="200"/>
      <c r="J427" s="196"/>
      <c r="K427" s="196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161</v>
      </c>
      <c r="AU427" s="205" t="s">
        <v>86</v>
      </c>
      <c r="AV427" s="13" t="s">
        <v>86</v>
      </c>
      <c r="AW427" s="13" t="s">
        <v>37</v>
      </c>
      <c r="AX427" s="13" t="s">
        <v>76</v>
      </c>
      <c r="AY427" s="205" t="s">
        <v>148</v>
      </c>
    </row>
    <row r="428" spans="2:51" s="13" customFormat="1" ht="11.25">
      <c r="B428" s="195"/>
      <c r="C428" s="196"/>
      <c r="D428" s="188" t="s">
        <v>161</v>
      </c>
      <c r="E428" s="197" t="s">
        <v>31</v>
      </c>
      <c r="F428" s="198" t="s">
        <v>389</v>
      </c>
      <c r="G428" s="196"/>
      <c r="H428" s="199">
        <v>-1.6</v>
      </c>
      <c r="I428" s="200"/>
      <c r="J428" s="196"/>
      <c r="K428" s="196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161</v>
      </c>
      <c r="AU428" s="205" t="s">
        <v>86</v>
      </c>
      <c r="AV428" s="13" t="s">
        <v>86</v>
      </c>
      <c r="AW428" s="13" t="s">
        <v>37</v>
      </c>
      <c r="AX428" s="13" t="s">
        <v>76</v>
      </c>
      <c r="AY428" s="205" t="s">
        <v>148</v>
      </c>
    </row>
    <row r="429" spans="2:51" s="13" customFormat="1" ht="11.25">
      <c r="B429" s="195"/>
      <c r="C429" s="196"/>
      <c r="D429" s="188" t="s">
        <v>161</v>
      </c>
      <c r="E429" s="197" t="s">
        <v>31</v>
      </c>
      <c r="F429" s="198" t="s">
        <v>574</v>
      </c>
      <c r="G429" s="196"/>
      <c r="H429" s="199">
        <v>1.1519999999999999</v>
      </c>
      <c r="I429" s="200"/>
      <c r="J429" s="196"/>
      <c r="K429" s="196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161</v>
      </c>
      <c r="AU429" s="205" t="s">
        <v>86</v>
      </c>
      <c r="AV429" s="13" t="s">
        <v>86</v>
      </c>
      <c r="AW429" s="13" t="s">
        <v>37</v>
      </c>
      <c r="AX429" s="13" t="s">
        <v>76</v>
      </c>
      <c r="AY429" s="205" t="s">
        <v>148</v>
      </c>
    </row>
    <row r="430" spans="2:51" s="15" customFormat="1" ht="11.25">
      <c r="B430" s="217"/>
      <c r="C430" s="218"/>
      <c r="D430" s="188" t="s">
        <v>161</v>
      </c>
      <c r="E430" s="219" t="s">
        <v>31</v>
      </c>
      <c r="F430" s="220" t="s">
        <v>575</v>
      </c>
      <c r="G430" s="218"/>
      <c r="H430" s="219" t="s">
        <v>31</v>
      </c>
      <c r="I430" s="221"/>
      <c r="J430" s="218"/>
      <c r="K430" s="218"/>
      <c r="L430" s="222"/>
      <c r="M430" s="223"/>
      <c r="N430" s="224"/>
      <c r="O430" s="224"/>
      <c r="P430" s="224"/>
      <c r="Q430" s="224"/>
      <c r="R430" s="224"/>
      <c r="S430" s="224"/>
      <c r="T430" s="225"/>
      <c r="AT430" s="226" t="s">
        <v>161</v>
      </c>
      <c r="AU430" s="226" t="s">
        <v>86</v>
      </c>
      <c r="AV430" s="15" t="s">
        <v>84</v>
      </c>
      <c r="AW430" s="15" t="s">
        <v>37</v>
      </c>
      <c r="AX430" s="15" t="s">
        <v>76</v>
      </c>
      <c r="AY430" s="226" t="s">
        <v>148</v>
      </c>
    </row>
    <row r="431" spans="2:51" s="13" customFormat="1" ht="11.25">
      <c r="B431" s="195"/>
      <c r="C431" s="196"/>
      <c r="D431" s="188" t="s">
        <v>161</v>
      </c>
      <c r="E431" s="197" t="s">
        <v>31</v>
      </c>
      <c r="F431" s="198" t="s">
        <v>568</v>
      </c>
      <c r="G431" s="196"/>
      <c r="H431" s="199">
        <v>71.253</v>
      </c>
      <c r="I431" s="200"/>
      <c r="J431" s="196"/>
      <c r="K431" s="196"/>
      <c r="L431" s="201"/>
      <c r="M431" s="202"/>
      <c r="N431" s="203"/>
      <c r="O431" s="203"/>
      <c r="P431" s="203"/>
      <c r="Q431" s="203"/>
      <c r="R431" s="203"/>
      <c r="S431" s="203"/>
      <c r="T431" s="204"/>
      <c r="AT431" s="205" t="s">
        <v>161</v>
      </c>
      <c r="AU431" s="205" t="s">
        <v>86</v>
      </c>
      <c r="AV431" s="13" t="s">
        <v>86</v>
      </c>
      <c r="AW431" s="13" t="s">
        <v>37</v>
      </c>
      <c r="AX431" s="13" t="s">
        <v>76</v>
      </c>
      <c r="AY431" s="205" t="s">
        <v>148</v>
      </c>
    </row>
    <row r="432" spans="2:51" s="13" customFormat="1" ht="11.25">
      <c r="B432" s="195"/>
      <c r="C432" s="196"/>
      <c r="D432" s="188" t="s">
        <v>161</v>
      </c>
      <c r="E432" s="197" t="s">
        <v>31</v>
      </c>
      <c r="F432" s="198" t="s">
        <v>565</v>
      </c>
      <c r="G432" s="196"/>
      <c r="H432" s="199">
        <v>-3</v>
      </c>
      <c r="I432" s="200"/>
      <c r="J432" s="196"/>
      <c r="K432" s="196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161</v>
      </c>
      <c r="AU432" s="205" t="s">
        <v>86</v>
      </c>
      <c r="AV432" s="13" t="s">
        <v>86</v>
      </c>
      <c r="AW432" s="13" t="s">
        <v>37</v>
      </c>
      <c r="AX432" s="13" t="s">
        <v>76</v>
      </c>
      <c r="AY432" s="205" t="s">
        <v>148</v>
      </c>
    </row>
    <row r="433" spans="1:65" s="13" customFormat="1" ht="11.25">
      <c r="B433" s="195"/>
      <c r="C433" s="196"/>
      <c r="D433" s="188" t="s">
        <v>161</v>
      </c>
      <c r="E433" s="197" t="s">
        <v>31</v>
      </c>
      <c r="F433" s="198" t="s">
        <v>569</v>
      </c>
      <c r="G433" s="196"/>
      <c r="H433" s="199">
        <v>1.32</v>
      </c>
      <c r="I433" s="200"/>
      <c r="J433" s="196"/>
      <c r="K433" s="196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161</v>
      </c>
      <c r="AU433" s="205" t="s">
        <v>86</v>
      </c>
      <c r="AV433" s="13" t="s">
        <v>86</v>
      </c>
      <c r="AW433" s="13" t="s">
        <v>37</v>
      </c>
      <c r="AX433" s="13" t="s">
        <v>76</v>
      </c>
      <c r="AY433" s="205" t="s">
        <v>148</v>
      </c>
    </row>
    <row r="434" spans="1:65" s="13" customFormat="1" ht="11.25">
      <c r="B434" s="195"/>
      <c r="C434" s="196"/>
      <c r="D434" s="188" t="s">
        <v>161</v>
      </c>
      <c r="E434" s="197" t="s">
        <v>31</v>
      </c>
      <c r="F434" s="198" t="s">
        <v>570</v>
      </c>
      <c r="G434" s="196"/>
      <c r="H434" s="199">
        <v>-2</v>
      </c>
      <c r="I434" s="200"/>
      <c r="J434" s="196"/>
      <c r="K434" s="196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161</v>
      </c>
      <c r="AU434" s="205" t="s">
        <v>86</v>
      </c>
      <c r="AV434" s="13" t="s">
        <v>86</v>
      </c>
      <c r="AW434" s="13" t="s">
        <v>37</v>
      </c>
      <c r="AX434" s="13" t="s">
        <v>76</v>
      </c>
      <c r="AY434" s="205" t="s">
        <v>148</v>
      </c>
    </row>
    <row r="435" spans="1:65" s="13" customFormat="1" ht="11.25">
      <c r="B435" s="195"/>
      <c r="C435" s="196"/>
      <c r="D435" s="188" t="s">
        <v>161</v>
      </c>
      <c r="E435" s="197" t="s">
        <v>31</v>
      </c>
      <c r="F435" s="198" t="s">
        <v>571</v>
      </c>
      <c r="G435" s="196"/>
      <c r="H435" s="199">
        <v>1.8</v>
      </c>
      <c r="I435" s="200"/>
      <c r="J435" s="196"/>
      <c r="K435" s="196"/>
      <c r="L435" s="201"/>
      <c r="M435" s="202"/>
      <c r="N435" s="203"/>
      <c r="O435" s="203"/>
      <c r="P435" s="203"/>
      <c r="Q435" s="203"/>
      <c r="R435" s="203"/>
      <c r="S435" s="203"/>
      <c r="T435" s="204"/>
      <c r="AT435" s="205" t="s">
        <v>161</v>
      </c>
      <c r="AU435" s="205" t="s">
        <v>86</v>
      </c>
      <c r="AV435" s="13" t="s">
        <v>86</v>
      </c>
      <c r="AW435" s="13" t="s">
        <v>37</v>
      </c>
      <c r="AX435" s="13" t="s">
        <v>76</v>
      </c>
      <c r="AY435" s="205" t="s">
        <v>148</v>
      </c>
    </row>
    <row r="436" spans="1:65" s="14" customFormat="1" ht="11.25">
      <c r="B436" s="206"/>
      <c r="C436" s="207"/>
      <c r="D436" s="188" t="s">
        <v>161</v>
      </c>
      <c r="E436" s="208" t="s">
        <v>31</v>
      </c>
      <c r="F436" s="209" t="s">
        <v>163</v>
      </c>
      <c r="G436" s="207"/>
      <c r="H436" s="210">
        <v>305.964</v>
      </c>
      <c r="I436" s="211"/>
      <c r="J436" s="207"/>
      <c r="K436" s="207"/>
      <c r="L436" s="212"/>
      <c r="M436" s="213"/>
      <c r="N436" s="214"/>
      <c r="O436" s="214"/>
      <c r="P436" s="214"/>
      <c r="Q436" s="214"/>
      <c r="R436" s="214"/>
      <c r="S436" s="214"/>
      <c r="T436" s="215"/>
      <c r="AT436" s="216" t="s">
        <v>161</v>
      </c>
      <c r="AU436" s="216" t="s">
        <v>86</v>
      </c>
      <c r="AV436" s="14" t="s">
        <v>155</v>
      </c>
      <c r="AW436" s="14" t="s">
        <v>37</v>
      </c>
      <c r="AX436" s="14" t="s">
        <v>84</v>
      </c>
      <c r="AY436" s="216" t="s">
        <v>148</v>
      </c>
    </row>
    <row r="437" spans="1:65" s="2" customFormat="1" ht="16.5" customHeight="1">
      <c r="A437" s="36"/>
      <c r="B437" s="37"/>
      <c r="C437" s="175" t="s">
        <v>576</v>
      </c>
      <c r="D437" s="175" t="s">
        <v>150</v>
      </c>
      <c r="E437" s="176" t="s">
        <v>577</v>
      </c>
      <c r="F437" s="177" t="s">
        <v>578</v>
      </c>
      <c r="G437" s="178" t="s">
        <v>153</v>
      </c>
      <c r="H437" s="179">
        <v>14.663</v>
      </c>
      <c r="I437" s="180"/>
      <c r="J437" s="181">
        <f>ROUND(I437*H437,2)</f>
        <v>0</v>
      </c>
      <c r="K437" s="177" t="s">
        <v>154</v>
      </c>
      <c r="L437" s="41"/>
      <c r="M437" s="182" t="s">
        <v>31</v>
      </c>
      <c r="N437" s="183" t="s">
        <v>47</v>
      </c>
      <c r="O437" s="66"/>
      <c r="P437" s="184">
        <f>O437*H437</f>
        <v>0</v>
      </c>
      <c r="Q437" s="184">
        <v>4.3800000000000002E-3</v>
      </c>
      <c r="R437" s="184">
        <f>Q437*H437</f>
        <v>6.4223940000000007E-2</v>
      </c>
      <c r="S437" s="184">
        <v>0</v>
      </c>
      <c r="T437" s="185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86" t="s">
        <v>155</v>
      </c>
      <c r="AT437" s="186" t="s">
        <v>150</v>
      </c>
      <c r="AU437" s="186" t="s">
        <v>86</v>
      </c>
      <c r="AY437" s="19" t="s">
        <v>148</v>
      </c>
      <c r="BE437" s="187">
        <f>IF(N437="základní",J437,0)</f>
        <v>0</v>
      </c>
      <c r="BF437" s="187">
        <f>IF(N437="snížená",J437,0)</f>
        <v>0</v>
      </c>
      <c r="BG437" s="187">
        <f>IF(N437="zákl. přenesená",J437,0)</f>
        <v>0</v>
      </c>
      <c r="BH437" s="187">
        <f>IF(N437="sníž. přenesená",J437,0)</f>
        <v>0</v>
      </c>
      <c r="BI437" s="187">
        <f>IF(N437="nulová",J437,0)</f>
        <v>0</v>
      </c>
      <c r="BJ437" s="19" t="s">
        <v>84</v>
      </c>
      <c r="BK437" s="187">
        <f>ROUND(I437*H437,2)</f>
        <v>0</v>
      </c>
      <c r="BL437" s="19" t="s">
        <v>155</v>
      </c>
      <c r="BM437" s="186" t="s">
        <v>579</v>
      </c>
    </row>
    <row r="438" spans="1:65" s="2" customFormat="1" ht="11.25">
      <c r="A438" s="36"/>
      <c r="B438" s="37"/>
      <c r="C438" s="38"/>
      <c r="D438" s="188" t="s">
        <v>157</v>
      </c>
      <c r="E438" s="38"/>
      <c r="F438" s="189" t="s">
        <v>580</v>
      </c>
      <c r="G438" s="38"/>
      <c r="H438" s="38"/>
      <c r="I438" s="190"/>
      <c r="J438" s="38"/>
      <c r="K438" s="38"/>
      <c r="L438" s="41"/>
      <c r="M438" s="191"/>
      <c r="N438" s="192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9" t="s">
        <v>157</v>
      </c>
      <c r="AU438" s="19" t="s">
        <v>86</v>
      </c>
    </row>
    <row r="439" spans="1:65" s="2" customFormat="1" ht="11.25">
      <c r="A439" s="36"/>
      <c r="B439" s="37"/>
      <c r="C439" s="38"/>
      <c r="D439" s="193" t="s">
        <v>159</v>
      </c>
      <c r="E439" s="38"/>
      <c r="F439" s="194" t="s">
        <v>581</v>
      </c>
      <c r="G439" s="38"/>
      <c r="H439" s="38"/>
      <c r="I439" s="190"/>
      <c r="J439" s="38"/>
      <c r="K439" s="38"/>
      <c r="L439" s="41"/>
      <c r="M439" s="191"/>
      <c r="N439" s="192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159</v>
      </c>
      <c r="AU439" s="19" t="s">
        <v>86</v>
      </c>
    </row>
    <row r="440" spans="1:65" s="13" customFormat="1" ht="11.25">
      <c r="B440" s="195"/>
      <c r="C440" s="196"/>
      <c r="D440" s="188" t="s">
        <v>161</v>
      </c>
      <c r="E440" s="197" t="s">
        <v>31</v>
      </c>
      <c r="F440" s="198" t="s">
        <v>582</v>
      </c>
      <c r="G440" s="196"/>
      <c r="H440" s="199">
        <v>10.199999999999999</v>
      </c>
      <c r="I440" s="200"/>
      <c r="J440" s="196"/>
      <c r="K440" s="196"/>
      <c r="L440" s="201"/>
      <c r="M440" s="202"/>
      <c r="N440" s="203"/>
      <c r="O440" s="203"/>
      <c r="P440" s="203"/>
      <c r="Q440" s="203"/>
      <c r="R440" s="203"/>
      <c r="S440" s="203"/>
      <c r="T440" s="204"/>
      <c r="AT440" s="205" t="s">
        <v>161</v>
      </c>
      <c r="AU440" s="205" t="s">
        <v>86</v>
      </c>
      <c r="AV440" s="13" t="s">
        <v>86</v>
      </c>
      <c r="AW440" s="13" t="s">
        <v>37</v>
      </c>
      <c r="AX440" s="13" t="s">
        <v>76</v>
      </c>
      <c r="AY440" s="205" t="s">
        <v>148</v>
      </c>
    </row>
    <row r="441" spans="1:65" s="13" customFormat="1" ht="11.25">
      <c r="B441" s="195"/>
      <c r="C441" s="196"/>
      <c r="D441" s="188" t="s">
        <v>161</v>
      </c>
      <c r="E441" s="197" t="s">
        <v>31</v>
      </c>
      <c r="F441" s="198" t="s">
        <v>583</v>
      </c>
      <c r="G441" s="196"/>
      <c r="H441" s="199">
        <v>4.4630000000000001</v>
      </c>
      <c r="I441" s="200"/>
      <c r="J441" s="196"/>
      <c r="K441" s="196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161</v>
      </c>
      <c r="AU441" s="205" t="s">
        <v>86</v>
      </c>
      <c r="AV441" s="13" t="s">
        <v>86</v>
      </c>
      <c r="AW441" s="13" t="s">
        <v>37</v>
      </c>
      <c r="AX441" s="13" t="s">
        <v>76</v>
      </c>
      <c r="AY441" s="205" t="s">
        <v>148</v>
      </c>
    </row>
    <row r="442" spans="1:65" s="14" customFormat="1" ht="11.25">
      <c r="B442" s="206"/>
      <c r="C442" s="207"/>
      <c r="D442" s="188" t="s">
        <v>161</v>
      </c>
      <c r="E442" s="208" t="s">
        <v>31</v>
      </c>
      <c r="F442" s="209" t="s">
        <v>163</v>
      </c>
      <c r="G442" s="207"/>
      <c r="H442" s="210">
        <v>14.663</v>
      </c>
      <c r="I442" s="211"/>
      <c r="J442" s="207"/>
      <c r="K442" s="207"/>
      <c r="L442" s="212"/>
      <c r="M442" s="213"/>
      <c r="N442" s="214"/>
      <c r="O442" s="214"/>
      <c r="P442" s="214"/>
      <c r="Q442" s="214"/>
      <c r="R442" s="214"/>
      <c r="S442" s="214"/>
      <c r="T442" s="215"/>
      <c r="AT442" s="216" t="s">
        <v>161</v>
      </c>
      <c r="AU442" s="216" t="s">
        <v>86</v>
      </c>
      <c r="AV442" s="14" t="s">
        <v>155</v>
      </c>
      <c r="AW442" s="14" t="s">
        <v>37</v>
      </c>
      <c r="AX442" s="14" t="s">
        <v>84</v>
      </c>
      <c r="AY442" s="216" t="s">
        <v>148</v>
      </c>
    </row>
    <row r="443" spans="1:65" s="2" customFormat="1" ht="16.5" customHeight="1">
      <c r="A443" s="36"/>
      <c r="B443" s="37"/>
      <c r="C443" s="175" t="s">
        <v>584</v>
      </c>
      <c r="D443" s="175" t="s">
        <v>150</v>
      </c>
      <c r="E443" s="176" t="s">
        <v>585</v>
      </c>
      <c r="F443" s="177" t="s">
        <v>586</v>
      </c>
      <c r="G443" s="178" t="s">
        <v>153</v>
      </c>
      <c r="H443" s="179">
        <v>305.964</v>
      </c>
      <c r="I443" s="180"/>
      <c r="J443" s="181">
        <f>ROUND(I443*H443,2)</f>
        <v>0</v>
      </c>
      <c r="K443" s="177" t="s">
        <v>154</v>
      </c>
      <c r="L443" s="41"/>
      <c r="M443" s="182" t="s">
        <v>31</v>
      </c>
      <c r="N443" s="183" t="s">
        <v>47</v>
      </c>
      <c r="O443" s="66"/>
      <c r="P443" s="184">
        <f>O443*H443</f>
        <v>0</v>
      </c>
      <c r="Q443" s="184">
        <v>1.8380000000000001E-2</v>
      </c>
      <c r="R443" s="184">
        <f>Q443*H443</f>
        <v>5.6236183200000003</v>
      </c>
      <c r="S443" s="184">
        <v>0</v>
      </c>
      <c r="T443" s="185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86" t="s">
        <v>155</v>
      </c>
      <c r="AT443" s="186" t="s">
        <v>150</v>
      </c>
      <c r="AU443" s="186" t="s">
        <v>86</v>
      </c>
      <c r="AY443" s="19" t="s">
        <v>148</v>
      </c>
      <c r="BE443" s="187">
        <f>IF(N443="základní",J443,0)</f>
        <v>0</v>
      </c>
      <c r="BF443" s="187">
        <f>IF(N443="snížená",J443,0)</f>
        <v>0</v>
      </c>
      <c r="BG443" s="187">
        <f>IF(N443="zákl. přenesená",J443,0)</f>
        <v>0</v>
      </c>
      <c r="BH443" s="187">
        <f>IF(N443="sníž. přenesená",J443,0)</f>
        <v>0</v>
      </c>
      <c r="BI443" s="187">
        <f>IF(N443="nulová",J443,0)</f>
        <v>0</v>
      </c>
      <c r="BJ443" s="19" t="s">
        <v>84</v>
      </c>
      <c r="BK443" s="187">
        <f>ROUND(I443*H443,2)</f>
        <v>0</v>
      </c>
      <c r="BL443" s="19" t="s">
        <v>155</v>
      </c>
      <c r="BM443" s="186" t="s">
        <v>587</v>
      </c>
    </row>
    <row r="444" spans="1:65" s="2" customFormat="1" ht="19.5">
      <c r="A444" s="36"/>
      <c r="B444" s="37"/>
      <c r="C444" s="38"/>
      <c r="D444" s="188" t="s">
        <v>157</v>
      </c>
      <c r="E444" s="38"/>
      <c r="F444" s="189" t="s">
        <v>588</v>
      </c>
      <c r="G444" s="38"/>
      <c r="H444" s="38"/>
      <c r="I444" s="190"/>
      <c r="J444" s="38"/>
      <c r="K444" s="38"/>
      <c r="L444" s="41"/>
      <c r="M444" s="191"/>
      <c r="N444" s="192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9" t="s">
        <v>157</v>
      </c>
      <c r="AU444" s="19" t="s">
        <v>86</v>
      </c>
    </row>
    <row r="445" spans="1:65" s="2" customFormat="1" ht="11.25">
      <c r="A445" s="36"/>
      <c r="B445" s="37"/>
      <c r="C445" s="38"/>
      <c r="D445" s="193" t="s">
        <v>159</v>
      </c>
      <c r="E445" s="38"/>
      <c r="F445" s="194" t="s">
        <v>589</v>
      </c>
      <c r="G445" s="38"/>
      <c r="H445" s="38"/>
      <c r="I445" s="190"/>
      <c r="J445" s="38"/>
      <c r="K445" s="38"/>
      <c r="L445" s="41"/>
      <c r="M445" s="191"/>
      <c r="N445" s="192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159</v>
      </c>
      <c r="AU445" s="19" t="s">
        <v>86</v>
      </c>
    </row>
    <row r="446" spans="1:65" s="15" customFormat="1" ht="11.25">
      <c r="B446" s="217"/>
      <c r="C446" s="218"/>
      <c r="D446" s="188" t="s">
        <v>161</v>
      </c>
      <c r="E446" s="219" t="s">
        <v>31</v>
      </c>
      <c r="F446" s="220" t="s">
        <v>560</v>
      </c>
      <c r="G446" s="218"/>
      <c r="H446" s="219" t="s">
        <v>31</v>
      </c>
      <c r="I446" s="221"/>
      <c r="J446" s="218"/>
      <c r="K446" s="218"/>
      <c r="L446" s="222"/>
      <c r="M446" s="223"/>
      <c r="N446" s="224"/>
      <c r="O446" s="224"/>
      <c r="P446" s="224"/>
      <c r="Q446" s="224"/>
      <c r="R446" s="224"/>
      <c r="S446" s="224"/>
      <c r="T446" s="225"/>
      <c r="AT446" s="226" t="s">
        <v>161</v>
      </c>
      <c r="AU446" s="226" t="s">
        <v>86</v>
      </c>
      <c r="AV446" s="15" t="s">
        <v>84</v>
      </c>
      <c r="AW446" s="15" t="s">
        <v>37</v>
      </c>
      <c r="AX446" s="15" t="s">
        <v>76</v>
      </c>
      <c r="AY446" s="226" t="s">
        <v>148</v>
      </c>
    </row>
    <row r="447" spans="1:65" s="13" customFormat="1" ht="11.25">
      <c r="B447" s="195"/>
      <c r="C447" s="196"/>
      <c r="D447" s="188" t="s">
        <v>161</v>
      </c>
      <c r="E447" s="197" t="s">
        <v>31</v>
      </c>
      <c r="F447" s="198" t="s">
        <v>561</v>
      </c>
      <c r="G447" s="196"/>
      <c r="H447" s="199">
        <v>153.43600000000001</v>
      </c>
      <c r="I447" s="200"/>
      <c r="J447" s="196"/>
      <c r="K447" s="196"/>
      <c r="L447" s="201"/>
      <c r="M447" s="202"/>
      <c r="N447" s="203"/>
      <c r="O447" s="203"/>
      <c r="P447" s="203"/>
      <c r="Q447" s="203"/>
      <c r="R447" s="203"/>
      <c r="S447" s="203"/>
      <c r="T447" s="204"/>
      <c r="AT447" s="205" t="s">
        <v>161</v>
      </c>
      <c r="AU447" s="205" t="s">
        <v>86</v>
      </c>
      <c r="AV447" s="13" t="s">
        <v>86</v>
      </c>
      <c r="AW447" s="13" t="s">
        <v>37</v>
      </c>
      <c r="AX447" s="13" t="s">
        <v>76</v>
      </c>
      <c r="AY447" s="205" t="s">
        <v>148</v>
      </c>
    </row>
    <row r="448" spans="1:65" s="13" customFormat="1" ht="11.25">
      <c r="B448" s="195"/>
      <c r="C448" s="196"/>
      <c r="D448" s="188" t="s">
        <v>161</v>
      </c>
      <c r="E448" s="197" t="s">
        <v>31</v>
      </c>
      <c r="F448" s="198" t="s">
        <v>397</v>
      </c>
      <c r="G448" s="196"/>
      <c r="H448" s="199">
        <v>-24.75</v>
      </c>
      <c r="I448" s="200"/>
      <c r="J448" s="196"/>
      <c r="K448" s="196"/>
      <c r="L448" s="201"/>
      <c r="M448" s="202"/>
      <c r="N448" s="203"/>
      <c r="O448" s="203"/>
      <c r="P448" s="203"/>
      <c r="Q448" s="203"/>
      <c r="R448" s="203"/>
      <c r="S448" s="203"/>
      <c r="T448" s="204"/>
      <c r="AT448" s="205" t="s">
        <v>161</v>
      </c>
      <c r="AU448" s="205" t="s">
        <v>86</v>
      </c>
      <c r="AV448" s="13" t="s">
        <v>86</v>
      </c>
      <c r="AW448" s="13" t="s">
        <v>37</v>
      </c>
      <c r="AX448" s="13" t="s">
        <v>76</v>
      </c>
      <c r="AY448" s="205" t="s">
        <v>148</v>
      </c>
    </row>
    <row r="449" spans="2:51" s="13" customFormat="1" ht="11.25">
      <c r="B449" s="195"/>
      <c r="C449" s="196"/>
      <c r="D449" s="188" t="s">
        <v>161</v>
      </c>
      <c r="E449" s="197" t="s">
        <v>31</v>
      </c>
      <c r="F449" s="198" t="s">
        <v>562</v>
      </c>
      <c r="G449" s="196"/>
      <c r="H449" s="199">
        <v>4.2300000000000004</v>
      </c>
      <c r="I449" s="200"/>
      <c r="J449" s="196"/>
      <c r="K449" s="196"/>
      <c r="L449" s="201"/>
      <c r="M449" s="202"/>
      <c r="N449" s="203"/>
      <c r="O449" s="203"/>
      <c r="P449" s="203"/>
      <c r="Q449" s="203"/>
      <c r="R449" s="203"/>
      <c r="S449" s="203"/>
      <c r="T449" s="204"/>
      <c r="AT449" s="205" t="s">
        <v>161</v>
      </c>
      <c r="AU449" s="205" t="s">
        <v>86</v>
      </c>
      <c r="AV449" s="13" t="s">
        <v>86</v>
      </c>
      <c r="AW449" s="13" t="s">
        <v>37</v>
      </c>
      <c r="AX449" s="13" t="s">
        <v>76</v>
      </c>
      <c r="AY449" s="205" t="s">
        <v>148</v>
      </c>
    </row>
    <row r="450" spans="2:51" s="13" customFormat="1" ht="11.25">
      <c r="B450" s="195"/>
      <c r="C450" s="196"/>
      <c r="D450" s="188" t="s">
        <v>161</v>
      </c>
      <c r="E450" s="197" t="s">
        <v>31</v>
      </c>
      <c r="F450" s="198" t="s">
        <v>563</v>
      </c>
      <c r="G450" s="196"/>
      <c r="H450" s="199">
        <v>-5</v>
      </c>
      <c r="I450" s="200"/>
      <c r="J450" s="196"/>
      <c r="K450" s="196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161</v>
      </c>
      <c r="AU450" s="205" t="s">
        <v>86</v>
      </c>
      <c r="AV450" s="13" t="s">
        <v>86</v>
      </c>
      <c r="AW450" s="13" t="s">
        <v>37</v>
      </c>
      <c r="AX450" s="13" t="s">
        <v>76</v>
      </c>
      <c r="AY450" s="205" t="s">
        <v>148</v>
      </c>
    </row>
    <row r="451" spans="2:51" s="13" customFormat="1" ht="11.25">
      <c r="B451" s="195"/>
      <c r="C451" s="196"/>
      <c r="D451" s="188" t="s">
        <v>161</v>
      </c>
      <c r="E451" s="197" t="s">
        <v>31</v>
      </c>
      <c r="F451" s="198" t="s">
        <v>564</v>
      </c>
      <c r="G451" s="196"/>
      <c r="H451" s="199">
        <v>4.2</v>
      </c>
      <c r="I451" s="200"/>
      <c r="J451" s="196"/>
      <c r="K451" s="196"/>
      <c r="L451" s="201"/>
      <c r="M451" s="202"/>
      <c r="N451" s="203"/>
      <c r="O451" s="203"/>
      <c r="P451" s="203"/>
      <c r="Q451" s="203"/>
      <c r="R451" s="203"/>
      <c r="S451" s="203"/>
      <c r="T451" s="204"/>
      <c r="AT451" s="205" t="s">
        <v>161</v>
      </c>
      <c r="AU451" s="205" t="s">
        <v>86</v>
      </c>
      <c r="AV451" s="13" t="s">
        <v>86</v>
      </c>
      <c r="AW451" s="13" t="s">
        <v>37</v>
      </c>
      <c r="AX451" s="13" t="s">
        <v>76</v>
      </c>
      <c r="AY451" s="205" t="s">
        <v>148</v>
      </c>
    </row>
    <row r="452" spans="2:51" s="13" customFormat="1" ht="11.25">
      <c r="B452" s="195"/>
      <c r="C452" s="196"/>
      <c r="D452" s="188" t="s">
        <v>161</v>
      </c>
      <c r="E452" s="197" t="s">
        <v>31</v>
      </c>
      <c r="F452" s="198" t="s">
        <v>388</v>
      </c>
      <c r="G452" s="196"/>
      <c r="H452" s="199">
        <v>-6</v>
      </c>
      <c r="I452" s="200"/>
      <c r="J452" s="196"/>
      <c r="K452" s="196"/>
      <c r="L452" s="201"/>
      <c r="M452" s="202"/>
      <c r="N452" s="203"/>
      <c r="O452" s="203"/>
      <c r="P452" s="203"/>
      <c r="Q452" s="203"/>
      <c r="R452" s="203"/>
      <c r="S452" s="203"/>
      <c r="T452" s="204"/>
      <c r="AT452" s="205" t="s">
        <v>161</v>
      </c>
      <c r="AU452" s="205" t="s">
        <v>86</v>
      </c>
      <c r="AV452" s="13" t="s">
        <v>86</v>
      </c>
      <c r="AW452" s="13" t="s">
        <v>37</v>
      </c>
      <c r="AX452" s="13" t="s">
        <v>76</v>
      </c>
      <c r="AY452" s="205" t="s">
        <v>148</v>
      </c>
    </row>
    <row r="453" spans="2:51" s="13" customFormat="1" ht="11.25">
      <c r="B453" s="195"/>
      <c r="C453" s="196"/>
      <c r="D453" s="188" t="s">
        <v>161</v>
      </c>
      <c r="E453" s="197" t="s">
        <v>31</v>
      </c>
      <c r="F453" s="198" t="s">
        <v>389</v>
      </c>
      <c r="G453" s="196"/>
      <c r="H453" s="199">
        <v>-1.6</v>
      </c>
      <c r="I453" s="200"/>
      <c r="J453" s="196"/>
      <c r="K453" s="196"/>
      <c r="L453" s="201"/>
      <c r="M453" s="202"/>
      <c r="N453" s="203"/>
      <c r="O453" s="203"/>
      <c r="P453" s="203"/>
      <c r="Q453" s="203"/>
      <c r="R453" s="203"/>
      <c r="S453" s="203"/>
      <c r="T453" s="204"/>
      <c r="AT453" s="205" t="s">
        <v>161</v>
      </c>
      <c r="AU453" s="205" t="s">
        <v>86</v>
      </c>
      <c r="AV453" s="13" t="s">
        <v>86</v>
      </c>
      <c r="AW453" s="13" t="s">
        <v>37</v>
      </c>
      <c r="AX453" s="13" t="s">
        <v>76</v>
      </c>
      <c r="AY453" s="205" t="s">
        <v>148</v>
      </c>
    </row>
    <row r="454" spans="2:51" s="13" customFormat="1" ht="11.25">
      <c r="B454" s="195"/>
      <c r="C454" s="196"/>
      <c r="D454" s="188" t="s">
        <v>161</v>
      </c>
      <c r="E454" s="197" t="s">
        <v>31</v>
      </c>
      <c r="F454" s="198" t="s">
        <v>565</v>
      </c>
      <c r="G454" s="196"/>
      <c r="H454" s="199">
        <v>-3</v>
      </c>
      <c r="I454" s="200"/>
      <c r="J454" s="196"/>
      <c r="K454" s="196"/>
      <c r="L454" s="201"/>
      <c r="M454" s="202"/>
      <c r="N454" s="203"/>
      <c r="O454" s="203"/>
      <c r="P454" s="203"/>
      <c r="Q454" s="203"/>
      <c r="R454" s="203"/>
      <c r="S454" s="203"/>
      <c r="T454" s="204"/>
      <c r="AT454" s="205" t="s">
        <v>161</v>
      </c>
      <c r="AU454" s="205" t="s">
        <v>86</v>
      </c>
      <c r="AV454" s="13" t="s">
        <v>86</v>
      </c>
      <c r="AW454" s="13" t="s">
        <v>37</v>
      </c>
      <c r="AX454" s="13" t="s">
        <v>76</v>
      </c>
      <c r="AY454" s="205" t="s">
        <v>148</v>
      </c>
    </row>
    <row r="455" spans="2:51" s="13" customFormat="1" ht="11.25">
      <c r="B455" s="195"/>
      <c r="C455" s="196"/>
      <c r="D455" s="188" t="s">
        <v>161</v>
      </c>
      <c r="E455" s="197" t="s">
        <v>31</v>
      </c>
      <c r="F455" s="198" t="s">
        <v>566</v>
      </c>
      <c r="G455" s="196"/>
      <c r="H455" s="199">
        <v>1.65</v>
      </c>
      <c r="I455" s="200"/>
      <c r="J455" s="196"/>
      <c r="K455" s="196"/>
      <c r="L455" s="201"/>
      <c r="M455" s="202"/>
      <c r="N455" s="203"/>
      <c r="O455" s="203"/>
      <c r="P455" s="203"/>
      <c r="Q455" s="203"/>
      <c r="R455" s="203"/>
      <c r="S455" s="203"/>
      <c r="T455" s="204"/>
      <c r="AT455" s="205" t="s">
        <v>161</v>
      </c>
      <c r="AU455" s="205" t="s">
        <v>86</v>
      </c>
      <c r="AV455" s="13" t="s">
        <v>86</v>
      </c>
      <c r="AW455" s="13" t="s">
        <v>37</v>
      </c>
      <c r="AX455" s="13" t="s">
        <v>76</v>
      </c>
      <c r="AY455" s="205" t="s">
        <v>148</v>
      </c>
    </row>
    <row r="456" spans="2:51" s="15" customFormat="1" ht="11.25">
      <c r="B456" s="217"/>
      <c r="C456" s="218"/>
      <c r="D456" s="188" t="s">
        <v>161</v>
      </c>
      <c r="E456" s="219" t="s">
        <v>31</v>
      </c>
      <c r="F456" s="220" t="s">
        <v>567</v>
      </c>
      <c r="G456" s="218"/>
      <c r="H456" s="219" t="s">
        <v>31</v>
      </c>
      <c r="I456" s="221"/>
      <c r="J456" s="218"/>
      <c r="K456" s="218"/>
      <c r="L456" s="222"/>
      <c r="M456" s="223"/>
      <c r="N456" s="224"/>
      <c r="O456" s="224"/>
      <c r="P456" s="224"/>
      <c r="Q456" s="224"/>
      <c r="R456" s="224"/>
      <c r="S456" s="224"/>
      <c r="T456" s="225"/>
      <c r="AT456" s="226" t="s">
        <v>161</v>
      </c>
      <c r="AU456" s="226" t="s">
        <v>86</v>
      </c>
      <c r="AV456" s="15" t="s">
        <v>84</v>
      </c>
      <c r="AW456" s="15" t="s">
        <v>37</v>
      </c>
      <c r="AX456" s="15" t="s">
        <v>76</v>
      </c>
      <c r="AY456" s="226" t="s">
        <v>148</v>
      </c>
    </row>
    <row r="457" spans="2:51" s="13" customFormat="1" ht="11.25">
      <c r="B457" s="195"/>
      <c r="C457" s="196"/>
      <c r="D457" s="188" t="s">
        <v>161</v>
      </c>
      <c r="E457" s="197" t="s">
        <v>31</v>
      </c>
      <c r="F457" s="198" t="s">
        <v>568</v>
      </c>
      <c r="G457" s="196"/>
      <c r="H457" s="199">
        <v>71.253</v>
      </c>
      <c r="I457" s="200"/>
      <c r="J457" s="196"/>
      <c r="K457" s="196"/>
      <c r="L457" s="201"/>
      <c r="M457" s="202"/>
      <c r="N457" s="203"/>
      <c r="O457" s="203"/>
      <c r="P457" s="203"/>
      <c r="Q457" s="203"/>
      <c r="R457" s="203"/>
      <c r="S457" s="203"/>
      <c r="T457" s="204"/>
      <c r="AT457" s="205" t="s">
        <v>161</v>
      </c>
      <c r="AU457" s="205" t="s">
        <v>86</v>
      </c>
      <c r="AV457" s="13" t="s">
        <v>86</v>
      </c>
      <c r="AW457" s="13" t="s">
        <v>37</v>
      </c>
      <c r="AX457" s="13" t="s">
        <v>76</v>
      </c>
      <c r="AY457" s="205" t="s">
        <v>148</v>
      </c>
    </row>
    <row r="458" spans="2:51" s="13" customFormat="1" ht="11.25">
      <c r="B458" s="195"/>
      <c r="C458" s="196"/>
      <c r="D458" s="188" t="s">
        <v>161</v>
      </c>
      <c r="E458" s="197" t="s">
        <v>31</v>
      </c>
      <c r="F458" s="198" t="s">
        <v>565</v>
      </c>
      <c r="G458" s="196"/>
      <c r="H458" s="199">
        <v>-3</v>
      </c>
      <c r="I458" s="200"/>
      <c r="J458" s="196"/>
      <c r="K458" s="196"/>
      <c r="L458" s="201"/>
      <c r="M458" s="202"/>
      <c r="N458" s="203"/>
      <c r="O458" s="203"/>
      <c r="P458" s="203"/>
      <c r="Q458" s="203"/>
      <c r="R458" s="203"/>
      <c r="S458" s="203"/>
      <c r="T458" s="204"/>
      <c r="AT458" s="205" t="s">
        <v>161</v>
      </c>
      <c r="AU458" s="205" t="s">
        <v>86</v>
      </c>
      <c r="AV458" s="13" t="s">
        <v>86</v>
      </c>
      <c r="AW458" s="13" t="s">
        <v>37</v>
      </c>
      <c r="AX458" s="13" t="s">
        <v>76</v>
      </c>
      <c r="AY458" s="205" t="s">
        <v>148</v>
      </c>
    </row>
    <row r="459" spans="2:51" s="13" customFormat="1" ht="11.25">
      <c r="B459" s="195"/>
      <c r="C459" s="196"/>
      <c r="D459" s="188" t="s">
        <v>161</v>
      </c>
      <c r="E459" s="197" t="s">
        <v>31</v>
      </c>
      <c r="F459" s="198" t="s">
        <v>569</v>
      </c>
      <c r="G459" s="196"/>
      <c r="H459" s="199">
        <v>1.32</v>
      </c>
      <c r="I459" s="200"/>
      <c r="J459" s="196"/>
      <c r="K459" s="196"/>
      <c r="L459" s="201"/>
      <c r="M459" s="202"/>
      <c r="N459" s="203"/>
      <c r="O459" s="203"/>
      <c r="P459" s="203"/>
      <c r="Q459" s="203"/>
      <c r="R459" s="203"/>
      <c r="S459" s="203"/>
      <c r="T459" s="204"/>
      <c r="AT459" s="205" t="s">
        <v>161</v>
      </c>
      <c r="AU459" s="205" t="s">
        <v>86</v>
      </c>
      <c r="AV459" s="13" t="s">
        <v>86</v>
      </c>
      <c r="AW459" s="13" t="s">
        <v>37</v>
      </c>
      <c r="AX459" s="13" t="s">
        <v>76</v>
      </c>
      <c r="AY459" s="205" t="s">
        <v>148</v>
      </c>
    </row>
    <row r="460" spans="2:51" s="13" customFormat="1" ht="11.25">
      <c r="B460" s="195"/>
      <c r="C460" s="196"/>
      <c r="D460" s="188" t="s">
        <v>161</v>
      </c>
      <c r="E460" s="197" t="s">
        <v>31</v>
      </c>
      <c r="F460" s="198" t="s">
        <v>570</v>
      </c>
      <c r="G460" s="196"/>
      <c r="H460" s="199">
        <v>-2</v>
      </c>
      <c r="I460" s="200"/>
      <c r="J460" s="196"/>
      <c r="K460" s="196"/>
      <c r="L460" s="201"/>
      <c r="M460" s="202"/>
      <c r="N460" s="203"/>
      <c r="O460" s="203"/>
      <c r="P460" s="203"/>
      <c r="Q460" s="203"/>
      <c r="R460" s="203"/>
      <c r="S460" s="203"/>
      <c r="T460" s="204"/>
      <c r="AT460" s="205" t="s">
        <v>161</v>
      </c>
      <c r="AU460" s="205" t="s">
        <v>86</v>
      </c>
      <c r="AV460" s="13" t="s">
        <v>86</v>
      </c>
      <c r="AW460" s="13" t="s">
        <v>37</v>
      </c>
      <c r="AX460" s="13" t="s">
        <v>76</v>
      </c>
      <c r="AY460" s="205" t="s">
        <v>148</v>
      </c>
    </row>
    <row r="461" spans="2:51" s="13" customFormat="1" ht="11.25">
      <c r="B461" s="195"/>
      <c r="C461" s="196"/>
      <c r="D461" s="188" t="s">
        <v>161</v>
      </c>
      <c r="E461" s="197" t="s">
        <v>31</v>
      </c>
      <c r="F461" s="198" t="s">
        <v>571</v>
      </c>
      <c r="G461" s="196"/>
      <c r="H461" s="199">
        <v>1.8</v>
      </c>
      <c r="I461" s="200"/>
      <c r="J461" s="196"/>
      <c r="K461" s="196"/>
      <c r="L461" s="201"/>
      <c r="M461" s="202"/>
      <c r="N461" s="203"/>
      <c r="O461" s="203"/>
      <c r="P461" s="203"/>
      <c r="Q461" s="203"/>
      <c r="R461" s="203"/>
      <c r="S461" s="203"/>
      <c r="T461" s="204"/>
      <c r="AT461" s="205" t="s">
        <v>161</v>
      </c>
      <c r="AU461" s="205" t="s">
        <v>86</v>
      </c>
      <c r="AV461" s="13" t="s">
        <v>86</v>
      </c>
      <c r="AW461" s="13" t="s">
        <v>37</v>
      </c>
      <c r="AX461" s="13" t="s">
        <v>76</v>
      </c>
      <c r="AY461" s="205" t="s">
        <v>148</v>
      </c>
    </row>
    <row r="462" spans="2:51" s="15" customFormat="1" ht="11.25">
      <c r="B462" s="217"/>
      <c r="C462" s="218"/>
      <c r="D462" s="188" t="s">
        <v>161</v>
      </c>
      <c r="E462" s="219" t="s">
        <v>31</v>
      </c>
      <c r="F462" s="220" t="s">
        <v>572</v>
      </c>
      <c r="G462" s="218"/>
      <c r="H462" s="219" t="s">
        <v>31</v>
      </c>
      <c r="I462" s="221"/>
      <c r="J462" s="218"/>
      <c r="K462" s="218"/>
      <c r="L462" s="222"/>
      <c r="M462" s="223"/>
      <c r="N462" s="224"/>
      <c r="O462" s="224"/>
      <c r="P462" s="224"/>
      <c r="Q462" s="224"/>
      <c r="R462" s="224"/>
      <c r="S462" s="224"/>
      <c r="T462" s="225"/>
      <c r="AT462" s="226" t="s">
        <v>161</v>
      </c>
      <c r="AU462" s="226" t="s">
        <v>86</v>
      </c>
      <c r="AV462" s="15" t="s">
        <v>84</v>
      </c>
      <c r="AW462" s="15" t="s">
        <v>37</v>
      </c>
      <c r="AX462" s="15" t="s">
        <v>76</v>
      </c>
      <c r="AY462" s="226" t="s">
        <v>148</v>
      </c>
    </row>
    <row r="463" spans="2:51" s="13" customFormat="1" ht="11.25">
      <c r="B463" s="195"/>
      <c r="C463" s="196"/>
      <c r="D463" s="188" t="s">
        <v>161</v>
      </c>
      <c r="E463" s="197" t="s">
        <v>31</v>
      </c>
      <c r="F463" s="198" t="s">
        <v>573</v>
      </c>
      <c r="G463" s="196"/>
      <c r="H463" s="199">
        <v>44.5</v>
      </c>
      <c r="I463" s="200"/>
      <c r="J463" s="196"/>
      <c r="K463" s="196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161</v>
      </c>
      <c r="AU463" s="205" t="s">
        <v>86</v>
      </c>
      <c r="AV463" s="13" t="s">
        <v>86</v>
      </c>
      <c r="AW463" s="13" t="s">
        <v>37</v>
      </c>
      <c r="AX463" s="13" t="s">
        <v>76</v>
      </c>
      <c r="AY463" s="205" t="s">
        <v>148</v>
      </c>
    </row>
    <row r="464" spans="2:51" s="13" customFormat="1" ht="11.25">
      <c r="B464" s="195"/>
      <c r="C464" s="196"/>
      <c r="D464" s="188" t="s">
        <v>161</v>
      </c>
      <c r="E464" s="197" t="s">
        <v>31</v>
      </c>
      <c r="F464" s="198" t="s">
        <v>389</v>
      </c>
      <c r="G464" s="196"/>
      <c r="H464" s="199">
        <v>-1.6</v>
      </c>
      <c r="I464" s="200"/>
      <c r="J464" s="196"/>
      <c r="K464" s="196"/>
      <c r="L464" s="201"/>
      <c r="M464" s="202"/>
      <c r="N464" s="203"/>
      <c r="O464" s="203"/>
      <c r="P464" s="203"/>
      <c r="Q464" s="203"/>
      <c r="R464" s="203"/>
      <c r="S464" s="203"/>
      <c r="T464" s="204"/>
      <c r="AT464" s="205" t="s">
        <v>161</v>
      </c>
      <c r="AU464" s="205" t="s">
        <v>86</v>
      </c>
      <c r="AV464" s="13" t="s">
        <v>86</v>
      </c>
      <c r="AW464" s="13" t="s">
        <v>37</v>
      </c>
      <c r="AX464" s="13" t="s">
        <v>76</v>
      </c>
      <c r="AY464" s="205" t="s">
        <v>148</v>
      </c>
    </row>
    <row r="465" spans="1:65" s="13" customFormat="1" ht="11.25">
      <c r="B465" s="195"/>
      <c r="C465" s="196"/>
      <c r="D465" s="188" t="s">
        <v>161</v>
      </c>
      <c r="E465" s="197" t="s">
        <v>31</v>
      </c>
      <c r="F465" s="198" t="s">
        <v>574</v>
      </c>
      <c r="G465" s="196"/>
      <c r="H465" s="199">
        <v>1.1519999999999999</v>
      </c>
      <c r="I465" s="200"/>
      <c r="J465" s="196"/>
      <c r="K465" s="196"/>
      <c r="L465" s="201"/>
      <c r="M465" s="202"/>
      <c r="N465" s="203"/>
      <c r="O465" s="203"/>
      <c r="P465" s="203"/>
      <c r="Q465" s="203"/>
      <c r="R465" s="203"/>
      <c r="S465" s="203"/>
      <c r="T465" s="204"/>
      <c r="AT465" s="205" t="s">
        <v>161</v>
      </c>
      <c r="AU465" s="205" t="s">
        <v>86</v>
      </c>
      <c r="AV465" s="13" t="s">
        <v>86</v>
      </c>
      <c r="AW465" s="13" t="s">
        <v>37</v>
      </c>
      <c r="AX465" s="13" t="s">
        <v>76</v>
      </c>
      <c r="AY465" s="205" t="s">
        <v>148</v>
      </c>
    </row>
    <row r="466" spans="1:65" s="15" customFormat="1" ht="11.25">
      <c r="B466" s="217"/>
      <c r="C466" s="218"/>
      <c r="D466" s="188" t="s">
        <v>161</v>
      </c>
      <c r="E466" s="219" t="s">
        <v>31</v>
      </c>
      <c r="F466" s="220" t="s">
        <v>575</v>
      </c>
      <c r="G466" s="218"/>
      <c r="H466" s="219" t="s">
        <v>31</v>
      </c>
      <c r="I466" s="221"/>
      <c r="J466" s="218"/>
      <c r="K466" s="218"/>
      <c r="L466" s="222"/>
      <c r="M466" s="223"/>
      <c r="N466" s="224"/>
      <c r="O466" s="224"/>
      <c r="P466" s="224"/>
      <c r="Q466" s="224"/>
      <c r="R466" s="224"/>
      <c r="S466" s="224"/>
      <c r="T466" s="225"/>
      <c r="AT466" s="226" t="s">
        <v>161</v>
      </c>
      <c r="AU466" s="226" t="s">
        <v>86</v>
      </c>
      <c r="AV466" s="15" t="s">
        <v>84</v>
      </c>
      <c r="AW466" s="15" t="s">
        <v>37</v>
      </c>
      <c r="AX466" s="15" t="s">
        <v>76</v>
      </c>
      <c r="AY466" s="226" t="s">
        <v>148</v>
      </c>
    </row>
    <row r="467" spans="1:65" s="13" customFormat="1" ht="11.25">
      <c r="B467" s="195"/>
      <c r="C467" s="196"/>
      <c r="D467" s="188" t="s">
        <v>161</v>
      </c>
      <c r="E467" s="197" t="s">
        <v>31</v>
      </c>
      <c r="F467" s="198" t="s">
        <v>568</v>
      </c>
      <c r="G467" s="196"/>
      <c r="H467" s="199">
        <v>71.253</v>
      </c>
      <c r="I467" s="200"/>
      <c r="J467" s="196"/>
      <c r="K467" s="196"/>
      <c r="L467" s="201"/>
      <c r="M467" s="202"/>
      <c r="N467" s="203"/>
      <c r="O467" s="203"/>
      <c r="P467" s="203"/>
      <c r="Q467" s="203"/>
      <c r="R467" s="203"/>
      <c r="S467" s="203"/>
      <c r="T467" s="204"/>
      <c r="AT467" s="205" t="s">
        <v>161</v>
      </c>
      <c r="AU467" s="205" t="s">
        <v>86</v>
      </c>
      <c r="AV467" s="13" t="s">
        <v>86</v>
      </c>
      <c r="AW467" s="13" t="s">
        <v>37</v>
      </c>
      <c r="AX467" s="13" t="s">
        <v>76</v>
      </c>
      <c r="AY467" s="205" t="s">
        <v>148</v>
      </c>
    </row>
    <row r="468" spans="1:65" s="13" customFormat="1" ht="11.25">
      <c r="B468" s="195"/>
      <c r="C468" s="196"/>
      <c r="D468" s="188" t="s">
        <v>161</v>
      </c>
      <c r="E468" s="197" t="s">
        <v>31</v>
      </c>
      <c r="F468" s="198" t="s">
        <v>565</v>
      </c>
      <c r="G468" s="196"/>
      <c r="H468" s="199">
        <v>-3</v>
      </c>
      <c r="I468" s="200"/>
      <c r="J468" s="196"/>
      <c r="K468" s="196"/>
      <c r="L468" s="201"/>
      <c r="M468" s="202"/>
      <c r="N468" s="203"/>
      <c r="O468" s="203"/>
      <c r="P468" s="203"/>
      <c r="Q468" s="203"/>
      <c r="R468" s="203"/>
      <c r="S468" s="203"/>
      <c r="T468" s="204"/>
      <c r="AT468" s="205" t="s">
        <v>161</v>
      </c>
      <c r="AU468" s="205" t="s">
        <v>86</v>
      </c>
      <c r="AV468" s="13" t="s">
        <v>86</v>
      </c>
      <c r="AW468" s="13" t="s">
        <v>37</v>
      </c>
      <c r="AX468" s="13" t="s">
        <v>76</v>
      </c>
      <c r="AY468" s="205" t="s">
        <v>148</v>
      </c>
    </row>
    <row r="469" spans="1:65" s="13" customFormat="1" ht="11.25">
      <c r="B469" s="195"/>
      <c r="C469" s="196"/>
      <c r="D469" s="188" t="s">
        <v>161</v>
      </c>
      <c r="E469" s="197" t="s">
        <v>31</v>
      </c>
      <c r="F469" s="198" t="s">
        <v>569</v>
      </c>
      <c r="G469" s="196"/>
      <c r="H469" s="199">
        <v>1.32</v>
      </c>
      <c r="I469" s="200"/>
      <c r="J469" s="196"/>
      <c r="K469" s="196"/>
      <c r="L469" s="201"/>
      <c r="M469" s="202"/>
      <c r="N469" s="203"/>
      <c r="O469" s="203"/>
      <c r="P469" s="203"/>
      <c r="Q469" s="203"/>
      <c r="R469" s="203"/>
      <c r="S469" s="203"/>
      <c r="T469" s="204"/>
      <c r="AT469" s="205" t="s">
        <v>161</v>
      </c>
      <c r="AU469" s="205" t="s">
        <v>86</v>
      </c>
      <c r="AV469" s="13" t="s">
        <v>86</v>
      </c>
      <c r="AW469" s="13" t="s">
        <v>37</v>
      </c>
      <c r="AX469" s="13" t="s">
        <v>76</v>
      </c>
      <c r="AY469" s="205" t="s">
        <v>148</v>
      </c>
    </row>
    <row r="470" spans="1:65" s="13" customFormat="1" ht="11.25">
      <c r="B470" s="195"/>
      <c r="C470" s="196"/>
      <c r="D470" s="188" t="s">
        <v>161</v>
      </c>
      <c r="E470" s="197" t="s">
        <v>31</v>
      </c>
      <c r="F470" s="198" t="s">
        <v>570</v>
      </c>
      <c r="G470" s="196"/>
      <c r="H470" s="199">
        <v>-2</v>
      </c>
      <c r="I470" s="200"/>
      <c r="J470" s="196"/>
      <c r="K470" s="196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161</v>
      </c>
      <c r="AU470" s="205" t="s">
        <v>86</v>
      </c>
      <c r="AV470" s="13" t="s">
        <v>86</v>
      </c>
      <c r="AW470" s="13" t="s">
        <v>37</v>
      </c>
      <c r="AX470" s="13" t="s">
        <v>76</v>
      </c>
      <c r="AY470" s="205" t="s">
        <v>148</v>
      </c>
    </row>
    <row r="471" spans="1:65" s="13" customFormat="1" ht="11.25">
      <c r="B471" s="195"/>
      <c r="C471" s="196"/>
      <c r="D471" s="188" t="s">
        <v>161</v>
      </c>
      <c r="E471" s="197" t="s">
        <v>31</v>
      </c>
      <c r="F471" s="198" t="s">
        <v>571</v>
      </c>
      <c r="G471" s="196"/>
      <c r="H471" s="199">
        <v>1.8</v>
      </c>
      <c r="I471" s="200"/>
      <c r="J471" s="196"/>
      <c r="K471" s="196"/>
      <c r="L471" s="201"/>
      <c r="M471" s="202"/>
      <c r="N471" s="203"/>
      <c r="O471" s="203"/>
      <c r="P471" s="203"/>
      <c r="Q471" s="203"/>
      <c r="R471" s="203"/>
      <c r="S471" s="203"/>
      <c r="T471" s="204"/>
      <c r="AT471" s="205" t="s">
        <v>161</v>
      </c>
      <c r="AU471" s="205" t="s">
        <v>86</v>
      </c>
      <c r="AV471" s="13" t="s">
        <v>86</v>
      </c>
      <c r="AW471" s="13" t="s">
        <v>37</v>
      </c>
      <c r="AX471" s="13" t="s">
        <v>76</v>
      </c>
      <c r="AY471" s="205" t="s">
        <v>148</v>
      </c>
    </row>
    <row r="472" spans="1:65" s="14" customFormat="1" ht="11.25">
      <c r="B472" s="206"/>
      <c r="C472" s="207"/>
      <c r="D472" s="188" t="s">
        <v>161</v>
      </c>
      <c r="E472" s="208" t="s">
        <v>31</v>
      </c>
      <c r="F472" s="209" t="s">
        <v>163</v>
      </c>
      <c r="G472" s="207"/>
      <c r="H472" s="210">
        <v>305.964</v>
      </c>
      <c r="I472" s="211"/>
      <c r="J472" s="207"/>
      <c r="K472" s="207"/>
      <c r="L472" s="212"/>
      <c r="M472" s="213"/>
      <c r="N472" s="214"/>
      <c r="O472" s="214"/>
      <c r="P472" s="214"/>
      <c r="Q472" s="214"/>
      <c r="R472" s="214"/>
      <c r="S472" s="214"/>
      <c r="T472" s="215"/>
      <c r="AT472" s="216" t="s">
        <v>161</v>
      </c>
      <c r="AU472" s="216" t="s">
        <v>86</v>
      </c>
      <c r="AV472" s="14" t="s">
        <v>155</v>
      </c>
      <c r="AW472" s="14" t="s">
        <v>37</v>
      </c>
      <c r="AX472" s="14" t="s">
        <v>84</v>
      </c>
      <c r="AY472" s="216" t="s">
        <v>148</v>
      </c>
    </row>
    <row r="473" spans="1:65" s="2" customFormat="1" ht="16.5" customHeight="1">
      <c r="A473" s="36"/>
      <c r="B473" s="37"/>
      <c r="C473" s="175" t="s">
        <v>590</v>
      </c>
      <c r="D473" s="175" t="s">
        <v>150</v>
      </c>
      <c r="E473" s="176" t="s">
        <v>591</v>
      </c>
      <c r="F473" s="177" t="s">
        <v>592</v>
      </c>
      <c r="G473" s="178" t="s">
        <v>153</v>
      </c>
      <c r="H473" s="179">
        <v>33.75</v>
      </c>
      <c r="I473" s="180"/>
      <c r="J473" s="181">
        <f>ROUND(I473*H473,2)</f>
        <v>0</v>
      </c>
      <c r="K473" s="177" t="s">
        <v>154</v>
      </c>
      <c r="L473" s="41"/>
      <c r="M473" s="182" t="s">
        <v>31</v>
      </c>
      <c r="N473" s="183" t="s">
        <v>47</v>
      </c>
      <c r="O473" s="66"/>
      <c r="P473" s="184">
        <f>O473*H473</f>
        <v>0</v>
      </c>
      <c r="Q473" s="184">
        <v>9.0000000000000006E-5</v>
      </c>
      <c r="R473" s="184">
        <f>Q473*H473</f>
        <v>3.0375000000000003E-3</v>
      </c>
      <c r="S473" s="184">
        <v>6.0000000000000002E-5</v>
      </c>
      <c r="T473" s="185">
        <f>S473*H473</f>
        <v>2.0249999999999999E-3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86" t="s">
        <v>155</v>
      </c>
      <c r="AT473" s="186" t="s">
        <v>150</v>
      </c>
      <c r="AU473" s="186" t="s">
        <v>86</v>
      </c>
      <c r="AY473" s="19" t="s">
        <v>148</v>
      </c>
      <c r="BE473" s="187">
        <f>IF(N473="základní",J473,0)</f>
        <v>0</v>
      </c>
      <c r="BF473" s="187">
        <f>IF(N473="snížená",J473,0)</f>
        <v>0</v>
      </c>
      <c r="BG473" s="187">
        <f>IF(N473="zákl. přenesená",J473,0)</f>
        <v>0</v>
      </c>
      <c r="BH473" s="187">
        <f>IF(N473="sníž. přenesená",J473,0)</f>
        <v>0</v>
      </c>
      <c r="BI473" s="187">
        <f>IF(N473="nulová",J473,0)</f>
        <v>0</v>
      </c>
      <c r="BJ473" s="19" t="s">
        <v>84</v>
      </c>
      <c r="BK473" s="187">
        <f>ROUND(I473*H473,2)</f>
        <v>0</v>
      </c>
      <c r="BL473" s="19" t="s">
        <v>155</v>
      </c>
      <c r="BM473" s="186" t="s">
        <v>593</v>
      </c>
    </row>
    <row r="474" spans="1:65" s="2" customFormat="1" ht="11.25">
      <c r="A474" s="36"/>
      <c r="B474" s="37"/>
      <c r="C474" s="38"/>
      <c r="D474" s="188" t="s">
        <v>157</v>
      </c>
      <c r="E474" s="38"/>
      <c r="F474" s="189" t="s">
        <v>594</v>
      </c>
      <c r="G474" s="38"/>
      <c r="H474" s="38"/>
      <c r="I474" s="190"/>
      <c r="J474" s="38"/>
      <c r="K474" s="38"/>
      <c r="L474" s="41"/>
      <c r="M474" s="191"/>
      <c r="N474" s="192"/>
      <c r="O474" s="66"/>
      <c r="P474" s="66"/>
      <c r="Q474" s="66"/>
      <c r="R474" s="66"/>
      <c r="S474" s="66"/>
      <c r="T474" s="67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T474" s="19" t="s">
        <v>157</v>
      </c>
      <c r="AU474" s="19" t="s">
        <v>86</v>
      </c>
    </row>
    <row r="475" spans="1:65" s="2" customFormat="1" ht="11.25">
      <c r="A475" s="36"/>
      <c r="B475" s="37"/>
      <c r="C475" s="38"/>
      <c r="D475" s="193" t="s">
        <v>159</v>
      </c>
      <c r="E475" s="38"/>
      <c r="F475" s="194" t="s">
        <v>595</v>
      </c>
      <c r="G475" s="38"/>
      <c r="H475" s="38"/>
      <c r="I475" s="190"/>
      <c r="J475" s="38"/>
      <c r="K475" s="38"/>
      <c r="L475" s="41"/>
      <c r="M475" s="191"/>
      <c r="N475" s="192"/>
      <c r="O475" s="66"/>
      <c r="P475" s="66"/>
      <c r="Q475" s="66"/>
      <c r="R475" s="66"/>
      <c r="S475" s="66"/>
      <c r="T475" s="67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9" t="s">
        <v>159</v>
      </c>
      <c r="AU475" s="19" t="s">
        <v>86</v>
      </c>
    </row>
    <row r="476" spans="1:65" s="13" customFormat="1" ht="11.25">
      <c r="B476" s="195"/>
      <c r="C476" s="196"/>
      <c r="D476" s="188" t="s">
        <v>161</v>
      </c>
      <c r="E476" s="197" t="s">
        <v>31</v>
      </c>
      <c r="F476" s="198" t="s">
        <v>596</v>
      </c>
      <c r="G476" s="196"/>
      <c r="H476" s="199">
        <v>5</v>
      </c>
      <c r="I476" s="200"/>
      <c r="J476" s="196"/>
      <c r="K476" s="196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161</v>
      </c>
      <c r="AU476" s="205" t="s">
        <v>86</v>
      </c>
      <c r="AV476" s="13" t="s">
        <v>86</v>
      </c>
      <c r="AW476" s="13" t="s">
        <v>37</v>
      </c>
      <c r="AX476" s="13" t="s">
        <v>76</v>
      </c>
      <c r="AY476" s="205" t="s">
        <v>148</v>
      </c>
    </row>
    <row r="477" spans="1:65" s="13" customFormat="1" ht="11.25">
      <c r="B477" s="195"/>
      <c r="C477" s="196"/>
      <c r="D477" s="188" t="s">
        <v>161</v>
      </c>
      <c r="E477" s="197" t="s">
        <v>31</v>
      </c>
      <c r="F477" s="198" t="s">
        <v>597</v>
      </c>
      <c r="G477" s="196"/>
      <c r="H477" s="199">
        <v>4</v>
      </c>
      <c r="I477" s="200"/>
      <c r="J477" s="196"/>
      <c r="K477" s="196"/>
      <c r="L477" s="201"/>
      <c r="M477" s="202"/>
      <c r="N477" s="203"/>
      <c r="O477" s="203"/>
      <c r="P477" s="203"/>
      <c r="Q477" s="203"/>
      <c r="R477" s="203"/>
      <c r="S477" s="203"/>
      <c r="T477" s="204"/>
      <c r="AT477" s="205" t="s">
        <v>161</v>
      </c>
      <c r="AU477" s="205" t="s">
        <v>86</v>
      </c>
      <c r="AV477" s="13" t="s">
        <v>86</v>
      </c>
      <c r="AW477" s="13" t="s">
        <v>37</v>
      </c>
      <c r="AX477" s="13" t="s">
        <v>76</v>
      </c>
      <c r="AY477" s="205" t="s">
        <v>148</v>
      </c>
    </row>
    <row r="478" spans="1:65" s="13" customFormat="1" ht="11.25">
      <c r="B478" s="195"/>
      <c r="C478" s="196"/>
      <c r="D478" s="188" t="s">
        <v>161</v>
      </c>
      <c r="E478" s="197" t="s">
        <v>31</v>
      </c>
      <c r="F478" s="198" t="s">
        <v>598</v>
      </c>
      <c r="G478" s="196"/>
      <c r="H478" s="199">
        <v>24.75</v>
      </c>
      <c r="I478" s="200"/>
      <c r="J478" s="196"/>
      <c r="K478" s="196"/>
      <c r="L478" s="201"/>
      <c r="M478" s="202"/>
      <c r="N478" s="203"/>
      <c r="O478" s="203"/>
      <c r="P478" s="203"/>
      <c r="Q478" s="203"/>
      <c r="R478" s="203"/>
      <c r="S478" s="203"/>
      <c r="T478" s="204"/>
      <c r="AT478" s="205" t="s">
        <v>161</v>
      </c>
      <c r="AU478" s="205" t="s">
        <v>86</v>
      </c>
      <c r="AV478" s="13" t="s">
        <v>86</v>
      </c>
      <c r="AW478" s="13" t="s">
        <v>37</v>
      </c>
      <c r="AX478" s="13" t="s">
        <v>76</v>
      </c>
      <c r="AY478" s="205" t="s">
        <v>148</v>
      </c>
    </row>
    <row r="479" spans="1:65" s="14" customFormat="1" ht="11.25">
      <c r="B479" s="206"/>
      <c r="C479" s="207"/>
      <c r="D479" s="188" t="s">
        <v>161</v>
      </c>
      <c r="E479" s="208" t="s">
        <v>31</v>
      </c>
      <c r="F479" s="209" t="s">
        <v>163</v>
      </c>
      <c r="G479" s="207"/>
      <c r="H479" s="210">
        <v>33.75</v>
      </c>
      <c r="I479" s="211"/>
      <c r="J479" s="207"/>
      <c r="K479" s="207"/>
      <c r="L479" s="212"/>
      <c r="M479" s="213"/>
      <c r="N479" s="214"/>
      <c r="O479" s="214"/>
      <c r="P479" s="214"/>
      <c r="Q479" s="214"/>
      <c r="R479" s="214"/>
      <c r="S479" s="214"/>
      <c r="T479" s="215"/>
      <c r="AT479" s="216" t="s">
        <v>161</v>
      </c>
      <c r="AU479" s="216" t="s">
        <v>86</v>
      </c>
      <c r="AV479" s="14" t="s">
        <v>155</v>
      </c>
      <c r="AW479" s="14" t="s">
        <v>37</v>
      </c>
      <c r="AX479" s="14" t="s">
        <v>84</v>
      </c>
      <c r="AY479" s="216" t="s">
        <v>148</v>
      </c>
    </row>
    <row r="480" spans="1:65" s="2" customFormat="1" ht="16.5" customHeight="1">
      <c r="A480" s="36"/>
      <c r="B480" s="37"/>
      <c r="C480" s="175" t="s">
        <v>599</v>
      </c>
      <c r="D480" s="175" t="s">
        <v>150</v>
      </c>
      <c r="E480" s="176" t="s">
        <v>600</v>
      </c>
      <c r="F480" s="177" t="s">
        <v>601</v>
      </c>
      <c r="G480" s="178" t="s">
        <v>153</v>
      </c>
      <c r="H480" s="179">
        <v>71.02</v>
      </c>
      <c r="I480" s="180"/>
      <c r="J480" s="181">
        <f>ROUND(I480*H480,2)</f>
        <v>0</v>
      </c>
      <c r="K480" s="177" t="s">
        <v>154</v>
      </c>
      <c r="L480" s="41"/>
      <c r="M480" s="182" t="s">
        <v>31</v>
      </c>
      <c r="N480" s="183" t="s">
        <v>47</v>
      </c>
      <c r="O480" s="66"/>
      <c r="P480" s="184">
        <f>O480*H480</f>
        <v>0</v>
      </c>
      <c r="Q480" s="184">
        <v>1.9300000000000001E-3</v>
      </c>
      <c r="R480" s="184">
        <f>Q480*H480</f>
        <v>0.13706859999999998</v>
      </c>
      <c r="S480" s="184">
        <v>0</v>
      </c>
      <c r="T480" s="185">
        <f>S480*H480</f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186" t="s">
        <v>155</v>
      </c>
      <c r="AT480" s="186" t="s">
        <v>150</v>
      </c>
      <c r="AU480" s="186" t="s">
        <v>86</v>
      </c>
      <c r="AY480" s="19" t="s">
        <v>148</v>
      </c>
      <c r="BE480" s="187">
        <f>IF(N480="základní",J480,0)</f>
        <v>0</v>
      </c>
      <c r="BF480" s="187">
        <f>IF(N480="snížená",J480,0)</f>
        <v>0</v>
      </c>
      <c r="BG480" s="187">
        <f>IF(N480="zákl. přenesená",J480,0)</f>
        <v>0</v>
      </c>
      <c r="BH480" s="187">
        <f>IF(N480="sníž. přenesená",J480,0)</f>
        <v>0</v>
      </c>
      <c r="BI480" s="187">
        <f>IF(N480="nulová",J480,0)</f>
        <v>0</v>
      </c>
      <c r="BJ480" s="19" t="s">
        <v>84</v>
      </c>
      <c r="BK480" s="187">
        <f>ROUND(I480*H480,2)</f>
        <v>0</v>
      </c>
      <c r="BL480" s="19" t="s">
        <v>155</v>
      </c>
      <c r="BM480" s="186" t="s">
        <v>602</v>
      </c>
    </row>
    <row r="481" spans="1:65" s="2" customFormat="1" ht="11.25">
      <c r="A481" s="36"/>
      <c r="B481" s="37"/>
      <c r="C481" s="38"/>
      <c r="D481" s="188" t="s">
        <v>157</v>
      </c>
      <c r="E481" s="38"/>
      <c r="F481" s="189" t="s">
        <v>603</v>
      </c>
      <c r="G481" s="38"/>
      <c r="H481" s="38"/>
      <c r="I481" s="190"/>
      <c r="J481" s="38"/>
      <c r="K481" s="38"/>
      <c r="L481" s="41"/>
      <c r="M481" s="191"/>
      <c r="N481" s="192"/>
      <c r="O481" s="66"/>
      <c r="P481" s="66"/>
      <c r="Q481" s="66"/>
      <c r="R481" s="66"/>
      <c r="S481" s="66"/>
      <c r="T481" s="67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T481" s="19" t="s">
        <v>157</v>
      </c>
      <c r="AU481" s="19" t="s">
        <v>86</v>
      </c>
    </row>
    <row r="482" spans="1:65" s="2" customFormat="1" ht="11.25">
      <c r="A482" s="36"/>
      <c r="B482" s="37"/>
      <c r="C482" s="38"/>
      <c r="D482" s="193" t="s">
        <v>159</v>
      </c>
      <c r="E482" s="38"/>
      <c r="F482" s="194" t="s">
        <v>604</v>
      </c>
      <c r="G482" s="38"/>
      <c r="H482" s="38"/>
      <c r="I482" s="190"/>
      <c r="J482" s="38"/>
      <c r="K482" s="38"/>
      <c r="L482" s="41"/>
      <c r="M482" s="191"/>
      <c r="N482" s="192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159</v>
      </c>
      <c r="AU482" s="19" t="s">
        <v>86</v>
      </c>
    </row>
    <row r="483" spans="1:65" s="13" customFormat="1" ht="11.25">
      <c r="B483" s="195"/>
      <c r="C483" s="196"/>
      <c r="D483" s="188" t="s">
        <v>161</v>
      </c>
      <c r="E483" s="197" t="s">
        <v>31</v>
      </c>
      <c r="F483" s="198" t="s">
        <v>605</v>
      </c>
      <c r="G483" s="196"/>
      <c r="H483" s="199">
        <v>71.02</v>
      </c>
      <c r="I483" s="200"/>
      <c r="J483" s="196"/>
      <c r="K483" s="196"/>
      <c r="L483" s="201"/>
      <c r="M483" s="202"/>
      <c r="N483" s="203"/>
      <c r="O483" s="203"/>
      <c r="P483" s="203"/>
      <c r="Q483" s="203"/>
      <c r="R483" s="203"/>
      <c r="S483" s="203"/>
      <c r="T483" s="204"/>
      <c r="AT483" s="205" t="s">
        <v>161</v>
      </c>
      <c r="AU483" s="205" t="s">
        <v>86</v>
      </c>
      <c r="AV483" s="13" t="s">
        <v>86</v>
      </c>
      <c r="AW483" s="13" t="s">
        <v>37</v>
      </c>
      <c r="AX483" s="13" t="s">
        <v>76</v>
      </c>
      <c r="AY483" s="205" t="s">
        <v>148</v>
      </c>
    </row>
    <row r="484" spans="1:65" s="14" customFormat="1" ht="11.25">
      <c r="B484" s="206"/>
      <c r="C484" s="207"/>
      <c r="D484" s="188" t="s">
        <v>161</v>
      </c>
      <c r="E484" s="208" t="s">
        <v>31</v>
      </c>
      <c r="F484" s="209" t="s">
        <v>163</v>
      </c>
      <c r="G484" s="207"/>
      <c r="H484" s="210">
        <v>71.02</v>
      </c>
      <c r="I484" s="211"/>
      <c r="J484" s="207"/>
      <c r="K484" s="207"/>
      <c r="L484" s="212"/>
      <c r="M484" s="213"/>
      <c r="N484" s="214"/>
      <c r="O484" s="214"/>
      <c r="P484" s="214"/>
      <c r="Q484" s="214"/>
      <c r="R484" s="214"/>
      <c r="S484" s="214"/>
      <c r="T484" s="215"/>
      <c r="AT484" s="216" t="s">
        <v>161</v>
      </c>
      <c r="AU484" s="216" t="s">
        <v>86</v>
      </c>
      <c r="AV484" s="14" t="s">
        <v>155</v>
      </c>
      <c r="AW484" s="14" t="s">
        <v>37</v>
      </c>
      <c r="AX484" s="14" t="s">
        <v>84</v>
      </c>
      <c r="AY484" s="216" t="s">
        <v>148</v>
      </c>
    </row>
    <row r="485" spans="1:65" s="2" customFormat="1" ht="16.5" customHeight="1">
      <c r="A485" s="36"/>
      <c r="B485" s="37"/>
      <c r="C485" s="175" t="s">
        <v>606</v>
      </c>
      <c r="D485" s="175" t="s">
        <v>150</v>
      </c>
      <c r="E485" s="176" t="s">
        <v>607</v>
      </c>
      <c r="F485" s="177" t="s">
        <v>608</v>
      </c>
      <c r="G485" s="178" t="s">
        <v>153</v>
      </c>
      <c r="H485" s="179">
        <v>153.506</v>
      </c>
      <c r="I485" s="180"/>
      <c r="J485" s="181">
        <f>ROUND(I485*H485,2)</f>
        <v>0</v>
      </c>
      <c r="K485" s="177" t="s">
        <v>154</v>
      </c>
      <c r="L485" s="41"/>
      <c r="M485" s="182" t="s">
        <v>31</v>
      </c>
      <c r="N485" s="183" t="s">
        <v>47</v>
      </c>
      <c r="O485" s="66"/>
      <c r="P485" s="184">
        <f>O485*H485</f>
        <v>0</v>
      </c>
      <c r="Q485" s="184">
        <v>1.4E-3</v>
      </c>
      <c r="R485" s="184">
        <f>Q485*H485</f>
        <v>0.2149084</v>
      </c>
      <c r="S485" s="184">
        <v>0</v>
      </c>
      <c r="T485" s="185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186" t="s">
        <v>155</v>
      </c>
      <c r="AT485" s="186" t="s">
        <v>150</v>
      </c>
      <c r="AU485" s="186" t="s">
        <v>86</v>
      </c>
      <c r="AY485" s="19" t="s">
        <v>148</v>
      </c>
      <c r="BE485" s="187">
        <f>IF(N485="základní",J485,0)</f>
        <v>0</v>
      </c>
      <c r="BF485" s="187">
        <f>IF(N485="snížená",J485,0)</f>
        <v>0</v>
      </c>
      <c r="BG485" s="187">
        <f>IF(N485="zákl. přenesená",J485,0)</f>
        <v>0</v>
      </c>
      <c r="BH485" s="187">
        <f>IF(N485="sníž. přenesená",J485,0)</f>
        <v>0</v>
      </c>
      <c r="BI485" s="187">
        <f>IF(N485="nulová",J485,0)</f>
        <v>0</v>
      </c>
      <c r="BJ485" s="19" t="s">
        <v>84</v>
      </c>
      <c r="BK485" s="187">
        <f>ROUND(I485*H485,2)</f>
        <v>0</v>
      </c>
      <c r="BL485" s="19" t="s">
        <v>155</v>
      </c>
      <c r="BM485" s="186" t="s">
        <v>609</v>
      </c>
    </row>
    <row r="486" spans="1:65" s="2" customFormat="1" ht="11.25">
      <c r="A486" s="36"/>
      <c r="B486" s="37"/>
      <c r="C486" s="38"/>
      <c r="D486" s="188" t="s">
        <v>157</v>
      </c>
      <c r="E486" s="38"/>
      <c r="F486" s="189" t="s">
        <v>610</v>
      </c>
      <c r="G486" s="38"/>
      <c r="H486" s="38"/>
      <c r="I486" s="190"/>
      <c r="J486" s="38"/>
      <c r="K486" s="38"/>
      <c r="L486" s="41"/>
      <c r="M486" s="191"/>
      <c r="N486" s="192"/>
      <c r="O486" s="66"/>
      <c r="P486" s="66"/>
      <c r="Q486" s="66"/>
      <c r="R486" s="66"/>
      <c r="S486" s="66"/>
      <c r="T486" s="67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19" t="s">
        <v>157</v>
      </c>
      <c r="AU486" s="19" t="s">
        <v>86</v>
      </c>
    </row>
    <row r="487" spans="1:65" s="2" customFormat="1" ht="11.25">
      <c r="A487" s="36"/>
      <c r="B487" s="37"/>
      <c r="C487" s="38"/>
      <c r="D487" s="193" t="s">
        <v>159</v>
      </c>
      <c r="E487" s="38"/>
      <c r="F487" s="194" t="s">
        <v>611</v>
      </c>
      <c r="G487" s="38"/>
      <c r="H487" s="38"/>
      <c r="I487" s="190"/>
      <c r="J487" s="38"/>
      <c r="K487" s="38"/>
      <c r="L487" s="41"/>
      <c r="M487" s="191"/>
      <c r="N487" s="192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9" t="s">
        <v>159</v>
      </c>
      <c r="AU487" s="19" t="s">
        <v>86</v>
      </c>
    </row>
    <row r="488" spans="1:65" s="13" customFormat="1" ht="11.25">
      <c r="B488" s="195"/>
      <c r="C488" s="196"/>
      <c r="D488" s="188" t="s">
        <v>161</v>
      </c>
      <c r="E488" s="197" t="s">
        <v>31</v>
      </c>
      <c r="F488" s="198" t="s">
        <v>612</v>
      </c>
      <c r="G488" s="196"/>
      <c r="H488" s="199">
        <v>175.006</v>
      </c>
      <c r="I488" s="200"/>
      <c r="J488" s="196"/>
      <c r="K488" s="196"/>
      <c r="L488" s="201"/>
      <c r="M488" s="202"/>
      <c r="N488" s="203"/>
      <c r="O488" s="203"/>
      <c r="P488" s="203"/>
      <c r="Q488" s="203"/>
      <c r="R488" s="203"/>
      <c r="S488" s="203"/>
      <c r="T488" s="204"/>
      <c r="AT488" s="205" t="s">
        <v>161</v>
      </c>
      <c r="AU488" s="205" t="s">
        <v>86</v>
      </c>
      <c r="AV488" s="13" t="s">
        <v>86</v>
      </c>
      <c r="AW488" s="13" t="s">
        <v>37</v>
      </c>
      <c r="AX488" s="13" t="s">
        <v>76</v>
      </c>
      <c r="AY488" s="205" t="s">
        <v>148</v>
      </c>
    </row>
    <row r="489" spans="1:65" s="13" customFormat="1" ht="11.25">
      <c r="B489" s="195"/>
      <c r="C489" s="196"/>
      <c r="D489" s="188" t="s">
        <v>161</v>
      </c>
      <c r="E489" s="197" t="s">
        <v>31</v>
      </c>
      <c r="F489" s="198" t="s">
        <v>397</v>
      </c>
      <c r="G489" s="196"/>
      <c r="H489" s="199">
        <v>-24.75</v>
      </c>
      <c r="I489" s="200"/>
      <c r="J489" s="196"/>
      <c r="K489" s="196"/>
      <c r="L489" s="201"/>
      <c r="M489" s="202"/>
      <c r="N489" s="203"/>
      <c r="O489" s="203"/>
      <c r="P489" s="203"/>
      <c r="Q489" s="203"/>
      <c r="R489" s="203"/>
      <c r="S489" s="203"/>
      <c r="T489" s="204"/>
      <c r="AT489" s="205" t="s">
        <v>161</v>
      </c>
      <c r="AU489" s="205" t="s">
        <v>86</v>
      </c>
      <c r="AV489" s="13" t="s">
        <v>86</v>
      </c>
      <c r="AW489" s="13" t="s">
        <v>37</v>
      </c>
      <c r="AX489" s="13" t="s">
        <v>76</v>
      </c>
      <c r="AY489" s="205" t="s">
        <v>148</v>
      </c>
    </row>
    <row r="490" spans="1:65" s="13" customFormat="1" ht="11.25">
      <c r="B490" s="195"/>
      <c r="C490" s="196"/>
      <c r="D490" s="188" t="s">
        <v>161</v>
      </c>
      <c r="E490" s="197" t="s">
        <v>31</v>
      </c>
      <c r="F490" s="198" t="s">
        <v>613</v>
      </c>
      <c r="G490" s="196"/>
      <c r="H490" s="199">
        <v>7.05</v>
      </c>
      <c r="I490" s="200"/>
      <c r="J490" s="196"/>
      <c r="K490" s="196"/>
      <c r="L490" s="201"/>
      <c r="M490" s="202"/>
      <c r="N490" s="203"/>
      <c r="O490" s="203"/>
      <c r="P490" s="203"/>
      <c r="Q490" s="203"/>
      <c r="R490" s="203"/>
      <c r="S490" s="203"/>
      <c r="T490" s="204"/>
      <c r="AT490" s="205" t="s">
        <v>161</v>
      </c>
      <c r="AU490" s="205" t="s">
        <v>86</v>
      </c>
      <c r="AV490" s="13" t="s">
        <v>86</v>
      </c>
      <c r="AW490" s="13" t="s">
        <v>37</v>
      </c>
      <c r="AX490" s="13" t="s">
        <v>76</v>
      </c>
      <c r="AY490" s="205" t="s">
        <v>148</v>
      </c>
    </row>
    <row r="491" spans="1:65" s="13" customFormat="1" ht="11.25">
      <c r="B491" s="195"/>
      <c r="C491" s="196"/>
      <c r="D491" s="188" t="s">
        <v>161</v>
      </c>
      <c r="E491" s="197" t="s">
        <v>31</v>
      </c>
      <c r="F491" s="198" t="s">
        <v>398</v>
      </c>
      <c r="G491" s="196"/>
      <c r="H491" s="199">
        <v>-5</v>
      </c>
      <c r="I491" s="200"/>
      <c r="J491" s="196"/>
      <c r="K491" s="196"/>
      <c r="L491" s="201"/>
      <c r="M491" s="202"/>
      <c r="N491" s="203"/>
      <c r="O491" s="203"/>
      <c r="P491" s="203"/>
      <c r="Q491" s="203"/>
      <c r="R491" s="203"/>
      <c r="S491" s="203"/>
      <c r="T491" s="204"/>
      <c r="AT491" s="205" t="s">
        <v>161</v>
      </c>
      <c r="AU491" s="205" t="s">
        <v>86</v>
      </c>
      <c r="AV491" s="13" t="s">
        <v>86</v>
      </c>
      <c r="AW491" s="13" t="s">
        <v>37</v>
      </c>
      <c r="AX491" s="13" t="s">
        <v>76</v>
      </c>
      <c r="AY491" s="205" t="s">
        <v>148</v>
      </c>
    </row>
    <row r="492" spans="1:65" s="13" customFormat="1" ht="11.25">
      <c r="B492" s="195"/>
      <c r="C492" s="196"/>
      <c r="D492" s="188" t="s">
        <v>161</v>
      </c>
      <c r="E492" s="197" t="s">
        <v>31</v>
      </c>
      <c r="F492" s="198" t="s">
        <v>614</v>
      </c>
      <c r="G492" s="196"/>
      <c r="H492" s="199">
        <v>2.8</v>
      </c>
      <c r="I492" s="200"/>
      <c r="J492" s="196"/>
      <c r="K492" s="196"/>
      <c r="L492" s="201"/>
      <c r="M492" s="202"/>
      <c r="N492" s="203"/>
      <c r="O492" s="203"/>
      <c r="P492" s="203"/>
      <c r="Q492" s="203"/>
      <c r="R492" s="203"/>
      <c r="S492" s="203"/>
      <c r="T492" s="204"/>
      <c r="AT492" s="205" t="s">
        <v>161</v>
      </c>
      <c r="AU492" s="205" t="s">
        <v>86</v>
      </c>
      <c r="AV492" s="13" t="s">
        <v>86</v>
      </c>
      <c r="AW492" s="13" t="s">
        <v>37</v>
      </c>
      <c r="AX492" s="13" t="s">
        <v>76</v>
      </c>
      <c r="AY492" s="205" t="s">
        <v>148</v>
      </c>
    </row>
    <row r="493" spans="1:65" s="13" customFormat="1" ht="11.25">
      <c r="B493" s="195"/>
      <c r="C493" s="196"/>
      <c r="D493" s="188" t="s">
        <v>161</v>
      </c>
      <c r="E493" s="197" t="s">
        <v>31</v>
      </c>
      <c r="F493" s="198" t="s">
        <v>399</v>
      </c>
      <c r="G493" s="196"/>
      <c r="H493" s="199">
        <v>-4</v>
      </c>
      <c r="I493" s="200"/>
      <c r="J493" s="196"/>
      <c r="K493" s="196"/>
      <c r="L493" s="201"/>
      <c r="M493" s="202"/>
      <c r="N493" s="203"/>
      <c r="O493" s="203"/>
      <c r="P493" s="203"/>
      <c r="Q493" s="203"/>
      <c r="R493" s="203"/>
      <c r="S493" s="203"/>
      <c r="T493" s="204"/>
      <c r="AT493" s="205" t="s">
        <v>161</v>
      </c>
      <c r="AU493" s="205" t="s">
        <v>86</v>
      </c>
      <c r="AV493" s="13" t="s">
        <v>86</v>
      </c>
      <c r="AW493" s="13" t="s">
        <v>37</v>
      </c>
      <c r="AX493" s="13" t="s">
        <v>76</v>
      </c>
      <c r="AY493" s="205" t="s">
        <v>148</v>
      </c>
    </row>
    <row r="494" spans="1:65" s="13" customFormat="1" ht="11.25">
      <c r="B494" s="195"/>
      <c r="C494" s="196"/>
      <c r="D494" s="188" t="s">
        <v>161</v>
      </c>
      <c r="E494" s="197" t="s">
        <v>31</v>
      </c>
      <c r="F494" s="198" t="s">
        <v>615</v>
      </c>
      <c r="G494" s="196"/>
      <c r="H494" s="199">
        <v>2.4</v>
      </c>
      <c r="I494" s="200"/>
      <c r="J494" s="196"/>
      <c r="K494" s="196"/>
      <c r="L494" s="201"/>
      <c r="M494" s="202"/>
      <c r="N494" s="203"/>
      <c r="O494" s="203"/>
      <c r="P494" s="203"/>
      <c r="Q494" s="203"/>
      <c r="R494" s="203"/>
      <c r="S494" s="203"/>
      <c r="T494" s="204"/>
      <c r="AT494" s="205" t="s">
        <v>161</v>
      </c>
      <c r="AU494" s="205" t="s">
        <v>86</v>
      </c>
      <c r="AV494" s="13" t="s">
        <v>86</v>
      </c>
      <c r="AW494" s="13" t="s">
        <v>37</v>
      </c>
      <c r="AX494" s="13" t="s">
        <v>76</v>
      </c>
      <c r="AY494" s="205" t="s">
        <v>148</v>
      </c>
    </row>
    <row r="495" spans="1:65" s="14" customFormat="1" ht="11.25">
      <c r="B495" s="206"/>
      <c r="C495" s="207"/>
      <c r="D495" s="188" t="s">
        <v>161</v>
      </c>
      <c r="E495" s="208" t="s">
        <v>31</v>
      </c>
      <c r="F495" s="209" t="s">
        <v>163</v>
      </c>
      <c r="G495" s="207"/>
      <c r="H495" s="210">
        <v>153.50600000000003</v>
      </c>
      <c r="I495" s="211"/>
      <c r="J495" s="207"/>
      <c r="K495" s="207"/>
      <c r="L495" s="212"/>
      <c r="M495" s="213"/>
      <c r="N495" s="214"/>
      <c r="O495" s="214"/>
      <c r="P495" s="214"/>
      <c r="Q495" s="214"/>
      <c r="R495" s="214"/>
      <c r="S495" s="214"/>
      <c r="T495" s="215"/>
      <c r="AT495" s="216" t="s">
        <v>161</v>
      </c>
      <c r="AU495" s="216" t="s">
        <v>86</v>
      </c>
      <c r="AV495" s="14" t="s">
        <v>155</v>
      </c>
      <c r="AW495" s="14" t="s">
        <v>37</v>
      </c>
      <c r="AX495" s="14" t="s">
        <v>84</v>
      </c>
      <c r="AY495" s="216" t="s">
        <v>148</v>
      </c>
    </row>
    <row r="496" spans="1:65" s="2" customFormat="1" ht="16.5" customHeight="1">
      <c r="A496" s="36"/>
      <c r="B496" s="37"/>
      <c r="C496" s="175" t="s">
        <v>616</v>
      </c>
      <c r="D496" s="175" t="s">
        <v>150</v>
      </c>
      <c r="E496" s="176" t="s">
        <v>617</v>
      </c>
      <c r="F496" s="177" t="s">
        <v>618</v>
      </c>
      <c r="G496" s="178" t="s">
        <v>153</v>
      </c>
      <c r="H496" s="179">
        <v>25.26</v>
      </c>
      <c r="I496" s="180"/>
      <c r="J496" s="181">
        <f>ROUND(I496*H496,2)</f>
        <v>0</v>
      </c>
      <c r="K496" s="177" t="s">
        <v>154</v>
      </c>
      <c r="L496" s="41"/>
      <c r="M496" s="182" t="s">
        <v>31</v>
      </c>
      <c r="N496" s="183" t="s">
        <v>47</v>
      </c>
      <c r="O496" s="66"/>
      <c r="P496" s="184">
        <f>O496*H496</f>
        <v>0</v>
      </c>
      <c r="Q496" s="184">
        <v>2.2000000000000001E-4</v>
      </c>
      <c r="R496" s="184">
        <f>Q496*H496</f>
        <v>5.5572000000000009E-3</v>
      </c>
      <c r="S496" s="184">
        <v>0</v>
      </c>
      <c r="T496" s="185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6" t="s">
        <v>155</v>
      </c>
      <c r="AT496" s="186" t="s">
        <v>150</v>
      </c>
      <c r="AU496" s="186" t="s">
        <v>86</v>
      </c>
      <c r="AY496" s="19" t="s">
        <v>148</v>
      </c>
      <c r="BE496" s="187">
        <f>IF(N496="základní",J496,0)</f>
        <v>0</v>
      </c>
      <c r="BF496" s="187">
        <f>IF(N496="snížená",J496,0)</f>
        <v>0</v>
      </c>
      <c r="BG496" s="187">
        <f>IF(N496="zákl. přenesená",J496,0)</f>
        <v>0</v>
      </c>
      <c r="BH496" s="187">
        <f>IF(N496="sníž. přenesená",J496,0)</f>
        <v>0</v>
      </c>
      <c r="BI496" s="187">
        <f>IF(N496="nulová",J496,0)</f>
        <v>0</v>
      </c>
      <c r="BJ496" s="19" t="s">
        <v>84</v>
      </c>
      <c r="BK496" s="187">
        <f>ROUND(I496*H496,2)</f>
        <v>0</v>
      </c>
      <c r="BL496" s="19" t="s">
        <v>155</v>
      </c>
      <c r="BM496" s="186" t="s">
        <v>619</v>
      </c>
    </row>
    <row r="497" spans="1:65" s="2" customFormat="1" ht="11.25">
      <c r="A497" s="36"/>
      <c r="B497" s="37"/>
      <c r="C497" s="38"/>
      <c r="D497" s="188" t="s">
        <v>157</v>
      </c>
      <c r="E497" s="38"/>
      <c r="F497" s="189" t="s">
        <v>620</v>
      </c>
      <c r="G497" s="38"/>
      <c r="H497" s="38"/>
      <c r="I497" s="190"/>
      <c r="J497" s="38"/>
      <c r="K497" s="38"/>
      <c r="L497" s="41"/>
      <c r="M497" s="191"/>
      <c r="N497" s="192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9" t="s">
        <v>157</v>
      </c>
      <c r="AU497" s="19" t="s">
        <v>86</v>
      </c>
    </row>
    <row r="498" spans="1:65" s="2" customFormat="1" ht="11.25">
      <c r="A498" s="36"/>
      <c r="B498" s="37"/>
      <c r="C498" s="38"/>
      <c r="D498" s="193" t="s">
        <v>159</v>
      </c>
      <c r="E498" s="38"/>
      <c r="F498" s="194" t="s">
        <v>621</v>
      </c>
      <c r="G498" s="38"/>
      <c r="H498" s="38"/>
      <c r="I498" s="190"/>
      <c r="J498" s="38"/>
      <c r="K498" s="38"/>
      <c r="L498" s="41"/>
      <c r="M498" s="191"/>
      <c r="N498" s="192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9" t="s">
        <v>159</v>
      </c>
      <c r="AU498" s="19" t="s">
        <v>86</v>
      </c>
    </row>
    <row r="499" spans="1:65" s="13" customFormat="1" ht="11.25">
      <c r="B499" s="195"/>
      <c r="C499" s="196"/>
      <c r="D499" s="188" t="s">
        <v>161</v>
      </c>
      <c r="E499" s="197" t="s">
        <v>31</v>
      </c>
      <c r="F499" s="198" t="s">
        <v>622</v>
      </c>
      <c r="G499" s="196"/>
      <c r="H499" s="199">
        <v>6.76</v>
      </c>
      <c r="I499" s="200"/>
      <c r="J499" s="196"/>
      <c r="K499" s="196"/>
      <c r="L499" s="201"/>
      <c r="M499" s="202"/>
      <c r="N499" s="203"/>
      <c r="O499" s="203"/>
      <c r="P499" s="203"/>
      <c r="Q499" s="203"/>
      <c r="R499" s="203"/>
      <c r="S499" s="203"/>
      <c r="T499" s="204"/>
      <c r="AT499" s="205" t="s">
        <v>161</v>
      </c>
      <c r="AU499" s="205" t="s">
        <v>86</v>
      </c>
      <c r="AV499" s="13" t="s">
        <v>86</v>
      </c>
      <c r="AW499" s="13" t="s">
        <v>37</v>
      </c>
      <c r="AX499" s="13" t="s">
        <v>76</v>
      </c>
      <c r="AY499" s="205" t="s">
        <v>148</v>
      </c>
    </row>
    <row r="500" spans="1:65" s="13" customFormat="1" ht="11.25">
      <c r="B500" s="195"/>
      <c r="C500" s="196"/>
      <c r="D500" s="188" t="s">
        <v>161</v>
      </c>
      <c r="E500" s="197" t="s">
        <v>31</v>
      </c>
      <c r="F500" s="198" t="s">
        <v>623</v>
      </c>
      <c r="G500" s="196"/>
      <c r="H500" s="199">
        <v>18.5</v>
      </c>
      <c r="I500" s="200"/>
      <c r="J500" s="196"/>
      <c r="K500" s="196"/>
      <c r="L500" s="201"/>
      <c r="M500" s="202"/>
      <c r="N500" s="203"/>
      <c r="O500" s="203"/>
      <c r="P500" s="203"/>
      <c r="Q500" s="203"/>
      <c r="R500" s="203"/>
      <c r="S500" s="203"/>
      <c r="T500" s="204"/>
      <c r="AT500" s="205" t="s">
        <v>161</v>
      </c>
      <c r="AU500" s="205" t="s">
        <v>86</v>
      </c>
      <c r="AV500" s="13" t="s">
        <v>86</v>
      </c>
      <c r="AW500" s="13" t="s">
        <v>37</v>
      </c>
      <c r="AX500" s="13" t="s">
        <v>76</v>
      </c>
      <c r="AY500" s="205" t="s">
        <v>148</v>
      </c>
    </row>
    <row r="501" spans="1:65" s="14" customFormat="1" ht="11.25">
      <c r="B501" s="206"/>
      <c r="C501" s="207"/>
      <c r="D501" s="188" t="s">
        <v>161</v>
      </c>
      <c r="E501" s="208" t="s">
        <v>31</v>
      </c>
      <c r="F501" s="209" t="s">
        <v>163</v>
      </c>
      <c r="G501" s="207"/>
      <c r="H501" s="210">
        <v>25.259999999999998</v>
      </c>
      <c r="I501" s="211"/>
      <c r="J501" s="207"/>
      <c r="K501" s="207"/>
      <c r="L501" s="212"/>
      <c r="M501" s="213"/>
      <c r="N501" s="214"/>
      <c r="O501" s="214"/>
      <c r="P501" s="214"/>
      <c r="Q501" s="214"/>
      <c r="R501" s="214"/>
      <c r="S501" s="214"/>
      <c r="T501" s="215"/>
      <c r="AT501" s="216" t="s">
        <v>161</v>
      </c>
      <c r="AU501" s="216" t="s">
        <v>86</v>
      </c>
      <c r="AV501" s="14" t="s">
        <v>155</v>
      </c>
      <c r="AW501" s="14" t="s">
        <v>37</v>
      </c>
      <c r="AX501" s="14" t="s">
        <v>84</v>
      </c>
      <c r="AY501" s="216" t="s">
        <v>148</v>
      </c>
    </row>
    <row r="502" spans="1:65" s="2" customFormat="1" ht="16.5" customHeight="1">
      <c r="A502" s="36"/>
      <c r="B502" s="37"/>
      <c r="C502" s="175" t="s">
        <v>624</v>
      </c>
      <c r="D502" s="175" t="s">
        <v>150</v>
      </c>
      <c r="E502" s="176" t="s">
        <v>625</v>
      </c>
      <c r="F502" s="177" t="s">
        <v>626</v>
      </c>
      <c r="G502" s="178" t="s">
        <v>153</v>
      </c>
      <c r="H502" s="179">
        <v>234.21600000000001</v>
      </c>
      <c r="I502" s="180"/>
      <c r="J502" s="181">
        <f>ROUND(I502*H502,2)</f>
        <v>0</v>
      </c>
      <c r="K502" s="177" t="s">
        <v>154</v>
      </c>
      <c r="L502" s="41"/>
      <c r="M502" s="182" t="s">
        <v>31</v>
      </c>
      <c r="N502" s="183" t="s">
        <v>47</v>
      </c>
      <c r="O502" s="66"/>
      <c r="P502" s="184">
        <f>O502*H502</f>
        <v>0</v>
      </c>
      <c r="Q502" s="184">
        <v>1.3999999999999999E-4</v>
      </c>
      <c r="R502" s="184">
        <f>Q502*H502</f>
        <v>3.2790239999999998E-2</v>
      </c>
      <c r="S502" s="184">
        <v>0</v>
      </c>
      <c r="T502" s="185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86" t="s">
        <v>155</v>
      </c>
      <c r="AT502" s="186" t="s">
        <v>150</v>
      </c>
      <c r="AU502" s="186" t="s">
        <v>86</v>
      </c>
      <c r="AY502" s="19" t="s">
        <v>148</v>
      </c>
      <c r="BE502" s="187">
        <f>IF(N502="základní",J502,0)</f>
        <v>0</v>
      </c>
      <c r="BF502" s="187">
        <f>IF(N502="snížená",J502,0)</f>
        <v>0</v>
      </c>
      <c r="BG502" s="187">
        <f>IF(N502="zákl. přenesená",J502,0)</f>
        <v>0</v>
      </c>
      <c r="BH502" s="187">
        <f>IF(N502="sníž. přenesená",J502,0)</f>
        <v>0</v>
      </c>
      <c r="BI502" s="187">
        <f>IF(N502="nulová",J502,0)</f>
        <v>0</v>
      </c>
      <c r="BJ502" s="19" t="s">
        <v>84</v>
      </c>
      <c r="BK502" s="187">
        <f>ROUND(I502*H502,2)</f>
        <v>0</v>
      </c>
      <c r="BL502" s="19" t="s">
        <v>155</v>
      </c>
      <c r="BM502" s="186" t="s">
        <v>627</v>
      </c>
    </row>
    <row r="503" spans="1:65" s="2" customFormat="1" ht="11.25">
      <c r="A503" s="36"/>
      <c r="B503" s="37"/>
      <c r="C503" s="38"/>
      <c r="D503" s="188" t="s">
        <v>157</v>
      </c>
      <c r="E503" s="38"/>
      <c r="F503" s="189" t="s">
        <v>628</v>
      </c>
      <c r="G503" s="38"/>
      <c r="H503" s="38"/>
      <c r="I503" s="190"/>
      <c r="J503" s="38"/>
      <c r="K503" s="38"/>
      <c r="L503" s="41"/>
      <c r="M503" s="191"/>
      <c r="N503" s="192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157</v>
      </c>
      <c r="AU503" s="19" t="s">
        <v>86</v>
      </c>
    </row>
    <row r="504" spans="1:65" s="2" customFormat="1" ht="11.25">
      <c r="A504" s="36"/>
      <c r="B504" s="37"/>
      <c r="C504" s="38"/>
      <c r="D504" s="193" t="s">
        <v>159</v>
      </c>
      <c r="E504" s="38"/>
      <c r="F504" s="194" t="s">
        <v>629</v>
      </c>
      <c r="G504" s="38"/>
      <c r="H504" s="38"/>
      <c r="I504" s="190"/>
      <c r="J504" s="38"/>
      <c r="K504" s="38"/>
      <c r="L504" s="41"/>
      <c r="M504" s="191"/>
      <c r="N504" s="192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159</v>
      </c>
      <c r="AU504" s="19" t="s">
        <v>86</v>
      </c>
    </row>
    <row r="505" spans="1:65" s="13" customFormat="1" ht="11.25">
      <c r="B505" s="195"/>
      <c r="C505" s="196"/>
      <c r="D505" s="188" t="s">
        <v>161</v>
      </c>
      <c r="E505" s="197" t="s">
        <v>31</v>
      </c>
      <c r="F505" s="198" t="s">
        <v>612</v>
      </c>
      <c r="G505" s="196"/>
      <c r="H505" s="199">
        <v>175.006</v>
      </c>
      <c r="I505" s="200"/>
      <c r="J505" s="196"/>
      <c r="K505" s="196"/>
      <c r="L505" s="201"/>
      <c r="M505" s="202"/>
      <c r="N505" s="203"/>
      <c r="O505" s="203"/>
      <c r="P505" s="203"/>
      <c r="Q505" s="203"/>
      <c r="R505" s="203"/>
      <c r="S505" s="203"/>
      <c r="T505" s="204"/>
      <c r="AT505" s="205" t="s">
        <v>161</v>
      </c>
      <c r="AU505" s="205" t="s">
        <v>86</v>
      </c>
      <c r="AV505" s="13" t="s">
        <v>86</v>
      </c>
      <c r="AW505" s="13" t="s">
        <v>37</v>
      </c>
      <c r="AX505" s="13" t="s">
        <v>76</v>
      </c>
      <c r="AY505" s="205" t="s">
        <v>148</v>
      </c>
    </row>
    <row r="506" spans="1:65" s="13" customFormat="1" ht="11.25">
      <c r="B506" s="195"/>
      <c r="C506" s="196"/>
      <c r="D506" s="188" t="s">
        <v>161</v>
      </c>
      <c r="E506" s="197" t="s">
        <v>31</v>
      </c>
      <c r="F506" s="198" t="s">
        <v>397</v>
      </c>
      <c r="G506" s="196"/>
      <c r="H506" s="199">
        <v>-24.75</v>
      </c>
      <c r="I506" s="200"/>
      <c r="J506" s="196"/>
      <c r="K506" s="196"/>
      <c r="L506" s="201"/>
      <c r="M506" s="202"/>
      <c r="N506" s="203"/>
      <c r="O506" s="203"/>
      <c r="P506" s="203"/>
      <c r="Q506" s="203"/>
      <c r="R506" s="203"/>
      <c r="S506" s="203"/>
      <c r="T506" s="204"/>
      <c r="AT506" s="205" t="s">
        <v>161</v>
      </c>
      <c r="AU506" s="205" t="s">
        <v>86</v>
      </c>
      <c r="AV506" s="13" t="s">
        <v>86</v>
      </c>
      <c r="AW506" s="13" t="s">
        <v>37</v>
      </c>
      <c r="AX506" s="13" t="s">
        <v>76</v>
      </c>
      <c r="AY506" s="205" t="s">
        <v>148</v>
      </c>
    </row>
    <row r="507" spans="1:65" s="13" customFormat="1" ht="11.25">
      <c r="B507" s="195"/>
      <c r="C507" s="196"/>
      <c r="D507" s="188" t="s">
        <v>161</v>
      </c>
      <c r="E507" s="197" t="s">
        <v>31</v>
      </c>
      <c r="F507" s="198" t="s">
        <v>613</v>
      </c>
      <c r="G507" s="196"/>
      <c r="H507" s="199">
        <v>7.05</v>
      </c>
      <c r="I507" s="200"/>
      <c r="J507" s="196"/>
      <c r="K507" s="196"/>
      <c r="L507" s="201"/>
      <c r="M507" s="202"/>
      <c r="N507" s="203"/>
      <c r="O507" s="203"/>
      <c r="P507" s="203"/>
      <c r="Q507" s="203"/>
      <c r="R507" s="203"/>
      <c r="S507" s="203"/>
      <c r="T507" s="204"/>
      <c r="AT507" s="205" t="s">
        <v>161</v>
      </c>
      <c r="AU507" s="205" t="s">
        <v>86</v>
      </c>
      <c r="AV507" s="13" t="s">
        <v>86</v>
      </c>
      <c r="AW507" s="13" t="s">
        <v>37</v>
      </c>
      <c r="AX507" s="13" t="s">
        <v>76</v>
      </c>
      <c r="AY507" s="205" t="s">
        <v>148</v>
      </c>
    </row>
    <row r="508" spans="1:65" s="13" customFormat="1" ht="11.25">
      <c r="B508" s="195"/>
      <c r="C508" s="196"/>
      <c r="D508" s="188" t="s">
        <v>161</v>
      </c>
      <c r="E508" s="197" t="s">
        <v>31</v>
      </c>
      <c r="F508" s="198" t="s">
        <v>398</v>
      </c>
      <c r="G508" s="196"/>
      <c r="H508" s="199">
        <v>-5</v>
      </c>
      <c r="I508" s="200"/>
      <c r="J508" s="196"/>
      <c r="K508" s="196"/>
      <c r="L508" s="201"/>
      <c r="M508" s="202"/>
      <c r="N508" s="203"/>
      <c r="O508" s="203"/>
      <c r="P508" s="203"/>
      <c r="Q508" s="203"/>
      <c r="R508" s="203"/>
      <c r="S508" s="203"/>
      <c r="T508" s="204"/>
      <c r="AT508" s="205" t="s">
        <v>161</v>
      </c>
      <c r="AU508" s="205" t="s">
        <v>86</v>
      </c>
      <c r="AV508" s="13" t="s">
        <v>86</v>
      </c>
      <c r="AW508" s="13" t="s">
        <v>37</v>
      </c>
      <c r="AX508" s="13" t="s">
        <v>76</v>
      </c>
      <c r="AY508" s="205" t="s">
        <v>148</v>
      </c>
    </row>
    <row r="509" spans="1:65" s="13" customFormat="1" ht="11.25">
      <c r="B509" s="195"/>
      <c r="C509" s="196"/>
      <c r="D509" s="188" t="s">
        <v>161</v>
      </c>
      <c r="E509" s="197" t="s">
        <v>31</v>
      </c>
      <c r="F509" s="198" t="s">
        <v>614</v>
      </c>
      <c r="G509" s="196"/>
      <c r="H509" s="199">
        <v>2.8</v>
      </c>
      <c r="I509" s="200"/>
      <c r="J509" s="196"/>
      <c r="K509" s="196"/>
      <c r="L509" s="201"/>
      <c r="M509" s="202"/>
      <c r="N509" s="203"/>
      <c r="O509" s="203"/>
      <c r="P509" s="203"/>
      <c r="Q509" s="203"/>
      <c r="R509" s="203"/>
      <c r="S509" s="203"/>
      <c r="T509" s="204"/>
      <c r="AT509" s="205" t="s">
        <v>161</v>
      </c>
      <c r="AU509" s="205" t="s">
        <v>86</v>
      </c>
      <c r="AV509" s="13" t="s">
        <v>86</v>
      </c>
      <c r="AW509" s="13" t="s">
        <v>37</v>
      </c>
      <c r="AX509" s="13" t="s">
        <v>76</v>
      </c>
      <c r="AY509" s="205" t="s">
        <v>148</v>
      </c>
    </row>
    <row r="510" spans="1:65" s="13" customFormat="1" ht="11.25">
      <c r="B510" s="195"/>
      <c r="C510" s="196"/>
      <c r="D510" s="188" t="s">
        <v>161</v>
      </c>
      <c r="E510" s="197" t="s">
        <v>31</v>
      </c>
      <c r="F510" s="198" t="s">
        <v>399</v>
      </c>
      <c r="G510" s="196"/>
      <c r="H510" s="199">
        <v>-4</v>
      </c>
      <c r="I510" s="200"/>
      <c r="J510" s="196"/>
      <c r="K510" s="196"/>
      <c r="L510" s="201"/>
      <c r="M510" s="202"/>
      <c r="N510" s="203"/>
      <c r="O510" s="203"/>
      <c r="P510" s="203"/>
      <c r="Q510" s="203"/>
      <c r="R510" s="203"/>
      <c r="S510" s="203"/>
      <c r="T510" s="204"/>
      <c r="AT510" s="205" t="s">
        <v>161</v>
      </c>
      <c r="AU510" s="205" t="s">
        <v>86</v>
      </c>
      <c r="AV510" s="13" t="s">
        <v>86</v>
      </c>
      <c r="AW510" s="13" t="s">
        <v>37</v>
      </c>
      <c r="AX510" s="13" t="s">
        <v>76</v>
      </c>
      <c r="AY510" s="205" t="s">
        <v>148</v>
      </c>
    </row>
    <row r="511" spans="1:65" s="13" customFormat="1" ht="11.25">
      <c r="B511" s="195"/>
      <c r="C511" s="196"/>
      <c r="D511" s="188" t="s">
        <v>161</v>
      </c>
      <c r="E511" s="197" t="s">
        <v>31</v>
      </c>
      <c r="F511" s="198" t="s">
        <v>615</v>
      </c>
      <c r="G511" s="196"/>
      <c r="H511" s="199">
        <v>2.4</v>
      </c>
      <c r="I511" s="200"/>
      <c r="J511" s="196"/>
      <c r="K511" s="196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161</v>
      </c>
      <c r="AU511" s="205" t="s">
        <v>86</v>
      </c>
      <c r="AV511" s="13" t="s">
        <v>86</v>
      </c>
      <c r="AW511" s="13" t="s">
        <v>37</v>
      </c>
      <c r="AX511" s="13" t="s">
        <v>76</v>
      </c>
      <c r="AY511" s="205" t="s">
        <v>148</v>
      </c>
    </row>
    <row r="512" spans="1:65" s="13" customFormat="1" ht="11.25">
      <c r="B512" s="195"/>
      <c r="C512" s="196"/>
      <c r="D512" s="188" t="s">
        <v>161</v>
      </c>
      <c r="E512" s="197" t="s">
        <v>31</v>
      </c>
      <c r="F512" s="198" t="s">
        <v>630</v>
      </c>
      <c r="G512" s="196"/>
      <c r="H512" s="199">
        <v>92.75</v>
      </c>
      <c r="I512" s="200"/>
      <c r="J512" s="196"/>
      <c r="K512" s="196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161</v>
      </c>
      <c r="AU512" s="205" t="s">
        <v>86</v>
      </c>
      <c r="AV512" s="13" t="s">
        <v>86</v>
      </c>
      <c r="AW512" s="13" t="s">
        <v>37</v>
      </c>
      <c r="AX512" s="13" t="s">
        <v>76</v>
      </c>
      <c r="AY512" s="205" t="s">
        <v>148</v>
      </c>
    </row>
    <row r="513" spans="1:65" s="13" customFormat="1" ht="11.25">
      <c r="B513" s="195"/>
      <c r="C513" s="196"/>
      <c r="D513" s="188" t="s">
        <v>161</v>
      </c>
      <c r="E513" s="197" t="s">
        <v>31</v>
      </c>
      <c r="F513" s="198" t="s">
        <v>570</v>
      </c>
      <c r="G513" s="196"/>
      <c r="H513" s="199">
        <v>-2</v>
      </c>
      <c r="I513" s="200"/>
      <c r="J513" s="196"/>
      <c r="K513" s="196"/>
      <c r="L513" s="201"/>
      <c r="M513" s="202"/>
      <c r="N513" s="203"/>
      <c r="O513" s="203"/>
      <c r="P513" s="203"/>
      <c r="Q513" s="203"/>
      <c r="R513" s="203"/>
      <c r="S513" s="203"/>
      <c r="T513" s="204"/>
      <c r="AT513" s="205" t="s">
        <v>161</v>
      </c>
      <c r="AU513" s="205" t="s">
        <v>86</v>
      </c>
      <c r="AV513" s="13" t="s">
        <v>86</v>
      </c>
      <c r="AW513" s="13" t="s">
        <v>37</v>
      </c>
      <c r="AX513" s="13" t="s">
        <v>76</v>
      </c>
      <c r="AY513" s="205" t="s">
        <v>148</v>
      </c>
    </row>
    <row r="514" spans="1:65" s="13" customFormat="1" ht="11.25">
      <c r="B514" s="195"/>
      <c r="C514" s="196"/>
      <c r="D514" s="188" t="s">
        <v>161</v>
      </c>
      <c r="E514" s="197" t="s">
        <v>31</v>
      </c>
      <c r="F514" s="198" t="s">
        <v>631</v>
      </c>
      <c r="G514" s="196"/>
      <c r="H514" s="199">
        <v>4</v>
      </c>
      <c r="I514" s="200"/>
      <c r="J514" s="196"/>
      <c r="K514" s="196"/>
      <c r="L514" s="201"/>
      <c r="M514" s="202"/>
      <c r="N514" s="203"/>
      <c r="O514" s="203"/>
      <c r="P514" s="203"/>
      <c r="Q514" s="203"/>
      <c r="R514" s="203"/>
      <c r="S514" s="203"/>
      <c r="T514" s="204"/>
      <c r="AT514" s="205" t="s">
        <v>161</v>
      </c>
      <c r="AU514" s="205" t="s">
        <v>86</v>
      </c>
      <c r="AV514" s="13" t="s">
        <v>86</v>
      </c>
      <c r="AW514" s="13" t="s">
        <v>37</v>
      </c>
      <c r="AX514" s="13" t="s">
        <v>76</v>
      </c>
      <c r="AY514" s="205" t="s">
        <v>148</v>
      </c>
    </row>
    <row r="515" spans="1:65" s="13" customFormat="1" ht="11.25">
      <c r="B515" s="195"/>
      <c r="C515" s="196"/>
      <c r="D515" s="188" t="s">
        <v>161</v>
      </c>
      <c r="E515" s="197" t="s">
        <v>31</v>
      </c>
      <c r="F515" s="198" t="s">
        <v>632</v>
      </c>
      <c r="G515" s="196"/>
      <c r="H515" s="199">
        <v>-19.8</v>
      </c>
      <c r="I515" s="200"/>
      <c r="J515" s="196"/>
      <c r="K515" s="196"/>
      <c r="L515" s="201"/>
      <c r="M515" s="202"/>
      <c r="N515" s="203"/>
      <c r="O515" s="203"/>
      <c r="P515" s="203"/>
      <c r="Q515" s="203"/>
      <c r="R515" s="203"/>
      <c r="S515" s="203"/>
      <c r="T515" s="204"/>
      <c r="AT515" s="205" t="s">
        <v>161</v>
      </c>
      <c r="AU515" s="205" t="s">
        <v>86</v>
      </c>
      <c r="AV515" s="13" t="s">
        <v>86</v>
      </c>
      <c r="AW515" s="13" t="s">
        <v>37</v>
      </c>
      <c r="AX515" s="13" t="s">
        <v>76</v>
      </c>
      <c r="AY515" s="205" t="s">
        <v>148</v>
      </c>
    </row>
    <row r="516" spans="1:65" s="13" customFormat="1" ht="11.25">
      <c r="B516" s="195"/>
      <c r="C516" s="196"/>
      <c r="D516" s="188" t="s">
        <v>161</v>
      </c>
      <c r="E516" s="197" t="s">
        <v>31</v>
      </c>
      <c r="F516" s="198" t="s">
        <v>633</v>
      </c>
      <c r="G516" s="196"/>
      <c r="H516" s="199">
        <v>5.76</v>
      </c>
      <c r="I516" s="200"/>
      <c r="J516" s="196"/>
      <c r="K516" s="196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161</v>
      </c>
      <c r="AU516" s="205" t="s">
        <v>86</v>
      </c>
      <c r="AV516" s="13" t="s">
        <v>86</v>
      </c>
      <c r="AW516" s="13" t="s">
        <v>37</v>
      </c>
      <c r="AX516" s="13" t="s">
        <v>76</v>
      </c>
      <c r="AY516" s="205" t="s">
        <v>148</v>
      </c>
    </row>
    <row r="517" spans="1:65" s="14" customFormat="1" ht="11.25">
      <c r="B517" s="206"/>
      <c r="C517" s="207"/>
      <c r="D517" s="188" t="s">
        <v>161</v>
      </c>
      <c r="E517" s="208" t="s">
        <v>31</v>
      </c>
      <c r="F517" s="209" t="s">
        <v>163</v>
      </c>
      <c r="G517" s="207"/>
      <c r="H517" s="210">
        <v>234.21600000000001</v>
      </c>
      <c r="I517" s="211"/>
      <c r="J517" s="207"/>
      <c r="K517" s="207"/>
      <c r="L517" s="212"/>
      <c r="M517" s="213"/>
      <c r="N517" s="214"/>
      <c r="O517" s="214"/>
      <c r="P517" s="214"/>
      <c r="Q517" s="214"/>
      <c r="R517" s="214"/>
      <c r="S517" s="214"/>
      <c r="T517" s="215"/>
      <c r="AT517" s="216" t="s">
        <v>161</v>
      </c>
      <c r="AU517" s="216" t="s">
        <v>86</v>
      </c>
      <c r="AV517" s="14" t="s">
        <v>155</v>
      </c>
      <c r="AW517" s="14" t="s">
        <v>37</v>
      </c>
      <c r="AX517" s="14" t="s">
        <v>84</v>
      </c>
      <c r="AY517" s="216" t="s">
        <v>148</v>
      </c>
    </row>
    <row r="518" spans="1:65" s="2" customFormat="1" ht="24.2" customHeight="1">
      <c r="A518" s="36"/>
      <c r="B518" s="37"/>
      <c r="C518" s="175" t="s">
        <v>634</v>
      </c>
      <c r="D518" s="175" t="s">
        <v>150</v>
      </c>
      <c r="E518" s="176" t="s">
        <v>635</v>
      </c>
      <c r="F518" s="177" t="s">
        <v>636</v>
      </c>
      <c r="G518" s="178" t="s">
        <v>153</v>
      </c>
      <c r="H518" s="179">
        <v>153.506</v>
      </c>
      <c r="I518" s="180"/>
      <c r="J518" s="181">
        <f>ROUND(I518*H518,2)</f>
        <v>0</v>
      </c>
      <c r="K518" s="177" t="s">
        <v>154</v>
      </c>
      <c r="L518" s="41"/>
      <c r="M518" s="182" t="s">
        <v>31</v>
      </c>
      <c r="N518" s="183" t="s">
        <v>47</v>
      </c>
      <c r="O518" s="66"/>
      <c r="P518" s="184">
        <f>O518*H518</f>
        <v>0</v>
      </c>
      <c r="Q518" s="184">
        <v>8.6800000000000002E-3</v>
      </c>
      <c r="R518" s="184">
        <f>Q518*H518</f>
        <v>1.33243208</v>
      </c>
      <c r="S518" s="184">
        <v>0</v>
      </c>
      <c r="T518" s="185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86" t="s">
        <v>155</v>
      </c>
      <c r="AT518" s="186" t="s">
        <v>150</v>
      </c>
      <c r="AU518" s="186" t="s">
        <v>86</v>
      </c>
      <c r="AY518" s="19" t="s">
        <v>148</v>
      </c>
      <c r="BE518" s="187">
        <f>IF(N518="základní",J518,0)</f>
        <v>0</v>
      </c>
      <c r="BF518" s="187">
        <f>IF(N518="snížená",J518,0)</f>
        <v>0</v>
      </c>
      <c r="BG518" s="187">
        <f>IF(N518="zákl. přenesená",J518,0)</f>
        <v>0</v>
      </c>
      <c r="BH518" s="187">
        <f>IF(N518="sníž. přenesená",J518,0)</f>
        <v>0</v>
      </c>
      <c r="BI518" s="187">
        <f>IF(N518="nulová",J518,0)</f>
        <v>0</v>
      </c>
      <c r="BJ518" s="19" t="s">
        <v>84</v>
      </c>
      <c r="BK518" s="187">
        <f>ROUND(I518*H518,2)</f>
        <v>0</v>
      </c>
      <c r="BL518" s="19" t="s">
        <v>155</v>
      </c>
      <c r="BM518" s="186" t="s">
        <v>637</v>
      </c>
    </row>
    <row r="519" spans="1:65" s="2" customFormat="1" ht="19.5">
      <c r="A519" s="36"/>
      <c r="B519" s="37"/>
      <c r="C519" s="38"/>
      <c r="D519" s="188" t="s">
        <v>157</v>
      </c>
      <c r="E519" s="38"/>
      <c r="F519" s="189" t="s">
        <v>638</v>
      </c>
      <c r="G519" s="38"/>
      <c r="H519" s="38"/>
      <c r="I519" s="190"/>
      <c r="J519" s="38"/>
      <c r="K519" s="38"/>
      <c r="L519" s="41"/>
      <c r="M519" s="191"/>
      <c r="N519" s="192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157</v>
      </c>
      <c r="AU519" s="19" t="s">
        <v>86</v>
      </c>
    </row>
    <row r="520" spans="1:65" s="2" customFormat="1" ht="11.25">
      <c r="A520" s="36"/>
      <c r="B520" s="37"/>
      <c r="C520" s="38"/>
      <c r="D520" s="193" t="s">
        <v>159</v>
      </c>
      <c r="E520" s="38"/>
      <c r="F520" s="194" t="s">
        <v>639</v>
      </c>
      <c r="G520" s="38"/>
      <c r="H520" s="38"/>
      <c r="I520" s="190"/>
      <c r="J520" s="38"/>
      <c r="K520" s="38"/>
      <c r="L520" s="41"/>
      <c r="M520" s="191"/>
      <c r="N520" s="192"/>
      <c r="O520" s="66"/>
      <c r="P520" s="66"/>
      <c r="Q520" s="66"/>
      <c r="R520" s="66"/>
      <c r="S520" s="66"/>
      <c r="T520" s="67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T520" s="19" t="s">
        <v>159</v>
      </c>
      <c r="AU520" s="19" t="s">
        <v>86</v>
      </c>
    </row>
    <row r="521" spans="1:65" s="13" customFormat="1" ht="11.25">
      <c r="B521" s="195"/>
      <c r="C521" s="196"/>
      <c r="D521" s="188" t="s">
        <v>161</v>
      </c>
      <c r="E521" s="197" t="s">
        <v>31</v>
      </c>
      <c r="F521" s="198" t="s">
        <v>612</v>
      </c>
      <c r="G521" s="196"/>
      <c r="H521" s="199">
        <v>175.006</v>
      </c>
      <c r="I521" s="200"/>
      <c r="J521" s="196"/>
      <c r="K521" s="196"/>
      <c r="L521" s="201"/>
      <c r="M521" s="202"/>
      <c r="N521" s="203"/>
      <c r="O521" s="203"/>
      <c r="P521" s="203"/>
      <c r="Q521" s="203"/>
      <c r="R521" s="203"/>
      <c r="S521" s="203"/>
      <c r="T521" s="204"/>
      <c r="AT521" s="205" t="s">
        <v>161</v>
      </c>
      <c r="AU521" s="205" t="s">
        <v>86</v>
      </c>
      <c r="AV521" s="13" t="s">
        <v>86</v>
      </c>
      <c r="AW521" s="13" t="s">
        <v>37</v>
      </c>
      <c r="AX521" s="13" t="s">
        <v>76</v>
      </c>
      <c r="AY521" s="205" t="s">
        <v>148</v>
      </c>
    </row>
    <row r="522" spans="1:65" s="13" customFormat="1" ht="11.25">
      <c r="B522" s="195"/>
      <c r="C522" s="196"/>
      <c r="D522" s="188" t="s">
        <v>161</v>
      </c>
      <c r="E522" s="197" t="s">
        <v>31</v>
      </c>
      <c r="F522" s="198" t="s">
        <v>397</v>
      </c>
      <c r="G522" s="196"/>
      <c r="H522" s="199">
        <v>-24.75</v>
      </c>
      <c r="I522" s="200"/>
      <c r="J522" s="196"/>
      <c r="K522" s="196"/>
      <c r="L522" s="201"/>
      <c r="M522" s="202"/>
      <c r="N522" s="203"/>
      <c r="O522" s="203"/>
      <c r="P522" s="203"/>
      <c r="Q522" s="203"/>
      <c r="R522" s="203"/>
      <c r="S522" s="203"/>
      <c r="T522" s="204"/>
      <c r="AT522" s="205" t="s">
        <v>161</v>
      </c>
      <c r="AU522" s="205" t="s">
        <v>86</v>
      </c>
      <c r="AV522" s="13" t="s">
        <v>86</v>
      </c>
      <c r="AW522" s="13" t="s">
        <v>37</v>
      </c>
      <c r="AX522" s="13" t="s">
        <v>76</v>
      </c>
      <c r="AY522" s="205" t="s">
        <v>148</v>
      </c>
    </row>
    <row r="523" spans="1:65" s="13" customFormat="1" ht="11.25">
      <c r="B523" s="195"/>
      <c r="C523" s="196"/>
      <c r="D523" s="188" t="s">
        <v>161</v>
      </c>
      <c r="E523" s="197" t="s">
        <v>31</v>
      </c>
      <c r="F523" s="198" t="s">
        <v>613</v>
      </c>
      <c r="G523" s="196"/>
      <c r="H523" s="199">
        <v>7.05</v>
      </c>
      <c r="I523" s="200"/>
      <c r="J523" s="196"/>
      <c r="K523" s="196"/>
      <c r="L523" s="201"/>
      <c r="M523" s="202"/>
      <c r="N523" s="203"/>
      <c r="O523" s="203"/>
      <c r="P523" s="203"/>
      <c r="Q523" s="203"/>
      <c r="R523" s="203"/>
      <c r="S523" s="203"/>
      <c r="T523" s="204"/>
      <c r="AT523" s="205" t="s">
        <v>161</v>
      </c>
      <c r="AU523" s="205" t="s">
        <v>86</v>
      </c>
      <c r="AV523" s="13" t="s">
        <v>86</v>
      </c>
      <c r="AW523" s="13" t="s">
        <v>37</v>
      </c>
      <c r="AX523" s="13" t="s">
        <v>76</v>
      </c>
      <c r="AY523" s="205" t="s">
        <v>148</v>
      </c>
    </row>
    <row r="524" spans="1:65" s="13" customFormat="1" ht="11.25">
      <c r="B524" s="195"/>
      <c r="C524" s="196"/>
      <c r="D524" s="188" t="s">
        <v>161</v>
      </c>
      <c r="E524" s="197" t="s">
        <v>31</v>
      </c>
      <c r="F524" s="198" t="s">
        <v>398</v>
      </c>
      <c r="G524" s="196"/>
      <c r="H524" s="199">
        <v>-5</v>
      </c>
      <c r="I524" s="200"/>
      <c r="J524" s="196"/>
      <c r="K524" s="196"/>
      <c r="L524" s="201"/>
      <c r="M524" s="202"/>
      <c r="N524" s="203"/>
      <c r="O524" s="203"/>
      <c r="P524" s="203"/>
      <c r="Q524" s="203"/>
      <c r="R524" s="203"/>
      <c r="S524" s="203"/>
      <c r="T524" s="204"/>
      <c r="AT524" s="205" t="s">
        <v>161</v>
      </c>
      <c r="AU524" s="205" t="s">
        <v>86</v>
      </c>
      <c r="AV524" s="13" t="s">
        <v>86</v>
      </c>
      <c r="AW524" s="13" t="s">
        <v>37</v>
      </c>
      <c r="AX524" s="13" t="s">
        <v>76</v>
      </c>
      <c r="AY524" s="205" t="s">
        <v>148</v>
      </c>
    </row>
    <row r="525" spans="1:65" s="13" customFormat="1" ht="11.25">
      <c r="B525" s="195"/>
      <c r="C525" s="196"/>
      <c r="D525" s="188" t="s">
        <v>161</v>
      </c>
      <c r="E525" s="197" t="s">
        <v>31</v>
      </c>
      <c r="F525" s="198" t="s">
        <v>614</v>
      </c>
      <c r="G525" s="196"/>
      <c r="H525" s="199">
        <v>2.8</v>
      </c>
      <c r="I525" s="200"/>
      <c r="J525" s="196"/>
      <c r="K525" s="196"/>
      <c r="L525" s="201"/>
      <c r="M525" s="202"/>
      <c r="N525" s="203"/>
      <c r="O525" s="203"/>
      <c r="P525" s="203"/>
      <c r="Q525" s="203"/>
      <c r="R525" s="203"/>
      <c r="S525" s="203"/>
      <c r="T525" s="204"/>
      <c r="AT525" s="205" t="s">
        <v>161</v>
      </c>
      <c r="AU525" s="205" t="s">
        <v>86</v>
      </c>
      <c r="AV525" s="13" t="s">
        <v>86</v>
      </c>
      <c r="AW525" s="13" t="s">
        <v>37</v>
      </c>
      <c r="AX525" s="13" t="s">
        <v>76</v>
      </c>
      <c r="AY525" s="205" t="s">
        <v>148</v>
      </c>
    </row>
    <row r="526" spans="1:65" s="13" customFormat="1" ht="11.25">
      <c r="B526" s="195"/>
      <c r="C526" s="196"/>
      <c r="D526" s="188" t="s">
        <v>161</v>
      </c>
      <c r="E526" s="197" t="s">
        <v>31</v>
      </c>
      <c r="F526" s="198" t="s">
        <v>399</v>
      </c>
      <c r="G526" s="196"/>
      <c r="H526" s="199">
        <v>-4</v>
      </c>
      <c r="I526" s="200"/>
      <c r="J526" s="196"/>
      <c r="K526" s="196"/>
      <c r="L526" s="201"/>
      <c r="M526" s="202"/>
      <c r="N526" s="203"/>
      <c r="O526" s="203"/>
      <c r="P526" s="203"/>
      <c r="Q526" s="203"/>
      <c r="R526" s="203"/>
      <c r="S526" s="203"/>
      <c r="T526" s="204"/>
      <c r="AT526" s="205" t="s">
        <v>161</v>
      </c>
      <c r="AU526" s="205" t="s">
        <v>86</v>
      </c>
      <c r="AV526" s="13" t="s">
        <v>86</v>
      </c>
      <c r="AW526" s="13" t="s">
        <v>37</v>
      </c>
      <c r="AX526" s="13" t="s">
        <v>76</v>
      </c>
      <c r="AY526" s="205" t="s">
        <v>148</v>
      </c>
    </row>
    <row r="527" spans="1:65" s="13" customFormat="1" ht="11.25">
      <c r="B527" s="195"/>
      <c r="C527" s="196"/>
      <c r="D527" s="188" t="s">
        <v>161</v>
      </c>
      <c r="E527" s="197" t="s">
        <v>31</v>
      </c>
      <c r="F527" s="198" t="s">
        <v>615</v>
      </c>
      <c r="G527" s="196"/>
      <c r="H527" s="199">
        <v>2.4</v>
      </c>
      <c r="I527" s="200"/>
      <c r="J527" s="196"/>
      <c r="K527" s="196"/>
      <c r="L527" s="201"/>
      <c r="M527" s="202"/>
      <c r="N527" s="203"/>
      <c r="O527" s="203"/>
      <c r="P527" s="203"/>
      <c r="Q527" s="203"/>
      <c r="R527" s="203"/>
      <c r="S527" s="203"/>
      <c r="T527" s="204"/>
      <c r="AT527" s="205" t="s">
        <v>161</v>
      </c>
      <c r="AU527" s="205" t="s">
        <v>86</v>
      </c>
      <c r="AV527" s="13" t="s">
        <v>86</v>
      </c>
      <c r="AW527" s="13" t="s">
        <v>37</v>
      </c>
      <c r="AX527" s="13" t="s">
        <v>76</v>
      </c>
      <c r="AY527" s="205" t="s">
        <v>148</v>
      </c>
    </row>
    <row r="528" spans="1:65" s="14" customFormat="1" ht="11.25">
      <c r="B528" s="206"/>
      <c r="C528" s="207"/>
      <c r="D528" s="188" t="s">
        <v>161</v>
      </c>
      <c r="E528" s="208" t="s">
        <v>31</v>
      </c>
      <c r="F528" s="209" t="s">
        <v>163</v>
      </c>
      <c r="G528" s="207"/>
      <c r="H528" s="210">
        <v>153.50600000000003</v>
      </c>
      <c r="I528" s="211"/>
      <c r="J528" s="207"/>
      <c r="K528" s="207"/>
      <c r="L528" s="212"/>
      <c r="M528" s="213"/>
      <c r="N528" s="214"/>
      <c r="O528" s="214"/>
      <c r="P528" s="214"/>
      <c r="Q528" s="214"/>
      <c r="R528" s="214"/>
      <c r="S528" s="214"/>
      <c r="T528" s="215"/>
      <c r="AT528" s="216" t="s">
        <v>161</v>
      </c>
      <c r="AU528" s="216" t="s">
        <v>86</v>
      </c>
      <c r="AV528" s="14" t="s">
        <v>155</v>
      </c>
      <c r="AW528" s="14" t="s">
        <v>37</v>
      </c>
      <c r="AX528" s="14" t="s">
        <v>84</v>
      </c>
      <c r="AY528" s="216" t="s">
        <v>148</v>
      </c>
    </row>
    <row r="529" spans="1:65" s="2" customFormat="1" ht="16.5" customHeight="1">
      <c r="A529" s="36"/>
      <c r="B529" s="37"/>
      <c r="C529" s="227" t="s">
        <v>640</v>
      </c>
      <c r="D529" s="227" t="s">
        <v>217</v>
      </c>
      <c r="E529" s="228" t="s">
        <v>641</v>
      </c>
      <c r="F529" s="229" t="s">
        <v>642</v>
      </c>
      <c r="G529" s="230" t="s">
        <v>153</v>
      </c>
      <c r="H529" s="231">
        <v>161.18100000000001</v>
      </c>
      <c r="I529" s="232"/>
      <c r="J529" s="233">
        <f>ROUND(I529*H529,2)</f>
        <v>0</v>
      </c>
      <c r="K529" s="229" t="s">
        <v>154</v>
      </c>
      <c r="L529" s="234"/>
      <c r="M529" s="235" t="s">
        <v>31</v>
      </c>
      <c r="N529" s="236" t="s">
        <v>47</v>
      </c>
      <c r="O529" s="66"/>
      <c r="P529" s="184">
        <f>O529*H529</f>
        <v>0</v>
      </c>
      <c r="Q529" s="184">
        <v>3.0000000000000001E-3</v>
      </c>
      <c r="R529" s="184">
        <f>Q529*H529</f>
        <v>0.48354300000000006</v>
      </c>
      <c r="S529" s="184">
        <v>0</v>
      </c>
      <c r="T529" s="185">
        <f>S529*H529</f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R529" s="186" t="s">
        <v>209</v>
      </c>
      <c r="AT529" s="186" t="s">
        <v>217</v>
      </c>
      <c r="AU529" s="186" t="s">
        <v>86</v>
      </c>
      <c r="AY529" s="19" t="s">
        <v>148</v>
      </c>
      <c r="BE529" s="187">
        <f>IF(N529="základní",J529,0)</f>
        <v>0</v>
      </c>
      <c r="BF529" s="187">
        <f>IF(N529="snížená",J529,0)</f>
        <v>0</v>
      </c>
      <c r="BG529" s="187">
        <f>IF(N529="zákl. přenesená",J529,0)</f>
        <v>0</v>
      </c>
      <c r="BH529" s="187">
        <f>IF(N529="sníž. přenesená",J529,0)</f>
        <v>0</v>
      </c>
      <c r="BI529" s="187">
        <f>IF(N529="nulová",J529,0)</f>
        <v>0</v>
      </c>
      <c r="BJ529" s="19" t="s">
        <v>84</v>
      </c>
      <c r="BK529" s="187">
        <f>ROUND(I529*H529,2)</f>
        <v>0</v>
      </c>
      <c r="BL529" s="19" t="s">
        <v>155</v>
      </c>
      <c r="BM529" s="186" t="s">
        <v>643</v>
      </c>
    </row>
    <row r="530" spans="1:65" s="2" customFormat="1" ht="11.25">
      <c r="A530" s="36"/>
      <c r="B530" s="37"/>
      <c r="C530" s="38"/>
      <c r="D530" s="188" t="s">
        <v>157</v>
      </c>
      <c r="E530" s="38"/>
      <c r="F530" s="189" t="s">
        <v>642</v>
      </c>
      <c r="G530" s="38"/>
      <c r="H530" s="38"/>
      <c r="I530" s="190"/>
      <c r="J530" s="38"/>
      <c r="K530" s="38"/>
      <c r="L530" s="41"/>
      <c r="M530" s="191"/>
      <c r="N530" s="192"/>
      <c r="O530" s="66"/>
      <c r="P530" s="66"/>
      <c r="Q530" s="66"/>
      <c r="R530" s="66"/>
      <c r="S530" s="66"/>
      <c r="T530" s="67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T530" s="19" t="s">
        <v>157</v>
      </c>
      <c r="AU530" s="19" t="s">
        <v>86</v>
      </c>
    </row>
    <row r="531" spans="1:65" s="13" customFormat="1" ht="11.25">
      <c r="B531" s="195"/>
      <c r="C531" s="196"/>
      <c r="D531" s="188" t="s">
        <v>161</v>
      </c>
      <c r="E531" s="196"/>
      <c r="F531" s="198" t="s">
        <v>644</v>
      </c>
      <c r="G531" s="196"/>
      <c r="H531" s="199">
        <v>161.18100000000001</v>
      </c>
      <c r="I531" s="200"/>
      <c r="J531" s="196"/>
      <c r="K531" s="196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161</v>
      </c>
      <c r="AU531" s="205" t="s">
        <v>86</v>
      </c>
      <c r="AV531" s="13" t="s">
        <v>86</v>
      </c>
      <c r="AW531" s="13" t="s">
        <v>4</v>
      </c>
      <c r="AX531" s="13" t="s">
        <v>84</v>
      </c>
      <c r="AY531" s="205" t="s">
        <v>148</v>
      </c>
    </row>
    <row r="532" spans="1:65" s="2" customFormat="1" ht="24.2" customHeight="1">
      <c r="A532" s="36"/>
      <c r="B532" s="37"/>
      <c r="C532" s="175" t="s">
        <v>645</v>
      </c>
      <c r="D532" s="175" t="s">
        <v>150</v>
      </c>
      <c r="E532" s="176" t="s">
        <v>635</v>
      </c>
      <c r="F532" s="177" t="s">
        <v>636</v>
      </c>
      <c r="G532" s="178" t="s">
        <v>153</v>
      </c>
      <c r="H532" s="179">
        <v>33.020000000000003</v>
      </c>
      <c r="I532" s="180"/>
      <c r="J532" s="181">
        <f>ROUND(I532*H532,2)</f>
        <v>0</v>
      </c>
      <c r="K532" s="177" t="s">
        <v>154</v>
      </c>
      <c r="L532" s="41"/>
      <c r="M532" s="182" t="s">
        <v>31</v>
      </c>
      <c r="N532" s="183" t="s">
        <v>47</v>
      </c>
      <c r="O532" s="66"/>
      <c r="P532" s="184">
        <f>O532*H532</f>
        <v>0</v>
      </c>
      <c r="Q532" s="184">
        <v>8.6800000000000002E-3</v>
      </c>
      <c r="R532" s="184">
        <f>Q532*H532</f>
        <v>0.28661360000000002</v>
      </c>
      <c r="S532" s="184">
        <v>0</v>
      </c>
      <c r="T532" s="185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6" t="s">
        <v>155</v>
      </c>
      <c r="AT532" s="186" t="s">
        <v>150</v>
      </c>
      <c r="AU532" s="186" t="s">
        <v>86</v>
      </c>
      <c r="AY532" s="19" t="s">
        <v>148</v>
      </c>
      <c r="BE532" s="187">
        <f>IF(N532="základní",J532,0)</f>
        <v>0</v>
      </c>
      <c r="BF532" s="187">
        <f>IF(N532="snížená",J532,0)</f>
        <v>0</v>
      </c>
      <c r="BG532" s="187">
        <f>IF(N532="zákl. přenesená",J532,0)</f>
        <v>0</v>
      </c>
      <c r="BH532" s="187">
        <f>IF(N532="sníž. přenesená",J532,0)</f>
        <v>0</v>
      </c>
      <c r="BI532" s="187">
        <f>IF(N532="nulová",J532,0)</f>
        <v>0</v>
      </c>
      <c r="BJ532" s="19" t="s">
        <v>84</v>
      </c>
      <c r="BK532" s="187">
        <f>ROUND(I532*H532,2)</f>
        <v>0</v>
      </c>
      <c r="BL532" s="19" t="s">
        <v>155</v>
      </c>
      <c r="BM532" s="186" t="s">
        <v>646</v>
      </c>
    </row>
    <row r="533" spans="1:65" s="2" customFormat="1" ht="19.5">
      <c r="A533" s="36"/>
      <c r="B533" s="37"/>
      <c r="C533" s="38"/>
      <c r="D533" s="188" t="s">
        <v>157</v>
      </c>
      <c r="E533" s="38"/>
      <c r="F533" s="189" t="s">
        <v>638</v>
      </c>
      <c r="G533" s="38"/>
      <c r="H533" s="38"/>
      <c r="I533" s="190"/>
      <c r="J533" s="38"/>
      <c r="K533" s="38"/>
      <c r="L533" s="41"/>
      <c r="M533" s="191"/>
      <c r="N533" s="192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157</v>
      </c>
      <c r="AU533" s="19" t="s">
        <v>86</v>
      </c>
    </row>
    <row r="534" spans="1:65" s="2" customFormat="1" ht="11.25">
      <c r="A534" s="36"/>
      <c r="B534" s="37"/>
      <c r="C534" s="38"/>
      <c r="D534" s="193" t="s">
        <v>159</v>
      </c>
      <c r="E534" s="38"/>
      <c r="F534" s="194" t="s">
        <v>639</v>
      </c>
      <c r="G534" s="38"/>
      <c r="H534" s="38"/>
      <c r="I534" s="190"/>
      <c r="J534" s="38"/>
      <c r="K534" s="38"/>
      <c r="L534" s="41"/>
      <c r="M534" s="191"/>
      <c r="N534" s="192"/>
      <c r="O534" s="66"/>
      <c r="P534" s="66"/>
      <c r="Q534" s="66"/>
      <c r="R534" s="66"/>
      <c r="S534" s="66"/>
      <c r="T534" s="67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T534" s="19" t="s">
        <v>159</v>
      </c>
      <c r="AU534" s="19" t="s">
        <v>86</v>
      </c>
    </row>
    <row r="535" spans="1:65" s="13" customFormat="1" ht="11.25">
      <c r="B535" s="195"/>
      <c r="C535" s="196"/>
      <c r="D535" s="188" t="s">
        <v>161</v>
      </c>
      <c r="E535" s="197" t="s">
        <v>31</v>
      </c>
      <c r="F535" s="198" t="s">
        <v>647</v>
      </c>
      <c r="G535" s="196"/>
      <c r="H535" s="199">
        <v>33.020000000000003</v>
      </c>
      <c r="I535" s="200"/>
      <c r="J535" s="196"/>
      <c r="K535" s="196"/>
      <c r="L535" s="201"/>
      <c r="M535" s="202"/>
      <c r="N535" s="203"/>
      <c r="O535" s="203"/>
      <c r="P535" s="203"/>
      <c r="Q535" s="203"/>
      <c r="R535" s="203"/>
      <c r="S535" s="203"/>
      <c r="T535" s="204"/>
      <c r="AT535" s="205" t="s">
        <v>161</v>
      </c>
      <c r="AU535" s="205" t="s">
        <v>86</v>
      </c>
      <c r="AV535" s="13" t="s">
        <v>86</v>
      </c>
      <c r="AW535" s="13" t="s">
        <v>37</v>
      </c>
      <c r="AX535" s="13" t="s">
        <v>76</v>
      </c>
      <c r="AY535" s="205" t="s">
        <v>148</v>
      </c>
    </row>
    <row r="536" spans="1:65" s="14" customFormat="1" ht="11.25">
      <c r="B536" s="206"/>
      <c r="C536" s="207"/>
      <c r="D536" s="188" t="s">
        <v>161</v>
      </c>
      <c r="E536" s="208" t="s">
        <v>31</v>
      </c>
      <c r="F536" s="209" t="s">
        <v>163</v>
      </c>
      <c r="G536" s="207"/>
      <c r="H536" s="210">
        <v>33.020000000000003</v>
      </c>
      <c r="I536" s="211"/>
      <c r="J536" s="207"/>
      <c r="K536" s="207"/>
      <c r="L536" s="212"/>
      <c r="M536" s="213"/>
      <c r="N536" s="214"/>
      <c r="O536" s="214"/>
      <c r="P536" s="214"/>
      <c r="Q536" s="214"/>
      <c r="R536" s="214"/>
      <c r="S536" s="214"/>
      <c r="T536" s="215"/>
      <c r="AT536" s="216" t="s">
        <v>161</v>
      </c>
      <c r="AU536" s="216" t="s">
        <v>86</v>
      </c>
      <c r="AV536" s="14" t="s">
        <v>155</v>
      </c>
      <c r="AW536" s="14" t="s">
        <v>37</v>
      </c>
      <c r="AX536" s="14" t="s">
        <v>84</v>
      </c>
      <c r="AY536" s="216" t="s">
        <v>148</v>
      </c>
    </row>
    <row r="537" spans="1:65" s="2" customFormat="1" ht="16.5" customHeight="1">
      <c r="A537" s="36"/>
      <c r="B537" s="37"/>
      <c r="C537" s="227" t="s">
        <v>648</v>
      </c>
      <c r="D537" s="227" t="s">
        <v>217</v>
      </c>
      <c r="E537" s="228" t="s">
        <v>649</v>
      </c>
      <c r="F537" s="229" t="s">
        <v>650</v>
      </c>
      <c r="G537" s="230" t="s">
        <v>153</v>
      </c>
      <c r="H537" s="231">
        <v>34.670999999999999</v>
      </c>
      <c r="I537" s="232"/>
      <c r="J537" s="233">
        <f>ROUND(I537*H537,2)</f>
        <v>0</v>
      </c>
      <c r="K537" s="229" t="s">
        <v>154</v>
      </c>
      <c r="L537" s="234"/>
      <c r="M537" s="235" t="s">
        <v>31</v>
      </c>
      <c r="N537" s="236" t="s">
        <v>47</v>
      </c>
      <c r="O537" s="66"/>
      <c r="P537" s="184">
        <f>O537*H537</f>
        <v>0</v>
      </c>
      <c r="Q537" s="184">
        <v>6.3E-3</v>
      </c>
      <c r="R537" s="184">
        <f>Q537*H537</f>
        <v>0.21842729999999999</v>
      </c>
      <c r="S537" s="184">
        <v>0</v>
      </c>
      <c r="T537" s="185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186" t="s">
        <v>209</v>
      </c>
      <c r="AT537" s="186" t="s">
        <v>217</v>
      </c>
      <c r="AU537" s="186" t="s">
        <v>86</v>
      </c>
      <c r="AY537" s="19" t="s">
        <v>148</v>
      </c>
      <c r="BE537" s="187">
        <f>IF(N537="základní",J537,0)</f>
        <v>0</v>
      </c>
      <c r="BF537" s="187">
        <f>IF(N537="snížená",J537,0)</f>
        <v>0</v>
      </c>
      <c r="BG537" s="187">
        <f>IF(N537="zákl. přenesená",J537,0)</f>
        <v>0</v>
      </c>
      <c r="BH537" s="187">
        <f>IF(N537="sníž. přenesená",J537,0)</f>
        <v>0</v>
      </c>
      <c r="BI537" s="187">
        <f>IF(N537="nulová",J537,0)</f>
        <v>0</v>
      </c>
      <c r="BJ537" s="19" t="s">
        <v>84</v>
      </c>
      <c r="BK537" s="187">
        <f>ROUND(I537*H537,2)</f>
        <v>0</v>
      </c>
      <c r="BL537" s="19" t="s">
        <v>155</v>
      </c>
      <c r="BM537" s="186" t="s">
        <v>651</v>
      </c>
    </row>
    <row r="538" spans="1:65" s="2" customFormat="1" ht="11.25">
      <c r="A538" s="36"/>
      <c r="B538" s="37"/>
      <c r="C538" s="38"/>
      <c r="D538" s="188" t="s">
        <v>157</v>
      </c>
      <c r="E538" s="38"/>
      <c r="F538" s="189" t="s">
        <v>650</v>
      </c>
      <c r="G538" s="38"/>
      <c r="H538" s="38"/>
      <c r="I538" s="190"/>
      <c r="J538" s="38"/>
      <c r="K538" s="38"/>
      <c r="L538" s="41"/>
      <c r="M538" s="191"/>
      <c r="N538" s="192"/>
      <c r="O538" s="66"/>
      <c r="P538" s="66"/>
      <c r="Q538" s="66"/>
      <c r="R538" s="66"/>
      <c r="S538" s="66"/>
      <c r="T538" s="67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T538" s="19" t="s">
        <v>157</v>
      </c>
      <c r="AU538" s="19" t="s">
        <v>86</v>
      </c>
    </row>
    <row r="539" spans="1:65" s="13" customFormat="1" ht="11.25">
      <c r="B539" s="195"/>
      <c r="C539" s="196"/>
      <c r="D539" s="188" t="s">
        <v>161</v>
      </c>
      <c r="E539" s="196"/>
      <c r="F539" s="198" t="s">
        <v>652</v>
      </c>
      <c r="G539" s="196"/>
      <c r="H539" s="199">
        <v>34.670999999999999</v>
      </c>
      <c r="I539" s="200"/>
      <c r="J539" s="196"/>
      <c r="K539" s="196"/>
      <c r="L539" s="201"/>
      <c r="M539" s="202"/>
      <c r="N539" s="203"/>
      <c r="O539" s="203"/>
      <c r="P539" s="203"/>
      <c r="Q539" s="203"/>
      <c r="R539" s="203"/>
      <c r="S539" s="203"/>
      <c r="T539" s="204"/>
      <c r="AT539" s="205" t="s">
        <v>161</v>
      </c>
      <c r="AU539" s="205" t="s">
        <v>86</v>
      </c>
      <c r="AV539" s="13" t="s">
        <v>86</v>
      </c>
      <c r="AW539" s="13" t="s">
        <v>4</v>
      </c>
      <c r="AX539" s="13" t="s">
        <v>84</v>
      </c>
      <c r="AY539" s="205" t="s">
        <v>148</v>
      </c>
    </row>
    <row r="540" spans="1:65" s="2" customFormat="1" ht="24.2" customHeight="1">
      <c r="A540" s="36"/>
      <c r="B540" s="37"/>
      <c r="C540" s="175" t="s">
        <v>653</v>
      </c>
      <c r="D540" s="175" t="s">
        <v>150</v>
      </c>
      <c r="E540" s="176" t="s">
        <v>654</v>
      </c>
      <c r="F540" s="177" t="s">
        <v>655</v>
      </c>
      <c r="G540" s="178" t="s">
        <v>153</v>
      </c>
      <c r="H540" s="179">
        <v>80.709999999999994</v>
      </c>
      <c r="I540" s="180"/>
      <c r="J540" s="181">
        <f>ROUND(I540*H540,2)</f>
        <v>0</v>
      </c>
      <c r="K540" s="177" t="s">
        <v>154</v>
      </c>
      <c r="L540" s="41"/>
      <c r="M540" s="182" t="s">
        <v>31</v>
      </c>
      <c r="N540" s="183" t="s">
        <v>47</v>
      </c>
      <c r="O540" s="66"/>
      <c r="P540" s="184">
        <f>O540*H540</f>
        <v>0</v>
      </c>
      <c r="Q540" s="184">
        <v>6.1399999999999996E-3</v>
      </c>
      <c r="R540" s="184">
        <f>Q540*H540</f>
        <v>0.49555939999999993</v>
      </c>
      <c r="S540" s="184">
        <v>0</v>
      </c>
      <c r="T540" s="185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186" t="s">
        <v>155</v>
      </c>
      <c r="AT540" s="186" t="s">
        <v>150</v>
      </c>
      <c r="AU540" s="186" t="s">
        <v>86</v>
      </c>
      <c r="AY540" s="19" t="s">
        <v>148</v>
      </c>
      <c r="BE540" s="187">
        <f>IF(N540="základní",J540,0)</f>
        <v>0</v>
      </c>
      <c r="BF540" s="187">
        <f>IF(N540="snížená",J540,0)</f>
        <v>0</v>
      </c>
      <c r="BG540" s="187">
        <f>IF(N540="zákl. přenesená",J540,0)</f>
        <v>0</v>
      </c>
      <c r="BH540" s="187">
        <f>IF(N540="sníž. přenesená",J540,0)</f>
        <v>0</v>
      </c>
      <c r="BI540" s="187">
        <f>IF(N540="nulová",J540,0)</f>
        <v>0</v>
      </c>
      <c r="BJ540" s="19" t="s">
        <v>84</v>
      </c>
      <c r="BK540" s="187">
        <f>ROUND(I540*H540,2)</f>
        <v>0</v>
      </c>
      <c r="BL540" s="19" t="s">
        <v>155</v>
      </c>
      <c r="BM540" s="186" t="s">
        <v>656</v>
      </c>
    </row>
    <row r="541" spans="1:65" s="2" customFormat="1" ht="29.25">
      <c r="A541" s="36"/>
      <c r="B541" s="37"/>
      <c r="C541" s="38"/>
      <c r="D541" s="188" t="s">
        <v>157</v>
      </c>
      <c r="E541" s="38"/>
      <c r="F541" s="189" t="s">
        <v>657</v>
      </c>
      <c r="G541" s="38"/>
      <c r="H541" s="38"/>
      <c r="I541" s="190"/>
      <c r="J541" s="38"/>
      <c r="K541" s="38"/>
      <c r="L541" s="41"/>
      <c r="M541" s="191"/>
      <c r="N541" s="192"/>
      <c r="O541" s="66"/>
      <c r="P541" s="66"/>
      <c r="Q541" s="66"/>
      <c r="R541" s="66"/>
      <c r="S541" s="66"/>
      <c r="T541" s="67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9" t="s">
        <v>157</v>
      </c>
      <c r="AU541" s="19" t="s">
        <v>86</v>
      </c>
    </row>
    <row r="542" spans="1:65" s="2" customFormat="1" ht="11.25">
      <c r="A542" s="36"/>
      <c r="B542" s="37"/>
      <c r="C542" s="38"/>
      <c r="D542" s="193" t="s">
        <v>159</v>
      </c>
      <c r="E542" s="38"/>
      <c r="F542" s="194" t="s">
        <v>658</v>
      </c>
      <c r="G542" s="38"/>
      <c r="H542" s="38"/>
      <c r="I542" s="190"/>
      <c r="J542" s="38"/>
      <c r="K542" s="38"/>
      <c r="L542" s="41"/>
      <c r="M542" s="191"/>
      <c r="N542" s="192"/>
      <c r="O542" s="66"/>
      <c r="P542" s="66"/>
      <c r="Q542" s="66"/>
      <c r="R542" s="66"/>
      <c r="S542" s="66"/>
      <c r="T542" s="67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T542" s="19" t="s">
        <v>159</v>
      </c>
      <c r="AU542" s="19" t="s">
        <v>86</v>
      </c>
    </row>
    <row r="543" spans="1:65" s="13" customFormat="1" ht="11.25">
      <c r="B543" s="195"/>
      <c r="C543" s="196"/>
      <c r="D543" s="188" t="s">
        <v>161</v>
      </c>
      <c r="E543" s="197" t="s">
        <v>31</v>
      </c>
      <c r="F543" s="198" t="s">
        <v>630</v>
      </c>
      <c r="G543" s="196"/>
      <c r="H543" s="199">
        <v>92.75</v>
      </c>
      <c r="I543" s="200"/>
      <c r="J543" s="196"/>
      <c r="K543" s="196"/>
      <c r="L543" s="201"/>
      <c r="M543" s="202"/>
      <c r="N543" s="203"/>
      <c r="O543" s="203"/>
      <c r="P543" s="203"/>
      <c r="Q543" s="203"/>
      <c r="R543" s="203"/>
      <c r="S543" s="203"/>
      <c r="T543" s="204"/>
      <c r="AT543" s="205" t="s">
        <v>161</v>
      </c>
      <c r="AU543" s="205" t="s">
        <v>86</v>
      </c>
      <c r="AV543" s="13" t="s">
        <v>86</v>
      </c>
      <c r="AW543" s="13" t="s">
        <v>37</v>
      </c>
      <c r="AX543" s="13" t="s">
        <v>76</v>
      </c>
      <c r="AY543" s="205" t="s">
        <v>148</v>
      </c>
    </row>
    <row r="544" spans="1:65" s="13" customFormat="1" ht="11.25">
      <c r="B544" s="195"/>
      <c r="C544" s="196"/>
      <c r="D544" s="188" t="s">
        <v>161</v>
      </c>
      <c r="E544" s="197" t="s">
        <v>31</v>
      </c>
      <c r="F544" s="198" t="s">
        <v>570</v>
      </c>
      <c r="G544" s="196"/>
      <c r="H544" s="199">
        <v>-2</v>
      </c>
      <c r="I544" s="200"/>
      <c r="J544" s="196"/>
      <c r="K544" s="196"/>
      <c r="L544" s="201"/>
      <c r="M544" s="202"/>
      <c r="N544" s="203"/>
      <c r="O544" s="203"/>
      <c r="P544" s="203"/>
      <c r="Q544" s="203"/>
      <c r="R544" s="203"/>
      <c r="S544" s="203"/>
      <c r="T544" s="204"/>
      <c r="AT544" s="205" t="s">
        <v>161</v>
      </c>
      <c r="AU544" s="205" t="s">
        <v>86</v>
      </c>
      <c r="AV544" s="13" t="s">
        <v>86</v>
      </c>
      <c r="AW544" s="13" t="s">
        <v>37</v>
      </c>
      <c r="AX544" s="13" t="s">
        <v>76</v>
      </c>
      <c r="AY544" s="205" t="s">
        <v>148</v>
      </c>
    </row>
    <row r="545" spans="1:65" s="13" customFormat="1" ht="11.25">
      <c r="B545" s="195"/>
      <c r="C545" s="196"/>
      <c r="D545" s="188" t="s">
        <v>161</v>
      </c>
      <c r="E545" s="197" t="s">
        <v>31</v>
      </c>
      <c r="F545" s="198" t="s">
        <v>631</v>
      </c>
      <c r="G545" s="196"/>
      <c r="H545" s="199">
        <v>4</v>
      </c>
      <c r="I545" s="200"/>
      <c r="J545" s="196"/>
      <c r="K545" s="196"/>
      <c r="L545" s="201"/>
      <c r="M545" s="202"/>
      <c r="N545" s="203"/>
      <c r="O545" s="203"/>
      <c r="P545" s="203"/>
      <c r="Q545" s="203"/>
      <c r="R545" s="203"/>
      <c r="S545" s="203"/>
      <c r="T545" s="204"/>
      <c r="AT545" s="205" t="s">
        <v>161</v>
      </c>
      <c r="AU545" s="205" t="s">
        <v>86</v>
      </c>
      <c r="AV545" s="13" t="s">
        <v>86</v>
      </c>
      <c r="AW545" s="13" t="s">
        <v>37</v>
      </c>
      <c r="AX545" s="13" t="s">
        <v>76</v>
      </c>
      <c r="AY545" s="205" t="s">
        <v>148</v>
      </c>
    </row>
    <row r="546" spans="1:65" s="13" customFormat="1" ht="11.25">
      <c r="B546" s="195"/>
      <c r="C546" s="196"/>
      <c r="D546" s="188" t="s">
        <v>161</v>
      </c>
      <c r="E546" s="197" t="s">
        <v>31</v>
      </c>
      <c r="F546" s="198" t="s">
        <v>632</v>
      </c>
      <c r="G546" s="196"/>
      <c r="H546" s="199">
        <v>-19.8</v>
      </c>
      <c r="I546" s="200"/>
      <c r="J546" s="196"/>
      <c r="K546" s="196"/>
      <c r="L546" s="201"/>
      <c r="M546" s="202"/>
      <c r="N546" s="203"/>
      <c r="O546" s="203"/>
      <c r="P546" s="203"/>
      <c r="Q546" s="203"/>
      <c r="R546" s="203"/>
      <c r="S546" s="203"/>
      <c r="T546" s="204"/>
      <c r="AT546" s="205" t="s">
        <v>161</v>
      </c>
      <c r="AU546" s="205" t="s">
        <v>86</v>
      </c>
      <c r="AV546" s="13" t="s">
        <v>86</v>
      </c>
      <c r="AW546" s="13" t="s">
        <v>37</v>
      </c>
      <c r="AX546" s="13" t="s">
        <v>76</v>
      </c>
      <c r="AY546" s="205" t="s">
        <v>148</v>
      </c>
    </row>
    <row r="547" spans="1:65" s="13" customFormat="1" ht="11.25">
      <c r="B547" s="195"/>
      <c r="C547" s="196"/>
      <c r="D547" s="188" t="s">
        <v>161</v>
      </c>
      <c r="E547" s="197" t="s">
        <v>31</v>
      </c>
      <c r="F547" s="198" t="s">
        <v>633</v>
      </c>
      <c r="G547" s="196"/>
      <c r="H547" s="199">
        <v>5.76</v>
      </c>
      <c r="I547" s="200"/>
      <c r="J547" s="196"/>
      <c r="K547" s="196"/>
      <c r="L547" s="201"/>
      <c r="M547" s="202"/>
      <c r="N547" s="203"/>
      <c r="O547" s="203"/>
      <c r="P547" s="203"/>
      <c r="Q547" s="203"/>
      <c r="R547" s="203"/>
      <c r="S547" s="203"/>
      <c r="T547" s="204"/>
      <c r="AT547" s="205" t="s">
        <v>161</v>
      </c>
      <c r="AU547" s="205" t="s">
        <v>86</v>
      </c>
      <c r="AV547" s="13" t="s">
        <v>86</v>
      </c>
      <c r="AW547" s="13" t="s">
        <v>37</v>
      </c>
      <c r="AX547" s="13" t="s">
        <v>76</v>
      </c>
      <c r="AY547" s="205" t="s">
        <v>148</v>
      </c>
    </row>
    <row r="548" spans="1:65" s="14" customFormat="1" ht="11.25">
      <c r="B548" s="206"/>
      <c r="C548" s="207"/>
      <c r="D548" s="188" t="s">
        <v>161</v>
      </c>
      <c r="E548" s="208" t="s">
        <v>31</v>
      </c>
      <c r="F548" s="209" t="s">
        <v>163</v>
      </c>
      <c r="G548" s="207"/>
      <c r="H548" s="210">
        <v>80.710000000000008</v>
      </c>
      <c r="I548" s="211"/>
      <c r="J548" s="207"/>
      <c r="K548" s="207"/>
      <c r="L548" s="212"/>
      <c r="M548" s="213"/>
      <c r="N548" s="214"/>
      <c r="O548" s="214"/>
      <c r="P548" s="214"/>
      <c r="Q548" s="214"/>
      <c r="R548" s="214"/>
      <c r="S548" s="214"/>
      <c r="T548" s="215"/>
      <c r="AT548" s="216" t="s">
        <v>161</v>
      </c>
      <c r="AU548" s="216" t="s">
        <v>86</v>
      </c>
      <c r="AV548" s="14" t="s">
        <v>155</v>
      </c>
      <c r="AW548" s="14" t="s">
        <v>37</v>
      </c>
      <c r="AX548" s="14" t="s">
        <v>84</v>
      </c>
      <c r="AY548" s="216" t="s">
        <v>148</v>
      </c>
    </row>
    <row r="549" spans="1:65" s="2" customFormat="1" ht="16.5" customHeight="1">
      <c r="A549" s="36"/>
      <c r="B549" s="37"/>
      <c r="C549" s="227" t="s">
        <v>659</v>
      </c>
      <c r="D549" s="227" t="s">
        <v>217</v>
      </c>
      <c r="E549" s="228" t="s">
        <v>660</v>
      </c>
      <c r="F549" s="229" t="s">
        <v>661</v>
      </c>
      <c r="G549" s="230" t="s">
        <v>153</v>
      </c>
      <c r="H549" s="231">
        <v>84.745999999999995</v>
      </c>
      <c r="I549" s="232"/>
      <c r="J549" s="233">
        <f>ROUND(I549*H549,2)</f>
        <v>0</v>
      </c>
      <c r="K549" s="229" t="s">
        <v>154</v>
      </c>
      <c r="L549" s="234"/>
      <c r="M549" s="235" t="s">
        <v>31</v>
      </c>
      <c r="N549" s="236" t="s">
        <v>47</v>
      </c>
      <c r="O549" s="66"/>
      <c r="P549" s="184">
        <f>O549*H549</f>
        <v>0</v>
      </c>
      <c r="Q549" s="184">
        <v>8.9999999999999998E-4</v>
      </c>
      <c r="R549" s="184">
        <f>Q549*H549</f>
        <v>7.6271399999999989E-2</v>
      </c>
      <c r="S549" s="184">
        <v>0</v>
      </c>
      <c r="T549" s="185">
        <f>S549*H549</f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R549" s="186" t="s">
        <v>209</v>
      </c>
      <c r="AT549" s="186" t="s">
        <v>217</v>
      </c>
      <c r="AU549" s="186" t="s">
        <v>86</v>
      </c>
      <c r="AY549" s="19" t="s">
        <v>148</v>
      </c>
      <c r="BE549" s="187">
        <f>IF(N549="základní",J549,0)</f>
        <v>0</v>
      </c>
      <c r="BF549" s="187">
        <f>IF(N549="snížená",J549,0)</f>
        <v>0</v>
      </c>
      <c r="BG549" s="187">
        <f>IF(N549="zákl. přenesená",J549,0)</f>
        <v>0</v>
      </c>
      <c r="BH549" s="187">
        <f>IF(N549="sníž. přenesená",J549,0)</f>
        <v>0</v>
      </c>
      <c r="BI549" s="187">
        <f>IF(N549="nulová",J549,0)</f>
        <v>0</v>
      </c>
      <c r="BJ549" s="19" t="s">
        <v>84</v>
      </c>
      <c r="BK549" s="187">
        <f>ROUND(I549*H549,2)</f>
        <v>0</v>
      </c>
      <c r="BL549" s="19" t="s">
        <v>155</v>
      </c>
      <c r="BM549" s="186" t="s">
        <v>662</v>
      </c>
    </row>
    <row r="550" spans="1:65" s="2" customFormat="1" ht="11.25">
      <c r="A550" s="36"/>
      <c r="B550" s="37"/>
      <c r="C550" s="38"/>
      <c r="D550" s="188" t="s">
        <v>157</v>
      </c>
      <c r="E550" s="38"/>
      <c r="F550" s="189" t="s">
        <v>661</v>
      </c>
      <c r="G550" s="38"/>
      <c r="H550" s="38"/>
      <c r="I550" s="190"/>
      <c r="J550" s="38"/>
      <c r="K550" s="38"/>
      <c r="L550" s="41"/>
      <c r="M550" s="191"/>
      <c r="N550" s="192"/>
      <c r="O550" s="66"/>
      <c r="P550" s="66"/>
      <c r="Q550" s="66"/>
      <c r="R550" s="66"/>
      <c r="S550" s="66"/>
      <c r="T550" s="67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T550" s="19" t="s">
        <v>157</v>
      </c>
      <c r="AU550" s="19" t="s">
        <v>86</v>
      </c>
    </row>
    <row r="551" spans="1:65" s="13" customFormat="1" ht="11.25">
      <c r="B551" s="195"/>
      <c r="C551" s="196"/>
      <c r="D551" s="188" t="s">
        <v>161</v>
      </c>
      <c r="E551" s="196"/>
      <c r="F551" s="198" t="s">
        <v>663</v>
      </c>
      <c r="G551" s="196"/>
      <c r="H551" s="199">
        <v>84.745999999999995</v>
      </c>
      <c r="I551" s="200"/>
      <c r="J551" s="196"/>
      <c r="K551" s="196"/>
      <c r="L551" s="201"/>
      <c r="M551" s="202"/>
      <c r="N551" s="203"/>
      <c r="O551" s="203"/>
      <c r="P551" s="203"/>
      <c r="Q551" s="203"/>
      <c r="R551" s="203"/>
      <c r="S551" s="203"/>
      <c r="T551" s="204"/>
      <c r="AT551" s="205" t="s">
        <v>161</v>
      </c>
      <c r="AU551" s="205" t="s">
        <v>86</v>
      </c>
      <c r="AV551" s="13" t="s">
        <v>86</v>
      </c>
      <c r="AW551" s="13" t="s">
        <v>4</v>
      </c>
      <c r="AX551" s="13" t="s">
        <v>84</v>
      </c>
      <c r="AY551" s="205" t="s">
        <v>148</v>
      </c>
    </row>
    <row r="552" spans="1:65" s="2" customFormat="1" ht="24.2" customHeight="1">
      <c r="A552" s="36"/>
      <c r="B552" s="37"/>
      <c r="C552" s="175" t="s">
        <v>664</v>
      </c>
      <c r="D552" s="175" t="s">
        <v>150</v>
      </c>
      <c r="E552" s="176" t="s">
        <v>665</v>
      </c>
      <c r="F552" s="177" t="s">
        <v>666</v>
      </c>
      <c r="G552" s="178" t="s">
        <v>285</v>
      </c>
      <c r="H552" s="179">
        <v>65.3</v>
      </c>
      <c r="I552" s="180"/>
      <c r="J552" s="181">
        <f>ROUND(I552*H552,2)</f>
        <v>0</v>
      </c>
      <c r="K552" s="177" t="s">
        <v>154</v>
      </c>
      <c r="L552" s="41"/>
      <c r="M552" s="182" t="s">
        <v>31</v>
      </c>
      <c r="N552" s="183" t="s">
        <v>47</v>
      </c>
      <c r="O552" s="66"/>
      <c r="P552" s="184">
        <f>O552*H552</f>
        <v>0</v>
      </c>
      <c r="Q552" s="184">
        <v>1.7600000000000001E-3</v>
      </c>
      <c r="R552" s="184">
        <f>Q552*H552</f>
        <v>0.114928</v>
      </c>
      <c r="S552" s="184">
        <v>0</v>
      </c>
      <c r="T552" s="185">
        <f>S552*H552</f>
        <v>0</v>
      </c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R552" s="186" t="s">
        <v>155</v>
      </c>
      <c r="AT552" s="186" t="s">
        <v>150</v>
      </c>
      <c r="AU552" s="186" t="s">
        <v>86</v>
      </c>
      <c r="AY552" s="19" t="s">
        <v>148</v>
      </c>
      <c r="BE552" s="187">
        <f>IF(N552="základní",J552,0)</f>
        <v>0</v>
      </c>
      <c r="BF552" s="187">
        <f>IF(N552="snížená",J552,0)</f>
        <v>0</v>
      </c>
      <c r="BG552" s="187">
        <f>IF(N552="zákl. přenesená",J552,0)</f>
        <v>0</v>
      </c>
      <c r="BH552" s="187">
        <f>IF(N552="sníž. přenesená",J552,0)</f>
        <v>0</v>
      </c>
      <c r="BI552" s="187">
        <f>IF(N552="nulová",J552,0)</f>
        <v>0</v>
      </c>
      <c r="BJ552" s="19" t="s">
        <v>84</v>
      </c>
      <c r="BK552" s="187">
        <f>ROUND(I552*H552,2)</f>
        <v>0</v>
      </c>
      <c r="BL552" s="19" t="s">
        <v>155</v>
      </c>
      <c r="BM552" s="186" t="s">
        <v>667</v>
      </c>
    </row>
    <row r="553" spans="1:65" s="2" customFormat="1" ht="19.5">
      <c r="A553" s="36"/>
      <c r="B553" s="37"/>
      <c r="C553" s="38"/>
      <c r="D553" s="188" t="s">
        <v>157</v>
      </c>
      <c r="E553" s="38"/>
      <c r="F553" s="189" t="s">
        <v>668</v>
      </c>
      <c r="G553" s="38"/>
      <c r="H553" s="38"/>
      <c r="I553" s="190"/>
      <c r="J553" s="38"/>
      <c r="K553" s="38"/>
      <c r="L553" s="41"/>
      <c r="M553" s="191"/>
      <c r="N553" s="192"/>
      <c r="O553" s="66"/>
      <c r="P553" s="66"/>
      <c r="Q553" s="66"/>
      <c r="R553" s="66"/>
      <c r="S553" s="66"/>
      <c r="T553" s="67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T553" s="19" t="s">
        <v>157</v>
      </c>
      <c r="AU553" s="19" t="s">
        <v>86</v>
      </c>
    </row>
    <row r="554" spans="1:65" s="2" customFormat="1" ht="11.25">
      <c r="A554" s="36"/>
      <c r="B554" s="37"/>
      <c r="C554" s="38"/>
      <c r="D554" s="193" t="s">
        <v>159</v>
      </c>
      <c r="E554" s="38"/>
      <c r="F554" s="194" t="s">
        <v>669</v>
      </c>
      <c r="G554" s="38"/>
      <c r="H554" s="38"/>
      <c r="I554" s="190"/>
      <c r="J554" s="38"/>
      <c r="K554" s="38"/>
      <c r="L554" s="41"/>
      <c r="M554" s="191"/>
      <c r="N554" s="192"/>
      <c r="O554" s="66"/>
      <c r="P554" s="66"/>
      <c r="Q554" s="66"/>
      <c r="R554" s="66"/>
      <c r="S554" s="66"/>
      <c r="T554" s="67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T554" s="19" t="s">
        <v>159</v>
      </c>
      <c r="AU554" s="19" t="s">
        <v>86</v>
      </c>
    </row>
    <row r="555" spans="1:65" s="13" customFormat="1" ht="11.25">
      <c r="B555" s="195"/>
      <c r="C555" s="196"/>
      <c r="D555" s="188" t="s">
        <v>161</v>
      </c>
      <c r="E555" s="197" t="s">
        <v>31</v>
      </c>
      <c r="F555" s="198" t="s">
        <v>670</v>
      </c>
      <c r="G555" s="196"/>
      <c r="H555" s="199">
        <v>14.1</v>
      </c>
      <c r="I555" s="200"/>
      <c r="J555" s="196"/>
      <c r="K555" s="196"/>
      <c r="L555" s="201"/>
      <c r="M555" s="202"/>
      <c r="N555" s="203"/>
      <c r="O555" s="203"/>
      <c r="P555" s="203"/>
      <c r="Q555" s="203"/>
      <c r="R555" s="203"/>
      <c r="S555" s="203"/>
      <c r="T555" s="204"/>
      <c r="AT555" s="205" t="s">
        <v>161</v>
      </c>
      <c r="AU555" s="205" t="s">
        <v>86</v>
      </c>
      <c r="AV555" s="13" t="s">
        <v>86</v>
      </c>
      <c r="AW555" s="13" t="s">
        <v>37</v>
      </c>
      <c r="AX555" s="13" t="s">
        <v>76</v>
      </c>
      <c r="AY555" s="205" t="s">
        <v>148</v>
      </c>
    </row>
    <row r="556" spans="1:65" s="13" customFormat="1" ht="11.25">
      <c r="B556" s="195"/>
      <c r="C556" s="196"/>
      <c r="D556" s="188" t="s">
        <v>161</v>
      </c>
      <c r="E556" s="197" t="s">
        <v>31</v>
      </c>
      <c r="F556" s="198" t="s">
        <v>671</v>
      </c>
      <c r="G556" s="196"/>
      <c r="H556" s="199">
        <v>14</v>
      </c>
      <c r="I556" s="200"/>
      <c r="J556" s="196"/>
      <c r="K556" s="196"/>
      <c r="L556" s="201"/>
      <c r="M556" s="202"/>
      <c r="N556" s="203"/>
      <c r="O556" s="203"/>
      <c r="P556" s="203"/>
      <c r="Q556" s="203"/>
      <c r="R556" s="203"/>
      <c r="S556" s="203"/>
      <c r="T556" s="204"/>
      <c r="AT556" s="205" t="s">
        <v>161</v>
      </c>
      <c r="AU556" s="205" t="s">
        <v>86</v>
      </c>
      <c r="AV556" s="13" t="s">
        <v>86</v>
      </c>
      <c r="AW556" s="13" t="s">
        <v>37</v>
      </c>
      <c r="AX556" s="13" t="s">
        <v>76</v>
      </c>
      <c r="AY556" s="205" t="s">
        <v>148</v>
      </c>
    </row>
    <row r="557" spans="1:65" s="13" customFormat="1" ht="11.25">
      <c r="B557" s="195"/>
      <c r="C557" s="196"/>
      <c r="D557" s="188" t="s">
        <v>161</v>
      </c>
      <c r="E557" s="197" t="s">
        <v>31</v>
      </c>
      <c r="F557" s="198" t="s">
        <v>672</v>
      </c>
      <c r="G557" s="196"/>
      <c r="H557" s="199">
        <v>12</v>
      </c>
      <c r="I557" s="200"/>
      <c r="J557" s="196"/>
      <c r="K557" s="196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161</v>
      </c>
      <c r="AU557" s="205" t="s">
        <v>86</v>
      </c>
      <c r="AV557" s="13" t="s">
        <v>86</v>
      </c>
      <c r="AW557" s="13" t="s">
        <v>37</v>
      </c>
      <c r="AX557" s="13" t="s">
        <v>76</v>
      </c>
      <c r="AY557" s="205" t="s">
        <v>148</v>
      </c>
    </row>
    <row r="558" spans="1:65" s="13" customFormat="1" ht="11.25">
      <c r="B558" s="195"/>
      <c r="C558" s="196"/>
      <c r="D558" s="188" t="s">
        <v>161</v>
      </c>
      <c r="E558" s="197" t="s">
        <v>31</v>
      </c>
      <c r="F558" s="198" t="s">
        <v>673</v>
      </c>
      <c r="G558" s="196"/>
      <c r="H558" s="199">
        <v>6</v>
      </c>
      <c r="I558" s="200"/>
      <c r="J558" s="196"/>
      <c r="K558" s="196"/>
      <c r="L558" s="201"/>
      <c r="M558" s="202"/>
      <c r="N558" s="203"/>
      <c r="O558" s="203"/>
      <c r="P558" s="203"/>
      <c r="Q558" s="203"/>
      <c r="R558" s="203"/>
      <c r="S558" s="203"/>
      <c r="T558" s="204"/>
      <c r="AT558" s="205" t="s">
        <v>161</v>
      </c>
      <c r="AU558" s="205" t="s">
        <v>86</v>
      </c>
      <c r="AV558" s="13" t="s">
        <v>86</v>
      </c>
      <c r="AW558" s="13" t="s">
        <v>37</v>
      </c>
      <c r="AX558" s="13" t="s">
        <v>76</v>
      </c>
      <c r="AY558" s="205" t="s">
        <v>148</v>
      </c>
    </row>
    <row r="559" spans="1:65" s="13" customFormat="1" ht="11.25">
      <c r="B559" s="195"/>
      <c r="C559" s="196"/>
      <c r="D559" s="188" t="s">
        <v>161</v>
      </c>
      <c r="E559" s="197" t="s">
        <v>31</v>
      </c>
      <c r="F559" s="198" t="s">
        <v>674</v>
      </c>
      <c r="G559" s="196"/>
      <c r="H559" s="199">
        <v>19.2</v>
      </c>
      <c r="I559" s="200"/>
      <c r="J559" s="196"/>
      <c r="K559" s="196"/>
      <c r="L559" s="201"/>
      <c r="M559" s="202"/>
      <c r="N559" s="203"/>
      <c r="O559" s="203"/>
      <c r="P559" s="203"/>
      <c r="Q559" s="203"/>
      <c r="R559" s="203"/>
      <c r="S559" s="203"/>
      <c r="T559" s="204"/>
      <c r="AT559" s="205" t="s">
        <v>161</v>
      </c>
      <c r="AU559" s="205" t="s">
        <v>86</v>
      </c>
      <c r="AV559" s="13" t="s">
        <v>86</v>
      </c>
      <c r="AW559" s="13" t="s">
        <v>37</v>
      </c>
      <c r="AX559" s="13" t="s">
        <v>76</v>
      </c>
      <c r="AY559" s="205" t="s">
        <v>148</v>
      </c>
    </row>
    <row r="560" spans="1:65" s="14" customFormat="1" ht="11.25">
      <c r="B560" s="206"/>
      <c r="C560" s="207"/>
      <c r="D560" s="188" t="s">
        <v>161</v>
      </c>
      <c r="E560" s="208" t="s">
        <v>31</v>
      </c>
      <c r="F560" s="209" t="s">
        <v>163</v>
      </c>
      <c r="G560" s="207"/>
      <c r="H560" s="210">
        <v>65.3</v>
      </c>
      <c r="I560" s="211"/>
      <c r="J560" s="207"/>
      <c r="K560" s="207"/>
      <c r="L560" s="212"/>
      <c r="M560" s="213"/>
      <c r="N560" s="214"/>
      <c r="O560" s="214"/>
      <c r="P560" s="214"/>
      <c r="Q560" s="214"/>
      <c r="R560" s="214"/>
      <c r="S560" s="214"/>
      <c r="T560" s="215"/>
      <c r="AT560" s="216" t="s">
        <v>161</v>
      </c>
      <c r="AU560" s="216" t="s">
        <v>86</v>
      </c>
      <c r="AV560" s="14" t="s">
        <v>155</v>
      </c>
      <c r="AW560" s="14" t="s">
        <v>37</v>
      </c>
      <c r="AX560" s="14" t="s">
        <v>84</v>
      </c>
      <c r="AY560" s="216" t="s">
        <v>148</v>
      </c>
    </row>
    <row r="561" spans="1:65" s="2" customFormat="1" ht="16.5" customHeight="1">
      <c r="A561" s="36"/>
      <c r="B561" s="37"/>
      <c r="C561" s="227" t="s">
        <v>675</v>
      </c>
      <c r="D561" s="227" t="s">
        <v>217</v>
      </c>
      <c r="E561" s="228" t="s">
        <v>676</v>
      </c>
      <c r="F561" s="229" t="s">
        <v>677</v>
      </c>
      <c r="G561" s="230" t="s">
        <v>153</v>
      </c>
      <c r="H561" s="231">
        <v>22.855</v>
      </c>
      <c r="I561" s="232"/>
      <c r="J561" s="233">
        <f>ROUND(I561*H561,2)</f>
        <v>0</v>
      </c>
      <c r="K561" s="229" t="s">
        <v>154</v>
      </c>
      <c r="L561" s="234"/>
      <c r="M561" s="235" t="s">
        <v>31</v>
      </c>
      <c r="N561" s="236" t="s">
        <v>47</v>
      </c>
      <c r="O561" s="66"/>
      <c r="P561" s="184">
        <f>O561*H561</f>
        <v>0</v>
      </c>
      <c r="Q561" s="184">
        <v>9.2000000000000003E-4</v>
      </c>
      <c r="R561" s="184">
        <f>Q561*H561</f>
        <v>2.1026599999999999E-2</v>
      </c>
      <c r="S561" s="184">
        <v>0</v>
      </c>
      <c r="T561" s="185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186" t="s">
        <v>209</v>
      </c>
      <c r="AT561" s="186" t="s">
        <v>217</v>
      </c>
      <c r="AU561" s="186" t="s">
        <v>86</v>
      </c>
      <c r="AY561" s="19" t="s">
        <v>148</v>
      </c>
      <c r="BE561" s="187">
        <f>IF(N561="základní",J561,0)</f>
        <v>0</v>
      </c>
      <c r="BF561" s="187">
        <f>IF(N561="snížená",J561,0)</f>
        <v>0</v>
      </c>
      <c r="BG561" s="187">
        <f>IF(N561="zákl. přenesená",J561,0)</f>
        <v>0</v>
      </c>
      <c r="BH561" s="187">
        <f>IF(N561="sníž. přenesená",J561,0)</f>
        <v>0</v>
      </c>
      <c r="BI561" s="187">
        <f>IF(N561="nulová",J561,0)</f>
        <v>0</v>
      </c>
      <c r="BJ561" s="19" t="s">
        <v>84</v>
      </c>
      <c r="BK561" s="187">
        <f>ROUND(I561*H561,2)</f>
        <v>0</v>
      </c>
      <c r="BL561" s="19" t="s">
        <v>155</v>
      </c>
      <c r="BM561" s="186" t="s">
        <v>678</v>
      </c>
    </row>
    <row r="562" spans="1:65" s="2" customFormat="1" ht="11.25">
      <c r="A562" s="36"/>
      <c r="B562" s="37"/>
      <c r="C562" s="38"/>
      <c r="D562" s="188" t="s">
        <v>157</v>
      </c>
      <c r="E562" s="38"/>
      <c r="F562" s="189" t="s">
        <v>677</v>
      </c>
      <c r="G562" s="38"/>
      <c r="H562" s="38"/>
      <c r="I562" s="190"/>
      <c r="J562" s="38"/>
      <c r="K562" s="38"/>
      <c r="L562" s="41"/>
      <c r="M562" s="191"/>
      <c r="N562" s="192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9" t="s">
        <v>157</v>
      </c>
      <c r="AU562" s="19" t="s">
        <v>86</v>
      </c>
    </row>
    <row r="563" spans="1:65" s="13" customFormat="1" ht="11.25">
      <c r="B563" s="195"/>
      <c r="C563" s="196"/>
      <c r="D563" s="188" t="s">
        <v>161</v>
      </c>
      <c r="E563" s="196"/>
      <c r="F563" s="198" t="s">
        <v>679</v>
      </c>
      <c r="G563" s="196"/>
      <c r="H563" s="199">
        <v>22.855</v>
      </c>
      <c r="I563" s="200"/>
      <c r="J563" s="196"/>
      <c r="K563" s="196"/>
      <c r="L563" s="201"/>
      <c r="M563" s="202"/>
      <c r="N563" s="203"/>
      <c r="O563" s="203"/>
      <c r="P563" s="203"/>
      <c r="Q563" s="203"/>
      <c r="R563" s="203"/>
      <c r="S563" s="203"/>
      <c r="T563" s="204"/>
      <c r="AT563" s="205" t="s">
        <v>161</v>
      </c>
      <c r="AU563" s="205" t="s">
        <v>86</v>
      </c>
      <c r="AV563" s="13" t="s">
        <v>86</v>
      </c>
      <c r="AW563" s="13" t="s">
        <v>4</v>
      </c>
      <c r="AX563" s="13" t="s">
        <v>84</v>
      </c>
      <c r="AY563" s="205" t="s">
        <v>148</v>
      </c>
    </row>
    <row r="564" spans="1:65" s="2" customFormat="1" ht="24.2" customHeight="1">
      <c r="A564" s="36"/>
      <c r="B564" s="37"/>
      <c r="C564" s="175" t="s">
        <v>680</v>
      </c>
      <c r="D564" s="175" t="s">
        <v>150</v>
      </c>
      <c r="E564" s="176" t="s">
        <v>681</v>
      </c>
      <c r="F564" s="177" t="s">
        <v>682</v>
      </c>
      <c r="G564" s="178" t="s">
        <v>153</v>
      </c>
      <c r="H564" s="179">
        <v>153.506</v>
      </c>
      <c r="I564" s="180"/>
      <c r="J564" s="181">
        <f>ROUND(I564*H564,2)</f>
        <v>0</v>
      </c>
      <c r="K564" s="177" t="s">
        <v>154</v>
      </c>
      <c r="L564" s="41"/>
      <c r="M564" s="182" t="s">
        <v>31</v>
      </c>
      <c r="N564" s="183" t="s">
        <v>47</v>
      </c>
      <c r="O564" s="66"/>
      <c r="P564" s="184">
        <f>O564*H564</f>
        <v>0</v>
      </c>
      <c r="Q564" s="184">
        <v>8.0000000000000007E-5</v>
      </c>
      <c r="R564" s="184">
        <f>Q564*H564</f>
        <v>1.2280480000000002E-2</v>
      </c>
      <c r="S564" s="184">
        <v>0</v>
      </c>
      <c r="T564" s="185">
        <f>S564*H564</f>
        <v>0</v>
      </c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R564" s="186" t="s">
        <v>155</v>
      </c>
      <c r="AT564" s="186" t="s">
        <v>150</v>
      </c>
      <c r="AU564" s="186" t="s">
        <v>86</v>
      </c>
      <c r="AY564" s="19" t="s">
        <v>148</v>
      </c>
      <c r="BE564" s="187">
        <f>IF(N564="základní",J564,0)</f>
        <v>0</v>
      </c>
      <c r="BF564" s="187">
        <f>IF(N564="snížená",J564,0)</f>
        <v>0</v>
      </c>
      <c r="BG564" s="187">
        <f>IF(N564="zákl. přenesená",J564,0)</f>
        <v>0</v>
      </c>
      <c r="BH564" s="187">
        <f>IF(N564="sníž. přenesená",J564,0)</f>
        <v>0</v>
      </c>
      <c r="BI564" s="187">
        <f>IF(N564="nulová",J564,0)</f>
        <v>0</v>
      </c>
      <c r="BJ564" s="19" t="s">
        <v>84</v>
      </c>
      <c r="BK564" s="187">
        <f>ROUND(I564*H564,2)</f>
        <v>0</v>
      </c>
      <c r="BL564" s="19" t="s">
        <v>155</v>
      </c>
      <c r="BM564" s="186" t="s">
        <v>683</v>
      </c>
    </row>
    <row r="565" spans="1:65" s="2" customFormat="1" ht="19.5">
      <c r="A565" s="36"/>
      <c r="B565" s="37"/>
      <c r="C565" s="38"/>
      <c r="D565" s="188" t="s">
        <v>157</v>
      </c>
      <c r="E565" s="38"/>
      <c r="F565" s="189" t="s">
        <v>684</v>
      </c>
      <c r="G565" s="38"/>
      <c r="H565" s="38"/>
      <c r="I565" s="190"/>
      <c r="J565" s="38"/>
      <c r="K565" s="38"/>
      <c r="L565" s="41"/>
      <c r="M565" s="191"/>
      <c r="N565" s="192"/>
      <c r="O565" s="66"/>
      <c r="P565" s="66"/>
      <c r="Q565" s="66"/>
      <c r="R565" s="66"/>
      <c r="S565" s="66"/>
      <c r="T565" s="67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T565" s="19" t="s">
        <v>157</v>
      </c>
      <c r="AU565" s="19" t="s">
        <v>86</v>
      </c>
    </row>
    <row r="566" spans="1:65" s="2" customFormat="1" ht="11.25">
      <c r="A566" s="36"/>
      <c r="B566" s="37"/>
      <c r="C566" s="38"/>
      <c r="D566" s="193" t="s">
        <v>159</v>
      </c>
      <c r="E566" s="38"/>
      <c r="F566" s="194" t="s">
        <v>685</v>
      </c>
      <c r="G566" s="38"/>
      <c r="H566" s="38"/>
      <c r="I566" s="190"/>
      <c r="J566" s="38"/>
      <c r="K566" s="38"/>
      <c r="L566" s="41"/>
      <c r="M566" s="191"/>
      <c r="N566" s="192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9" t="s">
        <v>159</v>
      </c>
      <c r="AU566" s="19" t="s">
        <v>86</v>
      </c>
    </row>
    <row r="567" spans="1:65" s="13" customFormat="1" ht="11.25">
      <c r="B567" s="195"/>
      <c r="C567" s="196"/>
      <c r="D567" s="188" t="s">
        <v>161</v>
      </c>
      <c r="E567" s="197" t="s">
        <v>31</v>
      </c>
      <c r="F567" s="198" t="s">
        <v>612</v>
      </c>
      <c r="G567" s="196"/>
      <c r="H567" s="199">
        <v>175.006</v>
      </c>
      <c r="I567" s="200"/>
      <c r="J567" s="196"/>
      <c r="K567" s="196"/>
      <c r="L567" s="201"/>
      <c r="M567" s="202"/>
      <c r="N567" s="203"/>
      <c r="O567" s="203"/>
      <c r="P567" s="203"/>
      <c r="Q567" s="203"/>
      <c r="R567" s="203"/>
      <c r="S567" s="203"/>
      <c r="T567" s="204"/>
      <c r="AT567" s="205" t="s">
        <v>161</v>
      </c>
      <c r="AU567" s="205" t="s">
        <v>86</v>
      </c>
      <c r="AV567" s="13" t="s">
        <v>86</v>
      </c>
      <c r="AW567" s="13" t="s">
        <v>37</v>
      </c>
      <c r="AX567" s="13" t="s">
        <v>76</v>
      </c>
      <c r="AY567" s="205" t="s">
        <v>148</v>
      </c>
    </row>
    <row r="568" spans="1:65" s="13" customFormat="1" ht="11.25">
      <c r="B568" s="195"/>
      <c r="C568" s="196"/>
      <c r="D568" s="188" t="s">
        <v>161</v>
      </c>
      <c r="E568" s="197" t="s">
        <v>31</v>
      </c>
      <c r="F568" s="198" t="s">
        <v>397</v>
      </c>
      <c r="G568" s="196"/>
      <c r="H568" s="199">
        <v>-24.75</v>
      </c>
      <c r="I568" s="200"/>
      <c r="J568" s="196"/>
      <c r="K568" s="196"/>
      <c r="L568" s="201"/>
      <c r="M568" s="202"/>
      <c r="N568" s="203"/>
      <c r="O568" s="203"/>
      <c r="P568" s="203"/>
      <c r="Q568" s="203"/>
      <c r="R568" s="203"/>
      <c r="S568" s="203"/>
      <c r="T568" s="204"/>
      <c r="AT568" s="205" t="s">
        <v>161</v>
      </c>
      <c r="AU568" s="205" t="s">
        <v>86</v>
      </c>
      <c r="AV568" s="13" t="s">
        <v>86</v>
      </c>
      <c r="AW568" s="13" t="s">
        <v>37</v>
      </c>
      <c r="AX568" s="13" t="s">
        <v>76</v>
      </c>
      <c r="AY568" s="205" t="s">
        <v>148</v>
      </c>
    </row>
    <row r="569" spans="1:65" s="13" customFormat="1" ht="11.25">
      <c r="B569" s="195"/>
      <c r="C569" s="196"/>
      <c r="D569" s="188" t="s">
        <v>161</v>
      </c>
      <c r="E569" s="197" t="s">
        <v>31</v>
      </c>
      <c r="F569" s="198" t="s">
        <v>613</v>
      </c>
      <c r="G569" s="196"/>
      <c r="H569" s="199">
        <v>7.05</v>
      </c>
      <c r="I569" s="200"/>
      <c r="J569" s="196"/>
      <c r="K569" s="196"/>
      <c r="L569" s="201"/>
      <c r="M569" s="202"/>
      <c r="N569" s="203"/>
      <c r="O569" s="203"/>
      <c r="P569" s="203"/>
      <c r="Q569" s="203"/>
      <c r="R569" s="203"/>
      <c r="S569" s="203"/>
      <c r="T569" s="204"/>
      <c r="AT569" s="205" t="s">
        <v>161</v>
      </c>
      <c r="AU569" s="205" t="s">
        <v>86</v>
      </c>
      <c r="AV569" s="13" t="s">
        <v>86</v>
      </c>
      <c r="AW569" s="13" t="s">
        <v>37</v>
      </c>
      <c r="AX569" s="13" t="s">
        <v>76</v>
      </c>
      <c r="AY569" s="205" t="s">
        <v>148</v>
      </c>
    </row>
    <row r="570" spans="1:65" s="13" customFormat="1" ht="11.25">
      <c r="B570" s="195"/>
      <c r="C570" s="196"/>
      <c r="D570" s="188" t="s">
        <v>161</v>
      </c>
      <c r="E570" s="197" t="s">
        <v>31</v>
      </c>
      <c r="F570" s="198" t="s">
        <v>398</v>
      </c>
      <c r="G570" s="196"/>
      <c r="H570" s="199">
        <v>-5</v>
      </c>
      <c r="I570" s="200"/>
      <c r="J570" s="196"/>
      <c r="K570" s="196"/>
      <c r="L570" s="201"/>
      <c r="M570" s="202"/>
      <c r="N570" s="203"/>
      <c r="O570" s="203"/>
      <c r="P570" s="203"/>
      <c r="Q570" s="203"/>
      <c r="R570" s="203"/>
      <c r="S570" s="203"/>
      <c r="T570" s="204"/>
      <c r="AT570" s="205" t="s">
        <v>161</v>
      </c>
      <c r="AU570" s="205" t="s">
        <v>86</v>
      </c>
      <c r="AV570" s="13" t="s">
        <v>86</v>
      </c>
      <c r="AW570" s="13" t="s">
        <v>37</v>
      </c>
      <c r="AX570" s="13" t="s">
        <v>76</v>
      </c>
      <c r="AY570" s="205" t="s">
        <v>148</v>
      </c>
    </row>
    <row r="571" spans="1:65" s="13" customFormat="1" ht="11.25">
      <c r="B571" s="195"/>
      <c r="C571" s="196"/>
      <c r="D571" s="188" t="s">
        <v>161</v>
      </c>
      <c r="E571" s="197" t="s">
        <v>31</v>
      </c>
      <c r="F571" s="198" t="s">
        <v>614</v>
      </c>
      <c r="G571" s="196"/>
      <c r="H571" s="199">
        <v>2.8</v>
      </c>
      <c r="I571" s="200"/>
      <c r="J571" s="196"/>
      <c r="K571" s="196"/>
      <c r="L571" s="201"/>
      <c r="M571" s="202"/>
      <c r="N571" s="203"/>
      <c r="O571" s="203"/>
      <c r="P571" s="203"/>
      <c r="Q571" s="203"/>
      <c r="R571" s="203"/>
      <c r="S571" s="203"/>
      <c r="T571" s="204"/>
      <c r="AT571" s="205" t="s">
        <v>161</v>
      </c>
      <c r="AU571" s="205" t="s">
        <v>86</v>
      </c>
      <c r="AV571" s="13" t="s">
        <v>86</v>
      </c>
      <c r="AW571" s="13" t="s">
        <v>37</v>
      </c>
      <c r="AX571" s="13" t="s">
        <v>76</v>
      </c>
      <c r="AY571" s="205" t="s">
        <v>148</v>
      </c>
    </row>
    <row r="572" spans="1:65" s="13" customFormat="1" ht="11.25">
      <c r="B572" s="195"/>
      <c r="C572" s="196"/>
      <c r="D572" s="188" t="s">
        <v>161</v>
      </c>
      <c r="E572" s="197" t="s">
        <v>31</v>
      </c>
      <c r="F572" s="198" t="s">
        <v>399</v>
      </c>
      <c r="G572" s="196"/>
      <c r="H572" s="199">
        <v>-4</v>
      </c>
      <c r="I572" s="200"/>
      <c r="J572" s="196"/>
      <c r="K572" s="196"/>
      <c r="L572" s="201"/>
      <c r="M572" s="202"/>
      <c r="N572" s="203"/>
      <c r="O572" s="203"/>
      <c r="P572" s="203"/>
      <c r="Q572" s="203"/>
      <c r="R572" s="203"/>
      <c r="S572" s="203"/>
      <c r="T572" s="204"/>
      <c r="AT572" s="205" t="s">
        <v>161</v>
      </c>
      <c r="AU572" s="205" t="s">
        <v>86</v>
      </c>
      <c r="AV572" s="13" t="s">
        <v>86</v>
      </c>
      <c r="AW572" s="13" t="s">
        <v>37</v>
      </c>
      <c r="AX572" s="13" t="s">
        <v>76</v>
      </c>
      <c r="AY572" s="205" t="s">
        <v>148</v>
      </c>
    </row>
    <row r="573" spans="1:65" s="13" customFormat="1" ht="11.25">
      <c r="B573" s="195"/>
      <c r="C573" s="196"/>
      <c r="D573" s="188" t="s">
        <v>161</v>
      </c>
      <c r="E573" s="197" t="s">
        <v>31</v>
      </c>
      <c r="F573" s="198" t="s">
        <v>615</v>
      </c>
      <c r="G573" s="196"/>
      <c r="H573" s="199">
        <v>2.4</v>
      </c>
      <c r="I573" s="200"/>
      <c r="J573" s="196"/>
      <c r="K573" s="196"/>
      <c r="L573" s="201"/>
      <c r="M573" s="202"/>
      <c r="N573" s="203"/>
      <c r="O573" s="203"/>
      <c r="P573" s="203"/>
      <c r="Q573" s="203"/>
      <c r="R573" s="203"/>
      <c r="S573" s="203"/>
      <c r="T573" s="204"/>
      <c r="AT573" s="205" t="s">
        <v>161</v>
      </c>
      <c r="AU573" s="205" t="s">
        <v>86</v>
      </c>
      <c r="AV573" s="13" t="s">
        <v>86</v>
      </c>
      <c r="AW573" s="13" t="s">
        <v>37</v>
      </c>
      <c r="AX573" s="13" t="s">
        <v>76</v>
      </c>
      <c r="AY573" s="205" t="s">
        <v>148</v>
      </c>
    </row>
    <row r="574" spans="1:65" s="14" customFormat="1" ht="11.25">
      <c r="B574" s="206"/>
      <c r="C574" s="207"/>
      <c r="D574" s="188" t="s">
        <v>161</v>
      </c>
      <c r="E574" s="208" t="s">
        <v>31</v>
      </c>
      <c r="F574" s="209" t="s">
        <v>163</v>
      </c>
      <c r="G574" s="207"/>
      <c r="H574" s="210">
        <v>153.50600000000003</v>
      </c>
      <c r="I574" s="211"/>
      <c r="J574" s="207"/>
      <c r="K574" s="207"/>
      <c r="L574" s="212"/>
      <c r="M574" s="213"/>
      <c r="N574" s="214"/>
      <c r="O574" s="214"/>
      <c r="P574" s="214"/>
      <c r="Q574" s="214"/>
      <c r="R574" s="214"/>
      <c r="S574" s="214"/>
      <c r="T574" s="215"/>
      <c r="AT574" s="216" t="s">
        <v>161</v>
      </c>
      <c r="AU574" s="216" t="s">
        <v>86</v>
      </c>
      <c r="AV574" s="14" t="s">
        <v>155</v>
      </c>
      <c r="AW574" s="14" t="s">
        <v>37</v>
      </c>
      <c r="AX574" s="14" t="s">
        <v>84</v>
      </c>
      <c r="AY574" s="216" t="s">
        <v>148</v>
      </c>
    </row>
    <row r="575" spans="1:65" s="2" customFormat="1" ht="16.5" customHeight="1">
      <c r="A575" s="36"/>
      <c r="B575" s="37"/>
      <c r="C575" s="175" t="s">
        <v>686</v>
      </c>
      <c r="D575" s="175" t="s">
        <v>150</v>
      </c>
      <c r="E575" s="176" t="s">
        <v>687</v>
      </c>
      <c r="F575" s="177" t="s">
        <v>688</v>
      </c>
      <c r="G575" s="178" t="s">
        <v>285</v>
      </c>
      <c r="H575" s="179">
        <v>50.52</v>
      </c>
      <c r="I575" s="180"/>
      <c r="J575" s="181">
        <f>ROUND(I575*H575,2)</f>
        <v>0</v>
      </c>
      <c r="K575" s="177" t="s">
        <v>154</v>
      </c>
      <c r="L575" s="41"/>
      <c r="M575" s="182" t="s">
        <v>31</v>
      </c>
      <c r="N575" s="183" t="s">
        <v>47</v>
      </c>
      <c r="O575" s="66"/>
      <c r="P575" s="184">
        <f>O575*H575</f>
        <v>0</v>
      </c>
      <c r="Q575" s="184">
        <v>1E-4</v>
      </c>
      <c r="R575" s="184">
        <f>Q575*H575</f>
        <v>5.0520000000000009E-3</v>
      </c>
      <c r="S575" s="184">
        <v>0</v>
      </c>
      <c r="T575" s="185">
        <f>S575*H575</f>
        <v>0</v>
      </c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R575" s="186" t="s">
        <v>155</v>
      </c>
      <c r="AT575" s="186" t="s">
        <v>150</v>
      </c>
      <c r="AU575" s="186" t="s">
        <v>86</v>
      </c>
      <c r="AY575" s="19" t="s">
        <v>148</v>
      </c>
      <c r="BE575" s="187">
        <f>IF(N575="základní",J575,0)</f>
        <v>0</v>
      </c>
      <c r="BF575" s="187">
        <f>IF(N575="snížená",J575,0)</f>
        <v>0</v>
      </c>
      <c r="BG575" s="187">
        <f>IF(N575="zákl. přenesená",J575,0)</f>
        <v>0</v>
      </c>
      <c r="BH575" s="187">
        <f>IF(N575="sníž. přenesená",J575,0)</f>
        <v>0</v>
      </c>
      <c r="BI575" s="187">
        <f>IF(N575="nulová",J575,0)</f>
        <v>0</v>
      </c>
      <c r="BJ575" s="19" t="s">
        <v>84</v>
      </c>
      <c r="BK575" s="187">
        <f>ROUND(I575*H575,2)</f>
        <v>0</v>
      </c>
      <c r="BL575" s="19" t="s">
        <v>155</v>
      </c>
      <c r="BM575" s="186" t="s">
        <v>689</v>
      </c>
    </row>
    <row r="576" spans="1:65" s="2" customFormat="1" ht="11.25">
      <c r="A576" s="36"/>
      <c r="B576" s="37"/>
      <c r="C576" s="38"/>
      <c r="D576" s="188" t="s">
        <v>157</v>
      </c>
      <c r="E576" s="38"/>
      <c r="F576" s="189" t="s">
        <v>690</v>
      </c>
      <c r="G576" s="38"/>
      <c r="H576" s="38"/>
      <c r="I576" s="190"/>
      <c r="J576" s="38"/>
      <c r="K576" s="38"/>
      <c r="L576" s="41"/>
      <c r="M576" s="191"/>
      <c r="N576" s="192"/>
      <c r="O576" s="66"/>
      <c r="P576" s="66"/>
      <c r="Q576" s="66"/>
      <c r="R576" s="66"/>
      <c r="S576" s="66"/>
      <c r="T576" s="67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T576" s="19" t="s">
        <v>157</v>
      </c>
      <c r="AU576" s="19" t="s">
        <v>86</v>
      </c>
    </row>
    <row r="577" spans="1:65" s="2" customFormat="1" ht="11.25">
      <c r="A577" s="36"/>
      <c r="B577" s="37"/>
      <c r="C577" s="38"/>
      <c r="D577" s="193" t="s">
        <v>159</v>
      </c>
      <c r="E577" s="38"/>
      <c r="F577" s="194" t="s">
        <v>691</v>
      </c>
      <c r="G577" s="38"/>
      <c r="H577" s="38"/>
      <c r="I577" s="190"/>
      <c r="J577" s="38"/>
      <c r="K577" s="38"/>
      <c r="L577" s="41"/>
      <c r="M577" s="191"/>
      <c r="N577" s="192"/>
      <c r="O577" s="66"/>
      <c r="P577" s="66"/>
      <c r="Q577" s="66"/>
      <c r="R577" s="66"/>
      <c r="S577" s="66"/>
      <c r="T577" s="67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T577" s="19" t="s">
        <v>159</v>
      </c>
      <c r="AU577" s="19" t="s">
        <v>86</v>
      </c>
    </row>
    <row r="578" spans="1:65" s="13" customFormat="1" ht="11.25">
      <c r="B578" s="195"/>
      <c r="C578" s="196"/>
      <c r="D578" s="188" t="s">
        <v>161</v>
      </c>
      <c r="E578" s="197" t="s">
        <v>31</v>
      </c>
      <c r="F578" s="198" t="s">
        <v>692</v>
      </c>
      <c r="G578" s="196"/>
      <c r="H578" s="199">
        <v>33.020000000000003</v>
      </c>
      <c r="I578" s="200"/>
      <c r="J578" s="196"/>
      <c r="K578" s="196"/>
      <c r="L578" s="201"/>
      <c r="M578" s="202"/>
      <c r="N578" s="203"/>
      <c r="O578" s="203"/>
      <c r="P578" s="203"/>
      <c r="Q578" s="203"/>
      <c r="R578" s="203"/>
      <c r="S578" s="203"/>
      <c r="T578" s="204"/>
      <c r="AT578" s="205" t="s">
        <v>161</v>
      </c>
      <c r="AU578" s="205" t="s">
        <v>86</v>
      </c>
      <c r="AV578" s="13" t="s">
        <v>86</v>
      </c>
      <c r="AW578" s="13" t="s">
        <v>37</v>
      </c>
      <c r="AX578" s="13" t="s">
        <v>76</v>
      </c>
      <c r="AY578" s="205" t="s">
        <v>148</v>
      </c>
    </row>
    <row r="579" spans="1:65" s="13" customFormat="1" ht="11.25">
      <c r="B579" s="195"/>
      <c r="C579" s="196"/>
      <c r="D579" s="188" t="s">
        <v>161</v>
      </c>
      <c r="E579" s="197" t="s">
        <v>31</v>
      </c>
      <c r="F579" s="198" t="s">
        <v>693</v>
      </c>
      <c r="G579" s="196"/>
      <c r="H579" s="199">
        <v>17.5</v>
      </c>
      <c r="I579" s="200"/>
      <c r="J579" s="196"/>
      <c r="K579" s="196"/>
      <c r="L579" s="201"/>
      <c r="M579" s="202"/>
      <c r="N579" s="203"/>
      <c r="O579" s="203"/>
      <c r="P579" s="203"/>
      <c r="Q579" s="203"/>
      <c r="R579" s="203"/>
      <c r="S579" s="203"/>
      <c r="T579" s="204"/>
      <c r="AT579" s="205" t="s">
        <v>161</v>
      </c>
      <c r="AU579" s="205" t="s">
        <v>86</v>
      </c>
      <c r="AV579" s="13" t="s">
        <v>86</v>
      </c>
      <c r="AW579" s="13" t="s">
        <v>37</v>
      </c>
      <c r="AX579" s="13" t="s">
        <v>76</v>
      </c>
      <c r="AY579" s="205" t="s">
        <v>148</v>
      </c>
    </row>
    <row r="580" spans="1:65" s="14" customFormat="1" ht="11.25">
      <c r="B580" s="206"/>
      <c r="C580" s="207"/>
      <c r="D580" s="188" t="s">
        <v>161</v>
      </c>
      <c r="E580" s="208" t="s">
        <v>31</v>
      </c>
      <c r="F580" s="209" t="s">
        <v>163</v>
      </c>
      <c r="G580" s="207"/>
      <c r="H580" s="210">
        <v>50.52</v>
      </c>
      <c r="I580" s="211"/>
      <c r="J580" s="207"/>
      <c r="K580" s="207"/>
      <c r="L580" s="212"/>
      <c r="M580" s="213"/>
      <c r="N580" s="214"/>
      <c r="O580" s="214"/>
      <c r="P580" s="214"/>
      <c r="Q580" s="214"/>
      <c r="R580" s="214"/>
      <c r="S580" s="214"/>
      <c r="T580" s="215"/>
      <c r="AT580" s="216" t="s">
        <v>161</v>
      </c>
      <c r="AU580" s="216" t="s">
        <v>86</v>
      </c>
      <c r="AV580" s="14" t="s">
        <v>155</v>
      </c>
      <c r="AW580" s="14" t="s">
        <v>37</v>
      </c>
      <c r="AX580" s="14" t="s">
        <v>84</v>
      </c>
      <c r="AY580" s="216" t="s">
        <v>148</v>
      </c>
    </row>
    <row r="581" spans="1:65" s="2" customFormat="1" ht="16.5" customHeight="1">
      <c r="A581" s="36"/>
      <c r="B581" s="37"/>
      <c r="C581" s="227" t="s">
        <v>694</v>
      </c>
      <c r="D581" s="227" t="s">
        <v>217</v>
      </c>
      <c r="E581" s="228" t="s">
        <v>695</v>
      </c>
      <c r="F581" s="229" t="s">
        <v>696</v>
      </c>
      <c r="G581" s="230" t="s">
        <v>285</v>
      </c>
      <c r="H581" s="231">
        <v>53.045999999999999</v>
      </c>
      <c r="I581" s="232"/>
      <c r="J581" s="233">
        <f>ROUND(I581*H581,2)</f>
        <v>0</v>
      </c>
      <c r="K581" s="229" t="s">
        <v>154</v>
      </c>
      <c r="L581" s="234"/>
      <c r="M581" s="235" t="s">
        <v>31</v>
      </c>
      <c r="N581" s="236" t="s">
        <v>47</v>
      </c>
      <c r="O581" s="66"/>
      <c r="P581" s="184">
        <f>O581*H581</f>
        <v>0</v>
      </c>
      <c r="Q581" s="184">
        <v>7.6000000000000004E-4</v>
      </c>
      <c r="R581" s="184">
        <f>Q581*H581</f>
        <v>4.0314960000000004E-2</v>
      </c>
      <c r="S581" s="184">
        <v>0</v>
      </c>
      <c r="T581" s="185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86" t="s">
        <v>209</v>
      </c>
      <c r="AT581" s="186" t="s">
        <v>217</v>
      </c>
      <c r="AU581" s="186" t="s">
        <v>86</v>
      </c>
      <c r="AY581" s="19" t="s">
        <v>148</v>
      </c>
      <c r="BE581" s="187">
        <f>IF(N581="základní",J581,0)</f>
        <v>0</v>
      </c>
      <c r="BF581" s="187">
        <f>IF(N581="snížená",J581,0)</f>
        <v>0</v>
      </c>
      <c r="BG581" s="187">
        <f>IF(N581="zákl. přenesená",J581,0)</f>
        <v>0</v>
      </c>
      <c r="BH581" s="187">
        <f>IF(N581="sníž. přenesená",J581,0)</f>
        <v>0</v>
      </c>
      <c r="BI581" s="187">
        <f>IF(N581="nulová",J581,0)</f>
        <v>0</v>
      </c>
      <c r="BJ581" s="19" t="s">
        <v>84</v>
      </c>
      <c r="BK581" s="187">
        <f>ROUND(I581*H581,2)</f>
        <v>0</v>
      </c>
      <c r="BL581" s="19" t="s">
        <v>155</v>
      </c>
      <c r="BM581" s="186" t="s">
        <v>697</v>
      </c>
    </row>
    <row r="582" spans="1:65" s="2" customFormat="1" ht="11.25">
      <c r="A582" s="36"/>
      <c r="B582" s="37"/>
      <c r="C582" s="38"/>
      <c r="D582" s="188" t="s">
        <v>157</v>
      </c>
      <c r="E582" s="38"/>
      <c r="F582" s="189" t="s">
        <v>696</v>
      </c>
      <c r="G582" s="38"/>
      <c r="H582" s="38"/>
      <c r="I582" s="190"/>
      <c r="J582" s="38"/>
      <c r="K582" s="38"/>
      <c r="L582" s="41"/>
      <c r="M582" s="191"/>
      <c r="N582" s="192"/>
      <c r="O582" s="66"/>
      <c r="P582" s="66"/>
      <c r="Q582" s="66"/>
      <c r="R582" s="66"/>
      <c r="S582" s="66"/>
      <c r="T582" s="67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T582" s="19" t="s">
        <v>157</v>
      </c>
      <c r="AU582" s="19" t="s">
        <v>86</v>
      </c>
    </row>
    <row r="583" spans="1:65" s="13" customFormat="1" ht="11.25">
      <c r="B583" s="195"/>
      <c r="C583" s="196"/>
      <c r="D583" s="188" t="s">
        <v>161</v>
      </c>
      <c r="E583" s="196"/>
      <c r="F583" s="198" t="s">
        <v>698</v>
      </c>
      <c r="G583" s="196"/>
      <c r="H583" s="199">
        <v>53.045999999999999</v>
      </c>
      <c r="I583" s="200"/>
      <c r="J583" s="196"/>
      <c r="K583" s="196"/>
      <c r="L583" s="201"/>
      <c r="M583" s="202"/>
      <c r="N583" s="203"/>
      <c r="O583" s="203"/>
      <c r="P583" s="203"/>
      <c r="Q583" s="203"/>
      <c r="R583" s="203"/>
      <c r="S583" s="203"/>
      <c r="T583" s="204"/>
      <c r="AT583" s="205" t="s">
        <v>161</v>
      </c>
      <c r="AU583" s="205" t="s">
        <v>86</v>
      </c>
      <c r="AV583" s="13" t="s">
        <v>86</v>
      </c>
      <c r="AW583" s="13" t="s">
        <v>4</v>
      </c>
      <c r="AX583" s="13" t="s">
        <v>84</v>
      </c>
      <c r="AY583" s="205" t="s">
        <v>148</v>
      </c>
    </row>
    <row r="584" spans="1:65" s="2" customFormat="1" ht="16.5" customHeight="1">
      <c r="A584" s="36"/>
      <c r="B584" s="37"/>
      <c r="C584" s="175" t="s">
        <v>699</v>
      </c>
      <c r="D584" s="175" t="s">
        <v>150</v>
      </c>
      <c r="E584" s="176" t="s">
        <v>700</v>
      </c>
      <c r="F584" s="177" t="s">
        <v>701</v>
      </c>
      <c r="G584" s="178" t="s">
        <v>285</v>
      </c>
      <c r="H584" s="179">
        <v>65.3</v>
      </c>
      <c r="I584" s="180"/>
      <c r="J584" s="181">
        <f>ROUND(I584*H584,2)</f>
        <v>0</v>
      </c>
      <c r="K584" s="177" t="s">
        <v>154</v>
      </c>
      <c r="L584" s="41"/>
      <c r="M584" s="182" t="s">
        <v>31</v>
      </c>
      <c r="N584" s="183" t="s">
        <v>47</v>
      </c>
      <c r="O584" s="66"/>
      <c r="P584" s="184">
        <f>O584*H584</f>
        <v>0</v>
      </c>
      <c r="Q584" s="184">
        <v>0</v>
      </c>
      <c r="R584" s="184">
        <f>Q584*H584</f>
        <v>0</v>
      </c>
      <c r="S584" s="184">
        <v>0</v>
      </c>
      <c r="T584" s="185">
        <f>S584*H584</f>
        <v>0</v>
      </c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R584" s="186" t="s">
        <v>155</v>
      </c>
      <c r="AT584" s="186" t="s">
        <v>150</v>
      </c>
      <c r="AU584" s="186" t="s">
        <v>86</v>
      </c>
      <c r="AY584" s="19" t="s">
        <v>148</v>
      </c>
      <c r="BE584" s="187">
        <f>IF(N584="základní",J584,0)</f>
        <v>0</v>
      </c>
      <c r="BF584" s="187">
        <f>IF(N584="snížená",J584,0)</f>
        <v>0</v>
      </c>
      <c r="BG584" s="187">
        <f>IF(N584="zákl. přenesená",J584,0)</f>
        <v>0</v>
      </c>
      <c r="BH584" s="187">
        <f>IF(N584="sníž. přenesená",J584,0)</f>
        <v>0</v>
      </c>
      <c r="BI584" s="187">
        <f>IF(N584="nulová",J584,0)</f>
        <v>0</v>
      </c>
      <c r="BJ584" s="19" t="s">
        <v>84</v>
      </c>
      <c r="BK584" s="187">
        <f>ROUND(I584*H584,2)</f>
        <v>0</v>
      </c>
      <c r="BL584" s="19" t="s">
        <v>155</v>
      </c>
      <c r="BM584" s="186" t="s">
        <v>702</v>
      </c>
    </row>
    <row r="585" spans="1:65" s="2" customFormat="1" ht="11.25">
      <c r="A585" s="36"/>
      <c r="B585" s="37"/>
      <c r="C585" s="38"/>
      <c r="D585" s="188" t="s">
        <v>157</v>
      </c>
      <c r="E585" s="38"/>
      <c r="F585" s="189" t="s">
        <v>703</v>
      </c>
      <c r="G585" s="38"/>
      <c r="H585" s="38"/>
      <c r="I585" s="190"/>
      <c r="J585" s="38"/>
      <c r="K585" s="38"/>
      <c r="L585" s="41"/>
      <c r="M585" s="191"/>
      <c r="N585" s="192"/>
      <c r="O585" s="66"/>
      <c r="P585" s="66"/>
      <c r="Q585" s="66"/>
      <c r="R585" s="66"/>
      <c r="S585" s="66"/>
      <c r="T585" s="67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T585" s="19" t="s">
        <v>157</v>
      </c>
      <c r="AU585" s="19" t="s">
        <v>86</v>
      </c>
    </row>
    <row r="586" spans="1:65" s="2" customFormat="1" ht="11.25">
      <c r="A586" s="36"/>
      <c r="B586" s="37"/>
      <c r="C586" s="38"/>
      <c r="D586" s="193" t="s">
        <v>159</v>
      </c>
      <c r="E586" s="38"/>
      <c r="F586" s="194" t="s">
        <v>704</v>
      </c>
      <c r="G586" s="38"/>
      <c r="H586" s="38"/>
      <c r="I586" s="190"/>
      <c r="J586" s="38"/>
      <c r="K586" s="38"/>
      <c r="L586" s="41"/>
      <c r="M586" s="191"/>
      <c r="N586" s="192"/>
      <c r="O586" s="66"/>
      <c r="P586" s="66"/>
      <c r="Q586" s="66"/>
      <c r="R586" s="66"/>
      <c r="S586" s="66"/>
      <c r="T586" s="67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T586" s="19" t="s">
        <v>159</v>
      </c>
      <c r="AU586" s="19" t="s">
        <v>86</v>
      </c>
    </row>
    <row r="587" spans="1:65" s="13" customFormat="1" ht="11.25">
      <c r="B587" s="195"/>
      <c r="C587" s="196"/>
      <c r="D587" s="188" t="s">
        <v>161</v>
      </c>
      <c r="E587" s="197" t="s">
        <v>31</v>
      </c>
      <c r="F587" s="198" t="s">
        <v>670</v>
      </c>
      <c r="G587" s="196"/>
      <c r="H587" s="199">
        <v>14.1</v>
      </c>
      <c r="I587" s="200"/>
      <c r="J587" s="196"/>
      <c r="K587" s="196"/>
      <c r="L587" s="201"/>
      <c r="M587" s="202"/>
      <c r="N587" s="203"/>
      <c r="O587" s="203"/>
      <c r="P587" s="203"/>
      <c r="Q587" s="203"/>
      <c r="R587" s="203"/>
      <c r="S587" s="203"/>
      <c r="T587" s="204"/>
      <c r="AT587" s="205" t="s">
        <v>161</v>
      </c>
      <c r="AU587" s="205" t="s">
        <v>86</v>
      </c>
      <c r="AV587" s="13" t="s">
        <v>86</v>
      </c>
      <c r="AW587" s="13" t="s">
        <v>37</v>
      </c>
      <c r="AX587" s="13" t="s">
        <v>76</v>
      </c>
      <c r="AY587" s="205" t="s">
        <v>148</v>
      </c>
    </row>
    <row r="588" spans="1:65" s="13" customFormat="1" ht="11.25">
      <c r="B588" s="195"/>
      <c r="C588" s="196"/>
      <c r="D588" s="188" t="s">
        <v>161</v>
      </c>
      <c r="E588" s="197" t="s">
        <v>31</v>
      </c>
      <c r="F588" s="198" t="s">
        <v>671</v>
      </c>
      <c r="G588" s="196"/>
      <c r="H588" s="199">
        <v>14</v>
      </c>
      <c r="I588" s="200"/>
      <c r="J588" s="196"/>
      <c r="K588" s="196"/>
      <c r="L588" s="201"/>
      <c r="M588" s="202"/>
      <c r="N588" s="203"/>
      <c r="O588" s="203"/>
      <c r="P588" s="203"/>
      <c r="Q588" s="203"/>
      <c r="R588" s="203"/>
      <c r="S588" s="203"/>
      <c r="T588" s="204"/>
      <c r="AT588" s="205" t="s">
        <v>161</v>
      </c>
      <c r="AU588" s="205" t="s">
        <v>86</v>
      </c>
      <c r="AV588" s="13" t="s">
        <v>86</v>
      </c>
      <c r="AW588" s="13" t="s">
        <v>37</v>
      </c>
      <c r="AX588" s="13" t="s">
        <v>76</v>
      </c>
      <c r="AY588" s="205" t="s">
        <v>148</v>
      </c>
    </row>
    <row r="589" spans="1:65" s="13" customFormat="1" ht="11.25">
      <c r="B589" s="195"/>
      <c r="C589" s="196"/>
      <c r="D589" s="188" t="s">
        <v>161</v>
      </c>
      <c r="E589" s="197" t="s">
        <v>31</v>
      </c>
      <c r="F589" s="198" t="s">
        <v>672</v>
      </c>
      <c r="G589" s="196"/>
      <c r="H589" s="199">
        <v>12</v>
      </c>
      <c r="I589" s="200"/>
      <c r="J589" s="196"/>
      <c r="K589" s="196"/>
      <c r="L589" s="201"/>
      <c r="M589" s="202"/>
      <c r="N589" s="203"/>
      <c r="O589" s="203"/>
      <c r="P589" s="203"/>
      <c r="Q589" s="203"/>
      <c r="R589" s="203"/>
      <c r="S589" s="203"/>
      <c r="T589" s="204"/>
      <c r="AT589" s="205" t="s">
        <v>161</v>
      </c>
      <c r="AU589" s="205" t="s">
        <v>86</v>
      </c>
      <c r="AV589" s="13" t="s">
        <v>86</v>
      </c>
      <c r="AW589" s="13" t="s">
        <v>37</v>
      </c>
      <c r="AX589" s="13" t="s">
        <v>76</v>
      </c>
      <c r="AY589" s="205" t="s">
        <v>148</v>
      </c>
    </row>
    <row r="590" spans="1:65" s="13" customFormat="1" ht="11.25">
      <c r="B590" s="195"/>
      <c r="C590" s="196"/>
      <c r="D590" s="188" t="s">
        <v>161</v>
      </c>
      <c r="E590" s="197" t="s">
        <v>31</v>
      </c>
      <c r="F590" s="198" t="s">
        <v>673</v>
      </c>
      <c r="G590" s="196"/>
      <c r="H590" s="199">
        <v>6</v>
      </c>
      <c r="I590" s="200"/>
      <c r="J590" s="196"/>
      <c r="K590" s="196"/>
      <c r="L590" s="201"/>
      <c r="M590" s="202"/>
      <c r="N590" s="203"/>
      <c r="O590" s="203"/>
      <c r="P590" s="203"/>
      <c r="Q590" s="203"/>
      <c r="R590" s="203"/>
      <c r="S590" s="203"/>
      <c r="T590" s="204"/>
      <c r="AT590" s="205" t="s">
        <v>161</v>
      </c>
      <c r="AU590" s="205" t="s">
        <v>86</v>
      </c>
      <c r="AV590" s="13" t="s">
        <v>86</v>
      </c>
      <c r="AW590" s="13" t="s">
        <v>37</v>
      </c>
      <c r="AX590" s="13" t="s">
        <v>76</v>
      </c>
      <c r="AY590" s="205" t="s">
        <v>148</v>
      </c>
    </row>
    <row r="591" spans="1:65" s="13" customFormat="1" ht="11.25">
      <c r="B591" s="195"/>
      <c r="C591" s="196"/>
      <c r="D591" s="188" t="s">
        <v>161</v>
      </c>
      <c r="E591" s="197" t="s">
        <v>31</v>
      </c>
      <c r="F591" s="198" t="s">
        <v>674</v>
      </c>
      <c r="G591" s="196"/>
      <c r="H591" s="199">
        <v>19.2</v>
      </c>
      <c r="I591" s="200"/>
      <c r="J591" s="196"/>
      <c r="K591" s="196"/>
      <c r="L591" s="201"/>
      <c r="M591" s="202"/>
      <c r="N591" s="203"/>
      <c r="O591" s="203"/>
      <c r="P591" s="203"/>
      <c r="Q591" s="203"/>
      <c r="R591" s="203"/>
      <c r="S591" s="203"/>
      <c r="T591" s="204"/>
      <c r="AT591" s="205" t="s">
        <v>161</v>
      </c>
      <c r="AU591" s="205" t="s">
        <v>86</v>
      </c>
      <c r="AV591" s="13" t="s">
        <v>86</v>
      </c>
      <c r="AW591" s="13" t="s">
        <v>37</v>
      </c>
      <c r="AX591" s="13" t="s">
        <v>76</v>
      </c>
      <c r="AY591" s="205" t="s">
        <v>148</v>
      </c>
    </row>
    <row r="592" spans="1:65" s="14" customFormat="1" ht="11.25">
      <c r="B592" s="206"/>
      <c r="C592" s="207"/>
      <c r="D592" s="188" t="s">
        <v>161</v>
      </c>
      <c r="E592" s="208" t="s">
        <v>31</v>
      </c>
      <c r="F592" s="209" t="s">
        <v>163</v>
      </c>
      <c r="G592" s="207"/>
      <c r="H592" s="210">
        <v>65.3</v>
      </c>
      <c r="I592" s="211"/>
      <c r="J592" s="207"/>
      <c r="K592" s="207"/>
      <c r="L592" s="212"/>
      <c r="M592" s="213"/>
      <c r="N592" s="214"/>
      <c r="O592" s="214"/>
      <c r="P592" s="214"/>
      <c r="Q592" s="214"/>
      <c r="R592" s="214"/>
      <c r="S592" s="214"/>
      <c r="T592" s="215"/>
      <c r="AT592" s="216" t="s">
        <v>161</v>
      </c>
      <c r="AU592" s="216" t="s">
        <v>86</v>
      </c>
      <c r="AV592" s="14" t="s">
        <v>155</v>
      </c>
      <c r="AW592" s="14" t="s">
        <v>37</v>
      </c>
      <c r="AX592" s="14" t="s">
        <v>84</v>
      </c>
      <c r="AY592" s="216" t="s">
        <v>148</v>
      </c>
    </row>
    <row r="593" spans="1:65" s="2" customFormat="1" ht="16.5" customHeight="1">
      <c r="A593" s="36"/>
      <c r="B593" s="37"/>
      <c r="C593" s="227" t="s">
        <v>705</v>
      </c>
      <c r="D593" s="227" t="s">
        <v>217</v>
      </c>
      <c r="E593" s="228" t="s">
        <v>706</v>
      </c>
      <c r="F593" s="229" t="s">
        <v>707</v>
      </c>
      <c r="G593" s="230" t="s">
        <v>285</v>
      </c>
      <c r="H593" s="231">
        <v>68.564999999999998</v>
      </c>
      <c r="I593" s="232"/>
      <c r="J593" s="233">
        <f>ROUND(I593*H593,2)</f>
        <v>0</v>
      </c>
      <c r="K593" s="229" t="s">
        <v>154</v>
      </c>
      <c r="L593" s="234"/>
      <c r="M593" s="235" t="s">
        <v>31</v>
      </c>
      <c r="N593" s="236" t="s">
        <v>47</v>
      </c>
      <c r="O593" s="66"/>
      <c r="P593" s="184">
        <f>O593*H593</f>
        <v>0</v>
      </c>
      <c r="Q593" s="184">
        <v>1.1E-4</v>
      </c>
      <c r="R593" s="184">
        <f>Q593*H593</f>
        <v>7.5421500000000001E-3</v>
      </c>
      <c r="S593" s="184">
        <v>0</v>
      </c>
      <c r="T593" s="185">
        <f>S593*H593</f>
        <v>0</v>
      </c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R593" s="186" t="s">
        <v>209</v>
      </c>
      <c r="AT593" s="186" t="s">
        <v>217</v>
      </c>
      <c r="AU593" s="186" t="s">
        <v>86</v>
      </c>
      <c r="AY593" s="19" t="s">
        <v>148</v>
      </c>
      <c r="BE593" s="187">
        <f>IF(N593="základní",J593,0)</f>
        <v>0</v>
      </c>
      <c r="BF593" s="187">
        <f>IF(N593="snížená",J593,0)</f>
        <v>0</v>
      </c>
      <c r="BG593" s="187">
        <f>IF(N593="zákl. přenesená",J593,0)</f>
        <v>0</v>
      </c>
      <c r="BH593" s="187">
        <f>IF(N593="sníž. přenesená",J593,0)</f>
        <v>0</v>
      </c>
      <c r="BI593" s="187">
        <f>IF(N593="nulová",J593,0)</f>
        <v>0</v>
      </c>
      <c r="BJ593" s="19" t="s">
        <v>84</v>
      </c>
      <c r="BK593" s="187">
        <f>ROUND(I593*H593,2)</f>
        <v>0</v>
      </c>
      <c r="BL593" s="19" t="s">
        <v>155</v>
      </c>
      <c r="BM593" s="186" t="s">
        <v>708</v>
      </c>
    </row>
    <row r="594" spans="1:65" s="2" customFormat="1" ht="11.25">
      <c r="A594" s="36"/>
      <c r="B594" s="37"/>
      <c r="C594" s="38"/>
      <c r="D594" s="188" t="s">
        <v>157</v>
      </c>
      <c r="E594" s="38"/>
      <c r="F594" s="189" t="s">
        <v>707</v>
      </c>
      <c r="G594" s="38"/>
      <c r="H594" s="38"/>
      <c r="I594" s="190"/>
      <c r="J594" s="38"/>
      <c r="K594" s="38"/>
      <c r="L594" s="41"/>
      <c r="M594" s="191"/>
      <c r="N594" s="192"/>
      <c r="O594" s="66"/>
      <c r="P594" s="66"/>
      <c r="Q594" s="66"/>
      <c r="R594" s="66"/>
      <c r="S594" s="66"/>
      <c r="T594" s="67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T594" s="19" t="s">
        <v>157</v>
      </c>
      <c r="AU594" s="19" t="s">
        <v>86</v>
      </c>
    </row>
    <row r="595" spans="1:65" s="13" customFormat="1" ht="11.25">
      <c r="B595" s="195"/>
      <c r="C595" s="196"/>
      <c r="D595" s="188" t="s">
        <v>161</v>
      </c>
      <c r="E595" s="196"/>
      <c r="F595" s="198" t="s">
        <v>709</v>
      </c>
      <c r="G595" s="196"/>
      <c r="H595" s="199">
        <v>68.564999999999998</v>
      </c>
      <c r="I595" s="200"/>
      <c r="J595" s="196"/>
      <c r="K595" s="196"/>
      <c r="L595" s="201"/>
      <c r="M595" s="202"/>
      <c r="N595" s="203"/>
      <c r="O595" s="203"/>
      <c r="P595" s="203"/>
      <c r="Q595" s="203"/>
      <c r="R595" s="203"/>
      <c r="S595" s="203"/>
      <c r="T595" s="204"/>
      <c r="AT595" s="205" t="s">
        <v>161</v>
      </c>
      <c r="AU595" s="205" t="s">
        <v>86</v>
      </c>
      <c r="AV595" s="13" t="s">
        <v>86</v>
      </c>
      <c r="AW595" s="13" t="s">
        <v>4</v>
      </c>
      <c r="AX595" s="13" t="s">
        <v>84</v>
      </c>
      <c r="AY595" s="205" t="s">
        <v>148</v>
      </c>
    </row>
    <row r="596" spans="1:65" s="2" customFormat="1" ht="16.5" customHeight="1">
      <c r="A596" s="36"/>
      <c r="B596" s="37"/>
      <c r="C596" s="175" t="s">
        <v>710</v>
      </c>
      <c r="D596" s="175" t="s">
        <v>150</v>
      </c>
      <c r="E596" s="176" t="s">
        <v>700</v>
      </c>
      <c r="F596" s="177" t="s">
        <v>701</v>
      </c>
      <c r="G596" s="178" t="s">
        <v>285</v>
      </c>
      <c r="H596" s="179">
        <v>65.3</v>
      </c>
      <c r="I596" s="180"/>
      <c r="J596" s="181">
        <f>ROUND(I596*H596,2)</f>
        <v>0</v>
      </c>
      <c r="K596" s="177" t="s">
        <v>154</v>
      </c>
      <c r="L596" s="41"/>
      <c r="M596" s="182" t="s">
        <v>31</v>
      </c>
      <c r="N596" s="183" t="s">
        <v>47</v>
      </c>
      <c r="O596" s="66"/>
      <c r="P596" s="184">
        <f>O596*H596</f>
        <v>0</v>
      </c>
      <c r="Q596" s="184">
        <v>0</v>
      </c>
      <c r="R596" s="184">
        <f>Q596*H596</f>
        <v>0</v>
      </c>
      <c r="S596" s="184">
        <v>0</v>
      </c>
      <c r="T596" s="185">
        <f>S596*H596</f>
        <v>0</v>
      </c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R596" s="186" t="s">
        <v>155</v>
      </c>
      <c r="AT596" s="186" t="s">
        <v>150</v>
      </c>
      <c r="AU596" s="186" t="s">
        <v>86</v>
      </c>
      <c r="AY596" s="19" t="s">
        <v>148</v>
      </c>
      <c r="BE596" s="187">
        <f>IF(N596="základní",J596,0)</f>
        <v>0</v>
      </c>
      <c r="BF596" s="187">
        <f>IF(N596="snížená",J596,0)</f>
        <v>0</v>
      </c>
      <c r="BG596" s="187">
        <f>IF(N596="zákl. přenesená",J596,0)</f>
        <v>0</v>
      </c>
      <c r="BH596" s="187">
        <f>IF(N596="sníž. přenesená",J596,0)</f>
        <v>0</v>
      </c>
      <c r="BI596" s="187">
        <f>IF(N596="nulová",J596,0)</f>
        <v>0</v>
      </c>
      <c r="BJ596" s="19" t="s">
        <v>84</v>
      </c>
      <c r="BK596" s="187">
        <f>ROUND(I596*H596,2)</f>
        <v>0</v>
      </c>
      <c r="BL596" s="19" t="s">
        <v>155</v>
      </c>
      <c r="BM596" s="186" t="s">
        <v>711</v>
      </c>
    </row>
    <row r="597" spans="1:65" s="2" customFormat="1" ht="11.25">
      <c r="A597" s="36"/>
      <c r="B597" s="37"/>
      <c r="C597" s="38"/>
      <c r="D597" s="188" t="s">
        <v>157</v>
      </c>
      <c r="E597" s="38"/>
      <c r="F597" s="189" t="s">
        <v>703</v>
      </c>
      <c r="G597" s="38"/>
      <c r="H597" s="38"/>
      <c r="I597" s="190"/>
      <c r="J597" s="38"/>
      <c r="K597" s="38"/>
      <c r="L597" s="41"/>
      <c r="M597" s="191"/>
      <c r="N597" s="192"/>
      <c r="O597" s="66"/>
      <c r="P597" s="66"/>
      <c r="Q597" s="66"/>
      <c r="R597" s="66"/>
      <c r="S597" s="66"/>
      <c r="T597" s="67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T597" s="19" t="s">
        <v>157</v>
      </c>
      <c r="AU597" s="19" t="s">
        <v>86</v>
      </c>
    </row>
    <row r="598" spans="1:65" s="2" customFormat="1" ht="11.25">
      <c r="A598" s="36"/>
      <c r="B598" s="37"/>
      <c r="C598" s="38"/>
      <c r="D598" s="193" t="s">
        <v>159</v>
      </c>
      <c r="E598" s="38"/>
      <c r="F598" s="194" t="s">
        <v>704</v>
      </c>
      <c r="G598" s="38"/>
      <c r="H598" s="38"/>
      <c r="I598" s="190"/>
      <c r="J598" s="38"/>
      <c r="K598" s="38"/>
      <c r="L598" s="41"/>
      <c r="M598" s="191"/>
      <c r="N598" s="192"/>
      <c r="O598" s="66"/>
      <c r="P598" s="66"/>
      <c r="Q598" s="66"/>
      <c r="R598" s="66"/>
      <c r="S598" s="66"/>
      <c r="T598" s="67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T598" s="19" t="s">
        <v>159</v>
      </c>
      <c r="AU598" s="19" t="s">
        <v>86</v>
      </c>
    </row>
    <row r="599" spans="1:65" s="13" customFormat="1" ht="11.25">
      <c r="B599" s="195"/>
      <c r="C599" s="196"/>
      <c r="D599" s="188" t="s">
        <v>161</v>
      </c>
      <c r="E599" s="197" t="s">
        <v>31</v>
      </c>
      <c r="F599" s="198" t="s">
        <v>670</v>
      </c>
      <c r="G599" s="196"/>
      <c r="H599" s="199">
        <v>14.1</v>
      </c>
      <c r="I599" s="200"/>
      <c r="J599" s="196"/>
      <c r="K599" s="196"/>
      <c r="L599" s="201"/>
      <c r="M599" s="202"/>
      <c r="N599" s="203"/>
      <c r="O599" s="203"/>
      <c r="P599" s="203"/>
      <c r="Q599" s="203"/>
      <c r="R599" s="203"/>
      <c r="S599" s="203"/>
      <c r="T599" s="204"/>
      <c r="AT599" s="205" t="s">
        <v>161</v>
      </c>
      <c r="AU599" s="205" t="s">
        <v>86</v>
      </c>
      <c r="AV599" s="13" t="s">
        <v>86</v>
      </c>
      <c r="AW599" s="13" t="s">
        <v>37</v>
      </c>
      <c r="AX599" s="13" t="s">
        <v>76</v>
      </c>
      <c r="AY599" s="205" t="s">
        <v>148</v>
      </c>
    </row>
    <row r="600" spans="1:65" s="13" customFormat="1" ht="11.25">
      <c r="B600" s="195"/>
      <c r="C600" s="196"/>
      <c r="D600" s="188" t="s">
        <v>161</v>
      </c>
      <c r="E600" s="197" t="s">
        <v>31</v>
      </c>
      <c r="F600" s="198" t="s">
        <v>671</v>
      </c>
      <c r="G600" s="196"/>
      <c r="H600" s="199">
        <v>14</v>
      </c>
      <c r="I600" s="200"/>
      <c r="J600" s="196"/>
      <c r="K600" s="196"/>
      <c r="L600" s="201"/>
      <c r="M600" s="202"/>
      <c r="N600" s="203"/>
      <c r="O600" s="203"/>
      <c r="P600" s="203"/>
      <c r="Q600" s="203"/>
      <c r="R600" s="203"/>
      <c r="S600" s="203"/>
      <c r="T600" s="204"/>
      <c r="AT600" s="205" t="s">
        <v>161</v>
      </c>
      <c r="AU600" s="205" t="s">
        <v>86</v>
      </c>
      <c r="AV600" s="13" t="s">
        <v>86</v>
      </c>
      <c r="AW600" s="13" t="s">
        <v>37</v>
      </c>
      <c r="AX600" s="13" t="s">
        <v>76</v>
      </c>
      <c r="AY600" s="205" t="s">
        <v>148</v>
      </c>
    </row>
    <row r="601" spans="1:65" s="13" customFormat="1" ht="11.25">
      <c r="B601" s="195"/>
      <c r="C601" s="196"/>
      <c r="D601" s="188" t="s">
        <v>161</v>
      </c>
      <c r="E601" s="197" t="s">
        <v>31</v>
      </c>
      <c r="F601" s="198" t="s">
        <v>672</v>
      </c>
      <c r="G601" s="196"/>
      <c r="H601" s="199">
        <v>12</v>
      </c>
      <c r="I601" s="200"/>
      <c r="J601" s="196"/>
      <c r="K601" s="196"/>
      <c r="L601" s="201"/>
      <c r="M601" s="202"/>
      <c r="N601" s="203"/>
      <c r="O601" s="203"/>
      <c r="P601" s="203"/>
      <c r="Q601" s="203"/>
      <c r="R601" s="203"/>
      <c r="S601" s="203"/>
      <c r="T601" s="204"/>
      <c r="AT601" s="205" t="s">
        <v>161</v>
      </c>
      <c r="AU601" s="205" t="s">
        <v>86</v>
      </c>
      <c r="AV601" s="13" t="s">
        <v>86</v>
      </c>
      <c r="AW601" s="13" t="s">
        <v>37</v>
      </c>
      <c r="AX601" s="13" t="s">
        <v>76</v>
      </c>
      <c r="AY601" s="205" t="s">
        <v>148</v>
      </c>
    </row>
    <row r="602" spans="1:65" s="13" customFormat="1" ht="11.25">
      <c r="B602" s="195"/>
      <c r="C602" s="196"/>
      <c r="D602" s="188" t="s">
        <v>161</v>
      </c>
      <c r="E602" s="197" t="s">
        <v>31</v>
      </c>
      <c r="F602" s="198" t="s">
        <v>673</v>
      </c>
      <c r="G602" s="196"/>
      <c r="H602" s="199">
        <v>6</v>
      </c>
      <c r="I602" s="200"/>
      <c r="J602" s="196"/>
      <c r="K602" s="196"/>
      <c r="L602" s="201"/>
      <c r="M602" s="202"/>
      <c r="N602" s="203"/>
      <c r="O602" s="203"/>
      <c r="P602" s="203"/>
      <c r="Q602" s="203"/>
      <c r="R602" s="203"/>
      <c r="S602" s="203"/>
      <c r="T602" s="204"/>
      <c r="AT602" s="205" t="s">
        <v>161</v>
      </c>
      <c r="AU602" s="205" t="s">
        <v>86</v>
      </c>
      <c r="AV602" s="13" t="s">
        <v>86</v>
      </c>
      <c r="AW602" s="13" t="s">
        <v>37</v>
      </c>
      <c r="AX602" s="13" t="s">
        <v>76</v>
      </c>
      <c r="AY602" s="205" t="s">
        <v>148</v>
      </c>
    </row>
    <row r="603" spans="1:65" s="13" customFormat="1" ht="11.25">
      <c r="B603" s="195"/>
      <c r="C603" s="196"/>
      <c r="D603" s="188" t="s">
        <v>161</v>
      </c>
      <c r="E603" s="197" t="s">
        <v>31</v>
      </c>
      <c r="F603" s="198" t="s">
        <v>674</v>
      </c>
      <c r="G603" s="196"/>
      <c r="H603" s="199">
        <v>19.2</v>
      </c>
      <c r="I603" s="200"/>
      <c r="J603" s="196"/>
      <c r="K603" s="196"/>
      <c r="L603" s="201"/>
      <c r="M603" s="202"/>
      <c r="N603" s="203"/>
      <c r="O603" s="203"/>
      <c r="P603" s="203"/>
      <c r="Q603" s="203"/>
      <c r="R603" s="203"/>
      <c r="S603" s="203"/>
      <c r="T603" s="204"/>
      <c r="AT603" s="205" t="s">
        <v>161</v>
      </c>
      <c r="AU603" s="205" t="s">
        <v>86</v>
      </c>
      <c r="AV603" s="13" t="s">
        <v>86</v>
      </c>
      <c r="AW603" s="13" t="s">
        <v>37</v>
      </c>
      <c r="AX603" s="13" t="s">
        <v>76</v>
      </c>
      <c r="AY603" s="205" t="s">
        <v>148</v>
      </c>
    </row>
    <row r="604" spans="1:65" s="14" customFormat="1" ht="11.25">
      <c r="B604" s="206"/>
      <c r="C604" s="207"/>
      <c r="D604" s="188" t="s">
        <v>161</v>
      </c>
      <c r="E604" s="208" t="s">
        <v>31</v>
      </c>
      <c r="F604" s="209" t="s">
        <v>163</v>
      </c>
      <c r="G604" s="207"/>
      <c r="H604" s="210">
        <v>65.3</v>
      </c>
      <c r="I604" s="211"/>
      <c r="J604" s="207"/>
      <c r="K604" s="207"/>
      <c r="L604" s="212"/>
      <c r="M604" s="213"/>
      <c r="N604" s="214"/>
      <c r="O604" s="214"/>
      <c r="P604" s="214"/>
      <c r="Q604" s="214"/>
      <c r="R604" s="214"/>
      <c r="S604" s="214"/>
      <c r="T604" s="215"/>
      <c r="AT604" s="216" t="s">
        <v>161</v>
      </c>
      <c r="AU604" s="216" t="s">
        <v>86</v>
      </c>
      <c r="AV604" s="14" t="s">
        <v>155</v>
      </c>
      <c r="AW604" s="14" t="s">
        <v>37</v>
      </c>
      <c r="AX604" s="14" t="s">
        <v>84</v>
      </c>
      <c r="AY604" s="216" t="s">
        <v>148</v>
      </c>
    </row>
    <row r="605" spans="1:65" s="2" customFormat="1" ht="16.5" customHeight="1">
      <c r="A605" s="36"/>
      <c r="B605" s="37"/>
      <c r="C605" s="227" t="s">
        <v>712</v>
      </c>
      <c r="D605" s="227" t="s">
        <v>217</v>
      </c>
      <c r="E605" s="228" t="s">
        <v>713</v>
      </c>
      <c r="F605" s="229" t="s">
        <v>714</v>
      </c>
      <c r="G605" s="230" t="s">
        <v>285</v>
      </c>
      <c r="H605" s="231">
        <v>68.564999999999998</v>
      </c>
      <c r="I605" s="232"/>
      <c r="J605" s="233">
        <f>ROUND(I605*H605,2)</f>
        <v>0</v>
      </c>
      <c r="K605" s="229" t="s">
        <v>154</v>
      </c>
      <c r="L605" s="234"/>
      <c r="M605" s="235" t="s">
        <v>31</v>
      </c>
      <c r="N605" s="236" t="s">
        <v>47</v>
      </c>
      <c r="O605" s="66"/>
      <c r="P605" s="184">
        <f>O605*H605</f>
        <v>0</v>
      </c>
      <c r="Q605" s="184">
        <v>4.0000000000000003E-5</v>
      </c>
      <c r="R605" s="184">
        <f>Q605*H605</f>
        <v>2.7426E-3</v>
      </c>
      <c r="S605" s="184">
        <v>0</v>
      </c>
      <c r="T605" s="185">
        <f>S605*H605</f>
        <v>0</v>
      </c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R605" s="186" t="s">
        <v>209</v>
      </c>
      <c r="AT605" s="186" t="s">
        <v>217</v>
      </c>
      <c r="AU605" s="186" t="s">
        <v>86</v>
      </c>
      <c r="AY605" s="19" t="s">
        <v>148</v>
      </c>
      <c r="BE605" s="187">
        <f>IF(N605="základní",J605,0)</f>
        <v>0</v>
      </c>
      <c r="BF605" s="187">
        <f>IF(N605="snížená",J605,0)</f>
        <v>0</v>
      </c>
      <c r="BG605" s="187">
        <f>IF(N605="zákl. přenesená",J605,0)</f>
        <v>0</v>
      </c>
      <c r="BH605" s="187">
        <f>IF(N605="sníž. přenesená",J605,0)</f>
        <v>0</v>
      </c>
      <c r="BI605" s="187">
        <f>IF(N605="nulová",J605,0)</f>
        <v>0</v>
      </c>
      <c r="BJ605" s="19" t="s">
        <v>84</v>
      </c>
      <c r="BK605" s="187">
        <f>ROUND(I605*H605,2)</f>
        <v>0</v>
      </c>
      <c r="BL605" s="19" t="s">
        <v>155</v>
      </c>
      <c r="BM605" s="186" t="s">
        <v>715</v>
      </c>
    </row>
    <row r="606" spans="1:65" s="2" customFormat="1" ht="11.25">
      <c r="A606" s="36"/>
      <c r="B606" s="37"/>
      <c r="C606" s="38"/>
      <c r="D606" s="188" t="s">
        <v>157</v>
      </c>
      <c r="E606" s="38"/>
      <c r="F606" s="189" t="s">
        <v>714</v>
      </c>
      <c r="G606" s="38"/>
      <c r="H606" s="38"/>
      <c r="I606" s="190"/>
      <c r="J606" s="38"/>
      <c r="K606" s="38"/>
      <c r="L606" s="41"/>
      <c r="M606" s="191"/>
      <c r="N606" s="192"/>
      <c r="O606" s="66"/>
      <c r="P606" s="66"/>
      <c r="Q606" s="66"/>
      <c r="R606" s="66"/>
      <c r="S606" s="66"/>
      <c r="T606" s="67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T606" s="19" t="s">
        <v>157</v>
      </c>
      <c r="AU606" s="19" t="s">
        <v>86</v>
      </c>
    </row>
    <row r="607" spans="1:65" s="13" customFormat="1" ht="11.25">
      <c r="B607" s="195"/>
      <c r="C607" s="196"/>
      <c r="D607" s="188" t="s">
        <v>161</v>
      </c>
      <c r="E607" s="196"/>
      <c r="F607" s="198" t="s">
        <v>709</v>
      </c>
      <c r="G607" s="196"/>
      <c r="H607" s="199">
        <v>68.564999999999998</v>
      </c>
      <c r="I607" s="200"/>
      <c r="J607" s="196"/>
      <c r="K607" s="196"/>
      <c r="L607" s="201"/>
      <c r="M607" s="202"/>
      <c r="N607" s="203"/>
      <c r="O607" s="203"/>
      <c r="P607" s="203"/>
      <c r="Q607" s="203"/>
      <c r="R607" s="203"/>
      <c r="S607" s="203"/>
      <c r="T607" s="204"/>
      <c r="AT607" s="205" t="s">
        <v>161</v>
      </c>
      <c r="AU607" s="205" t="s">
        <v>86</v>
      </c>
      <c r="AV607" s="13" t="s">
        <v>86</v>
      </c>
      <c r="AW607" s="13" t="s">
        <v>4</v>
      </c>
      <c r="AX607" s="13" t="s">
        <v>84</v>
      </c>
      <c r="AY607" s="205" t="s">
        <v>148</v>
      </c>
    </row>
    <row r="608" spans="1:65" s="2" customFormat="1" ht="16.5" customHeight="1">
      <c r="A608" s="36"/>
      <c r="B608" s="37"/>
      <c r="C608" s="175" t="s">
        <v>716</v>
      </c>
      <c r="D608" s="175" t="s">
        <v>150</v>
      </c>
      <c r="E608" s="176" t="s">
        <v>717</v>
      </c>
      <c r="F608" s="177" t="s">
        <v>718</v>
      </c>
      <c r="G608" s="178" t="s">
        <v>153</v>
      </c>
      <c r="H608" s="179">
        <v>25.26</v>
      </c>
      <c r="I608" s="180"/>
      <c r="J608" s="181">
        <f>ROUND(I608*H608,2)</f>
        <v>0</v>
      </c>
      <c r="K608" s="177" t="s">
        <v>154</v>
      </c>
      <c r="L608" s="41"/>
      <c r="M608" s="182" t="s">
        <v>31</v>
      </c>
      <c r="N608" s="183" t="s">
        <v>47</v>
      </c>
      <c r="O608" s="66"/>
      <c r="P608" s="184">
        <f>O608*H608</f>
        <v>0</v>
      </c>
      <c r="Q608" s="184">
        <v>5.7000000000000002E-3</v>
      </c>
      <c r="R608" s="184">
        <f>Q608*H608</f>
        <v>0.14398200000000003</v>
      </c>
      <c r="S608" s="184">
        <v>0</v>
      </c>
      <c r="T608" s="185">
        <f>S608*H608</f>
        <v>0</v>
      </c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R608" s="186" t="s">
        <v>155</v>
      </c>
      <c r="AT608" s="186" t="s">
        <v>150</v>
      </c>
      <c r="AU608" s="186" t="s">
        <v>86</v>
      </c>
      <c r="AY608" s="19" t="s">
        <v>148</v>
      </c>
      <c r="BE608" s="187">
        <f>IF(N608="základní",J608,0)</f>
        <v>0</v>
      </c>
      <c r="BF608" s="187">
        <f>IF(N608="snížená",J608,0)</f>
        <v>0</v>
      </c>
      <c r="BG608" s="187">
        <f>IF(N608="zákl. přenesená",J608,0)</f>
        <v>0</v>
      </c>
      <c r="BH608" s="187">
        <f>IF(N608="sníž. přenesená",J608,0)</f>
        <v>0</v>
      </c>
      <c r="BI608" s="187">
        <f>IF(N608="nulová",J608,0)</f>
        <v>0</v>
      </c>
      <c r="BJ608" s="19" t="s">
        <v>84</v>
      </c>
      <c r="BK608" s="187">
        <f>ROUND(I608*H608,2)</f>
        <v>0</v>
      </c>
      <c r="BL608" s="19" t="s">
        <v>155</v>
      </c>
      <c r="BM608" s="186" t="s">
        <v>719</v>
      </c>
    </row>
    <row r="609" spans="1:65" s="2" customFormat="1" ht="11.25">
      <c r="A609" s="36"/>
      <c r="B609" s="37"/>
      <c r="C609" s="38"/>
      <c r="D609" s="188" t="s">
        <v>157</v>
      </c>
      <c r="E609" s="38"/>
      <c r="F609" s="189" t="s">
        <v>720</v>
      </c>
      <c r="G609" s="38"/>
      <c r="H609" s="38"/>
      <c r="I609" s="190"/>
      <c r="J609" s="38"/>
      <c r="K609" s="38"/>
      <c r="L609" s="41"/>
      <c r="M609" s="191"/>
      <c r="N609" s="192"/>
      <c r="O609" s="66"/>
      <c r="P609" s="66"/>
      <c r="Q609" s="66"/>
      <c r="R609" s="66"/>
      <c r="S609" s="66"/>
      <c r="T609" s="67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T609" s="19" t="s">
        <v>157</v>
      </c>
      <c r="AU609" s="19" t="s">
        <v>86</v>
      </c>
    </row>
    <row r="610" spans="1:65" s="2" customFormat="1" ht="11.25">
      <c r="A610" s="36"/>
      <c r="B610" s="37"/>
      <c r="C610" s="38"/>
      <c r="D610" s="193" t="s">
        <v>159</v>
      </c>
      <c r="E610" s="38"/>
      <c r="F610" s="194" t="s">
        <v>721</v>
      </c>
      <c r="G610" s="38"/>
      <c r="H610" s="38"/>
      <c r="I610" s="190"/>
      <c r="J610" s="38"/>
      <c r="K610" s="38"/>
      <c r="L610" s="41"/>
      <c r="M610" s="191"/>
      <c r="N610" s="192"/>
      <c r="O610" s="66"/>
      <c r="P610" s="66"/>
      <c r="Q610" s="66"/>
      <c r="R610" s="66"/>
      <c r="S610" s="66"/>
      <c r="T610" s="67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T610" s="19" t="s">
        <v>159</v>
      </c>
      <c r="AU610" s="19" t="s">
        <v>86</v>
      </c>
    </row>
    <row r="611" spans="1:65" s="13" customFormat="1" ht="11.25">
      <c r="B611" s="195"/>
      <c r="C611" s="196"/>
      <c r="D611" s="188" t="s">
        <v>161</v>
      </c>
      <c r="E611" s="197" t="s">
        <v>31</v>
      </c>
      <c r="F611" s="198" t="s">
        <v>622</v>
      </c>
      <c r="G611" s="196"/>
      <c r="H611" s="199">
        <v>6.76</v>
      </c>
      <c r="I611" s="200"/>
      <c r="J611" s="196"/>
      <c r="K611" s="196"/>
      <c r="L611" s="201"/>
      <c r="M611" s="202"/>
      <c r="N611" s="203"/>
      <c r="O611" s="203"/>
      <c r="P611" s="203"/>
      <c r="Q611" s="203"/>
      <c r="R611" s="203"/>
      <c r="S611" s="203"/>
      <c r="T611" s="204"/>
      <c r="AT611" s="205" t="s">
        <v>161</v>
      </c>
      <c r="AU611" s="205" t="s">
        <v>86</v>
      </c>
      <c r="AV611" s="13" t="s">
        <v>86</v>
      </c>
      <c r="AW611" s="13" t="s">
        <v>37</v>
      </c>
      <c r="AX611" s="13" t="s">
        <v>76</v>
      </c>
      <c r="AY611" s="205" t="s">
        <v>148</v>
      </c>
    </row>
    <row r="612" spans="1:65" s="13" customFormat="1" ht="11.25">
      <c r="B612" s="195"/>
      <c r="C612" s="196"/>
      <c r="D612" s="188" t="s">
        <v>161</v>
      </c>
      <c r="E612" s="197" t="s">
        <v>31</v>
      </c>
      <c r="F612" s="198" t="s">
        <v>623</v>
      </c>
      <c r="G612" s="196"/>
      <c r="H612" s="199">
        <v>18.5</v>
      </c>
      <c r="I612" s="200"/>
      <c r="J612" s="196"/>
      <c r="K612" s="196"/>
      <c r="L612" s="201"/>
      <c r="M612" s="202"/>
      <c r="N612" s="203"/>
      <c r="O612" s="203"/>
      <c r="P612" s="203"/>
      <c r="Q612" s="203"/>
      <c r="R612" s="203"/>
      <c r="S612" s="203"/>
      <c r="T612" s="204"/>
      <c r="AT612" s="205" t="s">
        <v>161</v>
      </c>
      <c r="AU612" s="205" t="s">
        <v>86</v>
      </c>
      <c r="AV612" s="13" t="s">
        <v>86</v>
      </c>
      <c r="AW612" s="13" t="s">
        <v>37</v>
      </c>
      <c r="AX612" s="13" t="s">
        <v>76</v>
      </c>
      <c r="AY612" s="205" t="s">
        <v>148</v>
      </c>
    </row>
    <row r="613" spans="1:65" s="14" customFormat="1" ht="11.25">
      <c r="B613" s="206"/>
      <c r="C613" s="207"/>
      <c r="D613" s="188" t="s">
        <v>161</v>
      </c>
      <c r="E613" s="208" t="s">
        <v>31</v>
      </c>
      <c r="F613" s="209" t="s">
        <v>163</v>
      </c>
      <c r="G613" s="207"/>
      <c r="H613" s="210">
        <v>25.259999999999998</v>
      </c>
      <c r="I613" s="211"/>
      <c r="J613" s="207"/>
      <c r="K613" s="207"/>
      <c r="L613" s="212"/>
      <c r="M613" s="213"/>
      <c r="N613" s="214"/>
      <c r="O613" s="214"/>
      <c r="P613" s="214"/>
      <c r="Q613" s="214"/>
      <c r="R613" s="214"/>
      <c r="S613" s="214"/>
      <c r="T613" s="215"/>
      <c r="AT613" s="216" t="s">
        <v>161</v>
      </c>
      <c r="AU613" s="216" t="s">
        <v>86</v>
      </c>
      <c r="AV613" s="14" t="s">
        <v>155</v>
      </c>
      <c r="AW613" s="14" t="s">
        <v>37</v>
      </c>
      <c r="AX613" s="14" t="s">
        <v>84</v>
      </c>
      <c r="AY613" s="216" t="s">
        <v>148</v>
      </c>
    </row>
    <row r="614" spans="1:65" s="2" customFormat="1" ht="16.5" customHeight="1">
      <c r="A614" s="36"/>
      <c r="B614" s="37"/>
      <c r="C614" s="175" t="s">
        <v>722</v>
      </c>
      <c r="D614" s="175" t="s">
        <v>150</v>
      </c>
      <c r="E614" s="176" t="s">
        <v>723</v>
      </c>
      <c r="F614" s="177" t="s">
        <v>724</v>
      </c>
      <c r="G614" s="178" t="s">
        <v>153</v>
      </c>
      <c r="H614" s="179">
        <v>234.21600000000001</v>
      </c>
      <c r="I614" s="180"/>
      <c r="J614" s="181">
        <f>ROUND(I614*H614,2)</f>
        <v>0</v>
      </c>
      <c r="K614" s="177" t="s">
        <v>154</v>
      </c>
      <c r="L614" s="41"/>
      <c r="M614" s="182" t="s">
        <v>31</v>
      </c>
      <c r="N614" s="183" t="s">
        <v>47</v>
      </c>
      <c r="O614" s="66"/>
      <c r="P614" s="184">
        <f>O614*H614</f>
        <v>0</v>
      </c>
      <c r="Q614" s="184">
        <v>3.3E-3</v>
      </c>
      <c r="R614" s="184">
        <f>Q614*H614</f>
        <v>0.77291280000000007</v>
      </c>
      <c r="S614" s="184">
        <v>0</v>
      </c>
      <c r="T614" s="185">
        <f>S614*H614</f>
        <v>0</v>
      </c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R614" s="186" t="s">
        <v>155</v>
      </c>
      <c r="AT614" s="186" t="s">
        <v>150</v>
      </c>
      <c r="AU614" s="186" t="s">
        <v>86</v>
      </c>
      <c r="AY614" s="19" t="s">
        <v>148</v>
      </c>
      <c r="BE614" s="187">
        <f>IF(N614="základní",J614,0)</f>
        <v>0</v>
      </c>
      <c r="BF614" s="187">
        <f>IF(N614="snížená",J614,0)</f>
        <v>0</v>
      </c>
      <c r="BG614" s="187">
        <f>IF(N614="zákl. přenesená",J614,0)</f>
        <v>0</v>
      </c>
      <c r="BH614" s="187">
        <f>IF(N614="sníž. přenesená",J614,0)</f>
        <v>0</v>
      </c>
      <c r="BI614" s="187">
        <f>IF(N614="nulová",J614,0)</f>
        <v>0</v>
      </c>
      <c r="BJ614" s="19" t="s">
        <v>84</v>
      </c>
      <c r="BK614" s="187">
        <f>ROUND(I614*H614,2)</f>
        <v>0</v>
      </c>
      <c r="BL614" s="19" t="s">
        <v>155</v>
      </c>
      <c r="BM614" s="186" t="s">
        <v>725</v>
      </c>
    </row>
    <row r="615" spans="1:65" s="2" customFormat="1" ht="11.25">
      <c r="A615" s="36"/>
      <c r="B615" s="37"/>
      <c r="C615" s="38"/>
      <c r="D615" s="188" t="s">
        <v>157</v>
      </c>
      <c r="E615" s="38"/>
      <c r="F615" s="189" t="s">
        <v>726</v>
      </c>
      <c r="G615" s="38"/>
      <c r="H615" s="38"/>
      <c r="I615" s="190"/>
      <c r="J615" s="38"/>
      <c r="K615" s="38"/>
      <c r="L615" s="41"/>
      <c r="M615" s="191"/>
      <c r="N615" s="192"/>
      <c r="O615" s="66"/>
      <c r="P615" s="66"/>
      <c r="Q615" s="66"/>
      <c r="R615" s="66"/>
      <c r="S615" s="66"/>
      <c r="T615" s="67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T615" s="19" t="s">
        <v>157</v>
      </c>
      <c r="AU615" s="19" t="s">
        <v>86</v>
      </c>
    </row>
    <row r="616" spans="1:65" s="2" customFormat="1" ht="11.25">
      <c r="A616" s="36"/>
      <c r="B616" s="37"/>
      <c r="C616" s="38"/>
      <c r="D616" s="193" t="s">
        <v>159</v>
      </c>
      <c r="E616" s="38"/>
      <c r="F616" s="194" t="s">
        <v>727</v>
      </c>
      <c r="G616" s="38"/>
      <c r="H616" s="38"/>
      <c r="I616" s="190"/>
      <c r="J616" s="38"/>
      <c r="K616" s="38"/>
      <c r="L616" s="41"/>
      <c r="M616" s="191"/>
      <c r="N616" s="192"/>
      <c r="O616" s="66"/>
      <c r="P616" s="66"/>
      <c r="Q616" s="66"/>
      <c r="R616" s="66"/>
      <c r="S616" s="66"/>
      <c r="T616" s="67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T616" s="19" t="s">
        <v>159</v>
      </c>
      <c r="AU616" s="19" t="s">
        <v>86</v>
      </c>
    </row>
    <row r="617" spans="1:65" s="13" customFormat="1" ht="11.25">
      <c r="B617" s="195"/>
      <c r="C617" s="196"/>
      <c r="D617" s="188" t="s">
        <v>161</v>
      </c>
      <c r="E617" s="197" t="s">
        <v>31</v>
      </c>
      <c r="F617" s="198" t="s">
        <v>612</v>
      </c>
      <c r="G617" s="196"/>
      <c r="H617" s="199">
        <v>175.006</v>
      </c>
      <c r="I617" s="200"/>
      <c r="J617" s="196"/>
      <c r="K617" s="196"/>
      <c r="L617" s="201"/>
      <c r="M617" s="202"/>
      <c r="N617" s="203"/>
      <c r="O617" s="203"/>
      <c r="P617" s="203"/>
      <c r="Q617" s="203"/>
      <c r="R617" s="203"/>
      <c r="S617" s="203"/>
      <c r="T617" s="204"/>
      <c r="AT617" s="205" t="s">
        <v>161</v>
      </c>
      <c r="AU617" s="205" t="s">
        <v>86</v>
      </c>
      <c r="AV617" s="13" t="s">
        <v>86</v>
      </c>
      <c r="AW617" s="13" t="s">
        <v>37</v>
      </c>
      <c r="AX617" s="13" t="s">
        <v>76</v>
      </c>
      <c r="AY617" s="205" t="s">
        <v>148</v>
      </c>
    </row>
    <row r="618" spans="1:65" s="13" customFormat="1" ht="11.25">
      <c r="B618" s="195"/>
      <c r="C618" s="196"/>
      <c r="D618" s="188" t="s">
        <v>161</v>
      </c>
      <c r="E618" s="197" t="s">
        <v>31</v>
      </c>
      <c r="F618" s="198" t="s">
        <v>397</v>
      </c>
      <c r="G618" s="196"/>
      <c r="H618" s="199">
        <v>-24.75</v>
      </c>
      <c r="I618" s="200"/>
      <c r="J618" s="196"/>
      <c r="K618" s="196"/>
      <c r="L618" s="201"/>
      <c r="M618" s="202"/>
      <c r="N618" s="203"/>
      <c r="O618" s="203"/>
      <c r="P618" s="203"/>
      <c r="Q618" s="203"/>
      <c r="R618" s="203"/>
      <c r="S618" s="203"/>
      <c r="T618" s="204"/>
      <c r="AT618" s="205" t="s">
        <v>161</v>
      </c>
      <c r="AU618" s="205" t="s">
        <v>86</v>
      </c>
      <c r="AV618" s="13" t="s">
        <v>86</v>
      </c>
      <c r="AW618" s="13" t="s">
        <v>37</v>
      </c>
      <c r="AX618" s="13" t="s">
        <v>76</v>
      </c>
      <c r="AY618" s="205" t="s">
        <v>148</v>
      </c>
    </row>
    <row r="619" spans="1:65" s="13" customFormat="1" ht="11.25">
      <c r="B619" s="195"/>
      <c r="C619" s="196"/>
      <c r="D619" s="188" t="s">
        <v>161</v>
      </c>
      <c r="E619" s="197" t="s">
        <v>31</v>
      </c>
      <c r="F619" s="198" t="s">
        <v>613</v>
      </c>
      <c r="G619" s="196"/>
      <c r="H619" s="199">
        <v>7.05</v>
      </c>
      <c r="I619" s="200"/>
      <c r="J619" s="196"/>
      <c r="K619" s="196"/>
      <c r="L619" s="201"/>
      <c r="M619" s="202"/>
      <c r="N619" s="203"/>
      <c r="O619" s="203"/>
      <c r="P619" s="203"/>
      <c r="Q619" s="203"/>
      <c r="R619" s="203"/>
      <c r="S619" s="203"/>
      <c r="T619" s="204"/>
      <c r="AT619" s="205" t="s">
        <v>161</v>
      </c>
      <c r="AU619" s="205" t="s">
        <v>86</v>
      </c>
      <c r="AV619" s="13" t="s">
        <v>86</v>
      </c>
      <c r="AW619" s="13" t="s">
        <v>37</v>
      </c>
      <c r="AX619" s="13" t="s">
        <v>76</v>
      </c>
      <c r="AY619" s="205" t="s">
        <v>148</v>
      </c>
    </row>
    <row r="620" spans="1:65" s="13" customFormat="1" ht="11.25">
      <c r="B620" s="195"/>
      <c r="C620" s="196"/>
      <c r="D620" s="188" t="s">
        <v>161</v>
      </c>
      <c r="E620" s="197" t="s">
        <v>31</v>
      </c>
      <c r="F620" s="198" t="s">
        <v>398</v>
      </c>
      <c r="G620" s="196"/>
      <c r="H620" s="199">
        <v>-5</v>
      </c>
      <c r="I620" s="200"/>
      <c r="J620" s="196"/>
      <c r="K620" s="196"/>
      <c r="L620" s="201"/>
      <c r="M620" s="202"/>
      <c r="N620" s="203"/>
      <c r="O620" s="203"/>
      <c r="P620" s="203"/>
      <c r="Q620" s="203"/>
      <c r="R620" s="203"/>
      <c r="S620" s="203"/>
      <c r="T620" s="204"/>
      <c r="AT620" s="205" t="s">
        <v>161</v>
      </c>
      <c r="AU620" s="205" t="s">
        <v>86</v>
      </c>
      <c r="AV620" s="13" t="s">
        <v>86</v>
      </c>
      <c r="AW620" s="13" t="s">
        <v>37</v>
      </c>
      <c r="AX620" s="13" t="s">
        <v>76</v>
      </c>
      <c r="AY620" s="205" t="s">
        <v>148</v>
      </c>
    </row>
    <row r="621" spans="1:65" s="13" customFormat="1" ht="11.25">
      <c r="B621" s="195"/>
      <c r="C621" s="196"/>
      <c r="D621" s="188" t="s">
        <v>161</v>
      </c>
      <c r="E621" s="197" t="s">
        <v>31</v>
      </c>
      <c r="F621" s="198" t="s">
        <v>614</v>
      </c>
      <c r="G621" s="196"/>
      <c r="H621" s="199">
        <v>2.8</v>
      </c>
      <c r="I621" s="200"/>
      <c r="J621" s="196"/>
      <c r="K621" s="196"/>
      <c r="L621" s="201"/>
      <c r="M621" s="202"/>
      <c r="N621" s="203"/>
      <c r="O621" s="203"/>
      <c r="P621" s="203"/>
      <c r="Q621" s="203"/>
      <c r="R621" s="203"/>
      <c r="S621" s="203"/>
      <c r="T621" s="204"/>
      <c r="AT621" s="205" t="s">
        <v>161</v>
      </c>
      <c r="AU621" s="205" t="s">
        <v>86</v>
      </c>
      <c r="AV621" s="13" t="s">
        <v>86</v>
      </c>
      <c r="AW621" s="13" t="s">
        <v>37</v>
      </c>
      <c r="AX621" s="13" t="s">
        <v>76</v>
      </c>
      <c r="AY621" s="205" t="s">
        <v>148</v>
      </c>
    </row>
    <row r="622" spans="1:65" s="13" customFormat="1" ht="11.25">
      <c r="B622" s="195"/>
      <c r="C622" s="196"/>
      <c r="D622" s="188" t="s">
        <v>161</v>
      </c>
      <c r="E622" s="197" t="s">
        <v>31</v>
      </c>
      <c r="F622" s="198" t="s">
        <v>399</v>
      </c>
      <c r="G622" s="196"/>
      <c r="H622" s="199">
        <v>-4</v>
      </c>
      <c r="I622" s="200"/>
      <c r="J622" s="196"/>
      <c r="K622" s="196"/>
      <c r="L622" s="201"/>
      <c r="M622" s="202"/>
      <c r="N622" s="203"/>
      <c r="O622" s="203"/>
      <c r="P622" s="203"/>
      <c r="Q622" s="203"/>
      <c r="R622" s="203"/>
      <c r="S622" s="203"/>
      <c r="T622" s="204"/>
      <c r="AT622" s="205" t="s">
        <v>161</v>
      </c>
      <c r="AU622" s="205" t="s">
        <v>86</v>
      </c>
      <c r="AV622" s="13" t="s">
        <v>86</v>
      </c>
      <c r="AW622" s="13" t="s">
        <v>37</v>
      </c>
      <c r="AX622" s="13" t="s">
        <v>76</v>
      </c>
      <c r="AY622" s="205" t="s">
        <v>148</v>
      </c>
    </row>
    <row r="623" spans="1:65" s="13" customFormat="1" ht="11.25">
      <c r="B623" s="195"/>
      <c r="C623" s="196"/>
      <c r="D623" s="188" t="s">
        <v>161</v>
      </c>
      <c r="E623" s="197" t="s">
        <v>31</v>
      </c>
      <c r="F623" s="198" t="s">
        <v>615</v>
      </c>
      <c r="G623" s="196"/>
      <c r="H623" s="199">
        <v>2.4</v>
      </c>
      <c r="I623" s="200"/>
      <c r="J623" s="196"/>
      <c r="K623" s="196"/>
      <c r="L623" s="201"/>
      <c r="M623" s="202"/>
      <c r="N623" s="203"/>
      <c r="O623" s="203"/>
      <c r="P623" s="203"/>
      <c r="Q623" s="203"/>
      <c r="R623" s="203"/>
      <c r="S623" s="203"/>
      <c r="T623" s="204"/>
      <c r="AT623" s="205" t="s">
        <v>161</v>
      </c>
      <c r="AU623" s="205" t="s">
        <v>86</v>
      </c>
      <c r="AV623" s="13" t="s">
        <v>86</v>
      </c>
      <c r="AW623" s="13" t="s">
        <v>37</v>
      </c>
      <c r="AX623" s="13" t="s">
        <v>76</v>
      </c>
      <c r="AY623" s="205" t="s">
        <v>148</v>
      </c>
    </row>
    <row r="624" spans="1:65" s="13" customFormat="1" ht="11.25">
      <c r="B624" s="195"/>
      <c r="C624" s="196"/>
      <c r="D624" s="188" t="s">
        <v>161</v>
      </c>
      <c r="E624" s="197" t="s">
        <v>31</v>
      </c>
      <c r="F624" s="198" t="s">
        <v>630</v>
      </c>
      <c r="G624" s="196"/>
      <c r="H624" s="199">
        <v>92.75</v>
      </c>
      <c r="I624" s="200"/>
      <c r="J624" s="196"/>
      <c r="K624" s="196"/>
      <c r="L624" s="201"/>
      <c r="M624" s="202"/>
      <c r="N624" s="203"/>
      <c r="O624" s="203"/>
      <c r="P624" s="203"/>
      <c r="Q624" s="203"/>
      <c r="R624" s="203"/>
      <c r="S624" s="203"/>
      <c r="T624" s="204"/>
      <c r="AT624" s="205" t="s">
        <v>161</v>
      </c>
      <c r="AU624" s="205" t="s">
        <v>86</v>
      </c>
      <c r="AV624" s="13" t="s">
        <v>86</v>
      </c>
      <c r="AW624" s="13" t="s">
        <v>37</v>
      </c>
      <c r="AX624" s="13" t="s">
        <v>76</v>
      </c>
      <c r="AY624" s="205" t="s">
        <v>148</v>
      </c>
    </row>
    <row r="625" spans="1:65" s="13" customFormat="1" ht="11.25">
      <c r="B625" s="195"/>
      <c r="C625" s="196"/>
      <c r="D625" s="188" t="s">
        <v>161</v>
      </c>
      <c r="E625" s="197" t="s">
        <v>31</v>
      </c>
      <c r="F625" s="198" t="s">
        <v>570</v>
      </c>
      <c r="G625" s="196"/>
      <c r="H625" s="199">
        <v>-2</v>
      </c>
      <c r="I625" s="200"/>
      <c r="J625" s="196"/>
      <c r="K625" s="196"/>
      <c r="L625" s="201"/>
      <c r="M625" s="202"/>
      <c r="N625" s="203"/>
      <c r="O625" s="203"/>
      <c r="P625" s="203"/>
      <c r="Q625" s="203"/>
      <c r="R625" s="203"/>
      <c r="S625" s="203"/>
      <c r="T625" s="204"/>
      <c r="AT625" s="205" t="s">
        <v>161</v>
      </c>
      <c r="AU625" s="205" t="s">
        <v>86</v>
      </c>
      <c r="AV625" s="13" t="s">
        <v>86</v>
      </c>
      <c r="AW625" s="13" t="s">
        <v>37</v>
      </c>
      <c r="AX625" s="13" t="s">
        <v>76</v>
      </c>
      <c r="AY625" s="205" t="s">
        <v>148</v>
      </c>
    </row>
    <row r="626" spans="1:65" s="13" customFormat="1" ht="11.25">
      <c r="B626" s="195"/>
      <c r="C626" s="196"/>
      <c r="D626" s="188" t="s">
        <v>161</v>
      </c>
      <c r="E626" s="197" t="s">
        <v>31</v>
      </c>
      <c r="F626" s="198" t="s">
        <v>631</v>
      </c>
      <c r="G626" s="196"/>
      <c r="H626" s="199">
        <v>4</v>
      </c>
      <c r="I626" s="200"/>
      <c r="J626" s="196"/>
      <c r="K626" s="196"/>
      <c r="L626" s="201"/>
      <c r="M626" s="202"/>
      <c r="N626" s="203"/>
      <c r="O626" s="203"/>
      <c r="P626" s="203"/>
      <c r="Q626" s="203"/>
      <c r="R626" s="203"/>
      <c r="S626" s="203"/>
      <c r="T626" s="204"/>
      <c r="AT626" s="205" t="s">
        <v>161</v>
      </c>
      <c r="AU626" s="205" t="s">
        <v>86</v>
      </c>
      <c r="AV626" s="13" t="s">
        <v>86</v>
      </c>
      <c r="AW626" s="13" t="s">
        <v>37</v>
      </c>
      <c r="AX626" s="13" t="s">
        <v>76</v>
      </c>
      <c r="AY626" s="205" t="s">
        <v>148</v>
      </c>
    </row>
    <row r="627" spans="1:65" s="13" customFormat="1" ht="11.25">
      <c r="B627" s="195"/>
      <c r="C627" s="196"/>
      <c r="D627" s="188" t="s">
        <v>161</v>
      </c>
      <c r="E627" s="197" t="s">
        <v>31</v>
      </c>
      <c r="F627" s="198" t="s">
        <v>632</v>
      </c>
      <c r="G627" s="196"/>
      <c r="H627" s="199">
        <v>-19.8</v>
      </c>
      <c r="I627" s="200"/>
      <c r="J627" s="196"/>
      <c r="K627" s="196"/>
      <c r="L627" s="201"/>
      <c r="M627" s="202"/>
      <c r="N627" s="203"/>
      <c r="O627" s="203"/>
      <c r="P627" s="203"/>
      <c r="Q627" s="203"/>
      <c r="R627" s="203"/>
      <c r="S627" s="203"/>
      <c r="T627" s="204"/>
      <c r="AT627" s="205" t="s">
        <v>161</v>
      </c>
      <c r="AU627" s="205" t="s">
        <v>86</v>
      </c>
      <c r="AV627" s="13" t="s">
        <v>86</v>
      </c>
      <c r="AW627" s="13" t="s">
        <v>37</v>
      </c>
      <c r="AX627" s="13" t="s">
        <v>76</v>
      </c>
      <c r="AY627" s="205" t="s">
        <v>148</v>
      </c>
    </row>
    <row r="628" spans="1:65" s="13" customFormat="1" ht="11.25">
      <c r="B628" s="195"/>
      <c r="C628" s="196"/>
      <c r="D628" s="188" t="s">
        <v>161</v>
      </c>
      <c r="E628" s="197" t="s">
        <v>31</v>
      </c>
      <c r="F628" s="198" t="s">
        <v>633</v>
      </c>
      <c r="G628" s="196"/>
      <c r="H628" s="199">
        <v>5.76</v>
      </c>
      <c r="I628" s="200"/>
      <c r="J628" s="196"/>
      <c r="K628" s="196"/>
      <c r="L628" s="201"/>
      <c r="M628" s="202"/>
      <c r="N628" s="203"/>
      <c r="O628" s="203"/>
      <c r="P628" s="203"/>
      <c r="Q628" s="203"/>
      <c r="R628" s="203"/>
      <c r="S628" s="203"/>
      <c r="T628" s="204"/>
      <c r="AT628" s="205" t="s">
        <v>161</v>
      </c>
      <c r="AU628" s="205" t="s">
        <v>86</v>
      </c>
      <c r="AV628" s="13" t="s">
        <v>86</v>
      </c>
      <c r="AW628" s="13" t="s">
        <v>37</v>
      </c>
      <c r="AX628" s="13" t="s">
        <v>76</v>
      </c>
      <c r="AY628" s="205" t="s">
        <v>148</v>
      </c>
    </row>
    <row r="629" spans="1:65" s="14" customFormat="1" ht="11.25">
      <c r="B629" s="206"/>
      <c r="C629" s="207"/>
      <c r="D629" s="188" t="s">
        <v>161</v>
      </c>
      <c r="E629" s="208" t="s">
        <v>31</v>
      </c>
      <c r="F629" s="209" t="s">
        <v>163</v>
      </c>
      <c r="G629" s="207"/>
      <c r="H629" s="210">
        <v>234.21600000000001</v>
      </c>
      <c r="I629" s="211"/>
      <c r="J629" s="207"/>
      <c r="K629" s="207"/>
      <c r="L629" s="212"/>
      <c r="M629" s="213"/>
      <c r="N629" s="214"/>
      <c r="O629" s="214"/>
      <c r="P629" s="214"/>
      <c r="Q629" s="214"/>
      <c r="R629" s="214"/>
      <c r="S629" s="214"/>
      <c r="T629" s="215"/>
      <c r="AT629" s="216" t="s">
        <v>161</v>
      </c>
      <c r="AU629" s="216" t="s">
        <v>86</v>
      </c>
      <c r="AV629" s="14" t="s">
        <v>155</v>
      </c>
      <c r="AW629" s="14" t="s">
        <v>37</v>
      </c>
      <c r="AX629" s="14" t="s">
        <v>84</v>
      </c>
      <c r="AY629" s="216" t="s">
        <v>148</v>
      </c>
    </row>
    <row r="630" spans="1:65" s="2" customFormat="1" ht="16.5" customHeight="1">
      <c r="A630" s="36"/>
      <c r="B630" s="37"/>
      <c r="C630" s="175" t="s">
        <v>728</v>
      </c>
      <c r="D630" s="175" t="s">
        <v>150</v>
      </c>
      <c r="E630" s="176" t="s">
        <v>729</v>
      </c>
      <c r="F630" s="177" t="s">
        <v>730</v>
      </c>
      <c r="G630" s="178" t="s">
        <v>285</v>
      </c>
      <c r="H630" s="179">
        <v>53.34</v>
      </c>
      <c r="I630" s="180"/>
      <c r="J630" s="181">
        <f>ROUND(I630*H630,2)</f>
        <v>0</v>
      </c>
      <c r="K630" s="177" t="s">
        <v>154</v>
      </c>
      <c r="L630" s="41"/>
      <c r="M630" s="182" t="s">
        <v>31</v>
      </c>
      <c r="N630" s="183" t="s">
        <v>47</v>
      </c>
      <c r="O630" s="66"/>
      <c r="P630" s="184">
        <f>O630*H630</f>
        <v>0</v>
      </c>
      <c r="Q630" s="184">
        <v>2.0650000000000002E-2</v>
      </c>
      <c r="R630" s="184">
        <f>Q630*H630</f>
        <v>1.1014710000000001</v>
      </c>
      <c r="S630" s="184">
        <v>0</v>
      </c>
      <c r="T630" s="185">
        <f>S630*H630</f>
        <v>0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R630" s="186" t="s">
        <v>155</v>
      </c>
      <c r="AT630" s="186" t="s">
        <v>150</v>
      </c>
      <c r="AU630" s="186" t="s">
        <v>86</v>
      </c>
      <c r="AY630" s="19" t="s">
        <v>148</v>
      </c>
      <c r="BE630" s="187">
        <f>IF(N630="základní",J630,0)</f>
        <v>0</v>
      </c>
      <c r="BF630" s="187">
        <f>IF(N630="snížená",J630,0)</f>
        <v>0</v>
      </c>
      <c r="BG630" s="187">
        <f>IF(N630="zákl. přenesená",J630,0)</f>
        <v>0</v>
      </c>
      <c r="BH630" s="187">
        <f>IF(N630="sníž. přenesená",J630,0)</f>
        <v>0</v>
      </c>
      <c r="BI630" s="187">
        <f>IF(N630="nulová",J630,0)</f>
        <v>0</v>
      </c>
      <c r="BJ630" s="19" t="s">
        <v>84</v>
      </c>
      <c r="BK630" s="187">
        <f>ROUND(I630*H630,2)</f>
        <v>0</v>
      </c>
      <c r="BL630" s="19" t="s">
        <v>155</v>
      </c>
      <c r="BM630" s="186" t="s">
        <v>731</v>
      </c>
    </row>
    <row r="631" spans="1:65" s="2" customFormat="1" ht="11.25">
      <c r="A631" s="36"/>
      <c r="B631" s="37"/>
      <c r="C631" s="38"/>
      <c r="D631" s="188" t="s">
        <v>157</v>
      </c>
      <c r="E631" s="38"/>
      <c r="F631" s="189" t="s">
        <v>732</v>
      </c>
      <c r="G631" s="38"/>
      <c r="H631" s="38"/>
      <c r="I631" s="190"/>
      <c r="J631" s="38"/>
      <c r="K631" s="38"/>
      <c r="L631" s="41"/>
      <c r="M631" s="191"/>
      <c r="N631" s="192"/>
      <c r="O631" s="66"/>
      <c r="P631" s="66"/>
      <c r="Q631" s="66"/>
      <c r="R631" s="66"/>
      <c r="S631" s="66"/>
      <c r="T631" s="67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T631" s="19" t="s">
        <v>157</v>
      </c>
      <c r="AU631" s="19" t="s">
        <v>86</v>
      </c>
    </row>
    <row r="632" spans="1:65" s="2" customFormat="1" ht="11.25">
      <c r="A632" s="36"/>
      <c r="B632" s="37"/>
      <c r="C632" s="38"/>
      <c r="D632" s="193" t="s">
        <v>159</v>
      </c>
      <c r="E632" s="38"/>
      <c r="F632" s="194" t="s">
        <v>733</v>
      </c>
      <c r="G632" s="38"/>
      <c r="H632" s="38"/>
      <c r="I632" s="190"/>
      <c r="J632" s="38"/>
      <c r="K632" s="38"/>
      <c r="L632" s="41"/>
      <c r="M632" s="191"/>
      <c r="N632" s="192"/>
      <c r="O632" s="66"/>
      <c r="P632" s="66"/>
      <c r="Q632" s="66"/>
      <c r="R632" s="66"/>
      <c r="S632" s="66"/>
      <c r="T632" s="67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T632" s="19" t="s">
        <v>159</v>
      </c>
      <c r="AU632" s="19" t="s">
        <v>86</v>
      </c>
    </row>
    <row r="633" spans="1:65" s="13" customFormat="1" ht="11.25">
      <c r="B633" s="195"/>
      <c r="C633" s="196"/>
      <c r="D633" s="188" t="s">
        <v>161</v>
      </c>
      <c r="E633" s="197" t="s">
        <v>31</v>
      </c>
      <c r="F633" s="198" t="s">
        <v>734</v>
      </c>
      <c r="G633" s="196"/>
      <c r="H633" s="199">
        <v>45.34</v>
      </c>
      <c r="I633" s="200"/>
      <c r="J633" s="196"/>
      <c r="K633" s="196"/>
      <c r="L633" s="201"/>
      <c r="M633" s="202"/>
      <c r="N633" s="203"/>
      <c r="O633" s="203"/>
      <c r="P633" s="203"/>
      <c r="Q633" s="203"/>
      <c r="R633" s="203"/>
      <c r="S633" s="203"/>
      <c r="T633" s="204"/>
      <c r="AT633" s="205" t="s">
        <v>161</v>
      </c>
      <c r="AU633" s="205" t="s">
        <v>86</v>
      </c>
      <c r="AV633" s="13" t="s">
        <v>86</v>
      </c>
      <c r="AW633" s="13" t="s">
        <v>37</v>
      </c>
      <c r="AX633" s="13" t="s">
        <v>76</v>
      </c>
      <c r="AY633" s="205" t="s">
        <v>148</v>
      </c>
    </row>
    <row r="634" spans="1:65" s="13" customFormat="1" ht="11.25">
      <c r="B634" s="195"/>
      <c r="C634" s="196"/>
      <c r="D634" s="188" t="s">
        <v>161</v>
      </c>
      <c r="E634" s="197" t="s">
        <v>31</v>
      </c>
      <c r="F634" s="198" t="s">
        <v>735</v>
      </c>
      <c r="G634" s="196"/>
      <c r="H634" s="199">
        <v>4</v>
      </c>
      <c r="I634" s="200"/>
      <c r="J634" s="196"/>
      <c r="K634" s="196"/>
      <c r="L634" s="201"/>
      <c r="M634" s="202"/>
      <c r="N634" s="203"/>
      <c r="O634" s="203"/>
      <c r="P634" s="203"/>
      <c r="Q634" s="203"/>
      <c r="R634" s="203"/>
      <c r="S634" s="203"/>
      <c r="T634" s="204"/>
      <c r="AT634" s="205" t="s">
        <v>161</v>
      </c>
      <c r="AU634" s="205" t="s">
        <v>86</v>
      </c>
      <c r="AV634" s="13" t="s">
        <v>86</v>
      </c>
      <c r="AW634" s="13" t="s">
        <v>37</v>
      </c>
      <c r="AX634" s="13" t="s">
        <v>76</v>
      </c>
      <c r="AY634" s="205" t="s">
        <v>148</v>
      </c>
    </row>
    <row r="635" spans="1:65" s="13" customFormat="1" ht="11.25">
      <c r="B635" s="195"/>
      <c r="C635" s="196"/>
      <c r="D635" s="188" t="s">
        <v>161</v>
      </c>
      <c r="E635" s="197" t="s">
        <v>31</v>
      </c>
      <c r="F635" s="198" t="s">
        <v>735</v>
      </c>
      <c r="G635" s="196"/>
      <c r="H635" s="199">
        <v>4</v>
      </c>
      <c r="I635" s="200"/>
      <c r="J635" s="196"/>
      <c r="K635" s="196"/>
      <c r="L635" s="201"/>
      <c r="M635" s="202"/>
      <c r="N635" s="203"/>
      <c r="O635" s="203"/>
      <c r="P635" s="203"/>
      <c r="Q635" s="203"/>
      <c r="R635" s="203"/>
      <c r="S635" s="203"/>
      <c r="T635" s="204"/>
      <c r="AT635" s="205" t="s">
        <v>161</v>
      </c>
      <c r="AU635" s="205" t="s">
        <v>86</v>
      </c>
      <c r="AV635" s="13" t="s">
        <v>86</v>
      </c>
      <c r="AW635" s="13" t="s">
        <v>37</v>
      </c>
      <c r="AX635" s="13" t="s">
        <v>76</v>
      </c>
      <c r="AY635" s="205" t="s">
        <v>148</v>
      </c>
    </row>
    <row r="636" spans="1:65" s="14" customFormat="1" ht="11.25">
      <c r="B636" s="206"/>
      <c r="C636" s="207"/>
      <c r="D636" s="188" t="s">
        <v>161</v>
      </c>
      <c r="E636" s="208" t="s">
        <v>31</v>
      </c>
      <c r="F636" s="209" t="s">
        <v>163</v>
      </c>
      <c r="G636" s="207"/>
      <c r="H636" s="210">
        <v>53.34</v>
      </c>
      <c r="I636" s="211"/>
      <c r="J636" s="207"/>
      <c r="K636" s="207"/>
      <c r="L636" s="212"/>
      <c r="M636" s="213"/>
      <c r="N636" s="214"/>
      <c r="O636" s="214"/>
      <c r="P636" s="214"/>
      <c r="Q636" s="214"/>
      <c r="R636" s="214"/>
      <c r="S636" s="214"/>
      <c r="T636" s="215"/>
      <c r="AT636" s="216" t="s">
        <v>161</v>
      </c>
      <c r="AU636" s="216" t="s">
        <v>86</v>
      </c>
      <c r="AV636" s="14" t="s">
        <v>155</v>
      </c>
      <c r="AW636" s="14" t="s">
        <v>37</v>
      </c>
      <c r="AX636" s="14" t="s">
        <v>84</v>
      </c>
      <c r="AY636" s="216" t="s">
        <v>148</v>
      </c>
    </row>
    <row r="637" spans="1:65" s="2" customFormat="1" ht="16.5" customHeight="1">
      <c r="A637" s="36"/>
      <c r="B637" s="37"/>
      <c r="C637" s="175" t="s">
        <v>736</v>
      </c>
      <c r="D637" s="175" t="s">
        <v>150</v>
      </c>
      <c r="E637" s="176" t="s">
        <v>737</v>
      </c>
      <c r="F637" s="177" t="s">
        <v>738</v>
      </c>
      <c r="G637" s="178" t="s">
        <v>153</v>
      </c>
      <c r="H637" s="179">
        <v>33.75</v>
      </c>
      <c r="I637" s="180"/>
      <c r="J637" s="181">
        <f>ROUND(I637*H637,2)</f>
        <v>0</v>
      </c>
      <c r="K637" s="177" t="s">
        <v>154</v>
      </c>
      <c r="L637" s="41"/>
      <c r="M637" s="182" t="s">
        <v>31</v>
      </c>
      <c r="N637" s="183" t="s">
        <v>47</v>
      </c>
      <c r="O637" s="66"/>
      <c r="P637" s="184">
        <f>O637*H637</f>
        <v>0</v>
      </c>
      <c r="Q637" s="184">
        <v>2.0000000000000002E-5</v>
      </c>
      <c r="R637" s="184">
        <f>Q637*H637</f>
        <v>6.7500000000000004E-4</v>
      </c>
      <c r="S637" s="184">
        <v>1.0000000000000001E-5</v>
      </c>
      <c r="T637" s="185">
        <f>S637*H637</f>
        <v>3.3750000000000002E-4</v>
      </c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R637" s="186" t="s">
        <v>155</v>
      </c>
      <c r="AT637" s="186" t="s">
        <v>150</v>
      </c>
      <c r="AU637" s="186" t="s">
        <v>86</v>
      </c>
      <c r="AY637" s="19" t="s">
        <v>148</v>
      </c>
      <c r="BE637" s="187">
        <f>IF(N637="základní",J637,0)</f>
        <v>0</v>
      </c>
      <c r="BF637" s="187">
        <f>IF(N637="snížená",J637,0)</f>
        <v>0</v>
      </c>
      <c r="BG637" s="187">
        <f>IF(N637="zákl. přenesená",J637,0)</f>
        <v>0</v>
      </c>
      <c r="BH637" s="187">
        <f>IF(N637="sníž. přenesená",J637,0)</f>
        <v>0</v>
      </c>
      <c r="BI637" s="187">
        <f>IF(N637="nulová",J637,0)</f>
        <v>0</v>
      </c>
      <c r="BJ637" s="19" t="s">
        <v>84</v>
      </c>
      <c r="BK637" s="187">
        <f>ROUND(I637*H637,2)</f>
        <v>0</v>
      </c>
      <c r="BL637" s="19" t="s">
        <v>155</v>
      </c>
      <c r="BM637" s="186" t="s">
        <v>739</v>
      </c>
    </row>
    <row r="638" spans="1:65" s="2" customFormat="1" ht="11.25">
      <c r="A638" s="36"/>
      <c r="B638" s="37"/>
      <c r="C638" s="38"/>
      <c r="D638" s="188" t="s">
        <v>157</v>
      </c>
      <c r="E638" s="38"/>
      <c r="F638" s="189" t="s">
        <v>740</v>
      </c>
      <c r="G638" s="38"/>
      <c r="H638" s="38"/>
      <c r="I638" s="190"/>
      <c r="J638" s="38"/>
      <c r="K638" s="38"/>
      <c r="L638" s="41"/>
      <c r="M638" s="191"/>
      <c r="N638" s="192"/>
      <c r="O638" s="66"/>
      <c r="P638" s="66"/>
      <c r="Q638" s="66"/>
      <c r="R638" s="66"/>
      <c r="S638" s="66"/>
      <c r="T638" s="67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T638" s="19" t="s">
        <v>157</v>
      </c>
      <c r="AU638" s="19" t="s">
        <v>86</v>
      </c>
    </row>
    <row r="639" spans="1:65" s="2" customFormat="1" ht="11.25">
      <c r="A639" s="36"/>
      <c r="B639" s="37"/>
      <c r="C639" s="38"/>
      <c r="D639" s="193" t="s">
        <v>159</v>
      </c>
      <c r="E639" s="38"/>
      <c r="F639" s="194" t="s">
        <v>741</v>
      </c>
      <c r="G639" s="38"/>
      <c r="H639" s="38"/>
      <c r="I639" s="190"/>
      <c r="J639" s="38"/>
      <c r="K639" s="38"/>
      <c r="L639" s="41"/>
      <c r="M639" s="191"/>
      <c r="N639" s="192"/>
      <c r="O639" s="66"/>
      <c r="P639" s="66"/>
      <c r="Q639" s="66"/>
      <c r="R639" s="66"/>
      <c r="S639" s="66"/>
      <c r="T639" s="67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T639" s="19" t="s">
        <v>159</v>
      </c>
      <c r="AU639" s="19" t="s">
        <v>86</v>
      </c>
    </row>
    <row r="640" spans="1:65" s="13" customFormat="1" ht="11.25">
      <c r="B640" s="195"/>
      <c r="C640" s="196"/>
      <c r="D640" s="188" t="s">
        <v>161</v>
      </c>
      <c r="E640" s="197" t="s">
        <v>31</v>
      </c>
      <c r="F640" s="198" t="s">
        <v>596</v>
      </c>
      <c r="G640" s="196"/>
      <c r="H640" s="199">
        <v>5</v>
      </c>
      <c r="I640" s="200"/>
      <c r="J640" s="196"/>
      <c r="K640" s="196"/>
      <c r="L640" s="201"/>
      <c r="M640" s="202"/>
      <c r="N640" s="203"/>
      <c r="O640" s="203"/>
      <c r="P640" s="203"/>
      <c r="Q640" s="203"/>
      <c r="R640" s="203"/>
      <c r="S640" s="203"/>
      <c r="T640" s="204"/>
      <c r="AT640" s="205" t="s">
        <v>161</v>
      </c>
      <c r="AU640" s="205" t="s">
        <v>86</v>
      </c>
      <c r="AV640" s="13" t="s">
        <v>86</v>
      </c>
      <c r="AW640" s="13" t="s">
        <v>37</v>
      </c>
      <c r="AX640" s="13" t="s">
        <v>76</v>
      </c>
      <c r="AY640" s="205" t="s">
        <v>148</v>
      </c>
    </row>
    <row r="641" spans="1:65" s="13" customFormat="1" ht="11.25">
      <c r="B641" s="195"/>
      <c r="C641" s="196"/>
      <c r="D641" s="188" t="s">
        <v>161</v>
      </c>
      <c r="E641" s="197" t="s">
        <v>31</v>
      </c>
      <c r="F641" s="198" t="s">
        <v>597</v>
      </c>
      <c r="G641" s="196"/>
      <c r="H641" s="199">
        <v>4</v>
      </c>
      <c r="I641" s="200"/>
      <c r="J641" s="196"/>
      <c r="K641" s="196"/>
      <c r="L641" s="201"/>
      <c r="M641" s="202"/>
      <c r="N641" s="203"/>
      <c r="O641" s="203"/>
      <c r="P641" s="203"/>
      <c r="Q641" s="203"/>
      <c r="R641" s="203"/>
      <c r="S641" s="203"/>
      <c r="T641" s="204"/>
      <c r="AT641" s="205" t="s">
        <v>161</v>
      </c>
      <c r="AU641" s="205" t="s">
        <v>86</v>
      </c>
      <c r="AV641" s="13" t="s">
        <v>86</v>
      </c>
      <c r="AW641" s="13" t="s">
        <v>37</v>
      </c>
      <c r="AX641" s="13" t="s">
        <v>76</v>
      </c>
      <c r="AY641" s="205" t="s">
        <v>148</v>
      </c>
    </row>
    <row r="642" spans="1:65" s="13" customFormat="1" ht="11.25">
      <c r="B642" s="195"/>
      <c r="C642" s="196"/>
      <c r="D642" s="188" t="s">
        <v>161</v>
      </c>
      <c r="E642" s="197" t="s">
        <v>31</v>
      </c>
      <c r="F642" s="198" t="s">
        <v>598</v>
      </c>
      <c r="G642" s="196"/>
      <c r="H642" s="199">
        <v>24.75</v>
      </c>
      <c r="I642" s="200"/>
      <c r="J642" s="196"/>
      <c r="K642" s="196"/>
      <c r="L642" s="201"/>
      <c r="M642" s="202"/>
      <c r="N642" s="203"/>
      <c r="O642" s="203"/>
      <c r="P642" s="203"/>
      <c r="Q642" s="203"/>
      <c r="R642" s="203"/>
      <c r="S642" s="203"/>
      <c r="T642" s="204"/>
      <c r="AT642" s="205" t="s">
        <v>161</v>
      </c>
      <c r="AU642" s="205" t="s">
        <v>86</v>
      </c>
      <c r="AV642" s="13" t="s">
        <v>86</v>
      </c>
      <c r="AW642" s="13" t="s">
        <v>37</v>
      </c>
      <c r="AX642" s="13" t="s">
        <v>76</v>
      </c>
      <c r="AY642" s="205" t="s">
        <v>148</v>
      </c>
    </row>
    <row r="643" spans="1:65" s="14" customFormat="1" ht="11.25">
      <c r="B643" s="206"/>
      <c r="C643" s="207"/>
      <c r="D643" s="188" t="s">
        <v>161</v>
      </c>
      <c r="E643" s="208" t="s">
        <v>31</v>
      </c>
      <c r="F643" s="209" t="s">
        <v>163</v>
      </c>
      <c r="G643" s="207"/>
      <c r="H643" s="210">
        <v>33.75</v>
      </c>
      <c r="I643" s="211"/>
      <c r="J643" s="207"/>
      <c r="K643" s="207"/>
      <c r="L643" s="212"/>
      <c r="M643" s="213"/>
      <c r="N643" s="214"/>
      <c r="O643" s="214"/>
      <c r="P643" s="214"/>
      <c r="Q643" s="214"/>
      <c r="R643" s="214"/>
      <c r="S643" s="214"/>
      <c r="T643" s="215"/>
      <c r="AT643" s="216" t="s">
        <v>161</v>
      </c>
      <c r="AU643" s="216" t="s">
        <v>86</v>
      </c>
      <c r="AV643" s="14" t="s">
        <v>155</v>
      </c>
      <c r="AW643" s="14" t="s">
        <v>37</v>
      </c>
      <c r="AX643" s="14" t="s">
        <v>84</v>
      </c>
      <c r="AY643" s="216" t="s">
        <v>148</v>
      </c>
    </row>
    <row r="644" spans="1:65" s="2" customFormat="1" ht="21.75" customHeight="1">
      <c r="A644" s="36"/>
      <c r="B644" s="37"/>
      <c r="C644" s="175" t="s">
        <v>742</v>
      </c>
      <c r="D644" s="175" t="s">
        <v>150</v>
      </c>
      <c r="E644" s="176" t="s">
        <v>743</v>
      </c>
      <c r="F644" s="177" t="s">
        <v>744</v>
      </c>
      <c r="G644" s="178" t="s">
        <v>166</v>
      </c>
      <c r="H644" s="179">
        <v>6.2649999999999997</v>
      </c>
      <c r="I644" s="180"/>
      <c r="J644" s="181">
        <f>ROUND(I644*H644,2)</f>
        <v>0</v>
      </c>
      <c r="K644" s="177" t="s">
        <v>154</v>
      </c>
      <c r="L644" s="41"/>
      <c r="M644" s="182" t="s">
        <v>31</v>
      </c>
      <c r="N644" s="183" t="s">
        <v>47</v>
      </c>
      <c r="O644" s="66"/>
      <c r="P644" s="184">
        <f>O644*H644</f>
        <v>0</v>
      </c>
      <c r="Q644" s="184">
        <v>2.5018699999999998</v>
      </c>
      <c r="R644" s="184">
        <f>Q644*H644</f>
        <v>15.674215549999998</v>
      </c>
      <c r="S644" s="184">
        <v>0</v>
      </c>
      <c r="T644" s="185">
        <f>S644*H644</f>
        <v>0</v>
      </c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R644" s="186" t="s">
        <v>155</v>
      </c>
      <c r="AT644" s="186" t="s">
        <v>150</v>
      </c>
      <c r="AU644" s="186" t="s">
        <v>86</v>
      </c>
      <c r="AY644" s="19" t="s">
        <v>148</v>
      </c>
      <c r="BE644" s="187">
        <f>IF(N644="základní",J644,0)</f>
        <v>0</v>
      </c>
      <c r="BF644" s="187">
        <f>IF(N644="snížená",J644,0)</f>
        <v>0</v>
      </c>
      <c r="BG644" s="187">
        <f>IF(N644="zákl. přenesená",J644,0)</f>
        <v>0</v>
      </c>
      <c r="BH644" s="187">
        <f>IF(N644="sníž. přenesená",J644,0)</f>
        <v>0</v>
      </c>
      <c r="BI644" s="187">
        <f>IF(N644="nulová",J644,0)</f>
        <v>0</v>
      </c>
      <c r="BJ644" s="19" t="s">
        <v>84</v>
      </c>
      <c r="BK644" s="187">
        <f>ROUND(I644*H644,2)</f>
        <v>0</v>
      </c>
      <c r="BL644" s="19" t="s">
        <v>155</v>
      </c>
      <c r="BM644" s="186" t="s">
        <v>745</v>
      </c>
    </row>
    <row r="645" spans="1:65" s="2" customFormat="1" ht="11.25">
      <c r="A645" s="36"/>
      <c r="B645" s="37"/>
      <c r="C645" s="38"/>
      <c r="D645" s="188" t="s">
        <v>157</v>
      </c>
      <c r="E645" s="38"/>
      <c r="F645" s="189" t="s">
        <v>746</v>
      </c>
      <c r="G645" s="38"/>
      <c r="H645" s="38"/>
      <c r="I645" s="190"/>
      <c r="J645" s="38"/>
      <c r="K645" s="38"/>
      <c r="L645" s="41"/>
      <c r="M645" s="191"/>
      <c r="N645" s="192"/>
      <c r="O645" s="66"/>
      <c r="P645" s="66"/>
      <c r="Q645" s="66"/>
      <c r="R645" s="66"/>
      <c r="S645" s="66"/>
      <c r="T645" s="67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T645" s="19" t="s">
        <v>157</v>
      </c>
      <c r="AU645" s="19" t="s">
        <v>86</v>
      </c>
    </row>
    <row r="646" spans="1:65" s="2" customFormat="1" ht="11.25">
      <c r="A646" s="36"/>
      <c r="B646" s="37"/>
      <c r="C646" s="38"/>
      <c r="D646" s="193" t="s">
        <v>159</v>
      </c>
      <c r="E646" s="38"/>
      <c r="F646" s="194" t="s">
        <v>747</v>
      </c>
      <c r="G646" s="38"/>
      <c r="H646" s="38"/>
      <c r="I646" s="190"/>
      <c r="J646" s="38"/>
      <c r="K646" s="38"/>
      <c r="L646" s="41"/>
      <c r="M646" s="191"/>
      <c r="N646" s="192"/>
      <c r="O646" s="66"/>
      <c r="P646" s="66"/>
      <c r="Q646" s="66"/>
      <c r="R646" s="66"/>
      <c r="S646" s="66"/>
      <c r="T646" s="67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T646" s="19" t="s">
        <v>159</v>
      </c>
      <c r="AU646" s="19" t="s">
        <v>86</v>
      </c>
    </row>
    <row r="647" spans="1:65" s="13" customFormat="1" ht="11.25">
      <c r="B647" s="195"/>
      <c r="C647" s="196"/>
      <c r="D647" s="188" t="s">
        <v>161</v>
      </c>
      <c r="E647" s="197" t="s">
        <v>31</v>
      </c>
      <c r="F647" s="198" t="s">
        <v>748</v>
      </c>
      <c r="G647" s="196"/>
      <c r="H647" s="199">
        <v>6.2649999999999997</v>
      </c>
      <c r="I647" s="200"/>
      <c r="J647" s="196"/>
      <c r="K647" s="196"/>
      <c r="L647" s="201"/>
      <c r="M647" s="202"/>
      <c r="N647" s="203"/>
      <c r="O647" s="203"/>
      <c r="P647" s="203"/>
      <c r="Q647" s="203"/>
      <c r="R647" s="203"/>
      <c r="S647" s="203"/>
      <c r="T647" s="204"/>
      <c r="AT647" s="205" t="s">
        <v>161</v>
      </c>
      <c r="AU647" s="205" t="s">
        <v>86</v>
      </c>
      <c r="AV647" s="13" t="s">
        <v>86</v>
      </c>
      <c r="AW647" s="13" t="s">
        <v>37</v>
      </c>
      <c r="AX647" s="13" t="s">
        <v>76</v>
      </c>
      <c r="AY647" s="205" t="s">
        <v>148</v>
      </c>
    </row>
    <row r="648" spans="1:65" s="14" customFormat="1" ht="11.25">
      <c r="B648" s="206"/>
      <c r="C648" s="207"/>
      <c r="D648" s="188" t="s">
        <v>161</v>
      </c>
      <c r="E648" s="208" t="s">
        <v>31</v>
      </c>
      <c r="F648" s="209" t="s">
        <v>163</v>
      </c>
      <c r="G648" s="207"/>
      <c r="H648" s="210">
        <v>6.2649999999999997</v>
      </c>
      <c r="I648" s="211"/>
      <c r="J648" s="207"/>
      <c r="K648" s="207"/>
      <c r="L648" s="212"/>
      <c r="M648" s="213"/>
      <c r="N648" s="214"/>
      <c r="O648" s="214"/>
      <c r="P648" s="214"/>
      <c r="Q648" s="214"/>
      <c r="R648" s="214"/>
      <c r="S648" s="214"/>
      <c r="T648" s="215"/>
      <c r="AT648" s="216" t="s">
        <v>161</v>
      </c>
      <c r="AU648" s="216" t="s">
        <v>86</v>
      </c>
      <c r="AV648" s="14" t="s">
        <v>155</v>
      </c>
      <c r="AW648" s="14" t="s">
        <v>37</v>
      </c>
      <c r="AX648" s="14" t="s">
        <v>84</v>
      </c>
      <c r="AY648" s="216" t="s">
        <v>148</v>
      </c>
    </row>
    <row r="649" spans="1:65" s="2" customFormat="1" ht="21.75" customHeight="1">
      <c r="A649" s="36"/>
      <c r="B649" s="37"/>
      <c r="C649" s="175" t="s">
        <v>749</v>
      </c>
      <c r="D649" s="175" t="s">
        <v>150</v>
      </c>
      <c r="E649" s="176" t="s">
        <v>750</v>
      </c>
      <c r="F649" s="177" t="s">
        <v>751</v>
      </c>
      <c r="G649" s="178" t="s">
        <v>166</v>
      </c>
      <c r="H649" s="179">
        <v>19.995999999999999</v>
      </c>
      <c r="I649" s="180"/>
      <c r="J649" s="181">
        <f>ROUND(I649*H649,2)</f>
        <v>0</v>
      </c>
      <c r="K649" s="177" t="s">
        <v>154</v>
      </c>
      <c r="L649" s="41"/>
      <c r="M649" s="182" t="s">
        <v>31</v>
      </c>
      <c r="N649" s="183" t="s">
        <v>47</v>
      </c>
      <c r="O649" s="66"/>
      <c r="P649" s="184">
        <f>O649*H649</f>
        <v>0</v>
      </c>
      <c r="Q649" s="184">
        <v>2.5018699999999998</v>
      </c>
      <c r="R649" s="184">
        <f>Q649*H649</f>
        <v>50.027392519999992</v>
      </c>
      <c r="S649" s="184">
        <v>0</v>
      </c>
      <c r="T649" s="185">
        <f>S649*H649</f>
        <v>0</v>
      </c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R649" s="186" t="s">
        <v>155</v>
      </c>
      <c r="AT649" s="186" t="s">
        <v>150</v>
      </c>
      <c r="AU649" s="186" t="s">
        <v>86</v>
      </c>
      <c r="AY649" s="19" t="s">
        <v>148</v>
      </c>
      <c r="BE649" s="187">
        <f>IF(N649="základní",J649,0)</f>
        <v>0</v>
      </c>
      <c r="BF649" s="187">
        <f>IF(N649="snížená",J649,0)</f>
        <v>0</v>
      </c>
      <c r="BG649" s="187">
        <f>IF(N649="zákl. přenesená",J649,0)</f>
        <v>0</v>
      </c>
      <c r="BH649" s="187">
        <f>IF(N649="sníž. přenesená",J649,0)</f>
        <v>0</v>
      </c>
      <c r="BI649" s="187">
        <f>IF(N649="nulová",J649,0)</f>
        <v>0</v>
      </c>
      <c r="BJ649" s="19" t="s">
        <v>84</v>
      </c>
      <c r="BK649" s="187">
        <f>ROUND(I649*H649,2)</f>
        <v>0</v>
      </c>
      <c r="BL649" s="19" t="s">
        <v>155</v>
      </c>
      <c r="BM649" s="186" t="s">
        <v>752</v>
      </c>
    </row>
    <row r="650" spans="1:65" s="2" customFormat="1" ht="11.25">
      <c r="A650" s="36"/>
      <c r="B650" s="37"/>
      <c r="C650" s="38"/>
      <c r="D650" s="188" t="s">
        <v>157</v>
      </c>
      <c r="E650" s="38"/>
      <c r="F650" s="189" t="s">
        <v>753</v>
      </c>
      <c r="G650" s="38"/>
      <c r="H650" s="38"/>
      <c r="I650" s="190"/>
      <c r="J650" s="38"/>
      <c r="K650" s="38"/>
      <c r="L650" s="41"/>
      <c r="M650" s="191"/>
      <c r="N650" s="192"/>
      <c r="O650" s="66"/>
      <c r="P650" s="66"/>
      <c r="Q650" s="66"/>
      <c r="R650" s="66"/>
      <c r="S650" s="66"/>
      <c r="T650" s="67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T650" s="19" t="s">
        <v>157</v>
      </c>
      <c r="AU650" s="19" t="s">
        <v>86</v>
      </c>
    </row>
    <row r="651" spans="1:65" s="2" customFormat="1" ht="11.25">
      <c r="A651" s="36"/>
      <c r="B651" s="37"/>
      <c r="C651" s="38"/>
      <c r="D651" s="193" t="s">
        <v>159</v>
      </c>
      <c r="E651" s="38"/>
      <c r="F651" s="194" t="s">
        <v>754</v>
      </c>
      <c r="G651" s="38"/>
      <c r="H651" s="38"/>
      <c r="I651" s="190"/>
      <c r="J651" s="38"/>
      <c r="K651" s="38"/>
      <c r="L651" s="41"/>
      <c r="M651" s="191"/>
      <c r="N651" s="192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9" t="s">
        <v>159</v>
      </c>
      <c r="AU651" s="19" t="s">
        <v>86</v>
      </c>
    </row>
    <row r="652" spans="1:65" s="15" customFormat="1" ht="11.25">
      <c r="B652" s="217"/>
      <c r="C652" s="218"/>
      <c r="D652" s="188" t="s">
        <v>161</v>
      </c>
      <c r="E652" s="219" t="s">
        <v>31</v>
      </c>
      <c r="F652" s="220" t="s">
        <v>755</v>
      </c>
      <c r="G652" s="218"/>
      <c r="H652" s="219" t="s">
        <v>31</v>
      </c>
      <c r="I652" s="221"/>
      <c r="J652" s="218"/>
      <c r="K652" s="218"/>
      <c r="L652" s="222"/>
      <c r="M652" s="223"/>
      <c r="N652" s="224"/>
      <c r="O652" s="224"/>
      <c r="P652" s="224"/>
      <c r="Q652" s="224"/>
      <c r="R652" s="224"/>
      <c r="S652" s="224"/>
      <c r="T652" s="225"/>
      <c r="AT652" s="226" t="s">
        <v>161</v>
      </c>
      <c r="AU652" s="226" t="s">
        <v>86</v>
      </c>
      <c r="AV652" s="15" t="s">
        <v>84</v>
      </c>
      <c r="AW652" s="15" t="s">
        <v>37</v>
      </c>
      <c r="AX652" s="15" t="s">
        <v>76</v>
      </c>
      <c r="AY652" s="226" t="s">
        <v>148</v>
      </c>
    </row>
    <row r="653" spans="1:65" s="15" customFormat="1" ht="11.25">
      <c r="B653" s="217"/>
      <c r="C653" s="218"/>
      <c r="D653" s="188" t="s">
        <v>161</v>
      </c>
      <c r="E653" s="219" t="s">
        <v>31</v>
      </c>
      <c r="F653" s="220" t="s">
        <v>756</v>
      </c>
      <c r="G653" s="218"/>
      <c r="H653" s="219" t="s">
        <v>31</v>
      </c>
      <c r="I653" s="221"/>
      <c r="J653" s="218"/>
      <c r="K653" s="218"/>
      <c r="L653" s="222"/>
      <c r="M653" s="223"/>
      <c r="N653" s="224"/>
      <c r="O653" s="224"/>
      <c r="P653" s="224"/>
      <c r="Q653" s="224"/>
      <c r="R653" s="224"/>
      <c r="S653" s="224"/>
      <c r="T653" s="225"/>
      <c r="AT653" s="226" t="s">
        <v>161</v>
      </c>
      <c r="AU653" s="226" t="s">
        <v>86</v>
      </c>
      <c r="AV653" s="15" t="s">
        <v>84</v>
      </c>
      <c r="AW653" s="15" t="s">
        <v>37</v>
      </c>
      <c r="AX653" s="15" t="s">
        <v>76</v>
      </c>
      <c r="AY653" s="226" t="s">
        <v>148</v>
      </c>
    </row>
    <row r="654" spans="1:65" s="13" customFormat="1" ht="11.25">
      <c r="B654" s="195"/>
      <c r="C654" s="196"/>
      <c r="D654" s="188" t="s">
        <v>161</v>
      </c>
      <c r="E654" s="197" t="s">
        <v>31</v>
      </c>
      <c r="F654" s="198" t="s">
        <v>757</v>
      </c>
      <c r="G654" s="196"/>
      <c r="H654" s="199">
        <v>13.565</v>
      </c>
      <c r="I654" s="200"/>
      <c r="J654" s="196"/>
      <c r="K654" s="196"/>
      <c r="L654" s="201"/>
      <c r="M654" s="202"/>
      <c r="N654" s="203"/>
      <c r="O654" s="203"/>
      <c r="P654" s="203"/>
      <c r="Q654" s="203"/>
      <c r="R654" s="203"/>
      <c r="S654" s="203"/>
      <c r="T654" s="204"/>
      <c r="AT654" s="205" t="s">
        <v>161</v>
      </c>
      <c r="AU654" s="205" t="s">
        <v>86</v>
      </c>
      <c r="AV654" s="13" t="s">
        <v>86</v>
      </c>
      <c r="AW654" s="13" t="s">
        <v>37</v>
      </c>
      <c r="AX654" s="13" t="s">
        <v>76</v>
      </c>
      <c r="AY654" s="205" t="s">
        <v>148</v>
      </c>
    </row>
    <row r="655" spans="1:65" s="15" customFormat="1" ht="11.25">
      <c r="B655" s="217"/>
      <c r="C655" s="218"/>
      <c r="D655" s="188" t="s">
        <v>161</v>
      </c>
      <c r="E655" s="219" t="s">
        <v>31</v>
      </c>
      <c r="F655" s="220" t="s">
        <v>758</v>
      </c>
      <c r="G655" s="218"/>
      <c r="H655" s="219" t="s">
        <v>31</v>
      </c>
      <c r="I655" s="221"/>
      <c r="J655" s="218"/>
      <c r="K655" s="218"/>
      <c r="L655" s="222"/>
      <c r="M655" s="223"/>
      <c r="N655" s="224"/>
      <c r="O655" s="224"/>
      <c r="P655" s="224"/>
      <c r="Q655" s="224"/>
      <c r="R655" s="224"/>
      <c r="S655" s="224"/>
      <c r="T655" s="225"/>
      <c r="AT655" s="226" t="s">
        <v>161</v>
      </c>
      <c r="AU655" s="226" t="s">
        <v>86</v>
      </c>
      <c r="AV655" s="15" t="s">
        <v>84</v>
      </c>
      <c r="AW655" s="15" t="s">
        <v>37</v>
      </c>
      <c r="AX655" s="15" t="s">
        <v>76</v>
      </c>
      <c r="AY655" s="226" t="s">
        <v>148</v>
      </c>
    </row>
    <row r="656" spans="1:65" s="13" customFormat="1" ht="11.25">
      <c r="B656" s="195"/>
      <c r="C656" s="196"/>
      <c r="D656" s="188" t="s">
        <v>161</v>
      </c>
      <c r="E656" s="197" t="s">
        <v>31</v>
      </c>
      <c r="F656" s="198" t="s">
        <v>759</v>
      </c>
      <c r="G656" s="196"/>
      <c r="H656" s="199">
        <v>2.6419999999999999</v>
      </c>
      <c r="I656" s="200"/>
      <c r="J656" s="196"/>
      <c r="K656" s="196"/>
      <c r="L656" s="201"/>
      <c r="M656" s="202"/>
      <c r="N656" s="203"/>
      <c r="O656" s="203"/>
      <c r="P656" s="203"/>
      <c r="Q656" s="203"/>
      <c r="R656" s="203"/>
      <c r="S656" s="203"/>
      <c r="T656" s="204"/>
      <c r="AT656" s="205" t="s">
        <v>161</v>
      </c>
      <c r="AU656" s="205" t="s">
        <v>86</v>
      </c>
      <c r="AV656" s="13" t="s">
        <v>86</v>
      </c>
      <c r="AW656" s="13" t="s">
        <v>37</v>
      </c>
      <c r="AX656" s="13" t="s">
        <v>76</v>
      </c>
      <c r="AY656" s="205" t="s">
        <v>148</v>
      </c>
    </row>
    <row r="657" spans="1:65" s="15" customFormat="1" ht="11.25">
      <c r="B657" s="217"/>
      <c r="C657" s="218"/>
      <c r="D657" s="188" t="s">
        <v>161</v>
      </c>
      <c r="E657" s="219" t="s">
        <v>31</v>
      </c>
      <c r="F657" s="220" t="s">
        <v>760</v>
      </c>
      <c r="G657" s="218"/>
      <c r="H657" s="219" t="s">
        <v>31</v>
      </c>
      <c r="I657" s="221"/>
      <c r="J657" s="218"/>
      <c r="K657" s="218"/>
      <c r="L657" s="222"/>
      <c r="M657" s="223"/>
      <c r="N657" s="224"/>
      <c r="O657" s="224"/>
      <c r="P657" s="224"/>
      <c r="Q657" s="224"/>
      <c r="R657" s="224"/>
      <c r="S657" s="224"/>
      <c r="T657" s="225"/>
      <c r="AT657" s="226" t="s">
        <v>161</v>
      </c>
      <c r="AU657" s="226" t="s">
        <v>86</v>
      </c>
      <c r="AV657" s="15" t="s">
        <v>84</v>
      </c>
      <c r="AW657" s="15" t="s">
        <v>37</v>
      </c>
      <c r="AX657" s="15" t="s">
        <v>76</v>
      </c>
      <c r="AY657" s="226" t="s">
        <v>148</v>
      </c>
    </row>
    <row r="658" spans="1:65" s="13" customFormat="1" ht="11.25">
      <c r="B658" s="195"/>
      <c r="C658" s="196"/>
      <c r="D658" s="188" t="s">
        <v>161</v>
      </c>
      <c r="E658" s="197" t="s">
        <v>31</v>
      </c>
      <c r="F658" s="198" t="s">
        <v>761</v>
      </c>
      <c r="G658" s="196"/>
      <c r="H658" s="199">
        <v>1.147</v>
      </c>
      <c r="I658" s="200"/>
      <c r="J658" s="196"/>
      <c r="K658" s="196"/>
      <c r="L658" s="201"/>
      <c r="M658" s="202"/>
      <c r="N658" s="203"/>
      <c r="O658" s="203"/>
      <c r="P658" s="203"/>
      <c r="Q658" s="203"/>
      <c r="R658" s="203"/>
      <c r="S658" s="203"/>
      <c r="T658" s="204"/>
      <c r="AT658" s="205" t="s">
        <v>161</v>
      </c>
      <c r="AU658" s="205" t="s">
        <v>86</v>
      </c>
      <c r="AV658" s="13" t="s">
        <v>86</v>
      </c>
      <c r="AW658" s="13" t="s">
        <v>37</v>
      </c>
      <c r="AX658" s="13" t="s">
        <v>76</v>
      </c>
      <c r="AY658" s="205" t="s">
        <v>148</v>
      </c>
    </row>
    <row r="659" spans="1:65" s="15" customFormat="1" ht="11.25">
      <c r="B659" s="217"/>
      <c r="C659" s="218"/>
      <c r="D659" s="188" t="s">
        <v>161</v>
      </c>
      <c r="E659" s="219" t="s">
        <v>31</v>
      </c>
      <c r="F659" s="220" t="s">
        <v>762</v>
      </c>
      <c r="G659" s="218"/>
      <c r="H659" s="219" t="s">
        <v>31</v>
      </c>
      <c r="I659" s="221"/>
      <c r="J659" s="218"/>
      <c r="K659" s="218"/>
      <c r="L659" s="222"/>
      <c r="M659" s="223"/>
      <c r="N659" s="224"/>
      <c r="O659" s="224"/>
      <c r="P659" s="224"/>
      <c r="Q659" s="224"/>
      <c r="R659" s="224"/>
      <c r="S659" s="224"/>
      <c r="T659" s="225"/>
      <c r="AT659" s="226" t="s">
        <v>161</v>
      </c>
      <c r="AU659" s="226" t="s">
        <v>86</v>
      </c>
      <c r="AV659" s="15" t="s">
        <v>84</v>
      </c>
      <c r="AW659" s="15" t="s">
        <v>37</v>
      </c>
      <c r="AX659" s="15" t="s">
        <v>76</v>
      </c>
      <c r="AY659" s="226" t="s">
        <v>148</v>
      </c>
    </row>
    <row r="660" spans="1:65" s="13" customFormat="1" ht="11.25">
      <c r="B660" s="195"/>
      <c r="C660" s="196"/>
      <c r="D660" s="188" t="s">
        <v>161</v>
      </c>
      <c r="E660" s="197" t="s">
        <v>31</v>
      </c>
      <c r="F660" s="198" t="s">
        <v>759</v>
      </c>
      <c r="G660" s="196"/>
      <c r="H660" s="199">
        <v>2.6419999999999999</v>
      </c>
      <c r="I660" s="200"/>
      <c r="J660" s="196"/>
      <c r="K660" s="196"/>
      <c r="L660" s="201"/>
      <c r="M660" s="202"/>
      <c r="N660" s="203"/>
      <c r="O660" s="203"/>
      <c r="P660" s="203"/>
      <c r="Q660" s="203"/>
      <c r="R660" s="203"/>
      <c r="S660" s="203"/>
      <c r="T660" s="204"/>
      <c r="AT660" s="205" t="s">
        <v>161</v>
      </c>
      <c r="AU660" s="205" t="s">
        <v>86</v>
      </c>
      <c r="AV660" s="13" t="s">
        <v>86</v>
      </c>
      <c r="AW660" s="13" t="s">
        <v>37</v>
      </c>
      <c r="AX660" s="13" t="s">
        <v>76</v>
      </c>
      <c r="AY660" s="205" t="s">
        <v>148</v>
      </c>
    </row>
    <row r="661" spans="1:65" s="14" customFormat="1" ht="11.25">
      <c r="B661" s="206"/>
      <c r="C661" s="207"/>
      <c r="D661" s="188" t="s">
        <v>161</v>
      </c>
      <c r="E661" s="208" t="s">
        <v>31</v>
      </c>
      <c r="F661" s="209" t="s">
        <v>163</v>
      </c>
      <c r="G661" s="207"/>
      <c r="H661" s="210">
        <v>19.995999999999999</v>
      </c>
      <c r="I661" s="211"/>
      <c r="J661" s="207"/>
      <c r="K661" s="207"/>
      <c r="L661" s="212"/>
      <c r="M661" s="213"/>
      <c r="N661" s="214"/>
      <c r="O661" s="214"/>
      <c r="P661" s="214"/>
      <c r="Q661" s="214"/>
      <c r="R661" s="214"/>
      <c r="S661" s="214"/>
      <c r="T661" s="215"/>
      <c r="AT661" s="216" t="s">
        <v>161</v>
      </c>
      <c r="AU661" s="216" t="s">
        <v>86</v>
      </c>
      <c r="AV661" s="14" t="s">
        <v>155</v>
      </c>
      <c r="AW661" s="14" t="s">
        <v>37</v>
      </c>
      <c r="AX661" s="14" t="s">
        <v>84</v>
      </c>
      <c r="AY661" s="216" t="s">
        <v>148</v>
      </c>
    </row>
    <row r="662" spans="1:65" s="2" customFormat="1" ht="16.5" customHeight="1">
      <c r="A662" s="36"/>
      <c r="B662" s="37"/>
      <c r="C662" s="175" t="s">
        <v>763</v>
      </c>
      <c r="D662" s="175" t="s">
        <v>150</v>
      </c>
      <c r="E662" s="176" t="s">
        <v>764</v>
      </c>
      <c r="F662" s="177" t="s">
        <v>765</v>
      </c>
      <c r="G662" s="178" t="s">
        <v>166</v>
      </c>
      <c r="H662" s="179">
        <v>6.2649999999999997</v>
      </c>
      <c r="I662" s="180"/>
      <c r="J662" s="181">
        <f>ROUND(I662*H662,2)</f>
        <v>0</v>
      </c>
      <c r="K662" s="177" t="s">
        <v>154</v>
      </c>
      <c r="L662" s="41"/>
      <c r="M662" s="182" t="s">
        <v>31</v>
      </c>
      <c r="N662" s="183" t="s">
        <v>47</v>
      </c>
      <c r="O662" s="66"/>
      <c r="P662" s="184">
        <f>O662*H662</f>
        <v>0</v>
      </c>
      <c r="Q662" s="184">
        <v>0</v>
      </c>
      <c r="R662" s="184">
        <f>Q662*H662</f>
        <v>0</v>
      </c>
      <c r="S662" s="184">
        <v>0</v>
      </c>
      <c r="T662" s="185">
        <f>S662*H662</f>
        <v>0</v>
      </c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R662" s="186" t="s">
        <v>155</v>
      </c>
      <c r="AT662" s="186" t="s">
        <v>150</v>
      </c>
      <c r="AU662" s="186" t="s">
        <v>86</v>
      </c>
      <c r="AY662" s="19" t="s">
        <v>148</v>
      </c>
      <c r="BE662" s="187">
        <f>IF(N662="základní",J662,0)</f>
        <v>0</v>
      </c>
      <c r="BF662" s="187">
        <f>IF(N662="snížená",J662,0)</f>
        <v>0</v>
      </c>
      <c r="BG662" s="187">
        <f>IF(N662="zákl. přenesená",J662,0)</f>
        <v>0</v>
      </c>
      <c r="BH662" s="187">
        <f>IF(N662="sníž. přenesená",J662,0)</f>
        <v>0</v>
      </c>
      <c r="BI662" s="187">
        <f>IF(N662="nulová",J662,0)</f>
        <v>0</v>
      </c>
      <c r="BJ662" s="19" t="s">
        <v>84</v>
      </c>
      <c r="BK662" s="187">
        <f>ROUND(I662*H662,2)</f>
        <v>0</v>
      </c>
      <c r="BL662" s="19" t="s">
        <v>155</v>
      </c>
      <c r="BM662" s="186" t="s">
        <v>766</v>
      </c>
    </row>
    <row r="663" spans="1:65" s="2" customFormat="1" ht="11.25">
      <c r="A663" s="36"/>
      <c r="B663" s="37"/>
      <c r="C663" s="38"/>
      <c r="D663" s="188" t="s">
        <v>157</v>
      </c>
      <c r="E663" s="38"/>
      <c r="F663" s="189" t="s">
        <v>767</v>
      </c>
      <c r="G663" s="38"/>
      <c r="H663" s="38"/>
      <c r="I663" s="190"/>
      <c r="J663" s="38"/>
      <c r="K663" s="38"/>
      <c r="L663" s="41"/>
      <c r="M663" s="191"/>
      <c r="N663" s="192"/>
      <c r="O663" s="66"/>
      <c r="P663" s="66"/>
      <c r="Q663" s="66"/>
      <c r="R663" s="66"/>
      <c r="S663" s="66"/>
      <c r="T663" s="67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T663" s="19" t="s">
        <v>157</v>
      </c>
      <c r="AU663" s="19" t="s">
        <v>86</v>
      </c>
    </row>
    <row r="664" spans="1:65" s="2" customFormat="1" ht="11.25">
      <c r="A664" s="36"/>
      <c r="B664" s="37"/>
      <c r="C664" s="38"/>
      <c r="D664" s="193" t="s">
        <v>159</v>
      </c>
      <c r="E664" s="38"/>
      <c r="F664" s="194" t="s">
        <v>768</v>
      </c>
      <c r="G664" s="38"/>
      <c r="H664" s="38"/>
      <c r="I664" s="190"/>
      <c r="J664" s="38"/>
      <c r="K664" s="38"/>
      <c r="L664" s="41"/>
      <c r="M664" s="191"/>
      <c r="N664" s="192"/>
      <c r="O664" s="66"/>
      <c r="P664" s="66"/>
      <c r="Q664" s="66"/>
      <c r="R664" s="66"/>
      <c r="S664" s="66"/>
      <c r="T664" s="67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T664" s="19" t="s">
        <v>159</v>
      </c>
      <c r="AU664" s="19" t="s">
        <v>86</v>
      </c>
    </row>
    <row r="665" spans="1:65" s="13" customFormat="1" ht="11.25">
      <c r="B665" s="195"/>
      <c r="C665" s="196"/>
      <c r="D665" s="188" t="s">
        <v>161</v>
      </c>
      <c r="E665" s="197" t="s">
        <v>31</v>
      </c>
      <c r="F665" s="198" t="s">
        <v>748</v>
      </c>
      <c r="G665" s="196"/>
      <c r="H665" s="199">
        <v>6.2649999999999997</v>
      </c>
      <c r="I665" s="200"/>
      <c r="J665" s="196"/>
      <c r="K665" s="196"/>
      <c r="L665" s="201"/>
      <c r="M665" s="202"/>
      <c r="N665" s="203"/>
      <c r="O665" s="203"/>
      <c r="P665" s="203"/>
      <c r="Q665" s="203"/>
      <c r="R665" s="203"/>
      <c r="S665" s="203"/>
      <c r="T665" s="204"/>
      <c r="AT665" s="205" t="s">
        <v>161</v>
      </c>
      <c r="AU665" s="205" t="s">
        <v>86</v>
      </c>
      <c r="AV665" s="13" t="s">
        <v>86</v>
      </c>
      <c r="AW665" s="13" t="s">
        <v>37</v>
      </c>
      <c r="AX665" s="13" t="s">
        <v>76</v>
      </c>
      <c r="AY665" s="205" t="s">
        <v>148</v>
      </c>
    </row>
    <row r="666" spans="1:65" s="14" customFormat="1" ht="11.25">
      <c r="B666" s="206"/>
      <c r="C666" s="207"/>
      <c r="D666" s="188" t="s">
        <v>161</v>
      </c>
      <c r="E666" s="208" t="s">
        <v>31</v>
      </c>
      <c r="F666" s="209" t="s">
        <v>163</v>
      </c>
      <c r="G666" s="207"/>
      <c r="H666" s="210">
        <v>6.2649999999999997</v>
      </c>
      <c r="I666" s="211"/>
      <c r="J666" s="207"/>
      <c r="K666" s="207"/>
      <c r="L666" s="212"/>
      <c r="M666" s="213"/>
      <c r="N666" s="214"/>
      <c r="O666" s="214"/>
      <c r="P666" s="214"/>
      <c r="Q666" s="214"/>
      <c r="R666" s="214"/>
      <c r="S666" s="214"/>
      <c r="T666" s="215"/>
      <c r="AT666" s="216" t="s">
        <v>161</v>
      </c>
      <c r="AU666" s="216" t="s">
        <v>86</v>
      </c>
      <c r="AV666" s="14" t="s">
        <v>155</v>
      </c>
      <c r="AW666" s="14" t="s">
        <v>37</v>
      </c>
      <c r="AX666" s="14" t="s">
        <v>84</v>
      </c>
      <c r="AY666" s="216" t="s">
        <v>148</v>
      </c>
    </row>
    <row r="667" spans="1:65" s="2" customFormat="1" ht="16.5" customHeight="1">
      <c r="A667" s="36"/>
      <c r="B667" s="37"/>
      <c r="C667" s="175" t="s">
        <v>769</v>
      </c>
      <c r="D667" s="175" t="s">
        <v>150</v>
      </c>
      <c r="E667" s="176" t="s">
        <v>770</v>
      </c>
      <c r="F667" s="177" t="s">
        <v>771</v>
      </c>
      <c r="G667" s="178" t="s">
        <v>166</v>
      </c>
      <c r="H667" s="179">
        <v>19.995999999999999</v>
      </c>
      <c r="I667" s="180"/>
      <c r="J667" s="181">
        <f>ROUND(I667*H667,2)</f>
        <v>0</v>
      </c>
      <c r="K667" s="177" t="s">
        <v>154</v>
      </c>
      <c r="L667" s="41"/>
      <c r="M667" s="182" t="s">
        <v>31</v>
      </c>
      <c r="N667" s="183" t="s">
        <v>47</v>
      </c>
      <c r="O667" s="66"/>
      <c r="P667" s="184">
        <f>O667*H667</f>
        <v>0</v>
      </c>
      <c r="Q667" s="184">
        <v>0</v>
      </c>
      <c r="R667" s="184">
        <f>Q667*H667</f>
        <v>0</v>
      </c>
      <c r="S667" s="184">
        <v>0</v>
      </c>
      <c r="T667" s="185">
        <f>S667*H667</f>
        <v>0</v>
      </c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R667" s="186" t="s">
        <v>155</v>
      </c>
      <c r="AT667" s="186" t="s">
        <v>150</v>
      </c>
      <c r="AU667" s="186" t="s">
        <v>86</v>
      </c>
      <c r="AY667" s="19" t="s">
        <v>148</v>
      </c>
      <c r="BE667" s="187">
        <f>IF(N667="základní",J667,0)</f>
        <v>0</v>
      </c>
      <c r="BF667" s="187">
        <f>IF(N667="snížená",J667,0)</f>
        <v>0</v>
      </c>
      <c r="BG667" s="187">
        <f>IF(N667="zákl. přenesená",J667,0)</f>
        <v>0</v>
      </c>
      <c r="BH667" s="187">
        <f>IF(N667="sníž. přenesená",J667,0)</f>
        <v>0</v>
      </c>
      <c r="BI667" s="187">
        <f>IF(N667="nulová",J667,0)</f>
        <v>0</v>
      </c>
      <c r="BJ667" s="19" t="s">
        <v>84</v>
      </c>
      <c r="BK667" s="187">
        <f>ROUND(I667*H667,2)</f>
        <v>0</v>
      </c>
      <c r="BL667" s="19" t="s">
        <v>155</v>
      </c>
      <c r="BM667" s="186" t="s">
        <v>772</v>
      </c>
    </row>
    <row r="668" spans="1:65" s="2" customFormat="1" ht="11.25">
      <c r="A668" s="36"/>
      <c r="B668" s="37"/>
      <c r="C668" s="38"/>
      <c r="D668" s="188" t="s">
        <v>157</v>
      </c>
      <c r="E668" s="38"/>
      <c r="F668" s="189" t="s">
        <v>773</v>
      </c>
      <c r="G668" s="38"/>
      <c r="H668" s="38"/>
      <c r="I668" s="190"/>
      <c r="J668" s="38"/>
      <c r="K668" s="38"/>
      <c r="L668" s="41"/>
      <c r="M668" s="191"/>
      <c r="N668" s="192"/>
      <c r="O668" s="66"/>
      <c r="P668" s="66"/>
      <c r="Q668" s="66"/>
      <c r="R668" s="66"/>
      <c r="S668" s="66"/>
      <c r="T668" s="67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T668" s="19" t="s">
        <v>157</v>
      </c>
      <c r="AU668" s="19" t="s">
        <v>86</v>
      </c>
    </row>
    <row r="669" spans="1:65" s="2" customFormat="1" ht="11.25">
      <c r="A669" s="36"/>
      <c r="B669" s="37"/>
      <c r="C669" s="38"/>
      <c r="D669" s="193" t="s">
        <v>159</v>
      </c>
      <c r="E669" s="38"/>
      <c r="F669" s="194" t="s">
        <v>774</v>
      </c>
      <c r="G669" s="38"/>
      <c r="H669" s="38"/>
      <c r="I669" s="190"/>
      <c r="J669" s="38"/>
      <c r="K669" s="38"/>
      <c r="L669" s="41"/>
      <c r="M669" s="191"/>
      <c r="N669" s="192"/>
      <c r="O669" s="66"/>
      <c r="P669" s="66"/>
      <c r="Q669" s="66"/>
      <c r="R669" s="66"/>
      <c r="S669" s="66"/>
      <c r="T669" s="67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T669" s="19" t="s">
        <v>159</v>
      </c>
      <c r="AU669" s="19" t="s">
        <v>86</v>
      </c>
    </row>
    <row r="670" spans="1:65" s="15" customFormat="1" ht="11.25">
      <c r="B670" s="217"/>
      <c r="C670" s="218"/>
      <c r="D670" s="188" t="s">
        <v>161</v>
      </c>
      <c r="E670" s="219" t="s">
        <v>31</v>
      </c>
      <c r="F670" s="220" t="s">
        <v>755</v>
      </c>
      <c r="G670" s="218"/>
      <c r="H670" s="219" t="s">
        <v>31</v>
      </c>
      <c r="I670" s="221"/>
      <c r="J670" s="218"/>
      <c r="K670" s="218"/>
      <c r="L670" s="222"/>
      <c r="M670" s="223"/>
      <c r="N670" s="224"/>
      <c r="O670" s="224"/>
      <c r="P670" s="224"/>
      <c r="Q670" s="224"/>
      <c r="R670" s="224"/>
      <c r="S670" s="224"/>
      <c r="T670" s="225"/>
      <c r="AT670" s="226" t="s">
        <v>161</v>
      </c>
      <c r="AU670" s="226" t="s">
        <v>86</v>
      </c>
      <c r="AV670" s="15" t="s">
        <v>84</v>
      </c>
      <c r="AW670" s="15" t="s">
        <v>37</v>
      </c>
      <c r="AX670" s="15" t="s">
        <v>76</v>
      </c>
      <c r="AY670" s="226" t="s">
        <v>148</v>
      </c>
    </row>
    <row r="671" spans="1:65" s="15" customFormat="1" ht="11.25">
      <c r="B671" s="217"/>
      <c r="C671" s="218"/>
      <c r="D671" s="188" t="s">
        <v>161</v>
      </c>
      <c r="E671" s="219" t="s">
        <v>31</v>
      </c>
      <c r="F671" s="220" t="s">
        <v>756</v>
      </c>
      <c r="G671" s="218"/>
      <c r="H671" s="219" t="s">
        <v>31</v>
      </c>
      <c r="I671" s="221"/>
      <c r="J671" s="218"/>
      <c r="K671" s="218"/>
      <c r="L671" s="222"/>
      <c r="M671" s="223"/>
      <c r="N671" s="224"/>
      <c r="O671" s="224"/>
      <c r="P671" s="224"/>
      <c r="Q671" s="224"/>
      <c r="R671" s="224"/>
      <c r="S671" s="224"/>
      <c r="T671" s="225"/>
      <c r="AT671" s="226" t="s">
        <v>161</v>
      </c>
      <c r="AU671" s="226" t="s">
        <v>86</v>
      </c>
      <c r="AV671" s="15" t="s">
        <v>84</v>
      </c>
      <c r="AW671" s="15" t="s">
        <v>37</v>
      </c>
      <c r="AX671" s="15" t="s">
        <v>76</v>
      </c>
      <c r="AY671" s="226" t="s">
        <v>148</v>
      </c>
    </row>
    <row r="672" spans="1:65" s="13" customFormat="1" ht="11.25">
      <c r="B672" s="195"/>
      <c r="C672" s="196"/>
      <c r="D672" s="188" t="s">
        <v>161</v>
      </c>
      <c r="E672" s="197" t="s">
        <v>31</v>
      </c>
      <c r="F672" s="198" t="s">
        <v>757</v>
      </c>
      <c r="G672" s="196"/>
      <c r="H672" s="199">
        <v>13.565</v>
      </c>
      <c r="I672" s="200"/>
      <c r="J672" s="196"/>
      <c r="K672" s="196"/>
      <c r="L672" s="201"/>
      <c r="M672" s="202"/>
      <c r="N672" s="203"/>
      <c r="O672" s="203"/>
      <c r="P672" s="203"/>
      <c r="Q672" s="203"/>
      <c r="R672" s="203"/>
      <c r="S672" s="203"/>
      <c r="T672" s="204"/>
      <c r="AT672" s="205" t="s">
        <v>161</v>
      </c>
      <c r="AU672" s="205" t="s">
        <v>86</v>
      </c>
      <c r="AV672" s="13" t="s">
        <v>86</v>
      </c>
      <c r="AW672" s="13" t="s">
        <v>37</v>
      </c>
      <c r="AX672" s="13" t="s">
        <v>76</v>
      </c>
      <c r="AY672" s="205" t="s">
        <v>148</v>
      </c>
    </row>
    <row r="673" spans="1:65" s="15" customFormat="1" ht="11.25">
      <c r="B673" s="217"/>
      <c r="C673" s="218"/>
      <c r="D673" s="188" t="s">
        <v>161</v>
      </c>
      <c r="E673" s="219" t="s">
        <v>31</v>
      </c>
      <c r="F673" s="220" t="s">
        <v>758</v>
      </c>
      <c r="G673" s="218"/>
      <c r="H673" s="219" t="s">
        <v>31</v>
      </c>
      <c r="I673" s="221"/>
      <c r="J673" s="218"/>
      <c r="K673" s="218"/>
      <c r="L673" s="222"/>
      <c r="M673" s="223"/>
      <c r="N673" s="224"/>
      <c r="O673" s="224"/>
      <c r="P673" s="224"/>
      <c r="Q673" s="224"/>
      <c r="R673" s="224"/>
      <c r="S673" s="224"/>
      <c r="T673" s="225"/>
      <c r="AT673" s="226" t="s">
        <v>161</v>
      </c>
      <c r="AU673" s="226" t="s">
        <v>86</v>
      </c>
      <c r="AV673" s="15" t="s">
        <v>84</v>
      </c>
      <c r="AW673" s="15" t="s">
        <v>37</v>
      </c>
      <c r="AX673" s="15" t="s">
        <v>76</v>
      </c>
      <c r="AY673" s="226" t="s">
        <v>148</v>
      </c>
    </row>
    <row r="674" spans="1:65" s="13" customFormat="1" ht="11.25">
      <c r="B674" s="195"/>
      <c r="C674" s="196"/>
      <c r="D674" s="188" t="s">
        <v>161</v>
      </c>
      <c r="E674" s="197" t="s">
        <v>31</v>
      </c>
      <c r="F674" s="198" t="s">
        <v>759</v>
      </c>
      <c r="G674" s="196"/>
      <c r="H674" s="199">
        <v>2.6419999999999999</v>
      </c>
      <c r="I674" s="200"/>
      <c r="J674" s="196"/>
      <c r="K674" s="196"/>
      <c r="L674" s="201"/>
      <c r="M674" s="202"/>
      <c r="N674" s="203"/>
      <c r="O674" s="203"/>
      <c r="P674" s="203"/>
      <c r="Q674" s="203"/>
      <c r="R674" s="203"/>
      <c r="S674" s="203"/>
      <c r="T674" s="204"/>
      <c r="AT674" s="205" t="s">
        <v>161</v>
      </c>
      <c r="AU674" s="205" t="s">
        <v>86</v>
      </c>
      <c r="AV674" s="13" t="s">
        <v>86</v>
      </c>
      <c r="AW674" s="13" t="s">
        <v>37</v>
      </c>
      <c r="AX674" s="13" t="s">
        <v>76</v>
      </c>
      <c r="AY674" s="205" t="s">
        <v>148</v>
      </c>
    </row>
    <row r="675" spans="1:65" s="15" customFormat="1" ht="11.25">
      <c r="B675" s="217"/>
      <c r="C675" s="218"/>
      <c r="D675" s="188" t="s">
        <v>161</v>
      </c>
      <c r="E675" s="219" t="s">
        <v>31</v>
      </c>
      <c r="F675" s="220" t="s">
        <v>760</v>
      </c>
      <c r="G675" s="218"/>
      <c r="H675" s="219" t="s">
        <v>31</v>
      </c>
      <c r="I675" s="221"/>
      <c r="J675" s="218"/>
      <c r="K675" s="218"/>
      <c r="L675" s="222"/>
      <c r="M675" s="223"/>
      <c r="N675" s="224"/>
      <c r="O675" s="224"/>
      <c r="P675" s="224"/>
      <c r="Q675" s="224"/>
      <c r="R675" s="224"/>
      <c r="S675" s="224"/>
      <c r="T675" s="225"/>
      <c r="AT675" s="226" t="s">
        <v>161</v>
      </c>
      <c r="AU675" s="226" t="s">
        <v>86</v>
      </c>
      <c r="AV675" s="15" t="s">
        <v>84</v>
      </c>
      <c r="AW675" s="15" t="s">
        <v>37</v>
      </c>
      <c r="AX675" s="15" t="s">
        <v>76</v>
      </c>
      <c r="AY675" s="226" t="s">
        <v>148</v>
      </c>
    </row>
    <row r="676" spans="1:65" s="13" customFormat="1" ht="11.25">
      <c r="B676" s="195"/>
      <c r="C676" s="196"/>
      <c r="D676" s="188" t="s">
        <v>161</v>
      </c>
      <c r="E676" s="197" t="s">
        <v>31</v>
      </c>
      <c r="F676" s="198" t="s">
        <v>761</v>
      </c>
      <c r="G676" s="196"/>
      <c r="H676" s="199">
        <v>1.147</v>
      </c>
      <c r="I676" s="200"/>
      <c r="J676" s="196"/>
      <c r="K676" s="196"/>
      <c r="L676" s="201"/>
      <c r="M676" s="202"/>
      <c r="N676" s="203"/>
      <c r="O676" s="203"/>
      <c r="P676" s="203"/>
      <c r="Q676" s="203"/>
      <c r="R676" s="203"/>
      <c r="S676" s="203"/>
      <c r="T676" s="204"/>
      <c r="AT676" s="205" t="s">
        <v>161</v>
      </c>
      <c r="AU676" s="205" t="s">
        <v>86</v>
      </c>
      <c r="AV676" s="13" t="s">
        <v>86</v>
      </c>
      <c r="AW676" s="13" t="s">
        <v>37</v>
      </c>
      <c r="AX676" s="13" t="s">
        <v>76</v>
      </c>
      <c r="AY676" s="205" t="s">
        <v>148</v>
      </c>
    </row>
    <row r="677" spans="1:65" s="15" customFormat="1" ht="11.25">
      <c r="B677" s="217"/>
      <c r="C677" s="218"/>
      <c r="D677" s="188" t="s">
        <v>161</v>
      </c>
      <c r="E677" s="219" t="s">
        <v>31</v>
      </c>
      <c r="F677" s="220" t="s">
        <v>762</v>
      </c>
      <c r="G677" s="218"/>
      <c r="H677" s="219" t="s">
        <v>31</v>
      </c>
      <c r="I677" s="221"/>
      <c r="J677" s="218"/>
      <c r="K677" s="218"/>
      <c r="L677" s="222"/>
      <c r="M677" s="223"/>
      <c r="N677" s="224"/>
      <c r="O677" s="224"/>
      <c r="P677" s="224"/>
      <c r="Q677" s="224"/>
      <c r="R677" s="224"/>
      <c r="S677" s="224"/>
      <c r="T677" s="225"/>
      <c r="AT677" s="226" t="s">
        <v>161</v>
      </c>
      <c r="AU677" s="226" t="s">
        <v>86</v>
      </c>
      <c r="AV677" s="15" t="s">
        <v>84</v>
      </c>
      <c r="AW677" s="15" t="s">
        <v>37</v>
      </c>
      <c r="AX677" s="15" t="s">
        <v>76</v>
      </c>
      <c r="AY677" s="226" t="s">
        <v>148</v>
      </c>
    </row>
    <row r="678" spans="1:65" s="13" customFormat="1" ht="11.25">
      <c r="B678" s="195"/>
      <c r="C678" s="196"/>
      <c r="D678" s="188" t="s">
        <v>161</v>
      </c>
      <c r="E678" s="197" t="s">
        <v>31</v>
      </c>
      <c r="F678" s="198" t="s">
        <v>759</v>
      </c>
      <c r="G678" s="196"/>
      <c r="H678" s="199">
        <v>2.6419999999999999</v>
      </c>
      <c r="I678" s="200"/>
      <c r="J678" s="196"/>
      <c r="K678" s="196"/>
      <c r="L678" s="201"/>
      <c r="M678" s="202"/>
      <c r="N678" s="203"/>
      <c r="O678" s="203"/>
      <c r="P678" s="203"/>
      <c r="Q678" s="203"/>
      <c r="R678" s="203"/>
      <c r="S678" s="203"/>
      <c r="T678" s="204"/>
      <c r="AT678" s="205" t="s">
        <v>161</v>
      </c>
      <c r="AU678" s="205" t="s">
        <v>86</v>
      </c>
      <c r="AV678" s="13" t="s">
        <v>86</v>
      </c>
      <c r="AW678" s="13" t="s">
        <v>37</v>
      </c>
      <c r="AX678" s="13" t="s">
        <v>76</v>
      </c>
      <c r="AY678" s="205" t="s">
        <v>148</v>
      </c>
    </row>
    <row r="679" spans="1:65" s="14" customFormat="1" ht="11.25">
      <c r="B679" s="206"/>
      <c r="C679" s="207"/>
      <c r="D679" s="188" t="s">
        <v>161</v>
      </c>
      <c r="E679" s="208" t="s">
        <v>31</v>
      </c>
      <c r="F679" s="209" t="s">
        <v>163</v>
      </c>
      <c r="G679" s="207"/>
      <c r="H679" s="210">
        <v>19.995999999999999</v>
      </c>
      <c r="I679" s="211"/>
      <c r="J679" s="207"/>
      <c r="K679" s="207"/>
      <c r="L679" s="212"/>
      <c r="M679" s="213"/>
      <c r="N679" s="214"/>
      <c r="O679" s="214"/>
      <c r="P679" s="214"/>
      <c r="Q679" s="214"/>
      <c r="R679" s="214"/>
      <c r="S679" s="214"/>
      <c r="T679" s="215"/>
      <c r="AT679" s="216" t="s">
        <v>161</v>
      </c>
      <c r="AU679" s="216" t="s">
        <v>86</v>
      </c>
      <c r="AV679" s="14" t="s">
        <v>155</v>
      </c>
      <c r="AW679" s="14" t="s">
        <v>37</v>
      </c>
      <c r="AX679" s="14" t="s">
        <v>84</v>
      </c>
      <c r="AY679" s="216" t="s">
        <v>148</v>
      </c>
    </row>
    <row r="680" spans="1:65" s="2" customFormat="1" ht="16.5" customHeight="1">
      <c r="A680" s="36"/>
      <c r="B680" s="37"/>
      <c r="C680" s="175" t="s">
        <v>775</v>
      </c>
      <c r="D680" s="175" t="s">
        <v>150</v>
      </c>
      <c r="E680" s="176" t="s">
        <v>776</v>
      </c>
      <c r="F680" s="177" t="s">
        <v>777</v>
      </c>
      <c r="G680" s="178" t="s">
        <v>166</v>
      </c>
      <c r="H680" s="179">
        <v>19.995999999999999</v>
      </c>
      <c r="I680" s="180"/>
      <c r="J680" s="181">
        <f>ROUND(I680*H680,2)</f>
        <v>0</v>
      </c>
      <c r="K680" s="177" t="s">
        <v>154</v>
      </c>
      <c r="L680" s="41"/>
      <c r="M680" s="182" t="s">
        <v>31</v>
      </c>
      <c r="N680" s="183" t="s">
        <v>47</v>
      </c>
      <c r="O680" s="66"/>
      <c r="P680" s="184">
        <f>O680*H680</f>
        <v>0</v>
      </c>
      <c r="Q680" s="184">
        <v>0</v>
      </c>
      <c r="R680" s="184">
        <f>Q680*H680</f>
        <v>0</v>
      </c>
      <c r="S680" s="184">
        <v>0</v>
      </c>
      <c r="T680" s="185">
        <f>S680*H680</f>
        <v>0</v>
      </c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R680" s="186" t="s">
        <v>155</v>
      </c>
      <c r="AT680" s="186" t="s">
        <v>150</v>
      </c>
      <c r="AU680" s="186" t="s">
        <v>86</v>
      </c>
      <c r="AY680" s="19" t="s">
        <v>148</v>
      </c>
      <c r="BE680" s="187">
        <f>IF(N680="základní",J680,0)</f>
        <v>0</v>
      </c>
      <c r="BF680" s="187">
        <f>IF(N680="snížená",J680,0)</f>
        <v>0</v>
      </c>
      <c r="BG680" s="187">
        <f>IF(N680="zákl. přenesená",J680,0)</f>
        <v>0</v>
      </c>
      <c r="BH680" s="187">
        <f>IF(N680="sníž. přenesená",J680,0)</f>
        <v>0</v>
      </c>
      <c r="BI680" s="187">
        <f>IF(N680="nulová",J680,0)</f>
        <v>0</v>
      </c>
      <c r="BJ680" s="19" t="s">
        <v>84</v>
      </c>
      <c r="BK680" s="187">
        <f>ROUND(I680*H680,2)</f>
        <v>0</v>
      </c>
      <c r="BL680" s="19" t="s">
        <v>155</v>
      </c>
      <c r="BM680" s="186" t="s">
        <v>778</v>
      </c>
    </row>
    <row r="681" spans="1:65" s="2" customFormat="1" ht="11.25">
      <c r="A681" s="36"/>
      <c r="B681" s="37"/>
      <c r="C681" s="38"/>
      <c r="D681" s="188" t="s">
        <v>157</v>
      </c>
      <c r="E681" s="38"/>
      <c r="F681" s="189" t="s">
        <v>779</v>
      </c>
      <c r="G681" s="38"/>
      <c r="H681" s="38"/>
      <c r="I681" s="190"/>
      <c r="J681" s="38"/>
      <c r="K681" s="38"/>
      <c r="L681" s="41"/>
      <c r="M681" s="191"/>
      <c r="N681" s="192"/>
      <c r="O681" s="66"/>
      <c r="P681" s="66"/>
      <c r="Q681" s="66"/>
      <c r="R681" s="66"/>
      <c r="S681" s="66"/>
      <c r="T681" s="67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T681" s="19" t="s">
        <v>157</v>
      </c>
      <c r="AU681" s="19" t="s">
        <v>86</v>
      </c>
    </row>
    <row r="682" spans="1:65" s="2" customFormat="1" ht="11.25">
      <c r="A682" s="36"/>
      <c r="B682" s="37"/>
      <c r="C682" s="38"/>
      <c r="D682" s="193" t="s">
        <v>159</v>
      </c>
      <c r="E682" s="38"/>
      <c r="F682" s="194" t="s">
        <v>780</v>
      </c>
      <c r="G682" s="38"/>
      <c r="H682" s="38"/>
      <c r="I682" s="190"/>
      <c r="J682" s="38"/>
      <c r="K682" s="38"/>
      <c r="L682" s="41"/>
      <c r="M682" s="191"/>
      <c r="N682" s="192"/>
      <c r="O682" s="66"/>
      <c r="P682" s="66"/>
      <c r="Q682" s="66"/>
      <c r="R682" s="66"/>
      <c r="S682" s="66"/>
      <c r="T682" s="67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T682" s="19" t="s">
        <v>159</v>
      </c>
      <c r="AU682" s="19" t="s">
        <v>86</v>
      </c>
    </row>
    <row r="683" spans="1:65" s="15" customFormat="1" ht="11.25">
      <c r="B683" s="217"/>
      <c r="C683" s="218"/>
      <c r="D683" s="188" t="s">
        <v>161</v>
      </c>
      <c r="E683" s="219" t="s">
        <v>31</v>
      </c>
      <c r="F683" s="220" t="s">
        <v>755</v>
      </c>
      <c r="G683" s="218"/>
      <c r="H683" s="219" t="s">
        <v>31</v>
      </c>
      <c r="I683" s="221"/>
      <c r="J683" s="218"/>
      <c r="K683" s="218"/>
      <c r="L683" s="222"/>
      <c r="M683" s="223"/>
      <c r="N683" s="224"/>
      <c r="O683" s="224"/>
      <c r="P683" s="224"/>
      <c r="Q683" s="224"/>
      <c r="R683" s="224"/>
      <c r="S683" s="224"/>
      <c r="T683" s="225"/>
      <c r="AT683" s="226" t="s">
        <v>161</v>
      </c>
      <c r="AU683" s="226" t="s">
        <v>86</v>
      </c>
      <c r="AV683" s="15" t="s">
        <v>84</v>
      </c>
      <c r="AW683" s="15" t="s">
        <v>37</v>
      </c>
      <c r="AX683" s="15" t="s">
        <v>76</v>
      </c>
      <c r="AY683" s="226" t="s">
        <v>148</v>
      </c>
    </row>
    <row r="684" spans="1:65" s="15" customFormat="1" ht="11.25">
      <c r="B684" s="217"/>
      <c r="C684" s="218"/>
      <c r="D684" s="188" t="s">
        <v>161</v>
      </c>
      <c r="E684" s="219" t="s">
        <v>31</v>
      </c>
      <c r="F684" s="220" t="s">
        <v>756</v>
      </c>
      <c r="G684" s="218"/>
      <c r="H684" s="219" t="s">
        <v>31</v>
      </c>
      <c r="I684" s="221"/>
      <c r="J684" s="218"/>
      <c r="K684" s="218"/>
      <c r="L684" s="222"/>
      <c r="M684" s="223"/>
      <c r="N684" s="224"/>
      <c r="O684" s="224"/>
      <c r="P684" s="224"/>
      <c r="Q684" s="224"/>
      <c r="R684" s="224"/>
      <c r="S684" s="224"/>
      <c r="T684" s="225"/>
      <c r="AT684" s="226" t="s">
        <v>161</v>
      </c>
      <c r="AU684" s="226" t="s">
        <v>86</v>
      </c>
      <c r="AV684" s="15" t="s">
        <v>84</v>
      </c>
      <c r="AW684" s="15" t="s">
        <v>37</v>
      </c>
      <c r="AX684" s="15" t="s">
        <v>76</v>
      </c>
      <c r="AY684" s="226" t="s">
        <v>148</v>
      </c>
    </row>
    <row r="685" spans="1:65" s="13" customFormat="1" ht="11.25">
      <c r="B685" s="195"/>
      <c r="C685" s="196"/>
      <c r="D685" s="188" t="s">
        <v>161</v>
      </c>
      <c r="E685" s="197" t="s">
        <v>31</v>
      </c>
      <c r="F685" s="198" t="s">
        <v>757</v>
      </c>
      <c r="G685" s="196"/>
      <c r="H685" s="199">
        <v>13.565</v>
      </c>
      <c r="I685" s="200"/>
      <c r="J685" s="196"/>
      <c r="K685" s="196"/>
      <c r="L685" s="201"/>
      <c r="M685" s="202"/>
      <c r="N685" s="203"/>
      <c r="O685" s="203"/>
      <c r="P685" s="203"/>
      <c r="Q685" s="203"/>
      <c r="R685" s="203"/>
      <c r="S685" s="203"/>
      <c r="T685" s="204"/>
      <c r="AT685" s="205" t="s">
        <v>161</v>
      </c>
      <c r="AU685" s="205" t="s">
        <v>86</v>
      </c>
      <c r="AV685" s="13" t="s">
        <v>86</v>
      </c>
      <c r="AW685" s="13" t="s">
        <v>37</v>
      </c>
      <c r="AX685" s="13" t="s">
        <v>76</v>
      </c>
      <c r="AY685" s="205" t="s">
        <v>148</v>
      </c>
    </row>
    <row r="686" spans="1:65" s="15" customFormat="1" ht="11.25">
      <c r="B686" s="217"/>
      <c r="C686" s="218"/>
      <c r="D686" s="188" t="s">
        <v>161</v>
      </c>
      <c r="E686" s="219" t="s">
        <v>31</v>
      </c>
      <c r="F686" s="220" t="s">
        <v>758</v>
      </c>
      <c r="G686" s="218"/>
      <c r="H686" s="219" t="s">
        <v>31</v>
      </c>
      <c r="I686" s="221"/>
      <c r="J686" s="218"/>
      <c r="K686" s="218"/>
      <c r="L686" s="222"/>
      <c r="M686" s="223"/>
      <c r="N686" s="224"/>
      <c r="O686" s="224"/>
      <c r="P686" s="224"/>
      <c r="Q686" s="224"/>
      <c r="R686" s="224"/>
      <c r="S686" s="224"/>
      <c r="T686" s="225"/>
      <c r="AT686" s="226" t="s">
        <v>161</v>
      </c>
      <c r="AU686" s="226" t="s">
        <v>86</v>
      </c>
      <c r="AV686" s="15" t="s">
        <v>84</v>
      </c>
      <c r="AW686" s="15" t="s">
        <v>37</v>
      </c>
      <c r="AX686" s="15" t="s">
        <v>76</v>
      </c>
      <c r="AY686" s="226" t="s">
        <v>148</v>
      </c>
    </row>
    <row r="687" spans="1:65" s="13" customFormat="1" ht="11.25">
      <c r="B687" s="195"/>
      <c r="C687" s="196"/>
      <c r="D687" s="188" t="s">
        <v>161</v>
      </c>
      <c r="E687" s="197" t="s">
        <v>31</v>
      </c>
      <c r="F687" s="198" t="s">
        <v>759</v>
      </c>
      <c r="G687" s="196"/>
      <c r="H687" s="199">
        <v>2.6419999999999999</v>
      </c>
      <c r="I687" s="200"/>
      <c r="J687" s="196"/>
      <c r="K687" s="196"/>
      <c r="L687" s="201"/>
      <c r="M687" s="202"/>
      <c r="N687" s="203"/>
      <c r="O687" s="203"/>
      <c r="P687" s="203"/>
      <c r="Q687" s="203"/>
      <c r="R687" s="203"/>
      <c r="S687" s="203"/>
      <c r="T687" s="204"/>
      <c r="AT687" s="205" t="s">
        <v>161</v>
      </c>
      <c r="AU687" s="205" t="s">
        <v>86</v>
      </c>
      <c r="AV687" s="13" t="s">
        <v>86</v>
      </c>
      <c r="AW687" s="13" t="s">
        <v>37</v>
      </c>
      <c r="AX687" s="13" t="s">
        <v>76</v>
      </c>
      <c r="AY687" s="205" t="s">
        <v>148</v>
      </c>
    </row>
    <row r="688" spans="1:65" s="15" customFormat="1" ht="11.25">
      <c r="B688" s="217"/>
      <c r="C688" s="218"/>
      <c r="D688" s="188" t="s">
        <v>161</v>
      </c>
      <c r="E688" s="219" t="s">
        <v>31</v>
      </c>
      <c r="F688" s="220" t="s">
        <v>760</v>
      </c>
      <c r="G688" s="218"/>
      <c r="H688" s="219" t="s">
        <v>31</v>
      </c>
      <c r="I688" s="221"/>
      <c r="J688" s="218"/>
      <c r="K688" s="218"/>
      <c r="L688" s="222"/>
      <c r="M688" s="223"/>
      <c r="N688" s="224"/>
      <c r="O688" s="224"/>
      <c r="P688" s="224"/>
      <c r="Q688" s="224"/>
      <c r="R688" s="224"/>
      <c r="S688" s="224"/>
      <c r="T688" s="225"/>
      <c r="AT688" s="226" t="s">
        <v>161</v>
      </c>
      <c r="AU688" s="226" t="s">
        <v>86</v>
      </c>
      <c r="AV688" s="15" t="s">
        <v>84</v>
      </c>
      <c r="AW688" s="15" t="s">
        <v>37</v>
      </c>
      <c r="AX688" s="15" t="s">
        <v>76</v>
      </c>
      <c r="AY688" s="226" t="s">
        <v>148</v>
      </c>
    </row>
    <row r="689" spans="1:65" s="13" customFormat="1" ht="11.25">
      <c r="B689" s="195"/>
      <c r="C689" s="196"/>
      <c r="D689" s="188" t="s">
        <v>161</v>
      </c>
      <c r="E689" s="197" t="s">
        <v>31</v>
      </c>
      <c r="F689" s="198" t="s">
        <v>761</v>
      </c>
      <c r="G689" s="196"/>
      <c r="H689" s="199">
        <v>1.147</v>
      </c>
      <c r="I689" s="200"/>
      <c r="J689" s="196"/>
      <c r="K689" s="196"/>
      <c r="L689" s="201"/>
      <c r="M689" s="202"/>
      <c r="N689" s="203"/>
      <c r="O689" s="203"/>
      <c r="P689" s="203"/>
      <c r="Q689" s="203"/>
      <c r="R689" s="203"/>
      <c r="S689" s="203"/>
      <c r="T689" s="204"/>
      <c r="AT689" s="205" t="s">
        <v>161</v>
      </c>
      <c r="AU689" s="205" t="s">
        <v>86</v>
      </c>
      <c r="AV689" s="13" t="s">
        <v>86</v>
      </c>
      <c r="AW689" s="13" t="s">
        <v>37</v>
      </c>
      <c r="AX689" s="13" t="s">
        <v>76</v>
      </c>
      <c r="AY689" s="205" t="s">
        <v>148</v>
      </c>
    </row>
    <row r="690" spans="1:65" s="15" customFormat="1" ht="11.25">
      <c r="B690" s="217"/>
      <c r="C690" s="218"/>
      <c r="D690" s="188" t="s">
        <v>161</v>
      </c>
      <c r="E690" s="219" t="s">
        <v>31</v>
      </c>
      <c r="F690" s="220" t="s">
        <v>762</v>
      </c>
      <c r="G690" s="218"/>
      <c r="H690" s="219" t="s">
        <v>31</v>
      </c>
      <c r="I690" s="221"/>
      <c r="J690" s="218"/>
      <c r="K690" s="218"/>
      <c r="L690" s="222"/>
      <c r="M690" s="223"/>
      <c r="N690" s="224"/>
      <c r="O690" s="224"/>
      <c r="P690" s="224"/>
      <c r="Q690" s="224"/>
      <c r="R690" s="224"/>
      <c r="S690" s="224"/>
      <c r="T690" s="225"/>
      <c r="AT690" s="226" t="s">
        <v>161</v>
      </c>
      <c r="AU690" s="226" t="s">
        <v>86</v>
      </c>
      <c r="AV690" s="15" t="s">
        <v>84</v>
      </c>
      <c r="AW690" s="15" t="s">
        <v>37</v>
      </c>
      <c r="AX690" s="15" t="s">
        <v>76</v>
      </c>
      <c r="AY690" s="226" t="s">
        <v>148</v>
      </c>
    </row>
    <row r="691" spans="1:65" s="13" customFormat="1" ht="11.25">
      <c r="B691" s="195"/>
      <c r="C691" s="196"/>
      <c r="D691" s="188" t="s">
        <v>161</v>
      </c>
      <c r="E691" s="197" t="s">
        <v>31</v>
      </c>
      <c r="F691" s="198" t="s">
        <v>759</v>
      </c>
      <c r="G691" s="196"/>
      <c r="H691" s="199">
        <v>2.6419999999999999</v>
      </c>
      <c r="I691" s="200"/>
      <c r="J691" s="196"/>
      <c r="K691" s="196"/>
      <c r="L691" s="201"/>
      <c r="M691" s="202"/>
      <c r="N691" s="203"/>
      <c r="O691" s="203"/>
      <c r="P691" s="203"/>
      <c r="Q691" s="203"/>
      <c r="R691" s="203"/>
      <c r="S691" s="203"/>
      <c r="T691" s="204"/>
      <c r="AT691" s="205" t="s">
        <v>161</v>
      </c>
      <c r="AU691" s="205" t="s">
        <v>86</v>
      </c>
      <c r="AV691" s="13" t="s">
        <v>86</v>
      </c>
      <c r="AW691" s="13" t="s">
        <v>37</v>
      </c>
      <c r="AX691" s="13" t="s">
        <v>76</v>
      </c>
      <c r="AY691" s="205" t="s">
        <v>148</v>
      </c>
    </row>
    <row r="692" spans="1:65" s="14" customFormat="1" ht="11.25">
      <c r="B692" s="206"/>
      <c r="C692" s="207"/>
      <c r="D692" s="188" t="s">
        <v>161</v>
      </c>
      <c r="E692" s="208" t="s">
        <v>31</v>
      </c>
      <c r="F692" s="209" t="s">
        <v>163</v>
      </c>
      <c r="G692" s="207"/>
      <c r="H692" s="210">
        <v>19.995999999999999</v>
      </c>
      <c r="I692" s="211"/>
      <c r="J692" s="207"/>
      <c r="K692" s="207"/>
      <c r="L692" s="212"/>
      <c r="M692" s="213"/>
      <c r="N692" s="214"/>
      <c r="O692" s="214"/>
      <c r="P692" s="214"/>
      <c r="Q692" s="214"/>
      <c r="R692" s="214"/>
      <c r="S692" s="214"/>
      <c r="T692" s="215"/>
      <c r="AT692" s="216" t="s">
        <v>161</v>
      </c>
      <c r="AU692" s="216" t="s">
        <v>86</v>
      </c>
      <c r="AV692" s="14" t="s">
        <v>155</v>
      </c>
      <c r="AW692" s="14" t="s">
        <v>37</v>
      </c>
      <c r="AX692" s="14" t="s">
        <v>84</v>
      </c>
      <c r="AY692" s="216" t="s">
        <v>148</v>
      </c>
    </row>
    <row r="693" spans="1:65" s="2" customFormat="1" ht="16.5" customHeight="1">
      <c r="A693" s="36"/>
      <c r="B693" s="37"/>
      <c r="C693" s="175" t="s">
        <v>781</v>
      </c>
      <c r="D693" s="175" t="s">
        <v>150</v>
      </c>
      <c r="E693" s="176" t="s">
        <v>782</v>
      </c>
      <c r="F693" s="177" t="s">
        <v>783</v>
      </c>
      <c r="G693" s="178" t="s">
        <v>166</v>
      </c>
      <c r="H693" s="179">
        <v>19.995999999999999</v>
      </c>
      <c r="I693" s="180"/>
      <c r="J693" s="181">
        <f>ROUND(I693*H693,2)</f>
        <v>0</v>
      </c>
      <c r="K693" s="177" t="s">
        <v>154</v>
      </c>
      <c r="L693" s="41"/>
      <c r="M693" s="182" t="s">
        <v>31</v>
      </c>
      <c r="N693" s="183" t="s">
        <v>47</v>
      </c>
      <c r="O693" s="66"/>
      <c r="P693" s="184">
        <f>O693*H693</f>
        <v>0</v>
      </c>
      <c r="Q693" s="184">
        <v>3.0200000000000001E-3</v>
      </c>
      <c r="R693" s="184">
        <f>Q693*H693</f>
        <v>6.0387919999999998E-2</v>
      </c>
      <c r="S693" s="184">
        <v>0</v>
      </c>
      <c r="T693" s="185">
        <f>S693*H693</f>
        <v>0</v>
      </c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R693" s="186" t="s">
        <v>155</v>
      </c>
      <c r="AT693" s="186" t="s">
        <v>150</v>
      </c>
      <c r="AU693" s="186" t="s">
        <v>86</v>
      </c>
      <c r="AY693" s="19" t="s">
        <v>148</v>
      </c>
      <c r="BE693" s="187">
        <f>IF(N693="základní",J693,0)</f>
        <v>0</v>
      </c>
      <c r="BF693" s="187">
        <f>IF(N693="snížená",J693,0)</f>
        <v>0</v>
      </c>
      <c r="BG693" s="187">
        <f>IF(N693="zákl. přenesená",J693,0)</f>
        <v>0</v>
      </c>
      <c r="BH693" s="187">
        <f>IF(N693="sníž. přenesená",J693,0)</f>
        <v>0</v>
      </c>
      <c r="BI693" s="187">
        <f>IF(N693="nulová",J693,0)</f>
        <v>0</v>
      </c>
      <c r="BJ693" s="19" t="s">
        <v>84</v>
      </c>
      <c r="BK693" s="187">
        <f>ROUND(I693*H693,2)</f>
        <v>0</v>
      </c>
      <c r="BL693" s="19" t="s">
        <v>155</v>
      </c>
      <c r="BM693" s="186" t="s">
        <v>784</v>
      </c>
    </row>
    <row r="694" spans="1:65" s="2" customFormat="1" ht="11.25">
      <c r="A694" s="36"/>
      <c r="B694" s="37"/>
      <c r="C694" s="38"/>
      <c r="D694" s="188" t="s">
        <v>157</v>
      </c>
      <c r="E694" s="38"/>
      <c r="F694" s="189" t="s">
        <v>785</v>
      </c>
      <c r="G694" s="38"/>
      <c r="H694" s="38"/>
      <c r="I694" s="190"/>
      <c r="J694" s="38"/>
      <c r="K694" s="38"/>
      <c r="L694" s="41"/>
      <c r="M694" s="191"/>
      <c r="N694" s="192"/>
      <c r="O694" s="66"/>
      <c r="P694" s="66"/>
      <c r="Q694" s="66"/>
      <c r="R694" s="66"/>
      <c r="S694" s="66"/>
      <c r="T694" s="67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T694" s="19" t="s">
        <v>157</v>
      </c>
      <c r="AU694" s="19" t="s">
        <v>86</v>
      </c>
    </row>
    <row r="695" spans="1:65" s="2" customFormat="1" ht="11.25">
      <c r="A695" s="36"/>
      <c r="B695" s="37"/>
      <c r="C695" s="38"/>
      <c r="D695" s="193" t="s">
        <v>159</v>
      </c>
      <c r="E695" s="38"/>
      <c r="F695" s="194" t="s">
        <v>786</v>
      </c>
      <c r="G695" s="38"/>
      <c r="H695" s="38"/>
      <c r="I695" s="190"/>
      <c r="J695" s="38"/>
      <c r="K695" s="38"/>
      <c r="L695" s="41"/>
      <c r="M695" s="191"/>
      <c r="N695" s="192"/>
      <c r="O695" s="66"/>
      <c r="P695" s="66"/>
      <c r="Q695" s="66"/>
      <c r="R695" s="66"/>
      <c r="S695" s="66"/>
      <c r="T695" s="67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T695" s="19" t="s">
        <v>159</v>
      </c>
      <c r="AU695" s="19" t="s">
        <v>86</v>
      </c>
    </row>
    <row r="696" spans="1:65" s="15" customFormat="1" ht="11.25">
      <c r="B696" s="217"/>
      <c r="C696" s="218"/>
      <c r="D696" s="188" t="s">
        <v>161</v>
      </c>
      <c r="E696" s="219" t="s">
        <v>31</v>
      </c>
      <c r="F696" s="220" t="s">
        <v>755</v>
      </c>
      <c r="G696" s="218"/>
      <c r="H696" s="219" t="s">
        <v>31</v>
      </c>
      <c r="I696" s="221"/>
      <c r="J696" s="218"/>
      <c r="K696" s="218"/>
      <c r="L696" s="222"/>
      <c r="M696" s="223"/>
      <c r="N696" s="224"/>
      <c r="O696" s="224"/>
      <c r="P696" s="224"/>
      <c r="Q696" s="224"/>
      <c r="R696" s="224"/>
      <c r="S696" s="224"/>
      <c r="T696" s="225"/>
      <c r="AT696" s="226" t="s">
        <v>161</v>
      </c>
      <c r="AU696" s="226" t="s">
        <v>86</v>
      </c>
      <c r="AV696" s="15" t="s">
        <v>84</v>
      </c>
      <c r="AW696" s="15" t="s">
        <v>37</v>
      </c>
      <c r="AX696" s="15" t="s">
        <v>76</v>
      </c>
      <c r="AY696" s="226" t="s">
        <v>148</v>
      </c>
    </row>
    <row r="697" spans="1:65" s="15" customFormat="1" ht="11.25">
      <c r="B697" s="217"/>
      <c r="C697" s="218"/>
      <c r="D697" s="188" t="s">
        <v>161</v>
      </c>
      <c r="E697" s="219" t="s">
        <v>31</v>
      </c>
      <c r="F697" s="220" t="s">
        <v>756</v>
      </c>
      <c r="G697" s="218"/>
      <c r="H697" s="219" t="s">
        <v>31</v>
      </c>
      <c r="I697" s="221"/>
      <c r="J697" s="218"/>
      <c r="K697" s="218"/>
      <c r="L697" s="222"/>
      <c r="M697" s="223"/>
      <c r="N697" s="224"/>
      <c r="O697" s="224"/>
      <c r="P697" s="224"/>
      <c r="Q697" s="224"/>
      <c r="R697" s="224"/>
      <c r="S697" s="224"/>
      <c r="T697" s="225"/>
      <c r="AT697" s="226" t="s">
        <v>161</v>
      </c>
      <c r="AU697" s="226" t="s">
        <v>86</v>
      </c>
      <c r="AV697" s="15" t="s">
        <v>84</v>
      </c>
      <c r="AW697" s="15" t="s">
        <v>37</v>
      </c>
      <c r="AX697" s="15" t="s">
        <v>76</v>
      </c>
      <c r="AY697" s="226" t="s">
        <v>148</v>
      </c>
    </row>
    <row r="698" spans="1:65" s="13" customFormat="1" ht="11.25">
      <c r="B698" s="195"/>
      <c r="C698" s="196"/>
      <c r="D698" s="188" t="s">
        <v>161</v>
      </c>
      <c r="E698" s="197" t="s">
        <v>31</v>
      </c>
      <c r="F698" s="198" t="s">
        <v>757</v>
      </c>
      <c r="G698" s="196"/>
      <c r="H698" s="199">
        <v>13.565</v>
      </c>
      <c r="I698" s="200"/>
      <c r="J698" s="196"/>
      <c r="K698" s="196"/>
      <c r="L698" s="201"/>
      <c r="M698" s="202"/>
      <c r="N698" s="203"/>
      <c r="O698" s="203"/>
      <c r="P698" s="203"/>
      <c r="Q698" s="203"/>
      <c r="R698" s="203"/>
      <c r="S698" s="203"/>
      <c r="T698" s="204"/>
      <c r="AT698" s="205" t="s">
        <v>161</v>
      </c>
      <c r="AU698" s="205" t="s">
        <v>86</v>
      </c>
      <c r="AV698" s="13" t="s">
        <v>86</v>
      </c>
      <c r="AW698" s="13" t="s">
        <v>37</v>
      </c>
      <c r="AX698" s="13" t="s">
        <v>76</v>
      </c>
      <c r="AY698" s="205" t="s">
        <v>148</v>
      </c>
    </row>
    <row r="699" spans="1:65" s="15" customFormat="1" ht="11.25">
      <c r="B699" s="217"/>
      <c r="C699" s="218"/>
      <c r="D699" s="188" t="s">
        <v>161</v>
      </c>
      <c r="E699" s="219" t="s">
        <v>31</v>
      </c>
      <c r="F699" s="220" t="s">
        <v>758</v>
      </c>
      <c r="G699" s="218"/>
      <c r="H699" s="219" t="s">
        <v>31</v>
      </c>
      <c r="I699" s="221"/>
      <c r="J699" s="218"/>
      <c r="K699" s="218"/>
      <c r="L699" s="222"/>
      <c r="M699" s="223"/>
      <c r="N699" s="224"/>
      <c r="O699" s="224"/>
      <c r="P699" s="224"/>
      <c r="Q699" s="224"/>
      <c r="R699" s="224"/>
      <c r="S699" s="224"/>
      <c r="T699" s="225"/>
      <c r="AT699" s="226" t="s">
        <v>161</v>
      </c>
      <c r="AU699" s="226" t="s">
        <v>86</v>
      </c>
      <c r="AV699" s="15" t="s">
        <v>84</v>
      </c>
      <c r="AW699" s="15" t="s">
        <v>37</v>
      </c>
      <c r="AX699" s="15" t="s">
        <v>76</v>
      </c>
      <c r="AY699" s="226" t="s">
        <v>148</v>
      </c>
    </row>
    <row r="700" spans="1:65" s="13" customFormat="1" ht="11.25">
      <c r="B700" s="195"/>
      <c r="C700" s="196"/>
      <c r="D700" s="188" t="s">
        <v>161</v>
      </c>
      <c r="E700" s="197" t="s">
        <v>31</v>
      </c>
      <c r="F700" s="198" t="s">
        <v>759</v>
      </c>
      <c r="G700" s="196"/>
      <c r="H700" s="199">
        <v>2.6419999999999999</v>
      </c>
      <c r="I700" s="200"/>
      <c r="J700" s="196"/>
      <c r="K700" s="196"/>
      <c r="L700" s="201"/>
      <c r="M700" s="202"/>
      <c r="N700" s="203"/>
      <c r="O700" s="203"/>
      <c r="P700" s="203"/>
      <c r="Q700" s="203"/>
      <c r="R700" s="203"/>
      <c r="S700" s="203"/>
      <c r="T700" s="204"/>
      <c r="AT700" s="205" t="s">
        <v>161</v>
      </c>
      <c r="AU700" s="205" t="s">
        <v>86</v>
      </c>
      <c r="AV700" s="13" t="s">
        <v>86</v>
      </c>
      <c r="AW700" s="13" t="s">
        <v>37</v>
      </c>
      <c r="AX700" s="13" t="s">
        <v>76</v>
      </c>
      <c r="AY700" s="205" t="s">
        <v>148</v>
      </c>
    </row>
    <row r="701" spans="1:65" s="15" customFormat="1" ht="11.25">
      <c r="B701" s="217"/>
      <c r="C701" s="218"/>
      <c r="D701" s="188" t="s">
        <v>161</v>
      </c>
      <c r="E701" s="219" t="s">
        <v>31</v>
      </c>
      <c r="F701" s="220" t="s">
        <v>760</v>
      </c>
      <c r="G701" s="218"/>
      <c r="H701" s="219" t="s">
        <v>31</v>
      </c>
      <c r="I701" s="221"/>
      <c r="J701" s="218"/>
      <c r="K701" s="218"/>
      <c r="L701" s="222"/>
      <c r="M701" s="223"/>
      <c r="N701" s="224"/>
      <c r="O701" s="224"/>
      <c r="P701" s="224"/>
      <c r="Q701" s="224"/>
      <c r="R701" s="224"/>
      <c r="S701" s="224"/>
      <c r="T701" s="225"/>
      <c r="AT701" s="226" t="s">
        <v>161</v>
      </c>
      <c r="AU701" s="226" t="s">
        <v>86</v>
      </c>
      <c r="AV701" s="15" t="s">
        <v>84</v>
      </c>
      <c r="AW701" s="15" t="s">
        <v>37</v>
      </c>
      <c r="AX701" s="15" t="s">
        <v>76</v>
      </c>
      <c r="AY701" s="226" t="s">
        <v>148</v>
      </c>
    </row>
    <row r="702" spans="1:65" s="13" customFormat="1" ht="11.25">
      <c r="B702" s="195"/>
      <c r="C702" s="196"/>
      <c r="D702" s="188" t="s">
        <v>161</v>
      </c>
      <c r="E702" s="197" t="s">
        <v>31</v>
      </c>
      <c r="F702" s="198" t="s">
        <v>761</v>
      </c>
      <c r="G702" s="196"/>
      <c r="H702" s="199">
        <v>1.147</v>
      </c>
      <c r="I702" s="200"/>
      <c r="J702" s="196"/>
      <c r="K702" s="196"/>
      <c r="L702" s="201"/>
      <c r="M702" s="202"/>
      <c r="N702" s="203"/>
      <c r="O702" s="203"/>
      <c r="P702" s="203"/>
      <c r="Q702" s="203"/>
      <c r="R702" s="203"/>
      <c r="S702" s="203"/>
      <c r="T702" s="204"/>
      <c r="AT702" s="205" t="s">
        <v>161</v>
      </c>
      <c r="AU702" s="205" t="s">
        <v>86</v>
      </c>
      <c r="AV702" s="13" t="s">
        <v>86</v>
      </c>
      <c r="AW702" s="13" t="s">
        <v>37</v>
      </c>
      <c r="AX702" s="13" t="s">
        <v>76</v>
      </c>
      <c r="AY702" s="205" t="s">
        <v>148</v>
      </c>
    </row>
    <row r="703" spans="1:65" s="15" customFormat="1" ht="11.25">
      <c r="B703" s="217"/>
      <c r="C703" s="218"/>
      <c r="D703" s="188" t="s">
        <v>161</v>
      </c>
      <c r="E703" s="219" t="s">
        <v>31</v>
      </c>
      <c r="F703" s="220" t="s">
        <v>762</v>
      </c>
      <c r="G703" s="218"/>
      <c r="H703" s="219" t="s">
        <v>31</v>
      </c>
      <c r="I703" s="221"/>
      <c r="J703" s="218"/>
      <c r="K703" s="218"/>
      <c r="L703" s="222"/>
      <c r="M703" s="223"/>
      <c r="N703" s="224"/>
      <c r="O703" s="224"/>
      <c r="P703" s="224"/>
      <c r="Q703" s="224"/>
      <c r="R703" s="224"/>
      <c r="S703" s="224"/>
      <c r="T703" s="225"/>
      <c r="AT703" s="226" t="s">
        <v>161</v>
      </c>
      <c r="AU703" s="226" t="s">
        <v>86</v>
      </c>
      <c r="AV703" s="15" t="s">
        <v>84</v>
      </c>
      <c r="AW703" s="15" t="s">
        <v>37</v>
      </c>
      <c r="AX703" s="15" t="s">
        <v>76</v>
      </c>
      <c r="AY703" s="226" t="s">
        <v>148</v>
      </c>
    </row>
    <row r="704" spans="1:65" s="13" customFormat="1" ht="11.25">
      <c r="B704" s="195"/>
      <c r="C704" s="196"/>
      <c r="D704" s="188" t="s">
        <v>161</v>
      </c>
      <c r="E704" s="197" t="s">
        <v>31</v>
      </c>
      <c r="F704" s="198" t="s">
        <v>759</v>
      </c>
      <c r="G704" s="196"/>
      <c r="H704" s="199">
        <v>2.6419999999999999</v>
      </c>
      <c r="I704" s="200"/>
      <c r="J704" s="196"/>
      <c r="K704" s="196"/>
      <c r="L704" s="201"/>
      <c r="M704" s="202"/>
      <c r="N704" s="203"/>
      <c r="O704" s="203"/>
      <c r="P704" s="203"/>
      <c r="Q704" s="203"/>
      <c r="R704" s="203"/>
      <c r="S704" s="203"/>
      <c r="T704" s="204"/>
      <c r="AT704" s="205" t="s">
        <v>161</v>
      </c>
      <c r="AU704" s="205" t="s">
        <v>86</v>
      </c>
      <c r="AV704" s="13" t="s">
        <v>86</v>
      </c>
      <c r="AW704" s="13" t="s">
        <v>37</v>
      </c>
      <c r="AX704" s="13" t="s">
        <v>76</v>
      </c>
      <c r="AY704" s="205" t="s">
        <v>148</v>
      </c>
    </row>
    <row r="705" spans="1:65" s="14" customFormat="1" ht="11.25">
      <c r="B705" s="206"/>
      <c r="C705" s="207"/>
      <c r="D705" s="188" t="s">
        <v>161</v>
      </c>
      <c r="E705" s="208" t="s">
        <v>31</v>
      </c>
      <c r="F705" s="209" t="s">
        <v>163</v>
      </c>
      <c r="G705" s="207"/>
      <c r="H705" s="210">
        <v>19.995999999999999</v>
      </c>
      <c r="I705" s="211"/>
      <c r="J705" s="207"/>
      <c r="K705" s="207"/>
      <c r="L705" s="212"/>
      <c r="M705" s="213"/>
      <c r="N705" s="214"/>
      <c r="O705" s="214"/>
      <c r="P705" s="214"/>
      <c r="Q705" s="214"/>
      <c r="R705" s="214"/>
      <c r="S705" s="214"/>
      <c r="T705" s="215"/>
      <c r="AT705" s="216" t="s">
        <v>161</v>
      </c>
      <c r="AU705" s="216" t="s">
        <v>86</v>
      </c>
      <c r="AV705" s="14" t="s">
        <v>155</v>
      </c>
      <c r="AW705" s="14" t="s">
        <v>37</v>
      </c>
      <c r="AX705" s="14" t="s">
        <v>84</v>
      </c>
      <c r="AY705" s="216" t="s">
        <v>148</v>
      </c>
    </row>
    <row r="706" spans="1:65" s="2" customFormat="1" ht="21.75" customHeight="1">
      <c r="A706" s="36"/>
      <c r="B706" s="37"/>
      <c r="C706" s="175" t="s">
        <v>787</v>
      </c>
      <c r="D706" s="175" t="s">
        <v>150</v>
      </c>
      <c r="E706" s="176" t="s">
        <v>788</v>
      </c>
      <c r="F706" s="177" t="s">
        <v>789</v>
      </c>
      <c r="G706" s="178" t="s">
        <v>166</v>
      </c>
      <c r="H706" s="179">
        <v>19.995999999999999</v>
      </c>
      <c r="I706" s="180"/>
      <c r="J706" s="181">
        <f>ROUND(I706*H706,2)</f>
        <v>0</v>
      </c>
      <c r="K706" s="177" t="s">
        <v>154</v>
      </c>
      <c r="L706" s="41"/>
      <c r="M706" s="182" t="s">
        <v>31</v>
      </c>
      <c r="N706" s="183" t="s">
        <v>47</v>
      </c>
      <c r="O706" s="66"/>
      <c r="P706" s="184">
        <f>O706*H706</f>
        <v>0</v>
      </c>
      <c r="Q706" s="184">
        <v>2.5250000000000002E-2</v>
      </c>
      <c r="R706" s="184">
        <f>Q706*H706</f>
        <v>0.50489899999999999</v>
      </c>
      <c r="S706" s="184">
        <v>0</v>
      </c>
      <c r="T706" s="185">
        <f>S706*H706</f>
        <v>0</v>
      </c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R706" s="186" t="s">
        <v>155</v>
      </c>
      <c r="AT706" s="186" t="s">
        <v>150</v>
      </c>
      <c r="AU706" s="186" t="s">
        <v>86</v>
      </c>
      <c r="AY706" s="19" t="s">
        <v>148</v>
      </c>
      <c r="BE706" s="187">
        <f>IF(N706="základní",J706,0)</f>
        <v>0</v>
      </c>
      <c r="BF706" s="187">
        <f>IF(N706="snížená",J706,0)</f>
        <v>0</v>
      </c>
      <c r="BG706" s="187">
        <f>IF(N706="zákl. přenesená",J706,0)</f>
        <v>0</v>
      </c>
      <c r="BH706" s="187">
        <f>IF(N706="sníž. přenesená",J706,0)</f>
        <v>0</v>
      </c>
      <c r="BI706" s="187">
        <f>IF(N706="nulová",J706,0)</f>
        <v>0</v>
      </c>
      <c r="BJ706" s="19" t="s">
        <v>84</v>
      </c>
      <c r="BK706" s="187">
        <f>ROUND(I706*H706,2)</f>
        <v>0</v>
      </c>
      <c r="BL706" s="19" t="s">
        <v>155</v>
      </c>
      <c r="BM706" s="186" t="s">
        <v>790</v>
      </c>
    </row>
    <row r="707" spans="1:65" s="2" customFormat="1" ht="11.25">
      <c r="A707" s="36"/>
      <c r="B707" s="37"/>
      <c r="C707" s="38"/>
      <c r="D707" s="188" t="s">
        <v>157</v>
      </c>
      <c r="E707" s="38"/>
      <c r="F707" s="189" t="s">
        <v>791</v>
      </c>
      <c r="G707" s="38"/>
      <c r="H707" s="38"/>
      <c r="I707" s="190"/>
      <c r="J707" s="38"/>
      <c r="K707" s="38"/>
      <c r="L707" s="41"/>
      <c r="M707" s="191"/>
      <c r="N707" s="192"/>
      <c r="O707" s="66"/>
      <c r="P707" s="66"/>
      <c r="Q707" s="66"/>
      <c r="R707" s="66"/>
      <c r="S707" s="66"/>
      <c r="T707" s="67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T707" s="19" t="s">
        <v>157</v>
      </c>
      <c r="AU707" s="19" t="s">
        <v>86</v>
      </c>
    </row>
    <row r="708" spans="1:65" s="2" customFormat="1" ht="11.25">
      <c r="A708" s="36"/>
      <c r="B708" s="37"/>
      <c r="C708" s="38"/>
      <c r="D708" s="193" t="s">
        <v>159</v>
      </c>
      <c r="E708" s="38"/>
      <c r="F708" s="194" t="s">
        <v>792</v>
      </c>
      <c r="G708" s="38"/>
      <c r="H708" s="38"/>
      <c r="I708" s="190"/>
      <c r="J708" s="38"/>
      <c r="K708" s="38"/>
      <c r="L708" s="41"/>
      <c r="M708" s="191"/>
      <c r="N708" s="192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9" t="s">
        <v>159</v>
      </c>
      <c r="AU708" s="19" t="s">
        <v>86</v>
      </c>
    </row>
    <row r="709" spans="1:65" s="15" customFormat="1" ht="11.25">
      <c r="B709" s="217"/>
      <c r="C709" s="218"/>
      <c r="D709" s="188" t="s">
        <v>161</v>
      </c>
      <c r="E709" s="219" t="s">
        <v>31</v>
      </c>
      <c r="F709" s="220" t="s">
        <v>755</v>
      </c>
      <c r="G709" s="218"/>
      <c r="H709" s="219" t="s">
        <v>31</v>
      </c>
      <c r="I709" s="221"/>
      <c r="J709" s="218"/>
      <c r="K709" s="218"/>
      <c r="L709" s="222"/>
      <c r="M709" s="223"/>
      <c r="N709" s="224"/>
      <c r="O709" s="224"/>
      <c r="P709" s="224"/>
      <c r="Q709" s="224"/>
      <c r="R709" s="224"/>
      <c r="S709" s="224"/>
      <c r="T709" s="225"/>
      <c r="AT709" s="226" t="s">
        <v>161</v>
      </c>
      <c r="AU709" s="226" t="s">
        <v>86</v>
      </c>
      <c r="AV709" s="15" t="s">
        <v>84</v>
      </c>
      <c r="AW709" s="15" t="s">
        <v>37</v>
      </c>
      <c r="AX709" s="15" t="s">
        <v>76</v>
      </c>
      <c r="AY709" s="226" t="s">
        <v>148</v>
      </c>
    </row>
    <row r="710" spans="1:65" s="15" customFormat="1" ht="11.25">
      <c r="B710" s="217"/>
      <c r="C710" s="218"/>
      <c r="D710" s="188" t="s">
        <v>161</v>
      </c>
      <c r="E710" s="219" t="s">
        <v>31</v>
      </c>
      <c r="F710" s="220" t="s">
        <v>756</v>
      </c>
      <c r="G710" s="218"/>
      <c r="H710" s="219" t="s">
        <v>31</v>
      </c>
      <c r="I710" s="221"/>
      <c r="J710" s="218"/>
      <c r="K710" s="218"/>
      <c r="L710" s="222"/>
      <c r="M710" s="223"/>
      <c r="N710" s="224"/>
      <c r="O710" s="224"/>
      <c r="P710" s="224"/>
      <c r="Q710" s="224"/>
      <c r="R710" s="224"/>
      <c r="S710" s="224"/>
      <c r="T710" s="225"/>
      <c r="AT710" s="226" t="s">
        <v>161</v>
      </c>
      <c r="AU710" s="226" t="s">
        <v>86</v>
      </c>
      <c r="AV710" s="15" t="s">
        <v>84</v>
      </c>
      <c r="AW710" s="15" t="s">
        <v>37</v>
      </c>
      <c r="AX710" s="15" t="s">
        <v>76</v>
      </c>
      <c r="AY710" s="226" t="s">
        <v>148</v>
      </c>
    </row>
    <row r="711" spans="1:65" s="13" customFormat="1" ht="11.25">
      <c r="B711" s="195"/>
      <c r="C711" s="196"/>
      <c r="D711" s="188" t="s">
        <v>161</v>
      </c>
      <c r="E711" s="197" t="s">
        <v>31</v>
      </c>
      <c r="F711" s="198" t="s">
        <v>757</v>
      </c>
      <c r="G711" s="196"/>
      <c r="H711" s="199">
        <v>13.565</v>
      </c>
      <c r="I711" s="200"/>
      <c r="J711" s="196"/>
      <c r="K711" s="196"/>
      <c r="L711" s="201"/>
      <c r="M711" s="202"/>
      <c r="N711" s="203"/>
      <c r="O711" s="203"/>
      <c r="P711" s="203"/>
      <c r="Q711" s="203"/>
      <c r="R711" s="203"/>
      <c r="S711" s="203"/>
      <c r="T711" s="204"/>
      <c r="AT711" s="205" t="s">
        <v>161</v>
      </c>
      <c r="AU711" s="205" t="s">
        <v>86</v>
      </c>
      <c r="AV711" s="13" t="s">
        <v>86</v>
      </c>
      <c r="AW711" s="13" t="s">
        <v>37</v>
      </c>
      <c r="AX711" s="13" t="s">
        <v>76</v>
      </c>
      <c r="AY711" s="205" t="s">
        <v>148</v>
      </c>
    </row>
    <row r="712" spans="1:65" s="15" customFormat="1" ht="11.25">
      <c r="B712" s="217"/>
      <c r="C712" s="218"/>
      <c r="D712" s="188" t="s">
        <v>161</v>
      </c>
      <c r="E712" s="219" t="s">
        <v>31</v>
      </c>
      <c r="F712" s="220" t="s">
        <v>758</v>
      </c>
      <c r="G712" s="218"/>
      <c r="H712" s="219" t="s">
        <v>31</v>
      </c>
      <c r="I712" s="221"/>
      <c r="J712" s="218"/>
      <c r="K712" s="218"/>
      <c r="L712" s="222"/>
      <c r="M712" s="223"/>
      <c r="N712" s="224"/>
      <c r="O712" s="224"/>
      <c r="P712" s="224"/>
      <c r="Q712" s="224"/>
      <c r="R712" s="224"/>
      <c r="S712" s="224"/>
      <c r="T712" s="225"/>
      <c r="AT712" s="226" t="s">
        <v>161</v>
      </c>
      <c r="AU712" s="226" t="s">
        <v>86</v>
      </c>
      <c r="AV712" s="15" t="s">
        <v>84</v>
      </c>
      <c r="AW712" s="15" t="s">
        <v>37</v>
      </c>
      <c r="AX712" s="15" t="s">
        <v>76</v>
      </c>
      <c r="AY712" s="226" t="s">
        <v>148</v>
      </c>
    </row>
    <row r="713" spans="1:65" s="13" customFormat="1" ht="11.25">
      <c r="B713" s="195"/>
      <c r="C713" s="196"/>
      <c r="D713" s="188" t="s">
        <v>161</v>
      </c>
      <c r="E713" s="197" t="s">
        <v>31</v>
      </c>
      <c r="F713" s="198" t="s">
        <v>759</v>
      </c>
      <c r="G713" s="196"/>
      <c r="H713" s="199">
        <v>2.6419999999999999</v>
      </c>
      <c r="I713" s="200"/>
      <c r="J713" s="196"/>
      <c r="K713" s="196"/>
      <c r="L713" s="201"/>
      <c r="M713" s="202"/>
      <c r="N713" s="203"/>
      <c r="O713" s="203"/>
      <c r="P713" s="203"/>
      <c r="Q713" s="203"/>
      <c r="R713" s="203"/>
      <c r="S713" s="203"/>
      <c r="T713" s="204"/>
      <c r="AT713" s="205" t="s">
        <v>161</v>
      </c>
      <c r="AU713" s="205" t="s">
        <v>86</v>
      </c>
      <c r="AV713" s="13" t="s">
        <v>86</v>
      </c>
      <c r="AW713" s="13" t="s">
        <v>37</v>
      </c>
      <c r="AX713" s="13" t="s">
        <v>76</v>
      </c>
      <c r="AY713" s="205" t="s">
        <v>148</v>
      </c>
    </row>
    <row r="714" spans="1:65" s="15" customFormat="1" ht="11.25">
      <c r="B714" s="217"/>
      <c r="C714" s="218"/>
      <c r="D714" s="188" t="s">
        <v>161</v>
      </c>
      <c r="E714" s="219" t="s">
        <v>31</v>
      </c>
      <c r="F714" s="220" t="s">
        <v>760</v>
      </c>
      <c r="G714" s="218"/>
      <c r="H714" s="219" t="s">
        <v>31</v>
      </c>
      <c r="I714" s="221"/>
      <c r="J714" s="218"/>
      <c r="K714" s="218"/>
      <c r="L714" s="222"/>
      <c r="M714" s="223"/>
      <c r="N714" s="224"/>
      <c r="O714" s="224"/>
      <c r="P714" s="224"/>
      <c r="Q714" s="224"/>
      <c r="R714" s="224"/>
      <c r="S714" s="224"/>
      <c r="T714" s="225"/>
      <c r="AT714" s="226" t="s">
        <v>161</v>
      </c>
      <c r="AU714" s="226" t="s">
        <v>86</v>
      </c>
      <c r="AV714" s="15" t="s">
        <v>84</v>
      </c>
      <c r="AW714" s="15" t="s">
        <v>37</v>
      </c>
      <c r="AX714" s="15" t="s">
        <v>76</v>
      </c>
      <c r="AY714" s="226" t="s">
        <v>148</v>
      </c>
    </row>
    <row r="715" spans="1:65" s="13" customFormat="1" ht="11.25">
      <c r="B715" s="195"/>
      <c r="C715" s="196"/>
      <c r="D715" s="188" t="s">
        <v>161</v>
      </c>
      <c r="E715" s="197" t="s">
        <v>31</v>
      </c>
      <c r="F715" s="198" t="s">
        <v>761</v>
      </c>
      <c r="G715" s="196"/>
      <c r="H715" s="199">
        <v>1.147</v>
      </c>
      <c r="I715" s="200"/>
      <c r="J715" s="196"/>
      <c r="K715" s="196"/>
      <c r="L715" s="201"/>
      <c r="M715" s="202"/>
      <c r="N715" s="203"/>
      <c r="O715" s="203"/>
      <c r="P715" s="203"/>
      <c r="Q715" s="203"/>
      <c r="R715" s="203"/>
      <c r="S715" s="203"/>
      <c r="T715" s="204"/>
      <c r="AT715" s="205" t="s">
        <v>161</v>
      </c>
      <c r="AU715" s="205" t="s">
        <v>86</v>
      </c>
      <c r="AV715" s="13" t="s">
        <v>86</v>
      </c>
      <c r="AW715" s="13" t="s">
        <v>37</v>
      </c>
      <c r="AX715" s="13" t="s">
        <v>76</v>
      </c>
      <c r="AY715" s="205" t="s">
        <v>148</v>
      </c>
    </row>
    <row r="716" spans="1:65" s="15" customFormat="1" ht="11.25">
      <c r="B716" s="217"/>
      <c r="C716" s="218"/>
      <c r="D716" s="188" t="s">
        <v>161</v>
      </c>
      <c r="E716" s="219" t="s">
        <v>31</v>
      </c>
      <c r="F716" s="220" t="s">
        <v>762</v>
      </c>
      <c r="G716" s="218"/>
      <c r="H716" s="219" t="s">
        <v>31</v>
      </c>
      <c r="I716" s="221"/>
      <c r="J716" s="218"/>
      <c r="K716" s="218"/>
      <c r="L716" s="222"/>
      <c r="M716" s="223"/>
      <c r="N716" s="224"/>
      <c r="O716" s="224"/>
      <c r="P716" s="224"/>
      <c r="Q716" s="224"/>
      <c r="R716" s="224"/>
      <c r="S716" s="224"/>
      <c r="T716" s="225"/>
      <c r="AT716" s="226" t="s">
        <v>161</v>
      </c>
      <c r="AU716" s="226" t="s">
        <v>86</v>
      </c>
      <c r="AV716" s="15" t="s">
        <v>84</v>
      </c>
      <c r="AW716" s="15" t="s">
        <v>37</v>
      </c>
      <c r="AX716" s="15" t="s">
        <v>76</v>
      </c>
      <c r="AY716" s="226" t="s">
        <v>148</v>
      </c>
    </row>
    <row r="717" spans="1:65" s="13" customFormat="1" ht="11.25">
      <c r="B717" s="195"/>
      <c r="C717" s="196"/>
      <c r="D717" s="188" t="s">
        <v>161</v>
      </c>
      <c r="E717" s="197" t="s">
        <v>31</v>
      </c>
      <c r="F717" s="198" t="s">
        <v>759</v>
      </c>
      <c r="G717" s="196"/>
      <c r="H717" s="199">
        <v>2.6419999999999999</v>
      </c>
      <c r="I717" s="200"/>
      <c r="J717" s="196"/>
      <c r="K717" s="196"/>
      <c r="L717" s="201"/>
      <c r="M717" s="202"/>
      <c r="N717" s="203"/>
      <c r="O717" s="203"/>
      <c r="P717" s="203"/>
      <c r="Q717" s="203"/>
      <c r="R717" s="203"/>
      <c r="S717" s="203"/>
      <c r="T717" s="204"/>
      <c r="AT717" s="205" t="s">
        <v>161</v>
      </c>
      <c r="AU717" s="205" t="s">
        <v>86</v>
      </c>
      <c r="AV717" s="13" t="s">
        <v>86</v>
      </c>
      <c r="AW717" s="13" t="s">
        <v>37</v>
      </c>
      <c r="AX717" s="13" t="s">
        <v>76</v>
      </c>
      <c r="AY717" s="205" t="s">
        <v>148</v>
      </c>
    </row>
    <row r="718" spans="1:65" s="14" customFormat="1" ht="11.25">
      <c r="B718" s="206"/>
      <c r="C718" s="207"/>
      <c r="D718" s="188" t="s">
        <v>161</v>
      </c>
      <c r="E718" s="208" t="s">
        <v>31</v>
      </c>
      <c r="F718" s="209" t="s">
        <v>163</v>
      </c>
      <c r="G718" s="207"/>
      <c r="H718" s="210">
        <v>19.995999999999999</v>
      </c>
      <c r="I718" s="211"/>
      <c r="J718" s="207"/>
      <c r="K718" s="207"/>
      <c r="L718" s="212"/>
      <c r="M718" s="213"/>
      <c r="N718" s="214"/>
      <c r="O718" s="214"/>
      <c r="P718" s="214"/>
      <c r="Q718" s="214"/>
      <c r="R718" s="214"/>
      <c r="S718" s="214"/>
      <c r="T718" s="215"/>
      <c r="AT718" s="216" t="s">
        <v>161</v>
      </c>
      <c r="AU718" s="216" t="s">
        <v>86</v>
      </c>
      <c r="AV718" s="14" t="s">
        <v>155</v>
      </c>
      <c r="AW718" s="14" t="s">
        <v>37</v>
      </c>
      <c r="AX718" s="14" t="s">
        <v>84</v>
      </c>
      <c r="AY718" s="216" t="s">
        <v>148</v>
      </c>
    </row>
    <row r="719" spans="1:65" s="2" customFormat="1" ht="16.5" customHeight="1">
      <c r="A719" s="36"/>
      <c r="B719" s="37"/>
      <c r="C719" s="175" t="s">
        <v>793</v>
      </c>
      <c r="D719" s="175" t="s">
        <v>150</v>
      </c>
      <c r="E719" s="176" t="s">
        <v>794</v>
      </c>
      <c r="F719" s="177" t="s">
        <v>795</v>
      </c>
      <c r="G719" s="178" t="s">
        <v>153</v>
      </c>
      <c r="H719" s="179">
        <v>111.09</v>
      </c>
      <c r="I719" s="180"/>
      <c r="J719" s="181">
        <f>ROUND(I719*H719,2)</f>
        <v>0</v>
      </c>
      <c r="K719" s="177" t="s">
        <v>154</v>
      </c>
      <c r="L719" s="41"/>
      <c r="M719" s="182" t="s">
        <v>31</v>
      </c>
      <c r="N719" s="183" t="s">
        <v>47</v>
      </c>
      <c r="O719" s="66"/>
      <c r="P719" s="184">
        <f>O719*H719</f>
        <v>0</v>
      </c>
      <c r="Q719" s="184">
        <v>1.2999999999999999E-4</v>
      </c>
      <c r="R719" s="184">
        <f>Q719*H719</f>
        <v>1.44417E-2</v>
      </c>
      <c r="S719" s="184">
        <v>0</v>
      </c>
      <c r="T719" s="185">
        <f>S719*H719</f>
        <v>0</v>
      </c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R719" s="186" t="s">
        <v>155</v>
      </c>
      <c r="AT719" s="186" t="s">
        <v>150</v>
      </c>
      <c r="AU719" s="186" t="s">
        <v>86</v>
      </c>
      <c r="AY719" s="19" t="s">
        <v>148</v>
      </c>
      <c r="BE719" s="187">
        <f>IF(N719="základní",J719,0)</f>
        <v>0</v>
      </c>
      <c r="BF719" s="187">
        <f>IF(N719="snížená",J719,0)</f>
        <v>0</v>
      </c>
      <c r="BG719" s="187">
        <f>IF(N719="zákl. přenesená",J719,0)</f>
        <v>0</v>
      </c>
      <c r="BH719" s="187">
        <f>IF(N719="sníž. přenesená",J719,0)</f>
        <v>0</v>
      </c>
      <c r="BI719" s="187">
        <f>IF(N719="nulová",J719,0)</f>
        <v>0</v>
      </c>
      <c r="BJ719" s="19" t="s">
        <v>84</v>
      </c>
      <c r="BK719" s="187">
        <f>ROUND(I719*H719,2)</f>
        <v>0</v>
      </c>
      <c r="BL719" s="19" t="s">
        <v>155</v>
      </c>
      <c r="BM719" s="186" t="s">
        <v>796</v>
      </c>
    </row>
    <row r="720" spans="1:65" s="2" customFormat="1" ht="11.25">
      <c r="A720" s="36"/>
      <c r="B720" s="37"/>
      <c r="C720" s="38"/>
      <c r="D720" s="188" t="s">
        <v>157</v>
      </c>
      <c r="E720" s="38"/>
      <c r="F720" s="189" t="s">
        <v>797</v>
      </c>
      <c r="G720" s="38"/>
      <c r="H720" s="38"/>
      <c r="I720" s="190"/>
      <c r="J720" s="38"/>
      <c r="K720" s="38"/>
      <c r="L720" s="41"/>
      <c r="M720" s="191"/>
      <c r="N720" s="192"/>
      <c r="O720" s="66"/>
      <c r="P720" s="66"/>
      <c r="Q720" s="66"/>
      <c r="R720" s="66"/>
      <c r="S720" s="66"/>
      <c r="T720" s="67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T720" s="19" t="s">
        <v>157</v>
      </c>
      <c r="AU720" s="19" t="s">
        <v>86</v>
      </c>
    </row>
    <row r="721" spans="1:65" s="2" customFormat="1" ht="11.25">
      <c r="A721" s="36"/>
      <c r="B721" s="37"/>
      <c r="C721" s="38"/>
      <c r="D721" s="193" t="s">
        <v>159</v>
      </c>
      <c r="E721" s="38"/>
      <c r="F721" s="194" t="s">
        <v>798</v>
      </c>
      <c r="G721" s="38"/>
      <c r="H721" s="38"/>
      <c r="I721" s="190"/>
      <c r="J721" s="38"/>
      <c r="K721" s="38"/>
      <c r="L721" s="41"/>
      <c r="M721" s="191"/>
      <c r="N721" s="192"/>
      <c r="O721" s="66"/>
      <c r="P721" s="66"/>
      <c r="Q721" s="66"/>
      <c r="R721" s="66"/>
      <c r="S721" s="66"/>
      <c r="T721" s="67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T721" s="19" t="s">
        <v>159</v>
      </c>
      <c r="AU721" s="19" t="s">
        <v>86</v>
      </c>
    </row>
    <row r="722" spans="1:65" s="15" customFormat="1" ht="11.25">
      <c r="B722" s="217"/>
      <c r="C722" s="218"/>
      <c r="D722" s="188" t="s">
        <v>161</v>
      </c>
      <c r="E722" s="219" t="s">
        <v>31</v>
      </c>
      <c r="F722" s="220" t="s">
        <v>756</v>
      </c>
      <c r="G722" s="218"/>
      <c r="H722" s="219" t="s">
        <v>31</v>
      </c>
      <c r="I722" s="221"/>
      <c r="J722" s="218"/>
      <c r="K722" s="218"/>
      <c r="L722" s="222"/>
      <c r="M722" s="223"/>
      <c r="N722" s="224"/>
      <c r="O722" s="224"/>
      <c r="P722" s="224"/>
      <c r="Q722" s="224"/>
      <c r="R722" s="224"/>
      <c r="S722" s="224"/>
      <c r="T722" s="225"/>
      <c r="AT722" s="226" t="s">
        <v>161</v>
      </c>
      <c r="AU722" s="226" t="s">
        <v>86</v>
      </c>
      <c r="AV722" s="15" t="s">
        <v>84</v>
      </c>
      <c r="AW722" s="15" t="s">
        <v>37</v>
      </c>
      <c r="AX722" s="15" t="s">
        <v>76</v>
      </c>
      <c r="AY722" s="226" t="s">
        <v>148</v>
      </c>
    </row>
    <row r="723" spans="1:65" s="13" customFormat="1" ht="11.25">
      <c r="B723" s="195"/>
      <c r="C723" s="196"/>
      <c r="D723" s="188" t="s">
        <v>161</v>
      </c>
      <c r="E723" s="197" t="s">
        <v>31</v>
      </c>
      <c r="F723" s="198" t="s">
        <v>799</v>
      </c>
      <c r="G723" s="196"/>
      <c r="H723" s="199">
        <v>75.36</v>
      </c>
      <c r="I723" s="200"/>
      <c r="J723" s="196"/>
      <c r="K723" s="196"/>
      <c r="L723" s="201"/>
      <c r="M723" s="202"/>
      <c r="N723" s="203"/>
      <c r="O723" s="203"/>
      <c r="P723" s="203"/>
      <c r="Q723" s="203"/>
      <c r="R723" s="203"/>
      <c r="S723" s="203"/>
      <c r="T723" s="204"/>
      <c r="AT723" s="205" t="s">
        <v>161</v>
      </c>
      <c r="AU723" s="205" t="s">
        <v>86</v>
      </c>
      <c r="AV723" s="13" t="s">
        <v>86</v>
      </c>
      <c r="AW723" s="13" t="s">
        <v>37</v>
      </c>
      <c r="AX723" s="13" t="s">
        <v>76</v>
      </c>
      <c r="AY723" s="205" t="s">
        <v>148</v>
      </c>
    </row>
    <row r="724" spans="1:65" s="15" customFormat="1" ht="11.25">
      <c r="B724" s="217"/>
      <c r="C724" s="218"/>
      <c r="D724" s="188" t="s">
        <v>161</v>
      </c>
      <c r="E724" s="219" t="s">
        <v>31</v>
      </c>
      <c r="F724" s="220" t="s">
        <v>758</v>
      </c>
      <c r="G724" s="218"/>
      <c r="H724" s="219" t="s">
        <v>31</v>
      </c>
      <c r="I724" s="221"/>
      <c r="J724" s="218"/>
      <c r="K724" s="218"/>
      <c r="L724" s="222"/>
      <c r="M724" s="223"/>
      <c r="N724" s="224"/>
      <c r="O724" s="224"/>
      <c r="P724" s="224"/>
      <c r="Q724" s="224"/>
      <c r="R724" s="224"/>
      <c r="S724" s="224"/>
      <c r="T724" s="225"/>
      <c r="AT724" s="226" t="s">
        <v>161</v>
      </c>
      <c r="AU724" s="226" t="s">
        <v>86</v>
      </c>
      <c r="AV724" s="15" t="s">
        <v>84</v>
      </c>
      <c r="AW724" s="15" t="s">
        <v>37</v>
      </c>
      <c r="AX724" s="15" t="s">
        <v>76</v>
      </c>
      <c r="AY724" s="226" t="s">
        <v>148</v>
      </c>
    </row>
    <row r="725" spans="1:65" s="13" customFormat="1" ht="11.25">
      <c r="B725" s="195"/>
      <c r="C725" s="196"/>
      <c r="D725" s="188" t="s">
        <v>161</v>
      </c>
      <c r="E725" s="197" t="s">
        <v>31</v>
      </c>
      <c r="F725" s="198" t="s">
        <v>800</v>
      </c>
      <c r="G725" s="196"/>
      <c r="H725" s="199">
        <v>14.68</v>
      </c>
      <c r="I725" s="200"/>
      <c r="J725" s="196"/>
      <c r="K725" s="196"/>
      <c r="L725" s="201"/>
      <c r="M725" s="202"/>
      <c r="N725" s="203"/>
      <c r="O725" s="203"/>
      <c r="P725" s="203"/>
      <c r="Q725" s="203"/>
      <c r="R725" s="203"/>
      <c r="S725" s="203"/>
      <c r="T725" s="204"/>
      <c r="AT725" s="205" t="s">
        <v>161</v>
      </c>
      <c r="AU725" s="205" t="s">
        <v>86</v>
      </c>
      <c r="AV725" s="13" t="s">
        <v>86</v>
      </c>
      <c r="AW725" s="13" t="s">
        <v>37</v>
      </c>
      <c r="AX725" s="13" t="s">
        <v>76</v>
      </c>
      <c r="AY725" s="205" t="s">
        <v>148</v>
      </c>
    </row>
    <row r="726" spans="1:65" s="15" customFormat="1" ht="11.25">
      <c r="B726" s="217"/>
      <c r="C726" s="218"/>
      <c r="D726" s="188" t="s">
        <v>161</v>
      </c>
      <c r="E726" s="219" t="s">
        <v>31</v>
      </c>
      <c r="F726" s="220" t="s">
        <v>760</v>
      </c>
      <c r="G726" s="218"/>
      <c r="H726" s="219" t="s">
        <v>31</v>
      </c>
      <c r="I726" s="221"/>
      <c r="J726" s="218"/>
      <c r="K726" s="218"/>
      <c r="L726" s="222"/>
      <c r="M726" s="223"/>
      <c r="N726" s="224"/>
      <c r="O726" s="224"/>
      <c r="P726" s="224"/>
      <c r="Q726" s="224"/>
      <c r="R726" s="224"/>
      <c r="S726" s="224"/>
      <c r="T726" s="225"/>
      <c r="AT726" s="226" t="s">
        <v>161</v>
      </c>
      <c r="AU726" s="226" t="s">
        <v>86</v>
      </c>
      <c r="AV726" s="15" t="s">
        <v>84</v>
      </c>
      <c r="AW726" s="15" t="s">
        <v>37</v>
      </c>
      <c r="AX726" s="15" t="s">
        <v>76</v>
      </c>
      <c r="AY726" s="226" t="s">
        <v>148</v>
      </c>
    </row>
    <row r="727" spans="1:65" s="13" customFormat="1" ht="11.25">
      <c r="B727" s="195"/>
      <c r="C727" s="196"/>
      <c r="D727" s="188" t="s">
        <v>161</v>
      </c>
      <c r="E727" s="197" t="s">
        <v>31</v>
      </c>
      <c r="F727" s="198" t="s">
        <v>801</v>
      </c>
      <c r="G727" s="196"/>
      <c r="H727" s="199">
        <v>6.37</v>
      </c>
      <c r="I727" s="200"/>
      <c r="J727" s="196"/>
      <c r="K727" s="196"/>
      <c r="L727" s="201"/>
      <c r="M727" s="202"/>
      <c r="N727" s="203"/>
      <c r="O727" s="203"/>
      <c r="P727" s="203"/>
      <c r="Q727" s="203"/>
      <c r="R727" s="203"/>
      <c r="S727" s="203"/>
      <c r="T727" s="204"/>
      <c r="AT727" s="205" t="s">
        <v>161</v>
      </c>
      <c r="AU727" s="205" t="s">
        <v>86</v>
      </c>
      <c r="AV727" s="13" t="s">
        <v>86</v>
      </c>
      <c r="AW727" s="13" t="s">
        <v>37</v>
      </c>
      <c r="AX727" s="13" t="s">
        <v>76</v>
      </c>
      <c r="AY727" s="205" t="s">
        <v>148</v>
      </c>
    </row>
    <row r="728" spans="1:65" s="15" customFormat="1" ht="11.25">
      <c r="B728" s="217"/>
      <c r="C728" s="218"/>
      <c r="D728" s="188" t="s">
        <v>161</v>
      </c>
      <c r="E728" s="219" t="s">
        <v>31</v>
      </c>
      <c r="F728" s="220" t="s">
        <v>762</v>
      </c>
      <c r="G728" s="218"/>
      <c r="H728" s="219" t="s">
        <v>31</v>
      </c>
      <c r="I728" s="221"/>
      <c r="J728" s="218"/>
      <c r="K728" s="218"/>
      <c r="L728" s="222"/>
      <c r="M728" s="223"/>
      <c r="N728" s="224"/>
      <c r="O728" s="224"/>
      <c r="P728" s="224"/>
      <c r="Q728" s="224"/>
      <c r="R728" s="224"/>
      <c r="S728" s="224"/>
      <c r="T728" s="225"/>
      <c r="AT728" s="226" t="s">
        <v>161</v>
      </c>
      <c r="AU728" s="226" t="s">
        <v>86</v>
      </c>
      <c r="AV728" s="15" t="s">
        <v>84</v>
      </c>
      <c r="AW728" s="15" t="s">
        <v>37</v>
      </c>
      <c r="AX728" s="15" t="s">
        <v>76</v>
      </c>
      <c r="AY728" s="226" t="s">
        <v>148</v>
      </c>
    </row>
    <row r="729" spans="1:65" s="13" customFormat="1" ht="11.25">
      <c r="B729" s="195"/>
      <c r="C729" s="196"/>
      <c r="D729" s="188" t="s">
        <v>161</v>
      </c>
      <c r="E729" s="197" t="s">
        <v>31</v>
      </c>
      <c r="F729" s="198" t="s">
        <v>800</v>
      </c>
      <c r="G729" s="196"/>
      <c r="H729" s="199">
        <v>14.68</v>
      </c>
      <c r="I729" s="200"/>
      <c r="J729" s="196"/>
      <c r="K729" s="196"/>
      <c r="L729" s="201"/>
      <c r="M729" s="202"/>
      <c r="N729" s="203"/>
      <c r="O729" s="203"/>
      <c r="P729" s="203"/>
      <c r="Q729" s="203"/>
      <c r="R729" s="203"/>
      <c r="S729" s="203"/>
      <c r="T729" s="204"/>
      <c r="AT729" s="205" t="s">
        <v>161</v>
      </c>
      <c r="AU729" s="205" t="s">
        <v>86</v>
      </c>
      <c r="AV729" s="13" t="s">
        <v>86</v>
      </c>
      <c r="AW729" s="13" t="s">
        <v>37</v>
      </c>
      <c r="AX729" s="13" t="s">
        <v>76</v>
      </c>
      <c r="AY729" s="205" t="s">
        <v>148</v>
      </c>
    </row>
    <row r="730" spans="1:65" s="14" customFormat="1" ht="11.25">
      <c r="B730" s="206"/>
      <c r="C730" s="207"/>
      <c r="D730" s="188" t="s">
        <v>161</v>
      </c>
      <c r="E730" s="208" t="s">
        <v>31</v>
      </c>
      <c r="F730" s="209" t="s">
        <v>163</v>
      </c>
      <c r="G730" s="207"/>
      <c r="H730" s="210">
        <v>111.09</v>
      </c>
      <c r="I730" s="211"/>
      <c r="J730" s="207"/>
      <c r="K730" s="207"/>
      <c r="L730" s="212"/>
      <c r="M730" s="213"/>
      <c r="N730" s="214"/>
      <c r="O730" s="214"/>
      <c r="P730" s="214"/>
      <c r="Q730" s="214"/>
      <c r="R730" s="214"/>
      <c r="S730" s="214"/>
      <c r="T730" s="215"/>
      <c r="AT730" s="216" t="s">
        <v>161</v>
      </c>
      <c r="AU730" s="216" t="s">
        <v>86</v>
      </c>
      <c r="AV730" s="14" t="s">
        <v>155</v>
      </c>
      <c r="AW730" s="14" t="s">
        <v>37</v>
      </c>
      <c r="AX730" s="14" t="s">
        <v>84</v>
      </c>
      <c r="AY730" s="216" t="s">
        <v>148</v>
      </c>
    </row>
    <row r="731" spans="1:65" s="2" customFormat="1" ht="21.75" customHeight="1">
      <c r="A731" s="36"/>
      <c r="B731" s="37"/>
      <c r="C731" s="175" t="s">
        <v>802</v>
      </c>
      <c r="D731" s="175" t="s">
        <v>150</v>
      </c>
      <c r="E731" s="176" t="s">
        <v>803</v>
      </c>
      <c r="F731" s="177" t="s">
        <v>804</v>
      </c>
      <c r="G731" s="178" t="s">
        <v>153</v>
      </c>
      <c r="H731" s="179">
        <v>111.09</v>
      </c>
      <c r="I731" s="180"/>
      <c r="J731" s="181">
        <f>ROUND(I731*H731,2)</f>
        <v>0</v>
      </c>
      <c r="K731" s="177" t="s">
        <v>154</v>
      </c>
      <c r="L731" s="41"/>
      <c r="M731" s="182" t="s">
        <v>31</v>
      </c>
      <c r="N731" s="183" t="s">
        <v>47</v>
      </c>
      <c r="O731" s="66"/>
      <c r="P731" s="184">
        <f>O731*H731</f>
        <v>0</v>
      </c>
      <c r="Q731" s="184">
        <v>5.2399999999999999E-3</v>
      </c>
      <c r="R731" s="184">
        <f>Q731*H731</f>
        <v>0.58211159999999995</v>
      </c>
      <c r="S731" s="184">
        <v>0</v>
      </c>
      <c r="T731" s="185">
        <f>S731*H731</f>
        <v>0</v>
      </c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R731" s="186" t="s">
        <v>155</v>
      </c>
      <c r="AT731" s="186" t="s">
        <v>150</v>
      </c>
      <c r="AU731" s="186" t="s">
        <v>86</v>
      </c>
      <c r="AY731" s="19" t="s">
        <v>148</v>
      </c>
      <c r="BE731" s="187">
        <f>IF(N731="základní",J731,0)</f>
        <v>0</v>
      </c>
      <c r="BF731" s="187">
        <f>IF(N731="snížená",J731,0)</f>
        <v>0</v>
      </c>
      <c r="BG731" s="187">
        <f>IF(N731="zákl. přenesená",J731,0)</f>
        <v>0</v>
      </c>
      <c r="BH731" s="187">
        <f>IF(N731="sníž. přenesená",J731,0)</f>
        <v>0</v>
      </c>
      <c r="BI731" s="187">
        <f>IF(N731="nulová",J731,0)</f>
        <v>0</v>
      </c>
      <c r="BJ731" s="19" t="s">
        <v>84</v>
      </c>
      <c r="BK731" s="187">
        <f>ROUND(I731*H731,2)</f>
        <v>0</v>
      </c>
      <c r="BL731" s="19" t="s">
        <v>155</v>
      </c>
      <c r="BM731" s="186" t="s">
        <v>805</v>
      </c>
    </row>
    <row r="732" spans="1:65" s="2" customFormat="1" ht="11.25">
      <c r="A732" s="36"/>
      <c r="B732" s="37"/>
      <c r="C732" s="38"/>
      <c r="D732" s="188" t="s">
        <v>157</v>
      </c>
      <c r="E732" s="38"/>
      <c r="F732" s="189" t="s">
        <v>806</v>
      </c>
      <c r="G732" s="38"/>
      <c r="H732" s="38"/>
      <c r="I732" s="190"/>
      <c r="J732" s="38"/>
      <c r="K732" s="38"/>
      <c r="L732" s="41"/>
      <c r="M732" s="191"/>
      <c r="N732" s="192"/>
      <c r="O732" s="66"/>
      <c r="P732" s="66"/>
      <c r="Q732" s="66"/>
      <c r="R732" s="66"/>
      <c r="S732" s="66"/>
      <c r="T732" s="67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T732" s="19" t="s">
        <v>157</v>
      </c>
      <c r="AU732" s="19" t="s">
        <v>86</v>
      </c>
    </row>
    <row r="733" spans="1:65" s="2" customFormat="1" ht="11.25">
      <c r="A733" s="36"/>
      <c r="B733" s="37"/>
      <c r="C733" s="38"/>
      <c r="D733" s="193" t="s">
        <v>159</v>
      </c>
      <c r="E733" s="38"/>
      <c r="F733" s="194" t="s">
        <v>807</v>
      </c>
      <c r="G733" s="38"/>
      <c r="H733" s="38"/>
      <c r="I733" s="190"/>
      <c r="J733" s="38"/>
      <c r="K733" s="38"/>
      <c r="L733" s="41"/>
      <c r="M733" s="191"/>
      <c r="N733" s="192"/>
      <c r="O733" s="66"/>
      <c r="P733" s="66"/>
      <c r="Q733" s="66"/>
      <c r="R733" s="66"/>
      <c r="S733" s="66"/>
      <c r="T733" s="67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T733" s="19" t="s">
        <v>159</v>
      </c>
      <c r="AU733" s="19" t="s">
        <v>86</v>
      </c>
    </row>
    <row r="734" spans="1:65" s="15" customFormat="1" ht="11.25">
      <c r="B734" s="217"/>
      <c r="C734" s="218"/>
      <c r="D734" s="188" t="s">
        <v>161</v>
      </c>
      <c r="E734" s="219" t="s">
        <v>31</v>
      </c>
      <c r="F734" s="220" t="s">
        <v>756</v>
      </c>
      <c r="G734" s="218"/>
      <c r="H734" s="219" t="s">
        <v>31</v>
      </c>
      <c r="I734" s="221"/>
      <c r="J734" s="218"/>
      <c r="K734" s="218"/>
      <c r="L734" s="222"/>
      <c r="M734" s="223"/>
      <c r="N734" s="224"/>
      <c r="O734" s="224"/>
      <c r="P734" s="224"/>
      <c r="Q734" s="224"/>
      <c r="R734" s="224"/>
      <c r="S734" s="224"/>
      <c r="T734" s="225"/>
      <c r="AT734" s="226" t="s">
        <v>161</v>
      </c>
      <c r="AU734" s="226" t="s">
        <v>86</v>
      </c>
      <c r="AV734" s="15" t="s">
        <v>84</v>
      </c>
      <c r="AW734" s="15" t="s">
        <v>37</v>
      </c>
      <c r="AX734" s="15" t="s">
        <v>76</v>
      </c>
      <c r="AY734" s="226" t="s">
        <v>148</v>
      </c>
    </row>
    <row r="735" spans="1:65" s="13" customFormat="1" ht="11.25">
      <c r="B735" s="195"/>
      <c r="C735" s="196"/>
      <c r="D735" s="188" t="s">
        <v>161</v>
      </c>
      <c r="E735" s="197" t="s">
        <v>31</v>
      </c>
      <c r="F735" s="198" t="s">
        <v>799</v>
      </c>
      <c r="G735" s="196"/>
      <c r="H735" s="199">
        <v>75.36</v>
      </c>
      <c r="I735" s="200"/>
      <c r="J735" s="196"/>
      <c r="K735" s="196"/>
      <c r="L735" s="201"/>
      <c r="M735" s="202"/>
      <c r="N735" s="203"/>
      <c r="O735" s="203"/>
      <c r="P735" s="203"/>
      <c r="Q735" s="203"/>
      <c r="R735" s="203"/>
      <c r="S735" s="203"/>
      <c r="T735" s="204"/>
      <c r="AT735" s="205" t="s">
        <v>161</v>
      </c>
      <c r="AU735" s="205" t="s">
        <v>86</v>
      </c>
      <c r="AV735" s="13" t="s">
        <v>86</v>
      </c>
      <c r="AW735" s="13" t="s">
        <v>37</v>
      </c>
      <c r="AX735" s="13" t="s">
        <v>76</v>
      </c>
      <c r="AY735" s="205" t="s">
        <v>148</v>
      </c>
    </row>
    <row r="736" spans="1:65" s="15" customFormat="1" ht="11.25">
      <c r="B736" s="217"/>
      <c r="C736" s="218"/>
      <c r="D736" s="188" t="s">
        <v>161</v>
      </c>
      <c r="E736" s="219" t="s">
        <v>31</v>
      </c>
      <c r="F736" s="220" t="s">
        <v>758</v>
      </c>
      <c r="G736" s="218"/>
      <c r="H736" s="219" t="s">
        <v>31</v>
      </c>
      <c r="I736" s="221"/>
      <c r="J736" s="218"/>
      <c r="K736" s="218"/>
      <c r="L736" s="222"/>
      <c r="M736" s="223"/>
      <c r="N736" s="224"/>
      <c r="O736" s="224"/>
      <c r="P736" s="224"/>
      <c r="Q736" s="224"/>
      <c r="R736" s="224"/>
      <c r="S736" s="224"/>
      <c r="T736" s="225"/>
      <c r="AT736" s="226" t="s">
        <v>161</v>
      </c>
      <c r="AU736" s="226" t="s">
        <v>86</v>
      </c>
      <c r="AV736" s="15" t="s">
        <v>84</v>
      </c>
      <c r="AW736" s="15" t="s">
        <v>37</v>
      </c>
      <c r="AX736" s="15" t="s">
        <v>76</v>
      </c>
      <c r="AY736" s="226" t="s">
        <v>148</v>
      </c>
    </row>
    <row r="737" spans="1:65" s="13" customFormat="1" ht="11.25">
      <c r="B737" s="195"/>
      <c r="C737" s="196"/>
      <c r="D737" s="188" t="s">
        <v>161</v>
      </c>
      <c r="E737" s="197" t="s">
        <v>31</v>
      </c>
      <c r="F737" s="198" t="s">
        <v>800</v>
      </c>
      <c r="G737" s="196"/>
      <c r="H737" s="199">
        <v>14.68</v>
      </c>
      <c r="I737" s="200"/>
      <c r="J737" s="196"/>
      <c r="K737" s="196"/>
      <c r="L737" s="201"/>
      <c r="M737" s="202"/>
      <c r="N737" s="203"/>
      <c r="O737" s="203"/>
      <c r="P737" s="203"/>
      <c r="Q737" s="203"/>
      <c r="R737" s="203"/>
      <c r="S737" s="203"/>
      <c r="T737" s="204"/>
      <c r="AT737" s="205" t="s">
        <v>161</v>
      </c>
      <c r="AU737" s="205" t="s">
        <v>86</v>
      </c>
      <c r="AV737" s="13" t="s">
        <v>86</v>
      </c>
      <c r="AW737" s="13" t="s">
        <v>37</v>
      </c>
      <c r="AX737" s="13" t="s">
        <v>76</v>
      </c>
      <c r="AY737" s="205" t="s">
        <v>148</v>
      </c>
    </row>
    <row r="738" spans="1:65" s="15" customFormat="1" ht="11.25">
      <c r="B738" s="217"/>
      <c r="C738" s="218"/>
      <c r="D738" s="188" t="s">
        <v>161</v>
      </c>
      <c r="E738" s="219" t="s">
        <v>31</v>
      </c>
      <c r="F738" s="220" t="s">
        <v>760</v>
      </c>
      <c r="G738" s="218"/>
      <c r="H738" s="219" t="s">
        <v>31</v>
      </c>
      <c r="I738" s="221"/>
      <c r="J738" s="218"/>
      <c r="K738" s="218"/>
      <c r="L738" s="222"/>
      <c r="M738" s="223"/>
      <c r="N738" s="224"/>
      <c r="O738" s="224"/>
      <c r="P738" s="224"/>
      <c r="Q738" s="224"/>
      <c r="R738" s="224"/>
      <c r="S738" s="224"/>
      <c r="T738" s="225"/>
      <c r="AT738" s="226" t="s">
        <v>161</v>
      </c>
      <c r="AU738" s="226" t="s">
        <v>86</v>
      </c>
      <c r="AV738" s="15" t="s">
        <v>84</v>
      </c>
      <c r="AW738" s="15" t="s">
        <v>37</v>
      </c>
      <c r="AX738" s="15" t="s">
        <v>76</v>
      </c>
      <c r="AY738" s="226" t="s">
        <v>148</v>
      </c>
    </row>
    <row r="739" spans="1:65" s="13" customFormat="1" ht="11.25">
      <c r="B739" s="195"/>
      <c r="C739" s="196"/>
      <c r="D739" s="188" t="s">
        <v>161</v>
      </c>
      <c r="E739" s="197" t="s">
        <v>31</v>
      </c>
      <c r="F739" s="198" t="s">
        <v>801</v>
      </c>
      <c r="G739" s="196"/>
      <c r="H739" s="199">
        <v>6.37</v>
      </c>
      <c r="I739" s="200"/>
      <c r="J739" s="196"/>
      <c r="K739" s="196"/>
      <c r="L739" s="201"/>
      <c r="M739" s="202"/>
      <c r="N739" s="203"/>
      <c r="O739" s="203"/>
      <c r="P739" s="203"/>
      <c r="Q739" s="203"/>
      <c r="R739" s="203"/>
      <c r="S739" s="203"/>
      <c r="T739" s="204"/>
      <c r="AT739" s="205" t="s">
        <v>161</v>
      </c>
      <c r="AU739" s="205" t="s">
        <v>86</v>
      </c>
      <c r="AV739" s="13" t="s">
        <v>86</v>
      </c>
      <c r="AW739" s="13" t="s">
        <v>37</v>
      </c>
      <c r="AX739" s="13" t="s">
        <v>76</v>
      </c>
      <c r="AY739" s="205" t="s">
        <v>148</v>
      </c>
    </row>
    <row r="740" spans="1:65" s="15" customFormat="1" ht="11.25">
      <c r="B740" s="217"/>
      <c r="C740" s="218"/>
      <c r="D740" s="188" t="s">
        <v>161</v>
      </c>
      <c r="E740" s="219" t="s">
        <v>31</v>
      </c>
      <c r="F740" s="220" t="s">
        <v>762</v>
      </c>
      <c r="G740" s="218"/>
      <c r="H740" s="219" t="s">
        <v>31</v>
      </c>
      <c r="I740" s="221"/>
      <c r="J740" s="218"/>
      <c r="K740" s="218"/>
      <c r="L740" s="222"/>
      <c r="M740" s="223"/>
      <c r="N740" s="224"/>
      <c r="O740" s="224"/>
      <c r="P740" s="224"/>
      <c r="Q740" s="224"/>
      <c r="R740" s="224"/>
      <c r="S740" s="224"/>
      <c r="T740" s="225"/>
      <c r="AT740" s="226" t="s">
        <v>161</v>
      </c>
      <c r="AU740" s="226" t="s">
        <v>86</v>
      </c>
      <c r="AV740" s="15" t="s">
        <v>84</v>
      </c>
      <c r="AW740" s="15" t="s">
        <v>37</v>
      </c>
      <c r="AX740" s="15" t="s">
        <v>76</v>
      </c>
      <c r="AY740" s="226" t="s">
        <v>148</v>
      </c>
    </row>
    <row r="741" spans="1:65" s="13" customFormat="1" ht="11.25">
      <c r="B741" s="195"/>
      <c r="C741" s="196"/>
      <c r="D741" s="188" t="s">
        <v>161</v>
      </c>
      <c r="E741" s="197" t="s">
        <v>31</v>
      </c>
      <c r="F741" s="198" t="s">
        <v>800</v>
      </c>
      <c r="G741" s="196"/>
      <c r="H741" s="199">
        <v>14.68</v>
      </c>
      <c r="I741" s="200"/>
      <c r="J741" s="196"/>
      <c r="K741" s="196"/>
      <c r="L741" s="201"/>
      <c r="M741" s="202"/>
      <c r="N741" s="203"/>
      <c r="O741" s="203"/>
      <c r="P741" s="203"/>
      <c r="Q741" s="203"/>
      <c r="R741" s="203"/>
      <c r="S741" s="203"/>
      <c r="T741" s="204"/>
      <c r="AT741" s="205" t="s">
        <v>161</v>
      </c>
      <c r="AU741" s="205" t="s">
        <v>86</v>
      </c>
      <c r="AV741" s="13" t="s">
        <v>86</v>
      </c>
      <c r="AW741" s="13" t="s">
        <v>37</v>
      </c>
      <c r="AX741" s="13" t="s">
        <v>76</v>
      </c>
      <c r="AY741" s="205" t="s">
        <v>148</v>
      </c>
    </row>
    <row r="742" spans="1:65" s="14" customFormat="1" ht="11.25">
      <c r="B742" s="206"/>
      <c r="C742" s="207"/>
      <c r="D742" s="188" t="s">
        <v>161</v>
      </c>
      <c r="E742" s="208" t="s">
        <v>31</v>
      </c>
      <c r="F742" s="209" t="s">
        <v>163</v>
      </c>
      <c r="G742" s="207"/>
      <c r="H742" s="210">
        <v>111.09</v>
      </c>
      <c r="I742" s="211"/>
      <c r="J742" s="207"/>
      <c r="K742" s="207"/>
      <c r="L742" s="212"/>
      <c r="M742" s="213"/>
      <c r="N742" s="214"/>
      <c r="O742" s="214"/>
      <c r="P742" s="214"/>
      <c r="Q742" s="214"/>
      <c r="R742" s="214"/>
      <c r="S742" s="214"/>
      <c r="T742" s="215"/>
      <c r="AT742" s="216" t="s">
        <v>161</v>
      </c>
      <c r="AU742" s="216" t="s">
        <v>86</v>
      </c>
      <c r="AV742" s="14" t="s">
        <v>155</v>
      </c>
      <c r="AW742" s="14" t="s">
        <v>37</v>
      </c>
      <c r="AX742" s="14" t="s">
        <v>84</v>
      </c>
      <c r="AY742" s="216" t="s">
        <v>148</v>
      </c>
    </row>
    <row r="743" spans="1:65" s="2" customFormat="1" ht="21.75" customHeight="1">
      <c r="A743" s="36"/>
      <c r="B743" s="37"/>
      <c r="C743" s="175" t="s">
        <v>808</v>
      </c>
      <c r="D743" s="175" t="s">
        <v>150</v>
      </c>
      <c r="E743" s="176" t="s">
        <v>809</v>
      </c>
      <c r="F743" s="177" t="s">
        <v>810</v>
      </c>
      <c r="G743" s="178" t="s">
        <v>285</v>
      </c>
      <c r="H743" s="179">
        <v>80.67</v>
      </c>
      <c r="I743" s="180"/>
      <c r="J743" s="181">
        <f>ROUND(I743*H743,2)</f>
        <v>0</v>
      </c>
      <c r="K743" s="177" t="s">
        <v>154</v>
      </c>
      <c r="L743" s="41"/>
      <c r="M743" s="182" t="s">
        <v>31</v>
      </c>
      <c r="N743" s="183" t="s">
        <v>47</v>
      </c>
      <c r="O743" s="66"/>
      <c r="P743" s="184">
        <f>O743*H743</f>
        <v>0</v>
      </c>
      <c r="Q743" s="184">
        <v>2.0000000000000002E-5</v>
      </c>
      <c r="R743" s="184">
        <f>Q743*H743</f>
        <v>1.6134000000000001E-3</v>
      </c>
      <c r="S743" s="184">
        <v>0</v>
      </c>
      <c r="T743" s="185">
        <f>S743*H743</f>
        <v>0</v>
      </c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R743" s="186" t="s">
        <v>155</v>
      </c>
      <c r="AT743" s="186" t="s">
        <v>150</v>
      </c>
      <c r="AU743" s="186" t="s">
        <v>86</v>
      </c>
      <c r="AY743" s="19" t="s">
        <v>148</v>
      </c>
      <c r="BE743" s="187">
        <f>IF(N743="základní",J743,0)</f>
        <v>0</v>
      </c>
      <c r="BF743" s="187">
        <f>IF(N743="snížená",J743,0)</f>
        <v>0</v>
      </c>
      <c r="BG743" s="187">
        <f>IF(N743="zákl. přenesená",J743,0)</f>
        <v>0</v>
      </c>
      <c r="BH743" s="187">
        <f>IF(N743="sníž. přenesená",J743,0)</f>
        <v>0</v>
      </c>
      <c r="BI743" s="187">
        <f>IF(N743="nulová",J743,0)</f>
        <v>0</v>
      </c>
      <c r="BJ743" s="19" t="s">
        <v>84</v>
      </c>
      <c r="BK743" s="187">
        <f>ROUND(I743*H743,2)</f>
        <v>0</v>
      </c>
      <c r="BL743" s="19" t="s">
        <v>155</v>
      </c>
      <c r="BM743" s="186" t="s">
        <v>811</v>
      </c>
    </row>
    <row r="744" spans="1:65" s="2" customFormat="1" ht="11.25">
      <c r="A744" s="36"/>
      <c r="B744" s="37"/>
      <c r="C744" s="38"/>
      <c r="D744" s="188" t="s">
        <v>157</v>
      </c>
      <c r="E744" s="38"/>
      <c r="F744" s="189" t="s">
        <v>812</v>
      </c>
      <c r="G744" s="38"/>
      <c r="H744" s="38"/>
      <c r="I744" s="190"/>
      <c r="J744" s="38"/>
      <c r="K744" s="38"/>
      <c r="L744" s="41"/>
      <c r="M744" s="191"/>
      <c r="N744" s="192"/>
      <c r="O744" s="66"/>
      <c r="P744" s="66"/>
      <c r="Q744" s="66"/>
      <c r="R744" s="66"/>
      <c r="S744" s="66"/>
      <c r="T744" s="67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T744" s="19" t="s">
        <v>157</v>
      </c>
      <c r="AU744" s="19" t="s">
        <v>86</v>
      </c>
    </row>
    <row r="745" spans="1:65" s="2" customFormat="1" ht="11.25">
      <c r="A745" s="36"/>
      <c r="B745" s="37"/>
      <c r="C745" s="38"/>
      <c r="D745" s="193" t="s">
        <v>159</v>
      </c>
      <c r="E745" s="38"/>
      <c r="F745" s="194" t="s">
        <v>813</v>
      </c>
      <c r="G745" s="38"/>
      <c r="H745" s="38"/>
      <c r="I745" s="190"/>
      <c r="J745" s="38"/>
      <c r="K745" s="38"/>
      <c r="L745" s="41"/>
      <c r="M745" s="191"/>
      <c r="N745" s="192"/>
      <c r="O745" s="66"/>
      <c r="P745" s="66"/>
      <c r="Q745" s="66"/>
      <c r="R745" s="66"/>
      <c r="S745" s="66"/>
      <c r="T745" s="67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T745" s="19" t="s">
        <v>159</v>
      </c>
      <c r="AU745" s="19" t="s">
        <v>86</v>
      </c>
    </row>
    <row r="746" spans="1:65" s="15" customFormat="1" ht="11.25">
      <c r="B746" s="217"/>
      <c r="C746" s="218"/>
      <c r="D746" s="188" t="s">
        <v>161</v>
      </c>
      <c r="E746" s="219" t="s">
        <v>31</v>
      </c>
      <c r="F746" s="220" t="s">
        <v>756</v>
      </c>
      <c r="G746" s="218"/>
      <c r="H746" s="219" t="s">
        <v>31</v>
      </c>
      <c r="I746" s="221"/>
      <c r="J746" s="218"/>
      <c r="K746" s="218"/>
      <c r="L746" s="222"/>
      <c r="M746" s="223"/>
      <c r="N746" s="224"/>
      <c r="O746" s="224"/>
      <c r="P746" s="224"/>
      <c r="Q746" s="224"/>
      <c r="R746" s="224"/>
      <c r="S746" s="224"/>
      <c r="T746" s="225"/>
      <c r="AT746" s="226" t="s">
        <v>161</v>
      </c>
      <c r="AU746" s="226" t="s">
        <v>86</v>
      </c>
      <c r="AV746" s="15" t="s">
        <v>84</v>
      </c>
      <c r="AW746" s="15" t="s">
        <v>37</v>
      </c>
      <c r="AX746" s="15" t="s">
        <v>76</v>
      </c>
      <c r="AY746" s="226" t="s">
        <v>148</v>
      </c>
    </row>
    <row r="747" spans="1:65" s="13" customFormat="1" ht="11.25">
      <c r="B747" s="195"/>
      <c r="C747" s="196"/>
      <c r="D747" s="188" t="s">
        <v>161</v>
      </c>
      <c r="E747" s="197" t="s">
        <v>31</v>
      </c>
      <c r="F747" s="198" t="s">
        <v>814</v>
      </c>
      <c r="G747" s="196"/>
      <c r="H747" s="199">
        <v>36.06</v>
      </c>
      <c r="I747" s="200"/>
      <c r="J747" s="196"/>
      <c r="K747" s="196"/>
      <c r="L747" s="201"/>
      <c r="M747" s="202"/>
      <c r="N747" s="203"/>
      <c r="O747" s="203"/>
      <c r="P747" s="203"/>
      <c r="Q747" s="203"/>
      <c r="R747" s="203"/>
      <c r="S747" s="203"/>
      <c r="T747" s="204"/>
      <c r="AT747" s="205" t="s">
        <v>161</v>
      </c>
      <c r="AU747" s="205" t="s">
        <v>86</v>
      </c>
      <c r="AV747" s="13" t="s">
        <v>86</v>
      </c>
      <c r="AW747" s="13" t="s">
        <v>37</v>
      </c>
      <c r="AX747" s="13" t="s">
        <v>76</v>
      </c>
      <c r="AY747" s="205" t="s">
        <v>148</v>
      </c>
    </row>
    <row r="748" spans="1:65" s="15" customFormat="1" ht="11.25">
      <c r="B748" s="217"/>
      <c r="C748" s="218"/>
      <c r="D748" s="188" t="s">
        <v>161</v>
      </c>
      <c r="E748" s="219" t="s">
        <v>31</v>
      </c>
      <c r="F748" s="220" t="s">
        <v>758</v>
      </c>
      <c r="G748" s="218"/>
      <c r="H748" s="219" t="s">
        <v>31</v>
      </c>
      <c r="I748" s="221"/>
      <c r="J748" s="218"/>
      <c r="K748" s="218"/>
      <c r="L748" s="222"/>
      <c r="M748" s="223"/>
      <c r="N748" s="224"/>
      <c r="O748" s="224"/>
      <c r="P748" s="224"/>
      <c r="Q748" s="224"/>
      <c r="R748" s="224"/>
      <c r="S748" s="224"/>
      <c r="T748" s="225"/>
      <c r="AT748" s="226" t="s">
        <v>161</v>
      </c>
      <c r="AU748" s="226" t="s">
        <v>86</v>
      </c>
      <c r="AV748" s="15" t="s">
        <v>84</v>
      </c>
      <c r="AW748" s="15" t="s">
        <v>37</v>
      </c>
      <c r="AX748" s="15" t="s">
        <v>76</v>
      </c>
      <c r="AY748" s="226" t="s">
        <v>148</v>
      </c>
    </row>
    <row r="749" spans="1:65" s="13" customFormat="1" ht="11.25">
      <c r="B749" s="195"/>
      <c r="C749" s="196"/>
      <c r="D749" s="188" t="s">
        <v>161</v>
      </c>
      <c r="E749" s="197" t="s">
        <v>31</v>
      </c>
      <c r="F749" s="198" t="s">
        <v>815</v>
      </c>
      <c r="G749" s="196"/>
      <c r="H749" s="199">
        <v>17.18</v>
      </c>
      <c r="I749" s="200"/>
      <c r="J749" s="196"/>
      <c r="K749" s="196"/>
      <c r="L749" s="201"/>
      <c r="M749" s="202"/>
      <c r="N749" s="203"/>
      <c r="O749" s="203"/>
      <c r="P749" s="203"/>
      <c r="Q749" s="203"/>
      <c r="R749" s="203"/>
      <c r="S749" s="203"/>
      <c r="T749" s="204"/>
      <c r="AT749" s="205" t="s">
        <v>161</v>
      </c>
      <c r="AU749" s="205" t="s">
        <v>86</v>
      </c>
      <c r="AV749" s="13" t="s">
        <v>86</v>
      </c>
      <c r="AW749" s="13" t="s">
        <v>37</v>
      </c>
      <c r="AX749" s="13" t="s">
        <v>76</v>
      </c>
      <c r="AY749" s="205" t="s">
        <v>148</v>
      </c>
    </row>
    <row r="750" spans="1:65" s="15" customFormat="1" ht="11.25">
      <c r="B750" s="217"/>
      <c r="C750" s="218"/>
      <c r="D750" s="188" t="s">
        <v>161</v>
      </c>
      <c r="E750" s="219" t="s">
        <v>31</v>
      </c>
      <c r="F750" s="220" t="s">
        <v>760</v>
      </c>
      <c r="G750" s="218"/>
      <c r="H750" s="219" t="s">
        <v>31</v>
      </c>
      <c r="I750" s="221"/>
      <c r="J750" s="218"/>
      <c r="K750" s="218"/>
      <c r="L750" s="222"/>
      <c r="M750" s="223"/>
      <c r="N750" s="224"/>
      <c r="O750" s="224"/>
      <c r="P750" s="224"/>
      <c r="Q750" s="224"/>
      <c r="R750" s="224"/>
      <c r="S750" s="224"/>
      <c r="T750" s="225"/>
      <c r="AT750" s="226" t="s">
        <v>161</v>
      </c>
      <c r="AU750" s="226" t="s">
        <v>86</v>
      </c>
      <c r="AV750" s="15" t="s">
        <v>84</v>
      </c>
      <c r="AW750" s="15" t="s">
        <v>37</v>
      </c>
      <c r="AX750" s="15" t="s">
        <v>76</v>
      </c>
      <c r="AY750" s="226" t="s">
        <v>148</v>
      </c>
    </row>
    <row r="751" spans="1:65" s="13" customFormat="1" ht="11.25">
      <c r="B751" s="195"/>
      <c r="C751" s="196"/>
      <c r="D751" s="188" t="s">
        <v>161</v>
      </c>
      <c r="E751" s="197" t="s">
        <v>31</v>
      </c>
      <c r="F751" s="198" t="s">
        <v>816</v>
      </c>
      <c r="G751" s="196"/>
      <c r="H751" s="199">
        <v>10.25</v>
      </c>
      <c r="I751" s="200"/>
      <c r="J751" s="196"/>
      <c r="K751" s="196"/>
      <c r="L751" s="201"/>
      <c r="M751" s="202"/>
      <c r="N751" s="203"/>
      <c r="O751" s="203"/>
      <c r="P751" s="203"/>
      <c r="Q751" s="203"/>
      <c r="R751" s="203"/>
      <c r="S751" s="203"/>
      <c r="T751" s="204"/>
      <c r="AT751" s="205" t="s">
        <v>161</v>
      </c>
      <c r="AU751" s="205" t="s">
        <v>86</v>
      </c>
      <c r="AV751" s="13" t="s">
        <v>86</v>
      </c>
      <c r="AW751" s="13" t="s">
        <v>37</v>
      </c>
      <c r="AX751" s="13" t="s">
        <v>76</v>
      </c>
      <c r="AY751" s="205" t="s">
        <v>148</v>
      </c>
    </row>
    <row r="752" spans="1:65" s="15" customFormat="1" ht="11.25">
      <c r="B752" s="217"/>
      <c r="C752" s="218"/>
      <c r="D752" s="188" t="s">
        <v>161</v>
      </c>
      <c r="E752" s="219" t="s">
        <v>31</v>
      </c>
      <c r="F752" s="220" t="s">
        <v>762</v>
      </c>
      <c r="G752" s="218"/>
      <c r="H752" s="219" t="s">
        <v>31</v>
      </c>
      <c r="I752" s="221"/>
      <c r="J752" s="218"/>
      <c r="K752" s="218"/>
      <c r="L752" s="222"/>
      <c r="M752" s="223"/>
      <c r="N752" s="224"/>
      <c r="O752" s="224"/>
      <c r="P752" s="224"/>
      <c r="Q752" s="224"/>
      <c r="R752" s="224"/>
      <c r="S752" s="224"/>
      <c r="T752" s="225"/>
      <c r="AT752" s="226" t="s">
        <v>161</v>
      </c>
      <c r="AU752" s="226" t="s">
        <v>86</v>
      </c>
      <c r="AV752" s="15" t="s">
        <v>84</v>
      </c>
      <c r="AW752" s="15" t="s">
        <v>37</v>
      </c>
      <c r="AX752" s="15" t="s">
        <v>76</v>
      </c>
      <c r="AY752" s="226" t="s">
        <v>148</v>
      </c>
    </row>
    <row r="753" spans="1:65" s="13" customFormat="1" ht="11.25">
      <c r="B753" s="195"/>
      <c r="C753" s="196"/>
      <c r="D753" s="188" t="s">
        <v>161</v>
      </c>
      <c r="E753" s="197" t="s">
        <v>31</v>
      </c>
      <c r="F753" s="198" t="s">
        <v>815</v>
      </c>
      <c r="G753" s="196"/>
      <c r="H753" s="199">
        <v>17.18</v>
      </c>
      <c r="I753" s="200"/>
      <c r="J753" s="196"/>
      <c r="K753" s="196"/>
      <c r="L753" s="201"/>
      <c r="M753" s="202"/>
      <c r="N753" s="203"/>
      <c r="O753" s="203"/>
      <c r="P753" s="203"/>
      <c r="Q753" s="203"/>
      <c r="R753" s="203"/>
      <c r="S753" s="203"/>
      <c r="T753" s="204"/>
      <c r="AT753" s="205" t="s">
        <v>161</v>
      </c>
      <c r="AU753" s="205" t="s">
        <v>86</v>
      </c>
      <c r="AV753" s="13" t="s">
        <v>86</v>
      </c>
      <c r="AW753" s="13" t="s">
        <v>37</v>
      </c>
      <c r="AX753" s="13" t="s">
        <v>76</v>
      </c>
      <c r="AY753" s="205" t="s">
        <v>148</v>
      </c>
    </row>
    <row r="754" spans="1:65" s="14" customFormat="1" ht="11.25">
      <c r="B754" s="206"/>
      <c r="C754" s="207"/>
      <c r="D754" s="188" t="s">
        <v>161</v>
      </c>
      <c r="E754" s="208" t="s">
        <v>31</v>
      </c>
      <c r="F754" s="209" t="s">
        <v>163</v>
      </c>
      <c r="G754" s="207"/>
      <c r="H754" s="210">
        <v>80.67</v>
      </c>
      <c r="I754" s="211"/>
      <c r="J754" s="207"/>
      <c r="K754" s="207"/>
      <c r="L754" s="212"/>
      <c r="M754" s="213"/>
      <c r="N754" s="214"/>
      <c r="O754" s="214"/>
      <c r="P754" s="214"/>
      <c r="Q754" s="214"/>
      <c r="R754" s="214"/>
      <c r="S754" s="214"/>
      <c r="T754" s="215"/>
      <c r="AT754" s="216" t="s">
        <v>161</v>
      </c>
      <c r="AU754" s="216" t="s">
        <v>86</v>
      </c>
      <c r="AV754" s="14" t="s">
        <v>155</v>
      </c>
      <c r="AW754" s="14" t="s">
        <v>37</v>
      </c>
      <c r="AX754" s="14" t="s">
        <v>84</v>
      </c>
      <c r="AY754" s="216" t="s">
        <v>148</v>
      </c>
    </row>
    <row r="755" spans="1:65" s="2" customFormat="1" ht="16.5" customHeight="1">
      <c r="A755" s="36"/>
      <c r="B755" s="37"/>
      <c r="C755" s="175" t="s">
        <v>817</v>
      </c>
      <c r="D755" s="175" t="s">
        <v>150</v>
      </c>
      <c r="E755" s="176" t="s">
        <v>818</v>
      </c>
      <c r="F755" s="177" t="s">
        <v>819</v>
      </c>
      <c r="G755" s="178" t="s">
        <v>285</v>
      </c>
      <c r="H755" s="179">
        <v>80.67</v>
      </c>
      <c r="I755" s="180"/>
      <c r="J755" s="181">
        <f>ROUND(I755*H755,2)</f>
        <v>0</v>
      </c>
      <c r="K755" s="177" t="s">
        <v>154</v>
      </c>
      <c r="L755" s="41"/>
      <c r="M755" s="182" t="s">
        <v>31</v>
      </c>
      <c r="N755" s="183" t="s">
        <v>47</v>
      </c>
      <c r="O755" s="66"/>
      <c r="P755" s="184">
        <f>O755*H755</f>
        <v>0</v>
      </c>
      <c r="Q755" s="184">
        <v>2.1000000000000001E-4</v>
      </c>
      <c r="R755" s="184">
        <f>Q755*H755</f>
        <v>1.69407E-2</v>
      </c>
      <c r="S755" s="184">
        <v>0</v>
      </c>
      <c r="T755" s="185">
        <f>S755*H755</f>
        <v>0</v>
      </c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R755" s="186" t="s">
        <v>155</v>
      </c>
      <c r="AT755" s="186" t="s">
        <v>150</v>
      </c>
      <c r="AU755" s="186" t="s">
        <v>86</v>
      </c>
      <c r="AY755" s="19" t="s">
        <v>148</v>
      </c>
      <c r="BE755" s="187">
        <f>IF(N755="základní",J755,0)</f>
        <v>0</v>
      </c>
      <c r="BF755" s="187">
        <f>IF(N755="snížená",J755,0)</f>
        <v>0</v>
      </c>
      <c r="BG755" s="187">
        <f>IF(N755="zákl. přenesená",J755,0)</f>
        <v>0</v>
      </c>
      <c r="BH755" s="187">
        <f>IF(N755="sníž. přenesená",J755,0)</f>
        <v>0</v>
      </c>
      <c r="BI755" s="187">
        <f>IF(N755="nulová",J755,0)</f>
        <v>0</v>
      </c>
      <c r="BJ755" s="19" t="s">
        <v>84</v>
      </c>
      <c r="BK755" s="187">
        <f>ROUND(I755*H755,2)</f>
        <v>0</v>
      </c>
      <c r="BL755" s="19" t="s">
        <v>155</v>
      </c>
      <c r="BM755" s="186" t="s">
        <v>820</v>
      </c>
    </row>
    <row r="756" spans="1:65" s="2" customFormat="1" ht="11.25">
      <c r="A756" s="36"/>
      <c r="B756" s="37"/>
      <c r="C756" s="38"/>
      <c r="D756" s="188" t="s">
        <v>157</v>
      </c>
      <c r="E756" s="38"/>
      <c r="F756" s="189" t="s">
        <v>821</v>
      </c>
      <c r="G756" s="38"/>
      <c r="H756" s="38"/>
      <c r="I756" s="190"/>
      <c r="J756" s="38"/>
      <c r="K756" s="38"/>
      <c r="L756" s="41"/>
      <c r="M756" s="191"/>
      <c r="N756" s="192"/>
      <c r="O756" s="66"/>
      <c r="P756" s="66"/>
      <c r="Q756" s="66"/>
      <c r="R756" s="66"/>
      <c r="S756" s="66"/>
      <c r="T756" s="67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T756" s="19" t="s">
        <v>157</v>
      </c>
      <c r="AU756" s="19" t="s">
        <v>86</v>
      </c>
    </row>
    <row r="757" spans="1:65" s="2" customFormat="1" ht="11.25">
      <c r="A757" s="36"/>
      <c r="B757" s="37"/>
      <c r="C757" s="38"/>
      <c r="D757" s="193" t="s">
        <v>159</v>
      </c>
      <c r="E757" s="38"/>
      <c r="F757" s="194" t="s">
        <v>822</v>
      </c>
      <c r="G757" s="38"/>
      <c r="H757" s="38"/>
      <c r="I757" s="190"/>
      <c r="J757" s="38"/>
      <c r="K757" s="38"/>
      <c r="L757" s="41"/>
      <c r="M757" s="191"/>
      <c r="N757" s="192"/>
      <c r="O757" s="66"/>
      <c r="P757" s="66"/>
      <c r="Q757" s="66"/>
      <c r="R757" s="66"/>
      <c r="S757" s="66"/>
      <c r="T757" s="67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T757" s="19" t="s">
        <v>159</v>
      </c>
      <c r="AU757" s="19" t="s">
        <v>86</v>
      </c>
    </row>
    <row r="758" spans="1:65" s="15" customFormat="1" ht="11.25">
      <c r="B758" s="217"/>
      <c r="C758" s="218"/>
      <c r="D758" s="188" t="s">
        <v>161</v>
      </c>
      <c r="E758" s="219" t="s">
        <v>31</v>
      </c>
      <c r="F758" s="220" t="s">
        <v>756</v>
      </c>
      <c r="G758" s="218"/>
      <c r="H758" s="219" t="s">
        <v>31</v>
      </c>
      <c r="I758" s="221"/>
      <c r="J758" s="218"/>
      <c r="K758" s="218"/>
      <c r="L758" s="222"/>
      <c r="M758" s="223"/>
      <c r="N758" s="224"/>
      <c r="O758" s="224"/>
      <c r="P758" s="224"/>
      <c r="Q758" s="224"/>
      <c r="R758" s="224"/>
      <c r="S758" s="224"/>
      <c r="T758" s="225"/>
      <c r="AT758" s="226" t="s">
        <v>161</v>
      </c>
      <c r="AU758" s="226" t="s">
        <v>86</v>
      </c>
      <c r="AV758" s="15" t="s">
        <v>84</v>
      </c>
      <c r="AW758" s="15" t="s">
        <v>37</v>
      </c>
      <c r="AX758" s="15" t="s">
        <v>76</v>
      </c>
      <c r="AY758" s="226" t="s">
        <v>148</v>
      </c>
    </row>
    <row r="759" spans="1:65" s="13" customFormat="1" ht="11.25">
      <c r="B759" s="195"/>
      <c r="C759" s="196"/>
      <c r="D759" s="188" t="s">
        <v>161</v>
      </c>
      <c r="E759" s="197" t="s">
        <v>31</v>
      </c>
      <c r="F759" s="198" t="s">
        <v>814</v>
      </c>
      <c r="G759" s="196"/>
      <c r="H759" s="199">
        <v>36.06</v>
      </c>
      <c r="I759" s="200"/>
      <c r="J759" s="196"/>
      <c r="K759" s="196"/>
      <c r="L759" s="201"/>
      <c r="M759" s="202"/>
      <c r="N759" s="203"/>
      <c r="O759" s="203"/>
      <c r="P759" s="203"/>
      <c r="Q759" s="203"/>
      <c r="R759" s="203"/>
      <c r="S759" s="203"/>
      <c r="T759" s="204"/>
      <c r="AT759" s="205" t="s">
        <v>161</v>
      </c>
      <c r="AU759" s="205" t="s">
        <v>86</v>
      </c>
      <c r="AV759" s="13" t="s">
        <v>86</v>
      </c>
      <c r="AW759" s="13" t="s">
        <v>37</v>
      </c>
      <c r="AX759" s="13" t="s">
        <v>76</v>
      </c>
      <c r="AY759" s="205" t="s">
        <v>148</v>
      </c>
    </row>
    <row r="760" spans="1:65" s="15" customFormat="1" ht="11.25">
      <c r="B760" s="217"/>
      <c r="C760" s="218"/>
      <c r="D760" s="188" t="s">
        <v>161</v>
      </c>
      <c r="E760" s="219" t="s">
        <v>31</v>
      </c>
      <c r="F760" s="220" t="s">
        <v>758</v>
      </c>
      <c r="G760" s="218"/>
      <c r="H760" s="219" t="s">
        <v>31</v>
      </c>
      <c r="I760" s="221"/>
      <c r="J760" s="218"/>
      <c r="K760" s="218"/>
      <c r="L760" s="222"/>
      <c r="M760" s="223"/>
      <c r="N760" s="224"/>
      <c r="O760" s="224"/>
      <c r="P760" s="224"/>
      <c r="Q760" s="224"/>
      <c r="R760" s="224"/>
      <c r="S760" s="224"/>
      <c r="T760" s="225"/>
      <c r="AT760" s="226" t="s">
        <v>161</v>
      </c>
      <c r="AU760" s="226" t="s">
        <v>86</v>
      </c>
      <c r="AV760" s="15" t="s">
        <v>84</v>
      </c>
      <c r="AW760" s="15" t="s">
        <v>37</v>
      </c>
      <c r="AX760" s="15" t="s">
        <v>76</v>
      </c>
      <c r="AY760" s="226" t="s">
        <v>148</v>
      </c>
    </row>
    <row r="761" spans="1:65" s="13" customFormat="1" ht="11.25">
      <c r="B761" s="195"/>
      <c r="C761" s="196"/>
      <c r="D761" s="188" t="s">
        <v>161</v>
      </c>
      <c r="E761" s="197" t="s">
        <v>31</v>
      </c>
      <c r="F761" s="198" t="s">
        <v>815</v>
      </c>
      <c r="G761" s="196"/>
      <c r="H761" s="199">
        <v>17.18</v>
      </c>
      <c r="I761" s="200"/>
      <c r="J761" s="196"/>
      <c r="K761" s="196"/>
      <c r="L761" s="201"/>
      <c r="M761" s="202"/>
      <c r="N761" s="203"/>
      <c r="O761" s="203"/>
      <c r="P761" s="203"/>
      <c r="Q761" s="203"/>
      <c r="R761" s="203"/>
      <c r="S761" s="203"/>
      <c r="T761" s="204"/>
      <c r="AT761" s="205" t="s">
        <v>161</v>
      </c>
      <c r="AU761" s="205" t="s">
        <v>86</v>
      </c>
      <c r="AV761" s="13" t="s">
        <v>86</v>
      </c>
      <c r="AW761" s="13" t="s">
        <v>37</v>
      </c>
      <c r="AX761" s="13" t="s">
        <v>76</v>
      </c>
      <c r="AY761" s="205" t="s">
        <v>148</v>
      </c>
    </row>
    <row r="762" spans="1:65" s="15" customFormat="1" ht="11.25">
      <c r="B762" s="217"/>
      <c r="C762" s="218"/>
      <c r="D762" s="188" t="s">
        <v>161</v>
      </c>
      <c r="E762" s="219" t="s">
        <v>31</v>
      </c>
      <c r="F762" s="220" t="s">
        <v>760</v>
      </c>
      <c r="G762" s="218"/>
      <c r="H762" s="219" t="s">
        <v>31</v>
      </c>
      <c r="I762" s="221"/>
      <c r="J762" s="218"/>
      <c r="K762" s="218"/>
      <c r="L762" s="222"/>
      <c r="M762" s="223"/>
      <c r="N762" s="224"/>
      <c r="O762" s="224"/>
      <c r="P762" s="224"/>
      <c r="Q762" s="224"/>
      <c r="R762" s="224"/>
      <c r="S762" s="224"/>
      <c r="T762" s="225"/>
      <c r="AT762" s="226" t="s">
        <v>161</v>
      </c>
      <c r="AU762" s="226" t="s">
        <v>86</v>
      </c>
      <c r="AV762" s="15" t="s">
        <v>84</v>
      </c>
      <c r="AW762" s="15" t="s">
        <v>37</v>
      </c>
      <c r="AX762" s="15" t="s">
        <v>76</v>
      </c>
      <c r="AY762" s="226" t="s">
        <v>148</v>
      </c>
    </row>
    <row r="763" spans="1:65" s="13" customFormat="1" ht="11.25">
      <c r="B763" s="195"/>
      <c r="C763" s="196"/>
      <c r="D763" s="188" t="s">
        <v>161</v>
      </c>
      <c r="E763" s="197" t="s">
        <v>31</v>
      </c>
      <c r="F763" s="198" t="s">
        <v>816</v>
      </c>
      <c r="G763" s="196"/>
      <c r="H763" s="199">
        <v>10.25</v>
      </c>
      <c r="I763" s="200"/>
      <c r="J763" s="196"/>
      <c r="K763" s="196"/>
      <c r="L763" s="201"/>
      <c r="M763" s="202"/>
      <c r="N763" s="203"/>
      <c r="O763" s="203"/>
      <c r="P763" s="203"/>
      <c r="Q763" s="203"/>
      <c r="R763" s="203"/>
      <c r="S763" s="203"/>
      <c r="T763" s="204"/>
      <c r="AT763" s="205" t="s">
        <v>161</v>
      </c>
      <c r="AU763" s="205" t="s">
        <v>86</v>
      </c>
      <c r="AV763" s="13" t="s">
        <v>86</v>
      </c>
      <c r="AW763" s="13" t="s">
        <v>37</v>
      </c>
      <c r="AX763" s="13" t="s">
        <v>76</v>
      </c>
      <c r="AY763" s="205" t="s">
        <v>148</v>
      </c>
    </row>
    <row r="764" spans="1:65" s="15" customFormat="1" ht="11.25">
      <c r="B764" s="217"/>
      <c r="C764" s="218"/>
      <c r="D764" s="188" t="s">
        <v>161</v>
      </c>
      <c r="E764" s="219" t="s">
        <v>31</v>
      </c>
      <c r="F764" s="220" t="s">
        <v>762</v>
      </c>
      <c r="G764" s="218"/>
      <c r="H764" s="219" t="s">
        <v>31</v>
      </c>
      <c r="I764" s="221"/>
      <c r="J764" s="218"/>
      <c r="K764" s="218"/>
      <c r="L764" s="222"/>
      <c r="M764" s="223"/>
      <c r="N764" s="224"/>
      <c r="O764" s="224"/>
      <c r="P764" s="224"/>
      <c r="Q764" s="224"/>
      <c r="R764" s="224"/>
      <c r="S764" s="224"/>
      <c r="T764" s="225"/>
      <c r="AT764" s="226" t="s">
        <v>161</v>
      </c>
      <c r="AU764" s="226" t="s">
        <v>86</v>
      </c>
      <c r="AV764" s="15" t="s">
        <v>84</v>
      </c>
      <c r="AW764" s="15" t="s">
        <v>37</v>
      </c>
      <c r="AX764" s="15" t="s">
        <v>76</v>
      </c>
      <c r="AY764" s="226" t="s">
        <v>148</v>
      </c>
    </row>
    <row r="765" spans="1:65" s="13" customFormat="1" ht="11.25">
      <c r="B765" s="195"/>
      <c r="C765" s="196"/>
      <c r="D765" s="188" t="s">
        <v>161</v>
      </c>
      <c r="E765" s="197" t="s">
        <v>31</v>
      </c>
      <c r="F765" s="198" t="s">
        <v>815</v>
      </c>
      <c r="G765" s="196"/>
      <c r="H765" s="199">
        <v>17.18</v>
      </c>
      <c r="I765" s="200"/>
      <c r="J765" s="196"/>
      <c r="K765" s="196"/>
      <c r="L765" s="201"/>
      <c r="M765" s="202"/>
      <c r="N765" s="203"/>
      <c r="O765" s="203"/>
      <c r="P765" s="203"/>
      <c r="Q765" s="203"/>
      <c r="R765" s="203"/>
      <c r="S765" s="203"/>
      <c r="T765" s="204"/>
      <c r="AT765" s="205" t="s">
        <v>161</v>
      </c>
      <c r="AU765" s="205" t="s">
        <v>86</v>
      </c>
      <c r="AV765" s="13" t="s">
        <v>86</v>
      </c>
      <c r="AW765" s="13" t="s">
        <v>37</v>
      </c>
      <c r="AX765" s="13" t="s">
        <v>76</v>
      </c>
      <c r="AY765" s="205" t="s">
        <v>148</v>
      </c>
    </row>
    <row r="766" spans="1:65" s="14" customFormat="1" ht="11.25">
      <c r="B766" s="206"/>
      <c r="C766" s="207"/>
      <c r="D766" s="188" t="s">
        <v>161</v>
      </c>
      <c r="E766" s="208" t="s">
        <v>31</v>
      </c>
      <c r="F766" s="209" t="s">
        <v>163</v>
      </c>
      <c r="G766" s="207"/>
      <c r="H766" s="210">
        <v>80.67</v>
      </c>
      <c r="I766" s="211"/>
      <c r="J766" s="207"/>
      <c r="K766" s="207"/>
      <c r="L766" s="212"/>
      <c r="M766" s="213"/>
      <c r="N766" s="214"/>
      <c r="O766" s="214"/>
      <c r="P766" s="214"/>
      <c r="Q766" s="214"/>
      <c r="R766" s="214"/>
      <c r="S766" s="214"/>
      <c r="T766" s="215"/>
      <c r="AT766" s="216" t="s">
        <v>161</v>
      </c>
      <c r="AU766" s="216" t="s">
        <v>86</v>
      </c>
      <c r="AV766" s="14" t="s">
        <v>155</v>
      </c>
      <c r="AW766" s="14" t="s">
        <v>37</v>
      </c>
      <c r="AX766" s="14" t="s">
        <v>84</v>
      </c>
      <c r="AY766" s="216" t="s">
        <v>148</v>
      </c>
    </row>
    <row r="767" spans="1:65" s="2" customFormat="1" ht="16.5" customHeight="1">
      <c r="A767" s="36"/>
      <c r="B767" s="37"/>
      <c r="C767" s="175" t="s">
        <v>823</v>
      </c>
      <c r="D767" s="175" t="s">
        <v>150</v>
      </c>
      <c r="E767" s="176" t="s">
        <v>824</v>
      </c>
      <c r="F767" s="177" t="s">
        <v>825</v>
      </c>
      <c r="G767" s="178" t="s">
        <v>285</v>
      </c>
      <c r="H767" s="179">
        <v>80.67</v>
      </c>
      <c r="I767" s="180"/>
      <c r="J767" s="181">
        <f>ROUND(I767*H767,2)</f>
        <v>0</v>
      </c>
      <c r="K767" s="177" t="s">
        <v>154</v>
      </c>
      <c r="L767" s="41"/>
      <c r="M767" s="182" t="s">
        <v>31</v>
      </c>
      <c r="N767" s="183" t="s">
        <v>47</v>
      </c>
      <c r="O767" s="66"/>
      <c r="P767" s="184">
        <f>O767*H767</f>
        <v>0</v>
      </c>
      <c r="Q767" s="184">
        <v>2.3000000000000001E-4</v>
      </c>
      <c r="R767" s="184">
        <f>Q767*H767</f>
        <v>1.85541E-2</v>
      </c>
      <c r="S767" s="184">
        <v>0</v>
      </c>
      <c r="T767" s="185">
        <f>S767*H767</f>
        <v>0</v>
      </c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R767" s="186" t="s">
        <v>155</v>
      </c>
      <c r="AT767" s="186" t="s">
        <v>150</v>
      </c>
      <c r="AU767" s="186" t="s">
        <v>86</v>
      </c>
      <c r="AY767" s="19" t="s">
        <v>148</v>
      </c>
      <c r="BE767" s="187">
        <f>IF(N767="základní",J767,0)</f>
        <v>0</v>
      </c>
      <c r="BF767" s="187">
        <f>IF(N767="snížená",J767,0)</f>
        <v>0</v>
      </c>
      <c r="BG767" s="187">
        <f>IF(N767="zákl. přenesená",J767,0)</f>
        <v>0</v>
      </c>
      <c r="BH767" s="187">
        <f>IF(N767="sníž. přenesená",J767,0)</f>
        <v>0</v>
      </c>
      <c r="BI767" s="187">
        <f>IF(N767="nulová",J767,0)</f>
        <v>0</v>
      </c>
      <c r="BJ767" s="19" t="s">
        <v>84</v>
      </c>
      <c r="BK767" s="187">
        <f>ROUND(I767*H767,2)</f>
        <v>0</v>
      </c>
      <c r="BL767" s="19" t="s">
        <v>155</v>
      </c>
      <c r="BM767" s="186" t="s">
        <v>826</v>
      </c>
    </row>
    <row r="768" spans="1:65" s="2" customFormat="1" ht="11.25">
      <c r="A768" s="36"/>
      <c r="B768" s="37"/>
      <c r="C768" s="38"/>
      <c r="D768" s="188" t="s">
        <v>157</v>
      </c>
      <c r="E768" s="38"/>
      <c r="F768" s="189" t="s">
        <v>827</v>
      </c>
      <c r="G768" s="38"/>
      <c r="H768" s="38"/>
      <c r="I768" s="190"/>
      <c r="J768" s="38"/>
      <c r="K768" s="38"/>
      <c r="L768" s="41"/>
      <c r="M768" s="191"/>
      <c r="N768" s="192"/>
      <c r="O768" s="66"/>
      <c r="P768" s="66"/>
      <c r="Q768" s="66"/>
      <c r="R768" s="66"/>
      <c r="S768" s="66"/>
      <c r="T768" s="67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T768" s="19" t="s">
        <v>157</v>
      </c>
      <c r="AU768" s="19" t="s">
        <v>86</v>
      </c>
    </row>
    <row r="769" spans="1:65" s="2" customFormat="1" ht="11.25">
      <c r="A769" s="36"/>
      <c r="B769" s="37"/>
      <c r="C769" s="38"/>
      <c r="D769" s="193" t="s">
        <v>159</v>
      </c>
      <c r="E769" s="38"/>
      <c r="F769" s="194" t="s">
        <v>828</v>
      </c>
      <c r="G769" s="38"/>
      <c r="H769" s="38"/>
      <c r="I769" s="190"/>
      <c r="J769" s="38"/>
      <c r="K769" s="38"/>
      <c r="L769" s="41"/>
      <c r="M769" s="191"/>
      <c r="N769" s="192"/>
      <c r="O769" s="66"/>
      <c r="P769" s="66"/>
      <c r="Q769" s="66"/>
      <c r="R769" s="66"/>
      <c r="S769" s="66"/>
      <c r="T769" s="67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T769" s="19" t="s">
        <v>159</v>
      </c>
      <c r="AU769" s="19" t="s">
        <v>86</v>
      </c>
    </row>
    <row r="770" spans="1:65" s="15" customFormat="1" ht="11.25">
      <c r="B770" s="217"/>
      <c r="C770" s="218"/>
      <c r="D770" s="188" t="s">
        <v>161</v>
      </c>
      <c r="E770" s="219" t="s">
        <v>31</v>
      </c>
      <c r="F770" s="220" t="s">
        <v>756</v>
      </c>
      <c r="G770" s="218"/>
      <c r="H770" s="219" t="s">
        <v>31</v>
      </c>
      <c r="I770" s="221"/>
      <c r="J770" s="218"/>
      <c r="K770" s="218"/>
      <c r="L770" s="222"/>
      <c r="M770" s="223"/>
      <c r="N770" s="224"/>
      <c r="O770" s="224"/>
      <c r="P770" s="224"/>
      <c r="Q770" s="224"/>
      <c r="R770" s="224"/>
      <c r="S770" s="224"/>
      <c r="T770" s="225"/>
      <c r="AT770" s="226" t="s">
        <v>161</v>
      </c>
      <c r="AU770" s="226" t="s">
        <v>86</v>
      </c>
      <c r="AV770" s="15" t="s">
        <v>84</v>
      </c>
      <c r="AW770" s="15" t="s">
        <v>37</v>
      </c>
      <c r="AX770" s="15" t="s">
        <v>76</v>
      </c>
      <c r="AY770" s="226" t="s">
        <v>148</v>
      </c>
    </row>
    <row r="771" spans="1:65" s="13" customFormat="1" ht="11.25">
      <c r="B771" s="195"/>
      <c r="C771" s="196"/>
      <c r="D771" s="188" t="s">
        <v>161</v>
      </c>
      <c r="E771" s="197" t="s">
        <v>31</v>
      </c>
      <c r="F771" s="198" t="s">
        <v>814</v>
      </c>
      <c r="G771" s="196"/>
      <c r="H771" s="199">
        <v>36.06</v>
      </c>
      <c r="I771" s="200"/>
      <c r="J771" s="196"/>
      <c r="K771" s="196"/>
      <c r="L771" s="201"/>
      <c r="M771" s="202"/>
      <c r="N771" s="203"/>
      <c r="O771" s="203"/>
      <c r="P771" s="203"/>
      <c r="Q771" s="203"/>
      <c r="R771" s="203"/>
      <c r="S771" s="203"/>
      <c r="T771" s="204"/>
      <c r="AT771" s="205" t="s">
        <v>161</v>
      </c>
      <c r="AU771" s="205" t="s">
        <v>86</v>
      </c>
      <c r="AV771" s="13" t="s">
        <v>86</v>
      </c>
      <c r="AW771" s="13" t="s">
        <v>37</v>
      </c>
      <c r="AX771" s="13" t="s">
        <v>76</v>
      </c>
      <c r="AY771" s="205" t="s">
        <v>148</v>
      </c>
    </row>
    <row r="772" spans="1:65" s="15" customFormat="1" ht="11.25">
      <c r="B772" s="217"/>
      <c r="C772" s="218"/>
      <c r="D772" s="188" t="s">
        <v>161</v>
      </c>
      <c r="E772" s="219" t="s">
        <v>31</v>
      </c>
      <c r="F772" s="220" t="s">
        <v>758</v>
      </c>
      <c r="G772" s="218"/>
      <c r="H772" s="219" t="s">
        <v>31</v>
      </c>
      <c r="I772" s="221"/>
      <c r="J772" s="218"/>
      <c r="K772" s="218"/>
      <c r="L772" s="222"/>
      <c r="M772" s="223"/>
      <c r="N772" s="224"/>
      <c r="O772" s="224"/>
      <c r="P772" s="224"/>
      <c r="Q772" s="224"/>
      <c r="R772" s="224"/>
      <c r="S772" s="224"/>
      <c r="T772" s="225"/>
      <c r="AT772" s="226" t="s">
        <v>161</v>
      </c>
      <c r="AU772" s="226" t="s">
        <v>86</v>
      </c>
      <c r="AV772" s="15" t="s">
        <v>84</v>
      </c>
      <c r="AW772" s="15" t="s">
        <v>37</v>
      </c>
      <c r="AX772" s="15" t="s">
        <v>76</v>
      </c>
      <c r="AY772" s="226" t="s">
        <v>148</v>
      </c>
    </row>
    <row r="773" spans="1:65" s="13" customFormat="1" ht="11.25">
      <c r="B773" s="195"/>
      <c r="C773" s="196"/>
      <c r="D773" s="188" t="s">
        <v>161</v>
      </c>
      <c r="E773" s="197" t="s">
        <v>31</v>
      </c>
      <c r="F773" s="198" t="s">
        <v>815</v>
      </c>
      <c r="G773" s="196"/>
      <c r="H773" s="199">
        <v>17.18</v>
      </c>
      <c r="I773" s="200"/>
      <c r="J773" s="196"/>
      <c r="K773" s="196"/>
      <c r="L773" s="201"/>
      <c r="M773" s="202"/>
      <c r="N773" s="203"/>
      <c r="O773" s="203"/>
      <c r="P773" s="203"/>
      <c r="Q773" s="203"/>
      <c r="R773" s="203"/>
      <c r="S773" s="203"/>
      <c r="T773" s="204"/>
      <c r="AT773" s="205" t="s">
        <v>161</v>
      </c>
      <c r="AU773" s="205" t="s">
        <v>86</v>
      </c>
      <c r="AV773" s="13" t="s">
        <v>86</v>
      </c>
      <c r="AW773" s="13" t="s">
        <v>37</v>
      </c>
      <c r="AX773" s="13" t="s">
        <v>76</v>
      </c>
      <c r="AY773" s="205" t="s">
        <v>148</v>
      </c>
    </row>
    <row r="774" spans="1:65" s="15" customFormat="1" ht="11.25">
      <c r="B774" s="217"/>
      <c r="C774" s="218"/>
      <c r="D774" s="188" t="s">
        <v>161</v>
      </c>
      <c r="E774" s="219" t="s">
        <v>31</v>
      </c>
      <c r="F774" s="220" t="s">
        <v>760</v>
      </c>
      <c r="G774" s="218"/>
      <c r="H774" s="219" t="s">
        <v>31</v>
      </c>
      <c r="I774" s="221"/>
      <c r="J774" s="218"/>
      <c r="K774" s="218"/>
      <c r="L774" s="222"/>
      <c r="M774" s="223"/>
      <c r="N774" s="224"/>
      <c r="O774" s="224"/>
      <c r="P774" s="224"/>
      <c r="Q774" s="224"/>
      <c r="R774" s="224"/>
      <c r="S774" s="224"/>
      <c r="T774" s="225"/>
      <c r="AT774" s="226" t="s">
        <v>161</v>
      </c>
      <c r="AU774" s="226" t="s">
        <v>86</v>
      </c>
      <c r="AV774" s="15" t="s">
        <v>84</v>
      </c>
      <c r="AW774" s="15" t="s">
        <v>37</v>
      </c>
      <c r="AX774" s="15" t="s">
        <v>76</v>
      </c>
      <c r="AY774" s="226" t="s">
        <v>148</v>
      </c>
    </row>
    <row r="775" spans="1:65" s="13" customFormat="1" ht="11.25">
      <c r="B775" s="195"/>
      <c r="C775" s="196"/>
      <c r="D775" s="188" t="s">
        <v>161</v>
      </c>
      <c r="E775" s="197" t="s">
        <v>31</v>
      </c>
      <c r="F775" s="198" t="s">
        <v>816</v>
      </c>
      <c r="G775" s="196"/>
      <c r="H775" s="199">
        <v>10.25</v>
      </c>
      <c r="I775" s="200"/>
      <c r="J775" s="196"/>
      <c r="K775" s="196"/>
      <c r="L775" s="201"/>
      <c r="M775" s="202"/>
      <c r="N775" s="203"/>
      <c r="O775" s="203"/>
      <c r="P775" s="203"/>
      <c r="Q775" s="203"/>
      <c r="R775" s="203"/>
      <c r="S775" s="203"/>
      <c r="T775" s="204"/>
      <c r="AT775" s="205" t="s">
        <v>161</v>
      </c>
      <c r="AU775" s="205" t="s">
        <v>86</v>
      </c>
      <c r="AV775" s="13" t="s">
        <v>86</v>
      </c>
      <c r="AW775" s="13" t="s">
        <v>37</v>
      </c>
      <c r="AX775" s="13" t="s">
        <v>76</v>
      </c>
      <c r="AY775" s="205" t="s">
        <v>148</v>
      </c>
    </row>
    <row r="776" spans="1:65" s="15" customFormat="1" ht="11.25">
      <c r="B776" s="217"/>
      <c r="C776" s="218"/>
      <c r="D776" s="188" t="s">
        <v>161</v>
      </c>
      <c r="E776" s="219" t="s">
        <v>31</v>
      </c>
      <c r="F776" s="220" t="s">
        <v>762</v>
      </c>
      <c r="G776" s="218"/>
      <c r="H776" s="219" t="s">
        <v>31</v>
      </c>
      <c r="I776" s="221"/>
      <c r="J776" s="218"/>
      <c r="K776" s="218"/>
      <c r="L776" s="222"/>
      <c r="M776" s="223"/>
      <c r="N776" s="224"/>
      <c r="O776" s="224"/>
      <c r="P776" s="224"/>
      <c r="Q776" s="224"/>
      <c r="R776" s="224"/>
      <c r="S776" s="224"/>
      <c r="T776" s="225"/>
      <c r="AT776" s="226" t="s">
        <v>161</v>
      </c>
      <c r="AU776" s="226" t="s">
        <v>86</v>
      </c>
      <c r="AV776" s="15" t="s">
        <v>84</v>
      </c>
      <c r="AW776" s="15" t="s">
        <v>37</v>
      </c>
      <c r="AX776" s="15" t="s">
        <v>76</v>
      </c>
      <c r="AY776" s="226" t="s">
        <v>148</v>
      </c>
    </row>
    <row r="777" spans="1:65" s="13" customFormat="1" ht="11.25">
      <c r="B777" s="195"/>
      <c r="C777" s="196"/>
      <c r="D777" s="188" t="s">
        <v>161</v>
      </c>
      <c r="E777" s="197" t="s">
        <v>31</v>
      </c>
      <c r="F777" s="198" t="s">
        <v>815</v>
      </c>
      <c r="G777" s="196"/>
      <c r="H777" s="199">
        <v>17.18</v>
      </c>
      <c r="I777" s="200"/>
      <c r="J777" s="196"/>
      <c r="K777" s="196"/>
      <c r="L777" s="201"/>
      <c r="M777" s="202"/>
      <c r="N777" s="203"/>
      <c r="O777" s="203"/>
      <c r="P777" s="203"/>
      <c r="Q777" s="203"/>
      <c r="R777" s="203"/>
      <c r="S777" s="203"/>
      <c r="T777" s="204"/>
      <c r="AT777" s="205" t="s">
        <v>161</v>
      </c>
      <c r="AU777" s="205" t="s">
        <v>86</v>
      </c>
      <c r="AV777" s="13" t="s">
        <v>86</v>
      </c>
      <c r="AW777" s="13" t="s">
        <v>37</v>
      </c>
      <c r="AX777" s="13" t="s">
        <v>76</v>
      </c>
      <c r="AY777" s="205" t="s">
        <v>148</v>
      </c>
    </row>
    <row r="778" spans="1:65" s="14" customFormat="1" ht="11.25">
      <c r="B778" s="206"/>
      <c r="C778" s="207"/>
      <c r="D778" s="188" t="s">
        <v>161</v>
      </c>
      <c r="E778" s="208" t="s">
        <v>31</v>
      </c>
      <c r="F778" s="209" t="s">
        <v>163</v>
      </c>
      <c r="G778" s="207"/>
      <c r="H778" s="210">
        <v>80.67</v>
      </c>
      <c r="I778" s="211"/>
      <c r="J778" s="207"/>
      <c r="K778" s="207"/>
      <c r="L778" s="212"/>
      <c r="M778" s="213"/>
      <c r="N778" s="214"/>
      <c r="O778" s="214"/>
      <c r="P778" s="214"/>
      <c r="Q778" s="214"/>
      <c r="R778" s="214"/>
      <c r="S778" s="214"/>
      <c r="T778" s="215"/>
      <c r="AT778" s="216" t="s">
        <v>161</v>
      </c>
      <c r="AU778" s="216" t="s">
        <v>86</v>
      </c>
      <c r="AV778" s="14" t="s">
        <v>155</v>
      </c>
      <c r="AW778" s="14" t="s">
        <v>37</v>
      </c>
      <c r="AX778" s="14" t="s">
        <v>84</v>
      </c>
      <c r="AY778" s="216" t="s">
        <v>148</v>
      </c>
    </row>
    <row r="779" spans="1:65" s="2" customFormat="1" ht="16.5" customHeight="1">
      <c r="A779" s="36"/>
      <c r="B779" s="37"/>
      <c r="C779" s="175" t="s">
        <v>829</v>
      </c>
      <c r="D779" s="175" t="s">
        <v>150</v>
      </c>
      <c r="E779" s="176" t="s">
        <v>830</v>
      </c>
      <c r="F779" s="177" t="s">
        <v>831</v>
      </c>
      <c r="G779" s="178" t="s">
        <v>424</v>
      </c>
      <c r="H779" s="179">
        <v>1</v>
      </c>
      <c r="I779" s="180"/>
      <c r="J779" s="181">
        <f>ROUND(I779*H779,2)</f>
        <v>0</v>
      </c>
      <c r="K779" s="177" t="s">
        <v>154</v>
      </c>
      <c r="L779" s="41"/>
      <c r="M779" s="182" t="s">
        <v>31</v>
      </c>
      <c r="N779" s="183" t="s">
        <v>47</v>
      </c>
      <c r="O779" s="66"/>
      <c r="P779" s="184">
        <f>O779*H779</f>
        <v>0</v>
      </c>
      <c r="Q779" s="184">
        <v>0.42153000000000002</v>
      </c>
      <c r="R779" s="184">
        <f>Q779*H779</f>
        <v>0.42153000000000002</v>
      </c>
      <c r="S779" s="184">
        <v>0</v>
      </c>
      <c r="T779" s="185">
        <f>S779*H779</f>
        <v>0</v>
      </c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R779" s="186" t="s">
        <v>155</v>
      </c>
      <c r="AT779" s="186" t="s">
        <v>150</v>
      </c>
      <c r="AU779" s="186" t="s">
        <v>86</v>
      </c>
      <c r="AY779" s="19" t="s">
        <v>148</v>
      </c>
      <c r="BE779" s="187">
        <f>IF(N779="základní",J779,0)</f>
        <v>0</v>
      </c>
      <c r="BF779" s="187">
        <f>IF(N779="snížená",J779,0)</f>
        <v>0</v>
      </c>
      <c r="BG779" s="187">
        <f>IF(N779="zákl. přenesená",J779,0)</f>
        <v>0</v>
      </c>
      <c r="BH779" s="187">
        <f>IF(N779="sníž. přenesená",J779,0)</f>
        <v>0</v>
      </c>
      <c r="BI779" s="187">
        <f>IF(N779="nulová",J779,0)</f>
        <v>0</v>
      </c>
      <c r="BJ779" s="19" t="s">
        <v>84</v>
      </c>
      <c r="BK779" s="187">
        <f>ROUND(I779*H779,2)</f>
        <v>0</v>
      </c>
      <c r="BL779" s="19" t="s">
        <v>155</v>
      </c>
      <c r="BM779" s="186" t="s">
        <v>832</v>
      </c>
    </row>
    <row r="780" spans="1:65" s="2" customFormat="1" ht="19.5">
      <c r="A780" s="36"/>
      <c r="B780" s="37"/>
      <c r="C780" s="38"/>
      <c r="D780" s="188" t="s">
        <v>157</v>
      </c>
      <c r="E780" s="38"/>
      <c r="F780" s="189" t="s">
        <v>833</v>
      </c>
      <c r="G780" s="38"/>
      <c r="H780" s="38"/>
      <c r="I780" s="190"/>
      <c r="J780" s="38"/>
      <c r="K780" s="38"/>
      <c r="L780" s="41"/>
      <c r="M780" s="191"/>
      <c r="N780" s="192"/>
      <c r="O780" s="66"/>
      <c r="P780" s="66"/>
      <c r="Q780" s="66"/>
      <c r="R780" s="66"/>
      <c r="S780" s="66"/>
      <c r="T780" s="67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T780" s="19" t="s">
        <v>157</v>
      </c>
      <c r="AU780" s="19" t="s">
        <v>86</v>
      </c>
    </row>
    <row r="781" spans="1:65" s="2" customFormat="1" ht="11.25">
      <c r="A781" s="36"/>
      <c r="B781" s="37"/>
      <c r="C781" s="38"/>
      <c r="D781" s="193" t="s">
        <v>159</v>
      </c>
      <c r="E781" s="38"/>
      <c r="F781" s="194" t="s">
        <v>834</v>
      </c>
      <c r="G781" s="38"/>
      <c r="H781" s="38"/>
      <c r="I781" s="190"/>
      <c r="J781" s="38"/>
      <c r="K781" s="38"/>
      <c r="L781" s="41"/>
      <c r="M781" s="191"/>
      <c r="N781" s="192"/>
      <c r="O781" s="66"/>
      <c r="P781" s="66"/>
      <c r="Q781" s="66"/>
      <c r="R781" s="66"/>
      <c r="S781" s="66"/>
      <c r="T781" s="67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T781" s="19" t="s">
        <v>159</v>
      </c>
      <c r="AU781" s="19" t="s">
        <v>86</v>
      </c>
    </row>
    <row r="782" spans="1:65" s="2" customFormat="1" ht="21.75" customHeight="1">
      <c r="A782" s="36"/>
      <c r="B782" s="37"/>
      <c r="C782" s="227" t="s">
        <v>835</v>
      </c>
      <c r="D782" s="227" t="s">
        <v>217</v>
      </c>
      <c r="E782" s="228" t="s">
        <v>836</v>
      </c>
      <c r="F782" s="229" t="s">
        <v>837</v>
      </c>
      <c r="G782" s="230" t="s">
        <v>424</v>
      </c>
      <c r="H782" s="231">
        <v>1</v>
      </c>
      <c r="I782" s="232"/>
      <c r="J782" s="233">
        <f>ROUND(I782*H782,2)</f>
        <v>0</v>
      </c>
      <c r="K782" s="229" t="s">
        <v>154</v>
      </c>
      <c r="L782" s="234"/>
      <c r="M782" s="235" t="s">
        <v>31</v>
      </c>
      <c r="N782" s="236" t="s">
        <v>47</v>
      </c>
      <c r="O782" s="66"/>
      <c r="P782" s="184">
        <f>O782*H782</f>
        <v>0</v>
      </c>
      <c r="Q782" s="184">
        <v>1.521E-2</v>
      </c>
      <c r="R782" s="184">
        <f>Q782*H782</f>
        <v>1.521E-2</v>
      </c>
      <c r="S782" s="184">
        <v>0</v>
      </c>
      <c r="T782" s="185">
        <f>S782*H782</f>
        <v>0</v>
      </c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R782" s="186" t="s">
        <v>209</v>
      </c>
      <c r="AT782" s="186" t="s">
        <v>217</v>
      </c>
      <c r="AU782" s="186" t="s">
        <v>86</v>
      </c>
      <c r="AY782" s="19" t="s">
        <v>148</v>
      </c>
      <c r="BE782" s="187">
        <f>IF(N782="základní",J782,0)</f>
        <v>0</v>
      </c>
      <c r="BF782" s="187">
        <f>IF(N782="snížená",J782,0)</f>
        <v>0</v>
      </c>
      <c r="BG782" s="187">
        <f>IF(N782="zákl. přenesená",J782,0)</f>
        <v>0</v>
      </c>
      <c r="BH782" s="187">
        <f>IF(N782="sníž. přenesená",J782,0)</f>
        <v>0</v>
      </c>
      <c r="BI782" s="187">
        <f>IF(N782="nulová",J782,0)</f>
        <v>0</v>
      </c>
      <c r="BJ782" s="19" t="s">
        <v>84</v>
      </c>
      <c r="BK782" s="187">
        <f>ROUND(I782*H782,2)</f>
        <v>0</v>
      </c>
      <c r="BL782" s="19" t="s">
        <v>155</v>
      </c>
      <c r="BM782" s="186" t="s">
        <v>838</v>
      </c>
    </row>
    <row r="783" spans="1:65" s="2" customFormat="1" ht="11.25">
      <c r="A783" s="36"/>
      <c r="B783" s="37"/>
      <c r="C783" s="38"/>
      <c r="D783" s="188" t="s">
        <v>157</v>
      </c>
      <c r="E783" s="38"/>
      <c r="F783" s="189" t="s">
        <v>837</v>
      </c>
      <c r="G783" s="38"/>
      <c r="H783" s="38"/>
      <c r="I783" s="190"/>
      <c r="J783" s="38"/>
      <c r="K783" s="38"/>
      <c r="L783" s="41"/>
      <c r="M783" s="191"/>
      <c r="N783" s="192"/>
      <c r="O783" s="66"/>
      <c r="P783" s="66"/>
      <c r="Q783" s="66"/>
      <c r="R783" s="66"/>
      <c r="S783" s="66"/>
      <c r="T783" s="67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T783" s="19" t="s">
        <v>157</v>
      </c>
      <c r="AU783" s="19" t="s">
        <v>86</v>
      </c>
    </row>
    <row r="784" spans="1:65" s="2" customFormat="1" ht="19.5">
      <c r="A784" s="36"/>
      <c r="B784" s="37"/>
      <c r="C784" s="38"/>
      <c r="D784" s="188" t="s">
        <v>458</v>
      </c>
      <c r="E784" s="38"/>
      <c r="F784" s="237" t="s">
        <v>839</v>
      </c>
      <c r="G784" s="38"/>
      <c r="H784" s="38"/>
      <c r="I784" s="190"/>
      <c r="J784" s="38"/>
      <c r="K784" s="38"/>
      <c r="L784" s="41"/>
      <c r="M784" s="191"/>
      <c r="N784" s="192"/>
      <c r="O784" s="66"/>
      <c r="P784" s="66"/>
      <c r="Q784" s="66"/>
      <c r="R784" s="66"/>
      <c r="S784" s="66"/>
      <c r="T784" s="67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T784" s="19" t="s">
        <v>458</v>
      </c>
      <c r="AU784" s="19" t="s">
        <v>86</v>
      </c>
    </row>
    <row r="785" spans="1:65" s="2" customFormat="1" ht="16.5" customHeight="1">
      <c r="A785" s="36"/>
      <c r="B785" s="37"/>
      <c r="C785" s="175" t="s">
        <v>840</v>
      </c>
      <c r="D785" s="175" t="s">
        <v>150</v>
      </c>
      <c r="E785" s="176" t="s">
        <v>841</v>
      </c>
      <c r="F785" s="177" t="s">
        <v>842</v>
      </c>
      <c r="G785" s="178" t="s">
        <v>424</v>
      </c>
      <c r="H785" s="179">
        <v>3</v>
      </c>
      <c r="I785" s="180"/>
      <c r="J785" s="181">
        <f>ROUND(I785*H785,2)</f>
        <v>0</v>
      </c>
      <c r="K785" s="177" t="s">
        <v>154</v>
      </c>
      <c r="L785" s="41"/>
      <c r="M785" s="182" t="s">
        <v>31</v>
      </c>
      <c r="N785" s="183" t="s">
        <v>47</v>
      </c>
      <c r="O785" s="66"/>
      <c r="P785" s="184">
        <f>O785*H785</f>
        <v>0</v>
      </c>
      <c r="Q785" s="184">
        <v>0.52571000000000001</v>
      </c>
      <c r="R785" s="184">
        <f>Q785*H785</f>
        <v>1.5771299999999999</v>
      </c>
      <c r="S785" s="184">
        <v>0</v>
      </c>
      <c r="T785" s="185">
        <f>S785*H785</f>
        <v>0</v>
      </c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R785" s="186" t="s">
        <v>155</v>
      </c>
      <c r="AT785" s="186" t="s">
        <v>150</v>
      </c>
      <c r="AU785" s="186" t="s">
        <v>86</v>
      </c>
      <c r="AY785" s="19" t="s">
        <v>148</v>
      </c>
      <c r="BE785" s="187">
        <f>IF(N785="základní",J785,0)</f>
        <v>0</v>
      </c>
      <c r="BF785" s="187">
        <f>IF(N785="snížená",J785,0)</f>
        <v>0</v>
      </c>
      <c r="BG785" s="187">
        <f>IF(N785="zákl. přenesená",J785,0)</f>
        <v>0</v>
      </c>
      <c r="BH785" s="187">
        <f>IF(N785="sníž. přenesená",J785,0)</f>
        <v>0</v>
      </c>
      <c r="BI785" s="187">
        <f>IF(N785="nulová",J785,0)</f>
        <v>0</v>
      </c>
      <c r="BJ785" s="19" t="s">
        <v>84</v>
      </c>
      <c r="BK785" s="187">
        <f>ROUND(I785*H785,2)</f>
        <v>0</v>
      </c>
      <c r="BL785" s="19" t="s">
        <v>155</v>
      </c>
      <c r="BM785" s="186" t="s">
        <v>843</v>
      </c>
    </row>
    <row r="786" spans="1:65" s="2" customFormat="1" ht="19.5">
      <c r="A786" s="36"/>
      <c r="B786" s="37"/>
      <c r="C786" s="38"/>
      <c r="D786" s="188" t="s">
        <v>157</v>
      </c>
      <c r="E786" s="38"/>
      <c r="F786" s="189" t="s">
        <v>844</v>
      </c>
      <c r="G786" s="38"/>
      <c r="H786" s="38"/>
      <c r="I786" s="190"/>
      <c r="J786" s="38"/>
      <c r="K786" s="38"/>
      <c r="L786" s="41"/>
      <c r="M786" s="191"/>
      <c r="N786" s="192"/>
      <c r="O786" s="66"/>
      <c r="P786" s="66"/>
      <c r="Q786" s="66"/>
      <c r="R786" s="66"/>
      <c r="S786" s="66"/>
      <c r="T786" s="67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T786" s="19" t="s">
        <v>157</v>
      </c>
      <c r="AU786" s="19" t="s">
        <v>86</v>
      </c>
    </row>
    <row r="787" spans="1:65" s="2" customFormat="1" ht="11.25">
      <c r="A787" s="36"/>
      <c r="B787" s="37"/>
      <c r="C787" s="38"/>
      <c r="D787" s="193" t="s">
        <v>159</v>
      </c>
      <c r="E787" s="38"/>
      <c r="F787" s="194" t="s">
        <v>845</v>
      </c>
      <c r="G787" s="38"/>
      <c r="H787" s="38"/>
      <c r="I787" s="190"/>
      <c r="J787" s="38"/>
      <c r="K787" s="38"/>
      <c r="L787" s="41"/>
      <c r="M787" s="191"/>
      <c r="N787" s="192"/>
      <c r="O787" s="66"/>
      <c r="P787" s="66"/>
      <c r="Q787" s="66"/>
      <c r="R787" s="66"/>
      <c r="S787" s="66"/>
      <c r="T787" s="67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T787" s="19" t="s">
        <v>159</v>
      </c>
      <c r="AU787" s="19" t="s">
        <v>86</v>
      </c>
    </row>
    <row r="788" spans="1:65" s="2" customFormat="1" ht="24.2" customHeight="1">
      <c r="A788" s="36"/>
      <c r="B788" s="37"/>
      <c r="C788" s="227" t="s">
        <v>846</v>
      </c>
      <c r="D788" s="227" t="s">
        <v>217</v>
      </c>
      <c r="E788" s="228" t="s">
        <v>847</v>
      </c>
      <c r="F788" s="229" t="s">
        <v>848</v>
      </c>
      <c r="G788" s="230" t="s">
        <v>424</v>
      </c>
      <c r="H788" s="231">
        <v>3</v>
      </c>
      <c r="I788" s="232"/>
      <c r="J788" s="233">
        <f>ROUND(I788*H788,2)</f>
        <v>0</v>
      </c>
      <c r="K788" s="229" t="s">
        <v>154</v>
      </c>
      <c r="L788" s="234"/>
      <c r="M788" s="235" t="s">
        <v>31</v>
      </c>
      <c r="N788" s="236" t="s">
        <v>47</v>
      </c>
      <c r="O788" s="66"/>
      <c r="P788" s="184">
        <f>O788*H788</f>
        <v>0</v>
      </c>
      <c r="Q788" s="184">
        <v>1.8679999999999999E-2</v>
      </c>
      <c r="R788" s="184">
        <f>Q788*H788</f>
        <v>5.6039999999999993E-2</v>
      </c>
      <c r="S788" s="184">
        <v>0</v>
      </c>
      <c r="T788" s="185">
        <f>S788*H788</f>
        <v>0</v>
      </c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R788" s="186" t="s">
        <v>209</v>
      </c>
      <c r="AT788" s="186" t="s">
        <v>217</v>
      </c>
      <c r="AU788" s="186" t="s">
        <v>86</v>
      </c>
      <c r="AY788" s="19" t="s">
        <v>148</v>
      </c>
      <c r="BE788" s="187">
        <f>IF(N788="základní",J788,0)</f>
        <v>0</v>
      </c>
      <c r="BF788" s="187">
        <f>IF(N788="snížená",J788,0)</f>
        <v>0</v>
      </c>
      <c r="BG788" s="187">
        <f>IF(N788="zákl. přenesená",J788,0)</f>
        <v>0</v>
      </c>
      <c r="BH788" s="187">
        <f>IF(N788="sníž. přenesená",J788,0)</f>
        <v>0</v>
      </c>
      <c r="BI788" s="187">
        <f>IF(N788="nulová",J788,0)</f>
        <v>0</v>
      </c>
      <c r="BJ788" s="19" t="s">
        <v>84</v>
      </c>
      <c r="BK788" s="187">
        <f>ROUND(I788*H788,2)</f>
        <v>0</v>
      </c>
      <c r="BL788" s="19" t="s">
        <v>155</v>
      </c>
      <c r="BM788" s="186" t="s">
        <v>849</v>
      </c>
    </row>
    <row r="789" spans="1:65" s="2" customFormat="1" ht="11.25">
      <c r="A789" s="36"/>
      <c r="B789" s="37"/>
      <c r="C789" s="38"/>
      <c r="D789" s="188" t="s">
        <v>157</v>
      </c>
      <c r="E789" s="38"/>
      <c r="F789" s="189" t="s">
        <v>848</v>
      </c>
      <c r="G789" s="38"/>
      <c r="H789" s="38"/>
      <c r="I789" s="190"/>
      <c r="J789" s="38"/>
      <c r="K789" s="38"/>
      <c r="L789" s="41"/>
      <c r="M789" s="191"/>
      <c r="N789" s="192"/>
      <c r="O789" s="66"/>
      <c r="P789" s="66"/>
      <c r="Q789" s="66"/>
      <c r="R789" s="66"/>
      <c r="S789" s="66"/>
      <c r="T789" s="67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T789" s="19" t="s">
        <v>157</v>
      </c>
      <c r="AU789" s="19" t="s">
        <v>86</v>
      </c>
    </row>
    <row r="790" spans="1:65" s="2" customFormat="1" ht="19.5">
      <c r="A790" s="36"/>
      <c r="B790" s="37"/>
      <c r="C790" s="38"/>
      <c r="D790" s="188" t="s">
        <v>458</v>
      </c>
      <c r="E790" s="38"/>
      <c r="F790" s="237" t="s">
        <v>839</v>
      </c>
      <c r="G790" s="38"/>
      <c r="H790" s="38"/>
      <c r="I790" s="190"/>
      <c r="J790" s="38"/>
      <c r="K790" s="38"/>
      <c r="L790" s="41"/>
      <c r="M790" s="191"/>
      <c r="N790" s="192"/>
      <c r="O790" s="66"/>
      <c r="P790" s="66"/>
      <c r="Q790" s="66"/>
      <c r="R790" s="66"/>
      <c r="S790" s="66"/>
      <c r="T790" s="67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T790" s="19" t="s">
        <v>458</v>
      </c>
      <c r="AU790" s="19" t="s">
        <v>86</v>
      </c>
    </row>
    <row r="791" spans="1:65" s="2" customFormat="1" ht="16.5" customHeight="1">
      <c r="A791" s="36"/>
      <c r="B791" s="37"/>
      <c r="C791" s="175" t="s">
        <v>850</v>
      </c>
      <c r="D791" s="175" t="s">
        <v>150</v>
      </c>
      <c r="E791" s="176" t="s">
        <v>851</v>
      </c>
      <c r="F791" s="177" t="s">
        <v>852</v>
      </c>
      <c r="G791" s="178" t="s">
        <v>424</v>
      </c>
      <c r="H791" s="179">
        <v>8</v>
      </c>
      <c r="I791" s="180"/>
      <c r="J791" s="181">
        <f>ROUND(I791*H791,2)</f>
        <v>0</v>
      </c>
      <c r="K791" s="177" t="s">
        <v>154</v>
      </c>
      <c r="L791" s="41"/>
      <c r="M791" s="182" t="s">
        <v>31</v>
      </c>
      <c r="N791" s="183" t="s">
        <v>47</v>
      </c>
      <c r="O791" s="66"/>
      <c r="P791" s="184">
        <f>O791*H791</f>
        <v>0</v>
      </c>
      <c r="Q791" s="184">
        <v>0</v>
      </c>
      <c r="R791" s="184">
        <f>Q791*H791</f>
        <v>0</v>
      </c>
      <c r="S791" s="184">
        <v>0</v>
      </c>
      <c r="T791" s="185">
        <f>S791*H791</f>
        <v>0</v>
      </c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R791" s="186" t="s">
        <v>155</v>
      </c>
      <c r="AT791" s="186" t="s">
        <v>150</v>
      </c>
      <c r="AU791" s="186" t="s">
        <v>86</v>
      </c>
      <c r="AY791" s="19" t="s">
        <v>148</v>
      </c>
      <c r="BE791" s="187">
        <f>IF(N791="základní",J791,0)</f>
        <v>0</v>
      </c>
      <c r="BF791" s="187">
        <f>IF(N791="snížená",J791,0)</f>
        <v>0</v>
      </c>
      <c r="BG791" s="187">
        <f>IF(N791="zákl. přenesená",J791,0)</f>
        <v>0</v>
      </c>
      <c r="BH791" s="187">
        <f>IF(N791="sníž. přenesená",J791,0)</f>
        <v>0</v>
      </c>
      <c r="BI791" s="187">
        <f>IF(N791="nulová",J791,0)</f>
        <v>0</v>
      </c>
      <c r="BJ791" s="19" t="s">
        <v>84</v>
      </c>
      <c r="BK791" s="187">
        <f>ROUND(I791*H791,2)</f>
        <v>0</v>
      </c>
      <c r="BL791" s="19" t="s">
        <v>155</v>
      </c>
      <c r="BM791" s="186" t="s">
        <v>853</v>
      </c>
    </row>
    <row r="792" spans="1:65" s="2" customFormat="1" ht="11.25">
      <c r="A792" s="36"/>
      <c r="B792" s="37"/>
      <c r="C792" s="38"/>
      <c r="D792" s="188" t="s">
        <v>157</v>
      </c>
      <c r="E792" s="38"/>
      <c r="F792" s="189" t="s">
        <v>854</v>
      </c>
      <c r="G792" s="38"/>
      <c r="H792" s="38"/>
      <c r="I792" s="190"/>
      <c r="J792" s="38"/>
      <c r="K792" s="38"/>
      <c r="L792" s="41"/>
      <c r="M792" s="191"/>
      <c r="N792" s="192"/>
      <c r="O792" s="66"/>
      <c r="P792" s="66"/>
      <c r="Q792" s="66"/>
      <c r="R792" s="66"/>
      <c r="S792" s="66"/>
      <c r="T792" s="67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T792" s="19" t="s">
        <v>157</v>
      </c>
      <c r="AU792" s="19" t="s">
        <v>86</v>
      </c>
    </row>
    <row r="793" spans="1:65" s="2" customFormat="1" ht="11.25">
      <c r="A793" s="36"/>
      <c r="B793" s="37"/>
      <c r="C793" s="38"/>
      <c r="D793" s="193" t="s">
        <v>159</v>
      </c>
      <c r="E793" s="38"/>
      <c r="F793" s="194" t="s">
        <v>855</v>
      </c>
      <c r="G793" s="38"/>
      <c r="H793" s="38"/>
      <c r="I793" s="190"/>
      <c r="J793" s="38"/>
      <c r="K793" s="38"/>
      <c r="L793" s="41"/>
      <c r="M793" s="191"/>
      <c r="N793" s="192"/>
      <c r="O793" s="66"/>
      <c r="P793" s="66"/>
      <c r="Q793" s="66"/>
      <c r="R793" s="66"/>
      <c r="S793" s="66"/>
      <c r="T793" s="67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T793" s="19" t="s">
        <v>159</v>
      </c>
      <c r="AU793" s="19" t="s">
        <v>86</v>
      </c>
    </row>
    <row r="794" spans="1:65" s="2" customFormat="1" ht="16.5" customHeight="1">
      <c r="A794" s="36"/>
      <c r="B794" s="37"/>
      <c r="C794" s="227" t="s">
        <v>856</v>
      </c>
      <c r="D794" s="227" t="s">
        <v>217</v>
      </c>
      <c r="E794" s="228" t="s">
        <v>857</v>
      </c>
      <c r="F794" s="229" t="s">
        <v>858</v>
      </c>
      <c r="G794" s="230" t="s">
        <v>424</v>
      </c>
      <c r="H794" s="231">
        <v>8</v>
      </c>
      <c r="I794" s="232"/>
      <c r="J794" s="233">
        <f>ROUND(I794*H794,2)</f>
        <v>0</v>
      </c>
      <c r="K794" s="229" t="s">
        <v>154</v>
      </c>
      <c r="L794" s="234"/>
      <c r="M794" s="235" t="s">
        <v>31</v>
      </c>
      <c r="N794" s="236" t="s">
        <v>47</v>
      </c>
      <c r="O794" s="66"/>
      <c r="P794" s="184">
        <f>O794*H794</f>
        <v>0</v>
      </c>
      <c r="Q794" s="184">
        <v>1.2999999999999999E-3</v>
      </c>
      <c r="R794" s="184">
        <f>Q794*H794</f>
        <v>1.04E-2</v>
      </c>
      <c r="S794" s="184">
        <v>0</v>
      </c>
      <c r="T794" s="185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186" t="s">
        <v>209</v>
      </c>
      <c r="AT794" s="186" t="s">
        <v>217</v>
      </c>
      <c r="AU794" s="186" t="s">
        <v>86</v>
      </c>
      <c r="AY794" s="19" t="s">
        <v>148</v>
      </c>
      <c r="BE794" s="187">
        <f>IF(N794="základní",J794,0)</f>
        <v>0</v>
      </c>
      <c r="BF794" s="187">
        <f>IF(N794="snížená",J794,0)</f>
        <v>0</v>
      </c>
      <c r="BG794" s="187">
        <f>IF(N794="zákl. přenesená",J794,0)</f>
        <v>0</v>
      </c>
      <c r="BH794" s="187">
        <f>IF(N794="sníž. přenesená",J794,0)</f>
        <v>0</v>
      </c>
      <c r="BI794" s="187">
        <f>IF(N794="nulová",J794,0)</f>
        <v>0</v>
      </c>
      <c r="BJ794" s="19" t="s">
        <v>84</v>
      </c>
      <c r="BK794" s="187">
        <f>ROUND(I794*H794,2)</f>
        <v>0</v>
      </c>
      <c r="BL794" s="19" t="s">
        <v>155</v>
      </c>
      <c r="BM794" s="186" t="s">
        <v>859</v>
      </c>
    </row>
    <row r="795" spans="1:65" s="2" customFormat="1" ht="11.25">
      <c r="A795" s="36"/>
      <c r="B795" s="37"/>
      <c r="C795" s="38"/>
      <c r="D795" s="188" t="s">
        <v>157</v>
      </c>
      <c r="E795" s="38"/>
      <c r="F795" s="189" t="s">
        <v>858</v>
      </c>
      <c r="G795" s="38"/>
      <c r="H795" s="38"/>
      <c r="I795" s="190"/>
      <c r="J795" s="38"/>
      <c r="K795" s="38"/>
      <c r="L795" s="41"/>
      <c r="M795" s="191"/>
      <c r="N795" s="192"/>
      <c r="O795" s="66"/>
      <c r="P795" s="66"/>
      <c r="Q795" s="66"/>
      <c r="R795" s="66"/>
      <c r="S795" s="66"/>
      <c r="T795" s="67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T795" s="19" t="s">
        <v>157</v>
      </c>
      <c r="AU795" s="19" t="s">
        <v>86</v>
      </c>
    </row>
    <row r="796" spans="1:65" s="12" customFormat="1" ht="22.9" customHeight="1">
      <c r="B796" s="159"/>
      <c r="C796" s="160"/>
      <c r="D796" s="161" t="s">
        <v>75</v>
      </c>
      <c r="E796" s="173" t="s">
        <v>216</v>
      </c>
      <c r="F796" s="173" t="s">
        <v>860</v>
      </c>
      <c r="G796" s="160"/>
      <c r="H796" s="160"/>
      <c r="I796" s="163"/>
      <c r="J796" s="174">
        <f>BK796</f>
        <v>0</v>
      </c>
      <c r="K796" s="160"/>
      <c r="L796" s="165"/>
      <c r="M796" s="166"/>
      <c r="N796" s="167"/>
      <c r="O796" s="167"/>
      <c r="P796" s="168">
        <f>SUM(P797:P893)</f>
        <v>0</v>
      </c>
      <c r="Q796" s="167"/>
      <c r="R796" s="168">
        <f>SUM(R797:R893)</f>
        <v>0.55999650000000012</v>
      </c>
      <c r="S796" s="167"/>
      <c r="T796" s="169">
        <f>SUM(T797:T893)</f>
        <v>6.2307799999999993</v>
      </c>
      <c r="AR796" s="170" t="s">
        <v>84</v>
      </c>
      <c r="AT796" s="171" t="s">
        <v>75</v>
      </c>
      <c r="AU796" s="171" t="s">
        <v>84</v>
      </c>
      <c r="AY796" s="170" t="s">
        <v>148</v>
      </c>
      <c r="BK796" s="172">
        <f>SUM(BK797:BK893)</f>
        <v>0</v>
      </c>
    </row>
    <row r="797" spans="1:65" s="2" customFormat="1" ht="21.75" customHeight="1">
      <c r="A797" s="36"/>
      <c r="B797" s="37"/>
      <c r="C797" s="175" t="s">
        <v>861</v>
      </c>
      <c r="D797" s="175" t="s">
        <v>150</v>
      </c>
      <c r="E797" s="176" t="s">
        <v>862</v>
      </c>
      <c r="F797" s="177" t="s">
        <v>863</v>
      </c>
      <c r="G797" s="178" t="s">
        <v>153</v>
      </c>
      <c r="H797" s="179">
        <v>293.59500000000003</v>
      </c>
      <c r="I797" s="180"/>
      <c r="J797" s="181">
        <f>ROUND(I797*H797,2)</f>
        <v>0</v>
      </c>
      <c r="K797" s="177" t="s">
        <v>154</v>
      </c>
      <c r="L797" s="41"/>
      <c r="M797" s="182" t="s">
        <v>31</v>
      </c>
      <c r="N797" s="183" t="s">
        <v>47</v>
      </c>
      <c r="O797" s="66"/>
      <c r="P797" s="184">
        <f>O797*H797</f>
        <v>0</v>
      </c>
      <c r="Q797" s="184">
        <v>0</v>
      </c>
      <c r="R797" s="184">
        <f>Q797*H797</f>
        <v>0</v>
      </c>
      <c r="S797" s="184">
        <v>0</v>
      </c>
      <c r="T797" s="185">
        <f>S797*H797</f>
        <v>0</v>
      </c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R797" s="186" t="s">
        <v>155</v>
      </c>
      <c r="AT797" s="186" t="s">
        <v>150</v>
      </c>
      <c r="AU797" s="186" t="s">
        <v>86</v>
      </c>
      <c r="AY797" s="19" t="s">
        <v>148</v>
      </c>
      <c r="BE797" s="187">
        <f>IF(N797="základní",J797,0)</f>
        <v>0</v>
      </c>
      <c r="BF797" s="187">
        <f>IF(N797="snížená",J797,0)</f>
        <v>0</v>
      </c>
      <c r="BG797" s="187">
        <f>IF(N797="zákl. přenesená",J797,0)</f>
        <v>0</v>
      </c>
      <c r="BH797" s="187">
        <f>IF(N797="sníž. přenesená",J797,0)</f>
        <v>0</v>
      </c>
      <c r="BI797" s="187">
        <f>IF(N797="nulová",J797,0)</f>
        <v>0</v>
      </c>
      <c r="BJ797" s="19" t="s">
        <v>84</v>
      </c>
      <c r="BK797" s="187">
        <f>ROUND(I797*H797,2)</f>
        <v>0</v>
      </c>
      <c r="BL797" s="19" t="s">
        <v>155</v>
      </c>
      <c r="BM797" s="186" t="s">
        <v>864</v>
      </c>
    </row>
    <row r="798" spans="1:65" s="2" customFormat="1" ht="19.5">
      <c r="A798" s="36"/>
      <c r="B798" s="37"/>
      <c r="C798" s="38"/>
      <c r="D798" s="188" t="s">
        <v>157</v>
      </c>
      <c r="E798" s="38"/>
      <c r="F798" s="189" t="s">
        <v>865</v>
      </c>
      <c r="G798" s="38"/>
      <c r="H798" s="38"/>
      <c r="I798" s="190"/>
      <c r="J798" s="38"/>
      <c r="K798" s="38"/>
      <c r="L798" s="41"/>
      <c r="M798" s="191"/>
      <c r="N798" s="192"/>
      <c r="O798" s="66"/>
      <c r="P798" s="66"/>
      <c r="Q798" s="66"/>
      <c r="R798" s="66"/>
      <c r="S798" s="66"/>
      <c r="T798" s="67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T798" s="19" t="s">
        <v>157</v>
      </c>
      <c r="AU798" s="19" t="s">
        <v>86</v>
      </c>
    </row>
    <row r="799" spans="1:65" s="2" customFormat="1" ht="11.25">
      <c r="A799" s="36"/>
      <c r="B799" s="37"/>
      <c r="C799" s="38"/>
      <c r="D799" s="193" t="s">
        <v>159</v>
      </c>
      <c r="E799" s="38"/>
      <c r="F799" s="194" t="s">
        <v>866</v>
      </c>
      <c r="G799" s="38"/>
      <c r="H799" s="38"/>
      <c r="I799" s="190"/>
      <c r="J799" s="38"/>
      <c r="K799" s="38"/>
      <c r="L799" s="41"/>
      <c r="M799" s="191"/>
      <c r="N799" s="192"/>
      <c r="O799" s="66"/>
      <c r="P799" s="66"/>
      <c r="Q799" s="66"/>
      <c r="R799" s="66"/>
      <c r="S799" s="66"/>
      <c r="T799" s="67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T799" s="19" t="s">
        <v>159</v>
      </c>
      <c r="AU799" s="19" t="s">
        <v>86</v>
      </c>
    </row>
    <row r="800" spans="1:65" s="13" customFormat="1" ht="11.25">
      <c r="B800" s="195"/>
      <c r="C800" s="196"/>
      <c r="D800" s="188" t="s">
        <v>161</v>
      </c>
      <c r="E800" s="197" t="s">
        <v>31</v>
      </c>
      <c r="F800" s="198" t="s">
        <v>867</v>
      </c>
      <c r="G800" s="196"/>
      <c r="H800" s="199">
        <v>277.72500000000002</v>
      </c>
      <c r="I800" s="200"/>
      <c r="J800" s="196"/>
      <c r="K800" s="196"/>
      <c r="L800" s="201"/>
      <c r="M800" s="202"/>
      <c r="N800" s="203"/>
      <c r="O800" s="203"/>
      <c r="P800" s="203"/>
      <c r="Q800" s="203"/>
      <c r="R800" s="203"/>
      <c r="S800" s="203"/>
      <c r="T800" s="204"/>
      <c r="AT800" s="205" t="s">
        <v>161</v>
      </c>
      <c r="AU800" s="205" t="s">
        <v>86</v>
      </c>
      <c r="AV800" s="13" t="s">
        <v>86</v>
      </c>
      <c r="AW800" s="13" t="s">
        <v>37</v>
      </c>
      <c r="AX800" s="13" t="s">
        <v>76</v>
      </c>
      <c r="AY800" s="205" t="s">
        <v>148</v>
      </c>
    </row>
    <row r="801" spans="1:65" s="13" customFormat="1" ht="11.25">
      <c r="B801" s="195"/>
      <c r="C801" s="196"/>
      <c r="D801" s="188" t="s">
        <v>161</v>
      </c>
      <c r="E801" s="197" t="s">
        <v>31</v>
      </c>
      <c r="F801" s="198" t="s">
        <v>868</v>
      </c>
      <c r="G801" s="196"/>
      <c r="H801" s="199">
        <v>15.87</v>
      </c>
      <c r="I801" s="200"/>
      <c r="J801" s="196"/>
      <c r="K801" s="196"/>
      <c r="L801" s="201"/>
      <c r="M801" s="202"/>
      <c r="N801" s="203"/>
      <c r="O801" s="203"/>
      <c r="P801" s="203"/>
      <c r="Q801" s="203"/>
      <c r="R801" s="203"/>
      <c r="S801" s="203"/>
      <c r="T801" s="204"/>
      <c r="AT801" s="205" t="s">
        <v>161</v>
      </c>
      <c r="AU801" s="205" t="s">
        <v>86</v>
      </c>
      <c r="AV801" s="13" t="s">
        <v>86</v>
      </c>
      <c r="AW801" s="13" t="s">
        <v>37</v>
      </c>
      <c r="AX801" s="13" t="s">
        <v>76</v>
      </c>
      <c r="AY801" s="205" t="s">
        <v>148</v>
      </c>
    </row>
    <row r="802" spans="1:65" s="14" customFormat="1" ht="11.25">
      <c r="B802" s="206"/>
      <c r="C802" s="207"/>
      <c r="D802" s="188" t="s">
        <v>161</v>
      </c>
      <c r="E802" s="208" t="s">
        <v>31</v>
      </c>
      <c r="F802" s="209" t="s">
        <v>163</v>
      </c>
      <c r="G802" s="207"/>
      <c r="H802" s="210">
        <v>293.59500000000003</v>
      </c>
      <c r="I802" s="211"/>
      <c r="J802" s="207"/>
      <c r="K802" s="207"/>
      <c r="L802" s="212"/>
      <c r="M802" s="213"/>
      <c r="N802" s="214"/>
      <c r="O802" s="214"/>
      <c r="P802" s="214"/>
      <c r="Q802" s="214"/>
      <c r="R802" s="214"/>
      <c r="S802" s="214"/>
      <c r="T802" s="215"/>
      <c r="AT802" s="216" t="s">
        <v>161</v>
      </c>
      <c r="AU802" s="216" t="s">
        <v>86</v>
      </c>
      <c r="AV802" s="14" t="s">
        <v>155</v>
      </c>
      <c r="AW802" s="14" t="s">
        <v>37</v>
      </c>
      <c r="AX802" s="14" t="s">
        <v>84</v>
      </c>
      <c r="AY802" s="216" t="s">
        <v>148</v>
      </c>
    </row>
    <row r="803" spans="1:65" s="2" customFormat="1" ht="21.75" customHeight="1">
      <c r="A803" s="36"/>
      <c r="B803" s="37"/>
      <c r="C803" s="175" t="s">
        <v>869</v>
      </c>
      <c r="D803" s="175" t="s">
        <v>150</v>
      </c>
      <c r="E803" s="176" t="s">
        <v>870</v>
      </c>
      <c r="F803" s="177" t="s">
        <v>871</v>
      </c>
      <c r="G803" s="178" t="s">
        <v>153</v>
      </c>
      <c r="H803" s="179">
        <v>17615.7</v>
      </c>
      <c r="I803" s="180"/>
      <c r="J803" s="181">
        <f>ROUND(I803*H803,2)</f>
        <v>0</v>
      </c>
      <c r="K803" s="177" t="s">
        <v>154</v>
      </c>
      <c r="L803" s="41"/>
      <c r="M803" s="182" t="s">
        <v>31</v>
      </c>
      <c r="N803" s="183" t="s">
        <v>47</v>
      </c>
      <c r="O803" s="66"/>
      <c r="P803" s="184">
        <f>O803*H803</f>
        <v>0</v>
      </c>
      <c r="Q803" s="184">
        <v>0</v>
      </c>
      <c r="R803" s="184">
        <f>Q803*H803</f>
        <v>0</v>
      </c>
      <c r="S803" s="184">
        <v>0</v>
      </c>
      <c r="T803" s="185">
        <f>S803*H803</f>
        <v>0</v>
      </c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R803" s="186" t="s">
        <v>155</v>
      </c>
      <c r="AT803" s="186" t="s">
        <v>150</v>
      </c>
      <c r="AU803" s="186" t="s">
        <v>86</v>
      </c>
      <c r="AY803" s="19" t="s">
        <v>148</v>
      </c>
      <c r="BE803" s="187">
        <f>IF(N803="základní",J803,0)</f>
        <v>0</v>
      </c>
      <c r="BF803" s="187">
        <f>IF(N803="snížená",J803,0)</f>
        <v>0</v>
      </c>
      <c r="BG803" s="187">
        <f>IF(N803="zákl. přenesená",J803,0)</f>
        <v>0</v>
      </c>
      <c r="BH803" s="187">
        <f>IF(N803="sníž. přenesená",J803,0)</f>
        <v>0</v>
      </c>
      <c r="BI803" s="187">
        <f>IF(N803="nulová",J803,0)</f>
        <v>0</v>
      </c>
      <c r="BJ803" s="19" t="s">
        <v>84</v>
      </c>
      <c r="BK803" s="187">
        <f>ROUND(I803*H803,2)</f>
        <v>0</v>
      </c>
      <c r="BL803" s="19" t="s">
        <v>155</v>
      </c>
      <c r="BM803" s="186" t="s">
        <v>872</v>
      </c>
    </row>
    <row r="804" spans="1:65" s="2" customFormat="1" ht="19.5">
      <c r="A804" s="36"/>
      <c r="B804" s="37"/>
      <c r="C804" s="38"/>
      <c r="D804" s="188" t="s">
        <v>157</v>
      </c>
      <c r="E804" s="38"/>
      <c r="F804" s="189" t="s">
        <v>873</v>
      </c>
      <c r="G804" s="38"/>
      <c r="H804" s="38"/>
      <c r="I804" s="190"/>
      <c r="J804" s="38"/>
      <c r="K804" s="38"/>
      <c r="L804" s="41"/>
      <c r="M804" s="191"/>
      <c r="N804" s="192"/>
      <c r="O804" s="66"/>
      <c r="P804" s="66"/>
      <c r="Q804" s="66"/>
      <c r="R804" s="66"/>
      <c r="S804" s="66"/>
      <c r="T804" s="67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T804" s="19" t="s">
        <v>157</v>
      </c>
      <c r="AU804" s="19" t="s">
        <v>86</v>
      </c>
    </row>
    <row r="805" spans="1:65" s="2" customFormat="1" ht="11.25">
      <c r="A805" s="36"/>
      <c r="B805" s="37"/>
      <c r="C805" s="38"/>
      <c r="D805" s="193" t="s">
        <v>159</v>
      </c>
      <c r="E805" s="38"/>
      <c r="F805" s="194" t="s">
        <v>874</v>
      </c>
      <c r="G805" s="38"/>
      <c r="H805" s="38"/>
      <c r="I805" s="190"/>
      <c r="J805" s="38"/>
      <c r="K805" s="38"/>
      <c r="L805" s="41"/>
      <c r="M805" s="191"/>
      <c r="N805" s="192"/>
      <c r="O805" s="66"/>
      <c r="P805" s="66"/>
      <c r="Q805" s="66"/>
      <c r="R805" s="66"/>
      <c r="S805" s="66"/>
      <c r="T805" s="67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T805" s="19" t="s">
        <v>159</v>
      </c>
      <c r="AU805" s="19" t="s">
        <v>86</v>
      </c>
    </row>
    <row r="806" spans="1:65" s="13" customFormat="1" ht="11.25">
      <c r="B806" s="195"/>
      <c r="C806" s="196"/>
      <c r="D806" s="188" t="s">
        <v>161</v>
      </c>
      <c r="E806" s="197" t="s">
        <v>31</v>
      </c>
      <c r="F806" s="198" t="s">
        <v>875</v>
      </c>
      <c r="G806" s="196"/>
      <c r="H806" s="199">
        <v>17615.7</v>
      </c>
      <c r="I806" s="200"/>
      <c r="J806" s="196"/>
      <c r="K806" s="196"/>
      <c r="L806" s="201"/>
      <c r="M806" s="202"/>
      <c r="N806" s="203"/>
      <c r="O806" s="203"/>
      <c r="P806" s="203"/>
      <c r="Q806" s="203"/>
      <c r="R806" s="203"/>
      <c r="S806" s="203"/>
      <c r="T806" s="204"/>
      <c r="AT806" s="205" t="s">
        <v>161</v>
      </c>
      <c r="AU806" s="205" t="s">
        <v>86</v>
      </c>
      <c r="AV806" s="13" t="s">
        <v>86</v>
      </c>
      <c r="AW806" s="13" t="s">
        <v>37</v>
      </c>
      <c r="AX806" s="13" t="s">
        <v>76</v>
      </c>
      <c r="AY806" s="205" t="s">
        <v>148</v>
      </c>
    </row>
    <row r="807" spans="1:65" s="14" customFormat="1" ht="11.25">
      <c r="B807" s="206"/>
      <c r="C807" s="207"/>
      <c r="D807" s="188" t="s">
        <v>161</v>
      </c>
      <c r="E807" s="208" t="s">
        <v>31</v>
      </c>
      <c r="F807" s="209" t="s">
        <v>163</v>
      </c>
      <c r="G807" s="207"/>
      <c r="H807" s="210">
        <v>17615.7</v>
      </c>
      <c r="I807" s="211"/>
      <c r="J807" s="207"/>
      <c r="K807" s="207"/>
      <c r="L807" s="212"/>
      <c r="M807" s="213"/>
      <c r="N807" s="214"/>
      <c r="O807" s="214"/>
      <c r="P807" s="214"/>
      <c r="Q807" s="214"/>
      <c r="R807" s="214"/>
      <c r="S807" s="214"/>
      <c r="T807" s="215"/>
      <c r="AT807" s="216" t="s">
        <v>161</v>
      </c>
      <c r="AU807" s="216" t="s">
        <v>86</v>
      </c>
      <c r="AV807" s="14" t="s">
        <v>155</v>
      </c>
      <c r="AW807" s="14" t="s">
        <v>37</v>
      </c>
      <c r="AX807" s="14" t="s">
        <v>84</v>
      </c>
      <c r="AY807" s="216" t="s">
        <v>148</v>
      </c>
    </row>
    <row r="808" spans="1:65" s="2" customFormat="1" ht="21.75" customHeight="1">
      <c r="A808" s="36"/>
      <c r="B808" s="37"/>
      <c r="C808" s="175" t="s">
        <v>876</v>
      </c>
      <c r="D808" s="175" t="s">
        <v>150</v>
      </c>
      <c r="E808" s="176" t="s">
        <v>877</v>
      </c>
      <c r="F808" s="177" t="s">
        <v>878</v>
      </c>
      <c r="G808" s="178" t="s">
        <v>153</v>
      </c>
      <c r="H808" s="179">
        <v>293.59500000000003</v>
      </c>
      <c r="I808" s="180"/>
      <c r="J808" s="181">
        <f>ROUND(I808*H808,2)</f>
        <v>0</v>
      </c>
      <c r="K808" s="177" t="s">
        <v>154</v>
      </c>
      <c r="L808" s="41"/>
      <c r="M808" s="182" t="s">
        <v>31</v>
      </c>
      <c r="N808" s="183" t="s">
        <v>47</v>
      </c>
      <c r="O808" s="66"/>
      <c r="P808" s="184">
        <f>O808*H808</f>
        <v>0</v>
      </c>
      <c r="Q808" s="184">
        <v>0</v>
      </c>
      <c r="R808" s="184">
        <f>Q808*H808</f>
        <v>0</v>
      </c>
      <c r="S808" s="184">
        <v>0</v>
      </c>
      <c r="T808" s="185">
        <f>S808*H808</f>
        <v>0</v>
      </c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R808" s="186" t="s">
        <v>155</v>
      </c>
      <c r="AT808" s="186" t="s">
        <v>150</v>
      </c>
      <c r="AU808" s="186" t="s">
        <v>86</v>
      </c>
      <c r="AY808" s="19" t="s">
        <v>148</v>
      </c>
      <c r="BE808" s="187">
        <f>IF(N808="základní",J808,0)</f>
        <v>0</v>
      </c>
      <c r="BF808" s="187">
        <f>IF(N808="snížená",J808,0)</f>
        <v>0</v>
      </c>
      <c r="BG808" s="187">
        <f>IF(N808="zákl. přenesená",J808,0)</f>
        <v>0</v>
      </c>
      <c r="BH808" s="187">
        <f>IF(N808="sníž. přenesená",J808,0)</f>
        <v>0</v>
      </c>
      <c r="BI808" s="187">
        <f>IF(N808="nulová",J808,0)</f>
        <v>0</v>
      </c>
      <c r="BJ808" s="19" t="s">
        <v>84</v>
      </c>
      <c r="BK808" s="187">
        <f>ROUND(I808*H808,2)</f>
        <v>0</v>
      </c>
      <c r="BL808" s="19" t="s">
        <v>155</v>
      </c>
      <c r="BM808" s="186" t="s">
        <v>879</v>
      </c>
    </row>
    <row r="809" spans="1:65" s="2" customFormat="1" ht="19.5">
      <c r="A809" s="36"/>
      <c r="B809" s="37"/>
      <c r="C809" s="38"/>
      <c r="D809" s="188" t="s">
        <v>157</v>
      </c>
      <c r="E809" s="38"/>
      <c r="F809" s="189" t="s">
        <v>880</v>
      </c>
      <c r="G809" s="38"/>
      <c r="H809" s="38"/>
      <c r="I809" s="190"/>
      <c r="J809" s="38"/>
      <c r="K809" s="38"/>
      <c r="L809" s="41"/>
      <c r="M809" s="191"/>
      <c r="N809" s="192"/>
      <c r="O809" s="66"/>
      <c r="P809" s="66"/>
      <c r="Q809" s="66"/>
      <c r="R809" s="66"/>
      <c r="S809" s="66"/>
      <c r="T809" s="67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T809" s="19" t="s">
        <v>157</v>
      </c>
      <c r="AU809" s="19" t="s">
        <v>86</v>
      </c>
    </row>
    <row r="810" spans="1:65" s="2" customFormat="1" ht="11.25">
      <c r="A810" s="36"/>
      <c r="B810" s="37"/>
      <c r="C810" s="38"/>
      <c r="D810" s="193" t="s">
        <v>159</v>
      </c>
      <c r="E810" s="38"/>
      <c r="F810" s="194" t="s">
        <v>881</v>
      </c>
      <c r="G810" s="38"/>
      <c r="H810" s="38"/>
      <c r="I810" s="190"/>
      <c r="J810" s="38"/>
      <c r="K810" s="38"/>
      <c r="L810" s="41"/>
      <c r="M810" s="191"/>
      <c r="N810" s="192"/>
      <c r="O810" s="66"/>
      <c r="P810" s="66"/>
      <c r="Q810" s="66"/>
      <c r="R810" s="66"/>
      <c r="S810" s="66"/>
      <c r="T810" s="67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9" t="s">
        <v>159</v>
      </c>
      <c r="AU810" s="19" t="s">
        <v>86</v>
      </c>
    </row>
    <row r="811" spans="1:65" s="13" customFormat="1" ht="11.25">
      <c r="B811" s="195"/>
      <c r="C811" s="196"/>
      <c r="D811" s="188" t="s">
        <v>161</v>
      </c>
      <c r="E811" s="197" t="s">
        <v>31</v>
      </c>
      <c r="F811" s="198" t="s">
        <v>867</v>
      </c>
      <c r="G811" s="196"/>
      <c r="H811" s="199">
        <v>277.72500000000002</v>
      </c>
      <c r="I811" s="200"/>
      <c r="J811" s="196"/>
      <c r="K811" s="196"/>
      <c r="L811" s="201"/>
      <c r="M811" s="202"/>
      <c r="N811" s="203"/>
      <c r="O811" s="203"/>
      <c r="P811" s="203"/>
      <c r="Q811" s="203"/>
      <c r="R811" s="203"/>
      <c r="S811" s="203"/>
      <c r="T811" s="204"/>
      <c r="AT811" s="205" t="s">
        <v>161</v>
      </c>
      <c r="AU811" s="205" t="s">
        <v>86</v>
      </c>
      <c r="AV811" s="13" t="s">
        <v>86</v>
      </c>
      <c r="AW811" s="13" t="s">
        <v>37</v>
      </c>
      <c r="AX811" s="13" t="s">
        <v>76</v>
      </c>
      <c r="AY811" s="205" t="s">
        <v>148</v>
      </c>
    </row>
    <row r="812" spans="1:65" s="13" customFormat="1" ht="11.25">
      <c r="B812" s="195"/>
      <c r="C812" s="196"/>
      <c r="D812" s="188" t="s">
        <v>161</v>
      </c>
      <c r="E812" s="197" t="s">
        <v>31</v>
      </c>
      <c r="F812" s="198" t="s">
        <v>868</v>
      </c>
      <c r="G812" s="196"/>
      <c r="H812" s="199">
        <v>15.87</v>
      </c>
      <c r="I812" s="200"/>
      <c r="J812" s="196"/>
      <c r="K812" s="196"/>
      <c r="L812" s="201"/>
      <c r="M812" s="202"/>
      <c r="N812" s="203"/>
      <c r="O812" s="203"/>
      <c r="P812" s="203"/>
      <c r="Q812" s="203"/>
      <c r="R812" s="203"/>
      <c r="S812" s="203"/>
      <c r="T812" s="204"/>
      <c r="AT812" s="205" t="s">
        <v>161</v>
      </c>
      <c r="AU812" s="205" t="s">
        <v>86</v>
      </c>
      <c r="AV812" s="13" t="s">
        <v>86</v>
      </c>
      <c r="AW812" s="13" t="s">
        <v>37</v>
      </c>
      <c r="AX812" s="13" t="s">
        <v>76</v>
      </c>
      <c r="AY812" s="205" t="s">
        <v>148</v>
      </c>
    </row>
    <row r="813" spans="1:65" s="14" customFormat="1" ht="11.25">
      <c r="B813" s="206"/>
      <c r="C813" s="207"/>
      <c r="D813" s="188" t="s">
        <v>161</v>
      </c>
      <c r="E813" s="208" t="s">
        <v>31</v>
      </c>
      <c r="F813" s="209" t="s">
        <v>163</v>
      </c>
      <c r="G813" s="207"/>
      <c r="H813" s="210">
        <v>293.59500000000003</v>
      </c>
      <c r="I813" s="211"/>
      <c r="J813" s="207"/>
      <c r="K813" s="207"/>
      <c r="L813" s="212"/>
      <c r="M813" s="213"/>
      <c r="N813" s="214"/>
      <c r="O813" s="214"/>
      <c r="P813" s="214"/>
      <c r="Q813" s="214"/>
      <c r="R813" s="214"/>
      <c r="S813" s="214"/>
      <c r="T813" s="215"/>
      <c r="AT813" s="216" t="s">
        <v>161</v>
      </c>
      <c r="AU813" s="216" t="s">
        <v>86</v>
      </c>
      <c r="AV813" s="14" t="s">
        <v>155</v>
      </c>
      <c r="AW813" s="14" t="s">
        <v>37</v>
      </c>
      <c r="AX813" s="14" t="s">
        <v>84</v>
      </c>
      <c r="AY813" s="216" t="s">
        <v>148</v>
      </c>
    </row>
    <row r="814" spans="1:65" s="2" customFormat="1" ht="24.2" customHeight="1">
      <c r="A814" s="36"/>
      <c r="B814" s="37"/>
      <c r="C814" s="175" t="s">
        <v>882</v>
      </c>
      <c r="D814" s="175" t="s">
        <v>150</v>
      </c>
      <c r="E814" s="176" t="s">
        <v>883</v>
      </c>
      <c r="F814" s="177" t="s">
        <v>884</v>
      </c>
      <c r="G814" s="178" t="s">
        <v>424</v>
      </c>
      <c r="H814" s="179">
        <v>1</v>
      </c>
      <c r="I814" s="180"/>
      <c r="J814" s="181">
        <f>ROUND(I814*H814,2)</f>
        <v>0</v>
      </c>
      <c r="K814" s="177" t="s">
        <v>154</v>
      </c>
      <c r="L814" s="41"/>
      <c r="M814" s="182" t="s">
        <v>31</v>
      </c>
      <c r="N814" s="183" t="s">
        <v>47</v>
      </c>
      <c r="O814" s="66"/>
      <c r="P814" s="184">
        <f>O814*H814</f>
        <v>0</v>
      </c>
      <c r="Q814" s="184">
        <v>0</v>
      </c>
      <c r="R814" s="184">
        <f>Q814*H814</f>
        <v>0</v>
      </c>
      <c r="S814" s="184">
        <v>0</v>
      </c>
      <c r="T814" s="185">
        <f>S814*H814</f>
        <v>0</v>
      </c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R814" s="186" t="s">
        <v>155</v>
      </c>
      <c r="AT814" s="186" t="s">
        <v>150</v>
      </c>
      <c r="AU814" s="186" t="s">
        <v>86</v>
      </c>
      <c r="AY814" s="19" t="s">
        <v>148</v>
      </c>
      <c r="BE814" s="187">
        <f>IF(N814="základní",J814,0)</f>
        <v>0</v>
      </c>
      <c r="BF814" s="187">
        <f>IF(N814="snížená",J814,0)</f>
        <v>0</v>
      </c>
      <c r="BG814" s="187">
        <f>IF(N814="zákl. přenesená",J814,0)</f>
        <v>0</v>
      </c>
      <c r="BH814" s="187">
        <f>IF(N814="sníž. přenesená",J814,0)</f>
        <v>0</v>
      </c>
      <c r="BI814" s="187">
        <f>IF(N814="nulová",J814,0)</f>
        <v>0</v>
      </c>
      <c r="BJ814" s="19" t="s">
        <v>84</v>
      </c>
      <c r="BK814" s="187">
        <f>ROUND(I814*H814,2)</f>
        <v>0</v>
      </c>
      <c r="BL814" s="19" t="s">
        <v>155</v>
      </c>
      <c r="BM814" s="186" t="s">
        <v>885</v>
      </c>
    </row>
    <row r="815" spans="1:65" s="2" customFormat="1" ht="19.5">
      <c r="A815" s="36"/>
      <c r="B815" s="37"/>
      <c r="C815" s="38"/>
      <c r="D815" s="188" t="s">
        <v>157</v>
      </c>
      <c r="E815" s="38"/>
      <c r="F815" s="189" t="s">
        <v>886</v>
      </c>
      <c r="G815" s="38"/>
      <c r="H815" s="38"/>
      <c r="I815" s="190"/>
      <c r="J815" s="38"/>
      <c r="K815" s="38"/>
      <c r="L815" s="41"/>
      <c r="M815" s="191"/>
      <c r="N815" s="192"/>
      <c r="O815" s="66"/>
      <c r="P815" s="66"/>
      <c r="Q815" s="66"/>
      <c r="R815" s="66"/>
      <c r="S815" s="66"/>
      <c r="T815" s="67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T815" s="19" t="s">
        <v>157</v>
      </c>
      <c r="AU815" s="19" t="s">
        <v>86</v>
      </c>
    </row>
    <row r="816" spans="1:65" s="2" customFormat="1" ht="11.25">
      <c r="A816" s="36"/>
      <c r="B816" s="37"/>
      <c r="C816" s="38"/>
      <c r="D816" s="193" t="s">
        <v>159</v>
      </c>
      <c r="E816" s="38"/>
      <c r="F816" s="194" t="s">
        <v>887</v>
      </c>
      <c r="G816" s="38"/>
      <c r="H816" s="38"/>
      <c r="I816" s="190"/>
      <c r="J816" s="38"/>
      <c r="K816" s="38"/>
      <c r="L816" s="41"/>
      <c r="M816" s="191"/>
      <c r="N816" s="192"/>
      <c r="O816" s="66"/>
      <c r="P816" s="66"/>
      <c r="Q816" s="66"/>
      <c r="R816" s="66"/>
      <c r="S816" s="66"/>
      <c r="T816" s="67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T816" s="19" t="s">
        <v>159</v>
      </c>
      <c r="AU816" s="19" t="s">
        <v>86</v>
      </c>
    </row>
    <row r="817" spans="1:65" s="2" customFormat="1" ht="16.5" customHeight="1">
      <c r="A817" s="36"/>
      <c r="B817" s="37"/>
      <c r="C817" s="175" t="s">
        <v>888</v>
      </c>
      <c r="D817" s="175" t="s">
        <v>150</v>
      </c>
      <c r="E817" s="176" t="s">
        <v>889</v>
      </c>
      <c r="F817" s="177" t="s">
        <v>890</v>
      </c>
      <c r="G817" s="178" t="s">
        <v>153</v>
      </c>
      <c r="H817" s="179">
        <v>293.59500000000003</v>
      </c>
      <c r="I817" s="180"/>
      <c r="J817" s="181">
        <f>ROUND(I817*H817,2)</f>
        <v>0</v>
      </c>
      <c r="K817" s="177" t="s">
        <v>154</v>
      </c>
      <c r="L817" s="41"/>
      <c r="M817" s="182" t="s">
        <v>31</v>
      </c>
      <c r="N817" s="183" t="s">
        <v>47</v>
      </c>
      <c r="O817" s="66"/>
      <c r="P817" s="184">
        <f>O817*H817</f>
        <v>0</v>
      </c>
      <c r="Q817" s="184">
        <v>0</v>
      </c>
      <c r="R817" s="184">
        <f>Q817*H817</f>
        <v>0</v>
      </c>
      <c r="S817" s="184">
        <v>0</v>
      </c>
      <c r="T817" s="185">
        <f>S817*H817</f>
        <v>0</v>
      </c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R817" s="186" t="s">
        <v>155</v>
      </c>
      <c r="AT817" s="186" t="s">
        <v>150</v>
      </c>
      <c r="AU817" s="186" t="s">
        <v>86</v>
      </c>
      <c r="AY817" s="19" t="s">
        <v>148</v>
      </c>
      <c r="BE817" s="187">
        <f>IF(N817="základní",J817,0)</f>
        <v>0</v>
      </c>
      <c r="BF817" s="187">
        <f>IF(N817="snížená",J817,0)</f>
        <v>0</v>
      </c>
      <c r="BG817" s="187">
        <f>IF(N817="zákl. přenesená",J817,0)</f>
        <v>0</v>
      </c>
      <c r="BH817" s="187">
        <f>IF(N817="sníž. přenesená",J817,0)</f>
        <v>0</v>
      </c>
      <c r="BI817" s="187">
        <f>IF(N817="nulová",J817,0)</f>
        <v>0</v>
      </c>
      <c r="BJ817" s="19" t="s">
        <v>84</v>
      </c>
      <c r="BK817" s="187">
        <f>ROUND(I817*H817,2)</f>
        <v>0</v>
      </c>
      <c r="BL817" s="19" t="s">
        <v>155</v>
      </c>
      <c r="BM817" s="186" t="s">
        <v>891</v>
      </c>
    </row>
    <row r="818" spans="1:65" s="2" customFormat="1" ht="11.25">
      <c r="A818" s="36"/>
      <c r="B818" s="37"/>
      <c r="C818" s="38"/>
      <c r="D818" s="188" t="s">
        <v>157</v>
      </c>
      <c r="E818" s="38"/>
      <c r="F818" s="189" t="s">
        <v>892</v>
      </c>
      <c r="G818" s="38"/>
      <c r="H818" s="38"/>
      <c r="I818" s="190"/>
      <c r="J818" s="38"/>
      <c r="K818" s="38"/>
      <c r="L818" s="41"/>
      <c r="M818" s="191"/>
      <c r="N818" s="192"/>
      <c r="O818" s="66"/>
      <c r="P818" s="66"/>
      <c r="Q818" s="66"/>
      <c r="R818" s="66"/>
      <c r="S818" s="66"/>
      <c r="T818" s="67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T818" s="19" t="s">
        <v>157</v>
      </c>
      <c r="AU818" s="19" t="s">
        <v>86</v>
      </c>
    </row>
    <row r="819" spans="1:65" s="2" customFormat="1" ht="11.25">
      <c r="A819" s="36"/>
      <c r="B819" s="37"/>
      <c r="C819" s="38"/>
      <c r="D819" s="193" t="s">
        <v>159</v>
      </c>
      <c r="E819" s="38"/>
      <c r="F819" s="194" t="s">
        <v>893</v>
      </c>
      <c r="G819" s="38"/>
      <c r="H819" s="38"/>
      <c r="I819" s="190"/>
      <c r="J819" s="38"/>
      <c r="K819" s="38"/>
      <c r="L819" s="41"/>
      <c r="M819" s="191"/>
      <c r="N819" s="192"/>
      <c r="O819" s="66"/>
      <c r="P819" s="66"/>
      <c r="Q819" s="66"/>
      <c r="R819" s="66"/>
      <c r="S819" s="66"/>
      <c r="T819" s="67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T819" s="19" t="s">
        <v>159</v>
      </c>
      <c r="AU819" s="19" t="s">
        <v>86</v>
      </c>
    </row>
    <row r="820" spans="1:65" s="13" customFormat="1" ht="11.25">
      <c r="B820" s="195"/>
      <c r="C820" s="196"/>
      <c r="D820" s="188" t="s">
        <v>161</v>
      </c>
      <c r="E820" s="197" t="s">
        <v>31</v>
      </c>
      <c r="F820" s="198" t="s">
        <v>867</v>
      </c>
      <c r="G820" s="196"/>
      <c r="H820" s="199">
        <v>277.72500000000002</v>
      </c>
      <c r="I820" s="200"/>
      <c r="J820" s="196"/>
      <c r="K820" s="196"/>
      <c r="L820" s="201"/>
      <c r="M820" s="202"/>
      <c r="N820" s="203"/>
      <c r="O820" s="203"/>
      <c r="P820" s="203"/>
      <c r="Q820" s="203"/>
      <c r="R820" s="203"/>
      <c r="S820" s="203"/>
      <c r="T820" s="204"/>
      <c r="AT820" s="205" t="s">
        <v>161</v>
      </c>
      <c r="AU820" s="205" t="s">
        <v>86</v>
      </c>
      <c r="AV820" s="13" t="s">
        <v>86</v>
      </c>
      <c r="AW820" s="13" t="s">
        <v>37</v>
      </c>
      <c r="AX820" s="13" t="s">
        <v>76</v>
      </c>
      <c r="AY820" s="205" t="s">
        <v>148</v>
      </c>
    </row>
    <row r="821" spans="1:65" s="13" customFormat="1" ht="11.25">
      <c r="B821" s="195"/>
      <c r="C821" s="196"/>
      <c r="D821" s="188" t="s">
        <v>161</v>
      </c>
      <c r="E821" s="197" t="s">
        <v>31</v>
      </c>
      <c r="F821" s="198" t="s">
        <v>868</v>
      </c>
      <c r="G821" s="196"/>
      <c r="H821" s="199">
        <v>15.87</v>
      </c>
      <c r="I821" s="200"/>
      <c r="J821" s="196"/>
      <c r="K821" s="196"/>
      <c r="L821" s="201"/>
      <c r="M821" s="202"/>
      <c r="N821" s="203"/>
      <c r="O821" s="203"/>
      <c r="P821" s="203"/>
      <c r="Q821" s="203"/>
      <c r="R821" s="203"/>
      <c r="S821" s="203"/>
      <c r="T821" s="204"/>
      <c r="AT821" s="205" t="s">
        <v>161</v>
      </c>
      <c r="AU821" s="205" t="s">
        <v>86</v>
      </c>
      <c r="AV821" s="13" t="s">
        <v>86</v>
      </c>
      <c r="AW821" s="13" t="s">
        <v>37</v>
      </c>
      <c r="AX821" s="13" t="s">
        <v>76</v>
      </c>
      <c r="AY821" s="205" t="s">
        <v>148</v>
      </c>
    </row>
    <row r="822" spans="1:65" s="14" customFormat="1" ht="11.25">
      <c r="B822" s="206"/>
      <c r="C822" s="207"/>
      <c r="D822" s="188" t="s">
        <v>161</v>
      </c>
      <c r="E822" s="208" t="s">
        <v>31</v>
      </c>
      <c r="F822" s="209" t="s">
        <v>163</v>
      </c>
      <c r="G822" s="207"/>
      <c r="H822" s="210">
        <v>293.59500000000003</v>
      </c>
      <c r="I822" s="211"/>
      <c r="J822" s="207"/>
      <c r="K822" s="207"/>
      <c r="L822" s="212"/>
      <c r="M822" s="213"/>
      <c r="N822" s="214"/>
      <c r="O822" s="214"/>
      <c r="P822" s="214"/>
      <c r="Q822" s="214"/>
      <c r="R822" s="214"/>
      <c r="S822" s="214"/>
      <c r="T822" s="215"/>
      <c r="AT822" s="216" t="s">
        <v>161</v>
      </c>
      <c r="AU822" s="216" t="s">
        <v>86</v>
      </c>
      <c r="AV822" s="14" t="s">
        <v>155</v>
      </c>
      <c r="AW822" s="14" t="s">
        <v>37</v>
      </c>
      <c r="AX822" s="14" t="s">
        <v>84</v>
      </c>
      <c r="AY822" s="216" t="s">
        <v>148</v>
      </c>
    </row>
    <row r="823" spans="1:65" s="2" customFormat="1" ht="16.5" customHeight="1">
      <c r="A823" s="36"/>
      <c r="B823" s="37"/>
      <c r="C823" s="175" t="s">
        <v>894</v>
      </c>
      <c r="D823" s="175" t="s">
        <v>150</v>
      </c>
      <c r="E823" s="176" t="s">
        <v>895</v>
      </c>
      <c r="F823" s="177" t="s">
        <v>896</v>
      </c>
      <c r="G823" s="178" t="s">
        <v>153</v>
      </c>
      <c r="H823" s="179">
        <v>17615.7</v>
      </c>
      <c r="I823" s="180"/>
      <c r="J823" s="181">
        <f>ROUND(I823*H823,2)</f>
        <v>0</v>
      </c>
      <c r="K823" s="177" t="s">
        <v>154</v>
      </c>
      <c r="L823" s="41"/>
      <c r="M823" s="182" t="s">
        <v>31</v>
      </c>
      <c r="N823" s="183" t="s">
        <v>47</v>
      </c>
      <c r="O823" s="66"/>
      <c r="P823" s="184">
        <f>O823*H823</f>
        <v>0</v>
      </c>
      <c r="Q823" s="184">
        <v>0</v>
      </c>
      <c r="R823" s="184">
        <f>Q823*H823</f>
        <v>0</v>
      </c>
      <c r="S823" s="184">
        <v>0</v>
      </c>
      <c r="T823" s="185">
        <f>S823*H823</f>
        <v>0</v>
      </c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R823" s="186" t="s">
        <v>155</v>
      </c>
      <c r="AT823" s="186" t="s">
        <v>150</v>
      </c>
      <c r="AU823" s="186" t="s">
        <v>86</v>
      </c>
      <c r="AY823" s="19" t="s">
        <v>148</v>
      </c>
      <c r="BE823" s="187">
        <f>IF(N823="základní",J823,0)</f>
        <v>0</v>
      </c>
      <c r="BF823" s="187">
        <f>IF(N823="snížená",J823,0)</f>
        <v>0</v>
      </c>
      <c r="BG823" s="187">
        <f>IF(N823="zákl. přenesená",J823,0)</f>
        <v>0</v>
      </c>
      <c r="BH823" s="187">
        <f>IF(N823="sníž. přenesená",J823,0)</f>
        <v>0</v>
      </c>
      <c r="BI823" s="187">
        <f>IF(N823="nulová",J823,0)</f>
        <v>0</v>
      </c>
      <c r="BJ823" s="19" t="s">
        <v>84</v>
      </c>
      <c r="BK823" s="187">
        <f>ROUND(I823*H823,2)</f>
        <v>0</v>
      </c>
      <c r="BL823" s="19" t="s">
        <v>155</v>
      </c>
      <c r="BM823" s="186" t="s">
        <v>897</v>
      </c>
    </row>
    <row r="824" spans="1:65" s="2" customFormat="1" ht="11.25">
      <c r="A824" s="36"/>
      <c r="B824" s="37"/>
      <c r="C824" s="38"/>
      <c r="D824" s="188" t="s">
        <v>157</v>
      </c>
      <c r="E824" s="38"/>
      <c r="F824" s="189" t="s">
        <v>898</v>
      </c>
      <c r="G824" s="38"/>
      <c r="H824" s="38"/>
      <c r="I824" s="190"/>
      <c r="J824" s="38"/>
      <c r="K824" s="38"/>
      <c r="L824" s="41"/>
      <c r="M824" s="191"/>
      <c r="N824" s="192"/>
      <c r="O824" s="66"/>
      <c r="P824" s="66"/>
      <c r="Q824" s="66"/>
      <c r="R824" s="66"/>
      <c r="S824" s="66"/>
      <c r="T824" s="67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T824" s="19" t="s">
        <v>157</v>
      </c>
      <c r="AU824" s="19" t="s">
        <v>86</v>
      </c>
    </row>
    <row r="825" spans="1:65" s="2" customFormat="1" ht="11.25">
      <c r="A825" s="36"/>
      <c r="B825" s="37"/>
      <c r="C825" s="38"/>
      <c r="D825" s="193" t="s">
        <v>159</v>
      </c>
      <c r="E825" s="38"/>
      <c r="F825" s="194" t="s">
        <v>899</v>
      </c>
      <c r="G825" s="38"/>
      <c r="H825" s="38"/>
      <c r="I825" s="190"/>
      <c r="J825" s="38"/>
      <c r="K825" s="38"/>
      <c r="L825" s="41"/>
      <c r="M825" s="191"/>
      <c r="N825" s="192"/>
      <c r="O825" s="66"/>
      <c r="P825" s="66"/>
      <c r="Q825" s="66"/>
      <c r="R825" s="66"/>
      <c r="S825" s="66"/>
      <c r="T825" s="67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T825" s="19" t="s">
        <v>159</v>
      </c>
      <c r="AU825" s="19" t="s">
        <v>86</v>
      </c>
    </row>
    <row r="826" spans="1:65" s="13" customFormat="1" ht="11.25">
      <c r="B826" s="195"/>
      <c r="C826" s="196"/>
      <c r="D826" s="188" t="s">
        <v>161</v>
      </c>
      <c r="E826" s="197" t="s">
        <v>31</v>
      </c>
      <c r="F826" s="198" t="s">
        <v>875</v>
      </c>
      <c r="G826" s="196"/>
      <c r="H826" s="199">
        <v>17615.7</v>
      </c>
      <c r="I826" s="200"/>
      <c r="J826" s="196"/>
      <c r="K826" s="196"/>
      <c r="L826" s="201"/>
      <c r="M826" s="202"/>
      <c r="N826" s="203"/>
      <c r="O826" s="203"/>
      <c r="P826" s="203"/>
      <c r="Q826" s="203"/>
      <c r="R826" s="203"/>
      <c r="S826" s="203"/>
      <c r="T826" s="204"/>
      <c r="AT826" s="205" t="s">
        <v>161</v>
      </c>
      <c r="AU826" s="205" t="s">
        <v>86</v>
      </c>
      <c r="AV826" s="13" t="s">
        <v>86</v>
      </c>
      <c r="AW826" s="13" t="s">
        <v>37</v>
      </c>
      <c r="AX826" s="13" t="s">
        <v>76</v>
      </c>
      <c r="AY826" s="205" t="s">
        <v>148</v>
      </c>
    </row>
    <row r="827" spans="1:65" s="14" customFormat="1" ht="11.25">
      <c r="B827" s="206"/>
      <c r="C827" s="207"/>
      <c r="D827" s="188" t="s">
        <v>161</v>
      </c>
      <c r="E827" s="208" t="s">
        <v>31</v>
      </c>
      <c r="F827" s="209" t="s">
        <v>163</v>
      </c>
      <c r="G827" s="207"/>
      <c r="H827" s="210">
        <v>17615.7</v>
      </c>
      <c r="I827" s="211"/>
      <c r="J827" s="207"/>
      <c r="K827" s="207"/>
      <c r="L827" s="212"/>
      <c r="M827" s="213"/>
      <c r="N827" s="214"/>
      <c r="O827" s="214"/>
      <c r="P827" s="214"/>
      <c r="Q827" s="214"/>
      <c r="R827" s="214"/>
      <c r="S827" s="214"/>
      <c r="T827" s="215"/>
      <c r="AT827" s="216" t="s">
        <v>161</v>
      </c>
      <c r="AU827" s="216" t="s">
        <v>86</v>
      </c>
      <c r="AV827" s="14" t="s">
        <v>155</v>
      </c>
      <c r="AW827" s="14" t="s">
        <v>37</v>
      </c>
      <c r="AX827" s="14" t="s">
        <v>84</v>
      </c>
      <c r="AY827" s="216" t="s">
        <v>148</v>
      </c>
    </row>
    <row r="828" spans="1:65" s="2" customFormat="1" ht="16.5" customHeight="1">
      <c r="A828" s="36"/>
      <c r="B828" s="37"/>
      <c r="C828" s="175" t="s">
        <v>900</v>
      </c>
      <c r="D828" s="175" t="s">
        <v>150</v>
      </c>
      <c r="E828" s="176" t="s">
        <v>901</v>
      </c>
      <c r="F828" s="177" t="s">
        <v>902</v>
      </c>
      <c r="G828" s="178" t="s">
        <v>153</v>
      </c>
      <c r="H828" s="179">
        <v>293.59500000000003</v>
      </c>
      <c r="I828" s="180"/>
      <c r="J828" s="181">
        <f>ROUND(I828*H828,2)</f>
        <v>0</v>
      </c>
      <c r="K828" s="177" t="s">
        <v>154</v>
      </c>
      <c r="L828" s="41"/>
      <c r="M828" s="182" t="s">
        <v>31</v>
      </c>
      <c r="N828" s="183" t="s">
        <v>47</v>
      </c>
      <c r="O828" s="66"/>
      <c r="P828" s="184">
        <f>O828*H828</f>
        <v>0</v>
      </c>
      <c r="Q828" s="184">
        <v>0</v>
      </c>
      <c r="R828" s="184">
        <f>Q828*H828</f>
        <v>0</v>
      </c>
      <c r="S828" s="184">
        <v>0</v>
      </c>
      <c r="T828" s="185">
        <f>S828*H828</f>
        <v>0</v>
      </c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R828" s="186" t="s">
        <v>155</v>
      </c>
      <c r="AT828" s="186" t="s">
        <v>150</v>
      </c>
      <c r="AU828" s="186" t="s">
        <v>86</v>
      </c>
      <c r="AY828" s="19" t="s">
        <v>148</v>
      </c>
      <c r="BE828" s="187">
        <f>IF(N828="základní",J828,0)</f>
        <v>0</v>
      </c>
      <c r="BF828" s="187">
        <f>IF(N828="snížená",J828,0)</f>
        <v>0</v>
      </c>
      <c r="BG828" s="187">
        <f>IF(N828="zákl. přenesená",J828,0)</f>
        <v>0</v>
      </c>
      <c r="BH828" s="187">
        <f>IF(N828="sníž. přenesená",J828,0)</f>
        <v>0</v>
      </c>
      <c r="BI828" s="187">
        <f>IF(N828="nulová",J828,0)</f>
        <v>0</v>
      </c>
      <c r="BJ828" s="19" t="s">
        <v>84</v>
      </c>
      <c r="BK828" s="187">
        <f>ROUND(I828*H828,2)</f>
        <v>0</v>
      </c>
      <c r="BL828" s="19" t="s">
        <v>155</v>
      </c>
      <c r="BM828" s="186" t="s">
        <v>903</v>
      </c>
    </row>
    <row r="829" spans="1:65" s="2" customFormat="1" ht="11.25">
      <c r="A829" s="36"/>
      <c r="B829" s="37"/>
      <c r="C829" s="38"/>
      <c r="D829" s="188" t="s">
        <v>157</v>
      </c>
      <c r="E829" s="38"/>
      <c r="F829" s="189" t="s">
        <v>904</v>
      </c>
      <c r="G829" s="38"/>
      <c r="H829" s="38"/>
      <c r="I829" s="190"/>
      <c r="J829" s="38"/>
      <c r="K829" s="38"/>
      <c r="L829" s="41"/>
      <c r="M829" s="191"/>
      <c r="N829" s="192"/>
      <c r="O829" s="66"/>
      <c r="P829" s="66"/>
      <c r="Q829" s="66"/>
      <c r="R829" s="66"/>
      <c r="S829" s="66"/>
      <c r="T829" s="67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T829" s="19" t="s">
        <v>157</v>
      </c>
      <c r="AU829" s="19" t="s">
        <v>86</v>
      </c>
    </row>
    <row r="830" spans="1:65" s="2" customFormat="1" ht="11.25">
      <c r="A830" s="36"/>
      <c r="B830" s="37"/>
      <c r="C830" s="38"/>
      <c r="D830" s="193" t="s">
        <v>159</v>
      </c>
      <c r="E830" s="38"/>
      <c r="F830" s="194" t="s">
        <v>905</v>
      </c>
      <c r="G830" s="38"/>
      <c r="H830" s="38"/>
      <c r="I830" s="190"/>
      <c r="J830" s="38"/>
      <c r="K830" s="38"/>
      <c r="L830" s="41"/>
      <c r="M830" s="191"/>
      <c r="N830" s="192"/>
      <c r="O830" s="66"/>
      <c r="P830" s="66"/>
      <c r="Q830" s="66"/>
      <c r="R830" s="66"/>
      <c r="S830" s="66"/>
      <c r="T830" s="67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T830" s="19" t="s">
        <v>159</v>
      </c>
      <c r="AU830" s="19" t="s">
        <v>86</v>
      </c>
    </row>
    <row r="831" spans="1:65" s="13" customFormat="1" ht="11.25">
      <c r="B831" s="195"/>
      <c r="C831" s="196"/>
      <c r="D831" s="188" t="s">
        <v>161</v>
      </c>
      <c r="E831" s="197" t="s">
        <v>31</v>
      </c>
      <c r="F831" s="198" t="s">
        <v>867</v>
      </c>
      <c r="G831" s="196"/>
      <c r="H831" s="199">
        <v>277.72500000000002</v>
      </c>
      <c r="I831" s="200"/>
      <c r="J831" s="196"/>
      <c r="K831" s="196"/>
      <c r="L831" s="201"/>
      <c r="M831" s="202"/>
      <c r="N831" s="203"/>
      <c r="O831" s="203"/>
      <c r="P831" s="203"/>
      <c r="Q831" s="203"/>
      <c r="R831" s="203"/>
      <c r="S831" s="203"/>
      <c r="T831" s="204"/>
      <c r="AT831" s="205" t="s">
        <v>161</v>
      </c>
      <c r="AU831" s="205" t="s">
        <v>86</v>
      </c>
      <c r="AV831" s="13" t="s">
        <v>86</v>
      </c>
      <c r="AW831" s="13" t="s">
        <v>37</v>
      </c>
      <c r="AX831" s="13" t="s">
        <v>76</v>
      </c>
      <c r="AY831" s="205" t="s">
        <v>148</v>
      </c>
    </row>
    <row r="832" spans="1:65" s="13" customFormat="1" ht="11.25">
      <c r="B832" s="195"/>
      <c r="C832" s="196"/>
      <c r="D832" s="188" t="s">
        <v>161</v>
      </c>
      <c r="E832" s="197" t="s">
        <v>31</v>
      </c>
      <c r="F832" s="198" t="s">
        <v>868</v>
      </c>
      <c r="G832" s="196"/>
      <c r="H832" s="199">
        <v>15.87</v>
      </c>
      <c r="I832" s="200"/>
      <c r="J832" s="196"/>
      <c r="K832" s="196"/>
      <c r="L832" s="201"/>
      <c r="M832" s="202"/>
      <c r="N832" s="203"/>
      <c r="O832" s="203"/>
      <c r="P832" s="203"/>
      <c r="Q832" s="203"/>
      <c r="R832" s="203"/>
      <c r="S832" s="203"/>
      <c r="T832" s="204"/>
      <c r="AT832" s="205" t="s">
        <v>161</v>
      </c>
      <c r="AU832" s="205" t="s">
        <v>86</v>
      </c>
      <c r="AV832" s="13" t="s">
        <v>86</v>
      </c>
      <c r="AW832" s="13" t="s">
        <v>37</v>
      </c>
      <c r="AX832" s="13" t="s">
        <v>76</v>
      </c>
      <c r="AY832" s="205" t="s">
        <v>148</v>
      </c>
    </row>
    <row r="833" spans="1:65" s="14" customFormat="1" ht="11.25">
      <c r="B833" s="206"/>
      <c r="C833" s="207"/>
      <c r="D833" s="188" t="s">
        <v>161</v>
      </c>
      <c r="E833" s="208" t="s">
        <v>31</v>
      </c>
      <c r="F833" s="209" t="s">
        <v>163</v>
      </c>
      <c r="G833" s="207"/>
      <c r="H833" s="210">
        <v>293.59500000000003</v>
      </c>
      <c r="I833" s="211"/>
      <c r="J833" s="207"/>
      <c r="K833" s="207"/>
      <c r="L833" s="212"/>
      <c r="M833" s="213"/>
      <c r="N833" s="214"/>
      <c r="O833" s="214"/>
      <c r="P833" s="214"/>
      <c r="Q833" s="214"/>
      <c r="R833" s="214"/>
      <c r="S833" s="214"/>
      <c r="T833" s="215"/>
      <c r="AT833" s="216" t="s">
        <v>161</v>
      </c>
      <c r="AU833" s="216" t="s">
        <v>86</v>
      </c>
      <c r="AV833" s="14" t="s">
        <v>155</v>
      </c>
      <c r="AW833" s="14" t="s">
        <v>37</v>
      </c>
      <c r="AX833" s="14" t="s">
        <v>84</v>
      </c>
      <c r="AY833" s="216" t="s">
        <v>148</v>
      </c>
    </row>
    <row r="834" spans="1:65" s="2" customFormat="1" ht="16.5" customHeight="1">
      <c r="A834" s="36"/>
      <c r="B834" s="37"/>
      <c r="C834" s="175" t="s">
        <v>906</v>
      </c>
      <c r="D834" s="175" t="s">
        <v>150</v>
      </c>
      <c r="E834" s="176" t="s">
        <v>907</v>
      </c>
      <c r="F834" s="177" t="s">
        <v>908</v>
      </c>
      <c r="G834" s="178" t="s">
        <v>153</v>
      </c>
      <c r="H834" s="179">
        <v>111.09</v>
      </c>
      <c r="I834" s="180"/>
      <c r="J834" s="181">
        <f>ROUND(I834*H834,2)</f>
        <v>0</v>
      </c>
      <c r="K834" s="177" t="s">
        <v>154</v>
      </c>
      <c r="L834" s="41"/>
      <c r="M834" s="182" t="s">
        <v>31</v>
      </c>
      <c r="N834" s="183" t="s">
        <v>47</v>
      </c>
      <c r="O834" s="66"/>
      <c r="P834" s="184">
        <f>O834*H834</f>
        <v>0</v>
      </c>
      <c r="Q834" s="184">
        <v>4.0000000000000003E-5</v>
      </c>
      <c r="R834" s="184">
        <f>Q834*H834</f>
        <v>4.4436000000000007E-3</v>
      </c>
      <c r="S834" s="184">
        <v>0</v>
      </c>
      <c r="T834" s="185">
        <f>S834*H834</f>
        <v>0</v>
      </c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R834" s="186" t="s">
        <v>155</v>
      </c>
      <c r="AT834" s="186" t="s">
        <v>150</v>
      </c>
      <c r="AU834" s="186" t="s">
        <v>86</v>
      </c>
      <c r="AY834" s="19" t="s">
        <v>148</v>
      </c>
      <c r="BE834" s="187">
        <f>IF(N834="základní",J834,0)</f>
        <v>0</v>
      </c>
      <c r="BF834" s="187">
        <f>IF(N834="snížená",J834,0)</f>
        <v>0</v>
      </c>
      <c r="BG834" s="187">
        <f>IF(N834="zákl. přenesená",J834,0)</f>
        <v>0</v>
      </c>
      <c r="BH834" s="187">
        <f>IF(N834="sníž. přenesená",J834,0)</f>
        <v>0</v>
      </c>
      <c r="BI834" s="187">
        <f>IF(N834="nulová",J834,0)</f>
        <v>0</v>
      </c>
      <c r="BJ834" s="19" t="s">
        <v>84</v>
      </c>
      <c r="BK834" s="187">
        <f>ROUND(I834*H834,2)</f>
        <v>0</v>
      </c>
      <c r="BL834" s="19" t="s">
        <v>155</v>
      </c>
      <c r="BM834" s="186" t="s">
        <v>909</v>
      </c>
    </row>
    <row r="835" spans="1:65" s="2" customFormat="1" ht="11.25">
      <c r="A835" s="36"/>
      <c r="B835" s="37"/>
      <c r="C835" s="38"/>
      <c r="D835" s="188" t="s">
        <v>157</v>
      </c>
      <c r="E835" s="38"/>
      <c r="F835" s="189" t="s">
        <v>910</v>
      </c>
      <c r="G835" s="38"/>
      <c r="H835" s="38"/>
      <c r="I835" s="190"/>
      <c r="J835" s="38"/>
      <c r="K835" s="38"/>
      <c r="L835" s="41"/>
      <c r="M835" s="191"/>
      <c r="N835" s="192"/>
      <c r="O835" s="66"/>
      <c r="P835" s="66"/>
      <c r="Q835" s="66"/>
      <c r="R835" s="66"/>
      <c r="S835" s="66"/>
      <c r="T835" s="67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T835" s="19" t="s">
        <v>157</v>
      </c>
      <c r="AU835" s="19" t="s">
        <v>86</v>
      </c>
    </row>
    <row r="836" spans="1:65" s="2" customFormat="1" ht="11.25">
      <c r="A836" s="36"/>
      <c r="B836" s="37"/>
      <c r="C836" s="38"/>
      <c r="D836" s="193" t="s">
        <v>159</v>
      </c>
      <c r="E836" s="38"/>
      <c r="F836" s="194" t="s">
        <v>911</v>
      </c>
      <c r="G836" s="38"/>
      <c r="H836" s="38"/>
      <c r="I836" s="190"/>
      <c r="J836" s="38"/>
      <c r="K836" s="38"/>
      <c r="L836" s="41"/>
      <c r="M836" s="191"/>
      <c r="N836" s="192"/>
      <c r="O836" s="66"/>
      <c r="P836" s="66"/>
      <c r="Q836" s="66"/>
      <c r="R836" s="66"/>
      <c r="S836" s="66"/>
      <c r="T836" s="67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T836" s="19" t="s">
        <v>159</v>
      </c>
      <c r="AU836" s="19" t="s">
        <v>86</v>
      </c>
    </row>
    <row r="837" spans="1:65" s="15" customFormat="1" ht="11.25">
      <c r="B837" s="217"/>
      <c r="C837" s="218"/>
      <c r="D837" s="188" t="s">
        <v>161</v>
      </c>
      <c r="E837" s="219" t="s">
        <v>31</v>
      </c>
      <c r="F837" s="220" t="s">
        <v>756</v>
      </c>
      <c r="G837" s="218"/>
      <c r="H837" s="219" t="s">
        <v>31</v>
      </c>
      <c r="I837" s="221"/>
      <c r="J837" s="218"/>
      <c r="K837" s="218"/>
      <c r="L837" s="222"/>
      <c r="M837" s="223"/>
      <c r="N837" s="224"/>
      <c r="O837" s="224"/>
      <c r="P837" s="224"/>
      <c r="Q837" s="224"/>
      <c r="R837" s="224"/>
      <c r="S837" s="224"/>
      <c r="T837" s="225"/>
      <c r="AT837" s="226" t="s">
        <v>161</v>
      </c>
      <c r="AU837" s="226" t="s">
        <v>86</v>
      </c>
      <c r="AV837" s="15" t="s">
        <v>84</v>
      </c>
      <c r="AW837" s="15" t="s">
        <v>37</v>
      </c>
      <c r="AX837" s="15" t="s">
        <v>76</v>
      </c>
      <c r="AY837" s="226" t="s">
        <v>148</v>
      </c>
    </row>
    <row r="838" spans="1:65" s="13" customFormat="1" ht="11.25">
      <c r="B838" s="195"/>
      <c r="C838" s="196"/>
      <c r="D838" s="188" t="s">
        <v>161</v>
      </c>
      <c r="E838" s="197" t="s">
        <v>31</v>
      </c>
      <c r="F838" s="198" t="s">
        <v>799</v>
      </c>
      <c r="G838" s="196"/>
      <c r="H838" s="199">
        <v>75.36</v>
      </c>
      <c r="I838" s="200"/>
      <c r="J838" s="196"/>
      <c r="K838" s="196"/>
      <c r="L838" s="201"/>
      <c r="M838" s="202"/>
      <c r="N838" s="203"/>
      <c r="O838" s="203"/>
      <c r="P838" s="203"/>
      <c r="Q838" s="203"/>
      <c r="R838" s="203"/>
      <c r="S838" s="203"/>
      <c r="T838" s="204"/>
      <c r="AT838" s="205" t="s">
        <v>161</v>
      </c>
      <c r="AU838" s="205" t="s">
        <v>86</v>
      </c>
      <c r="AV838" s="13" t="s">
        <v>86</v>
      </c>
      <c r="AW838" s="13" t="s">
        <v>37</v>
      </c>
      <c r="AX838" s="13" t="s">
        <v>76</v>
      </c>
      <c r="AY838" s="205" t="s">
        <v>148</v>
      </c>
    </row>
    <row r="839" spans="1:65" s="15" customFormat="1" ht="11.25">
      <c r="B839" s="217"/>
      <c r="C839" s="218"/>
      <c r="D839" s="188" t="s">
        <v>161</v>
      </c>
      <c r="E839" s="219" t="s">
        <v>31</v>
      </c>
      <c r="F839" s="220" t="s">
        <v>758</v>
      </c>
      <c r="G839" s="218"/>
      <c r="H839" s="219" t="s">
        <v>31</v>
      </c>
      <c r="I839" s="221"/>
      <c r="J839" s="218"/>
      <c r="K839" s="218"/>
      <c r="L839" s="222"/>
      <c r="M839" s="223"/>
      <c r="N839" s="224"/>
      <c r="O839" s="224"/>
      <c r="P839" s="224"/>
      <c r="Q839" s="224"/>
      <c r="R839" s="224"/>
      <c r="S839" s="224"/>
      <c r="T839" s="225"/>
      <c r="AT839" s="226" t="s">
        <v>161</v>
      </c>
      <c r="AU839" s="226" t="s">
        <v>86</v>
      </c>
      <c r="AV839" s="15" t="s">
        <v>84</v>
      </c>
      <c r="AW839" s="15" t="s">
        <v>37</v>
      </c>
      <c r="AX839" s="15" t="s">
        <v>76</v>
      </c>
      <c r="AY839" s="226" t="s">
        <v>148</v>
      </c>
    </row>
    <row r="840" spans="1:65" s="13" customFormat="1" ht="11.25">
      <c r="B840" s="195"/>
      <c r="C840" s="196"/>
      <c r="D840" s="188" t="s">
        <v>161</v>
      </c>
      <c r="E840" s="197" t="s">
        <v>31</v>
      </c>
      <c r="F840" s="198" t="s">
        <v>800</v>
      </c>
      <c r="G840" s="196"/>
      <c r="H840" s="199">
        <v>14.68</v>
      </c>
      <c r="I840" s="200"/>
      <c r="J840" s="196"/>
      <c r="K840" s="196"/>
      <c r="L840" s="201"/>
      <c r="M840" s="202"/>
      <c r="N840" s="203"/>
      <c r="O840" s="203"/>
      <c r="P840" s="203"/>
      <c r="Q840" s="203"/>
      <c r="R840" s="203"/>
      <c r="S840" s="203"/>
      <c r="T840" s="204"/>
      <c r="AT840" s="205" t="s">
        <v>161</v>
      </c>
      <c r="AU840" s="205" t="s">
        <v>86</v>
      </c>
      <c r="AV840" s="13" t="s">
        <v>86</v>
      </c>
      <c r="AW840" s="13" t="s">
        <v>37</v>
      </c>
      <c r="AX840" s="13" t="s">
        <v>76</v>
      </c>
      <c r="AY840" s="205" t="s">
        <v>148</v>
      </c>
    </row>
    <row r="841" spans="1:65" s="15" customFormat="1" ht="11.25">
      <c r="B841" s="217"/>
      <c r="C841" s="218"/>
      <c r="D841" s="188" t="s">
        <v>161</v>
      </c>
      <c r="E841" s="219" t="s">
        <v>31</v>
      </c>
      <c r="F841" s="220" t="s">
        <v>760</v>
      </c>
      <c r="G841" s="218"/>
      <c r="H841" s="219" t="s">
        <v>31</v>
      </c>
      <c r="I841" s="221"/>
      <c r="J841" s="218"/>
      <c r="K841" s="218"/>
      <c r="L841" s="222"/>
      <c r="M841" s="223"/>
      <c r="N841" s="224"/>
      <c r="O841" s="224"/>
      <c r="P841" s="224"/>
      <c r="Q841" s="224"/>
      <c r="R841" s="224"/>
      <c r="S841" s="224"/>
      <c r="T841" s="225"/>
      <c r="AT841" s="226" t="s">
        <v>161</v>
      </c>
      <c r="AU841" s="226" t="s">
        <v>86</v>
      </c>
      <c r="AV841" s="15" t="s">
        <v>84</v>
      </c>
      <c r="AW841" s="15" t="s">
        <v>37</v>
      </c>
      <c r="AX841" s="15" t="s">
        <v>76</v>
      </c>
      <c r="AY841" s="226" t="s">
        <v>148</v>
      </c>
    </row>
    <row r="842" spans="1:65" s="13" customFormat="1" ht="11.25">
      <c r="B842" s="195"/>
      <c r="C842" s="196"/>
      <c r="D842" s="188" t="s">
        <v>161</v>
      </c>
      <c r="E842" s="197" t="s">
        <v>31</v>
      </c>
      <c r="F842" s="198" t="s">
        <v>801</v>
      </c>
      <c r="G842" s="196"/>
      <c r="H842" s="199">
        <v>6.37</v>
      </c>
      <c r="I842" s="200"/>
      <c r="J842" s="196"/>
      <c r="K842" s="196"/>
      <c r="L842" s="201"/>
      <c r="M842" s="202"/>
      <c r="N842" s="203"/>
      <c r="O842" s="203"/>
      <c r="P842" s="203"/>
      <c r="Q842" s="203"/>
      <c r="R842" s="203"/>
      <c r="S842" s="203"/>
      <c r="T842" s="204"/>
      <c r="AT842" s="205" t="s">
        <v>161</v>
      </c>
      <c r="AU842" s="205" t="s">
        <v>86</v>
      </c>
      <c r="AV842" s="13" t="s">
        <v>86</v>
      </c>
      <c r="AW842" s="13" t="s">
        <v>37</v>
      </c>
      <c r="AX842" s="13" t="s">
        <v>76</v>
      </c>
      <c r="AY842" s="205" t="s">
        <v>148</v>
      </c>
    </row>
    <row r="843" spans="1:65" s="15" customFormat="1" ht="11.25">
      <c r="B843" s="217"/>
      <c r="C843" s="218"/>
      <c r="D843" s="188" t="s">
        <v>161</v>
      </c>
      <c r="E843" s="219" t="s">
        <v>31</v>
      </c>
      <c r="F843" s="220" t="s">
        <v>762</v>
      </c>
      <c r="G843" s="218"/>
      <c r="H843" s="219" t="s">
        <v>31</v>
      </c>
      <c r="I843" s="221"/>
      <c r="J843" s="218"/>
      <c r="K843" s="218"/>
      <c r="L843" s="222"/>
      <c r="M843" s="223"/>
      <c r="N843" s="224"/>
      <c r="O843" s="224"/>
      <c r="P843" s="224"/>
      <c r="Q843" s="224"/>
      <c r="R843" s="224"/>
      <c r="S843" s="224"/>
      <c r="T843" s="225"/>
      <c r="AT843" s="226" t="s">
        <v>161</v>
      </c>
      <c r="AU843" s="226" t="s">
        <v>86</v>
      </c>
      <c r="AV843" s="15" t="s">
        <v>84</v>
      </c>
      <c r="AW843" s="15" t="s">
        <v>37</v>
      </c>
      <c r="AX843" s="15" t="s">
        <v>76</v>
      </c>
      <c r="AY843" s="226" t="s">
        <v>148</v>
      </c>
    </row>
    <row r="844" spans="1:65" s="13" customFormat="1" ht="11.25">
      <c r="B844" s="195"/>
      <c r="C844" s="196"/>
      <c r="D844" s="188" t="s">
        <v>161</v>
      </c>
      <c r="E844" s="197" t="s">
        <v>31</v>
      </c>
      <c r="F844" s="198" t="s">
        <v>800</v>
      </c>
      <c r="G844" s="196"/>
      <c r="H844" s="199">
        <v>14.68</v>
      </c>
      <c r="I844" s="200"/>
      <c r="J844" s="196"/>
      <c r="K844" s="196"/>
      <c r="L844" s="201"/>
      <c r="M844" s="202"/>
      <c r="N844" s="203"/>
      <c r="O844" s="203"/>
      <c r="P844" s="203"/>
      <c r="Q844" s="203"/>
      <c r="R844" s="203"/>
      <c r="S844" s="203"/>
      <c r="T844" s="204"/>
      <c r="AT844" s="205" t="s">
        <v>161</v>
      </c>
      <c r="AU844" s="205" t="s">
        <v>86</v>
      </c>
      <c r="AV844" s="13" t="s">
        <v>86</v>
      </c>
      <c r="AW844" s="13" t="s">
        <v>37</v>
      </c>
      <c r="AX844" s="13" t="s">
        <v>76</v>
      </c>
      <c r="AY844" s="205" t="s">
        <v>148</v>
      </c>
    </row>
    <row r="845" spans="1:65" s="14" customFormat="1" ht="11.25">
      <c r="B845" s="206"/>
      <c r="C845" s="207"/>
      <c r="D845" s="188" t="s">
        <v>161</v>
      </c>
      <c r="E845" s="208" t="s">
        <v>31</v>
      </c>
      <c r="F845" s="209" t="s">
        <v>163</v>
      </c>
      <c r="G845" s="207"/>
      <c r="H845" s="210">
        <v>111.09</v>
      </c>
      <c r="I845" s="211"/>
      <c r="J845" s="207"/>
      <c r="K845" s="207"/>
      <c r="L845" s="212"/>
      <c r="M845" s="213"/>
      <c r="N845" s="214"/>
      <c r="O845" s="214"/>
      <c r="P845" s="214"/>
      <c r="Q845" s="214"/>
      <c r="R845" s="214"/>
      <c r="S845" s="214"/>
      <c r="T845" s="215"/>
      <c r="AT845" s="216" t="s">
        <v>161</v>
      </c>
      <c r="AU845" s="216" t="s">
        <v>86</v>
      </c>
      <c r="AV845" s="14" t="s">
        <v>155</v>
      </c>
      <c r="AW845" s="14" t="s">
        <v>37</v>
      </c>
      <c r="AX845" s="14" t="s">
        <v>84</v>
      </c>
      <c r="AY845" s="216" t="s">
        <v>148</v>
      </c>
    </row>
    <row r="846" spans="1:65" s="2" customFormat="1" ht="16.5" customHeight="1">
      <c r="A846" s="36"/>
      <c r="B846" s="37"/>
      <c r="C846" s="175" t="s">
        <v>912</v>
      </c>
      <c r="D846" s="175" t="s">
        <v>150</v>
      </c>
      <c r="E846" s="176" t="s">
        <v>913</v>
      </c>
      <c r="F846" s="177" t="s">
        <v>914</v>
      </c>
      <c r="G846" s="178" t="s">
        <v>153</v>
      </c>
      <c r="H846" s="179">
        <v>20.231000000000002</v>
      </c>
      <c r="I846" s="180"/>
      <c r="J846" s="181">
        <f>ROUND(I846*H846,2)</f>
        <v>0</v>
      </c>
      <c r="K846" s="177" t="s">
        <v>154</v>
      </c>
      <c r="L846" s="41"/>
      <c r="M846" s="182" t="s">
        <v>31</v>
      </c>
      <c r="N846" s="183" t="s">
        <v>47</v>
      </c>
      <c r="O846" s="66"/>
      <c r="P846" s="184">
        <f>O846*H846</f>
        <v>0</v>
      </c>
      <c r="Q846" s="184">
        <v>1.2600000000000001E-3</v>
      </c>
      <c r="R846" s="184">
        <f>Q846*H846</f>
        <v>2.5491060000000003E-2</v>
      </c>
      <c r="S846" s="184">
        <v>0</v>
      </c>
      <c r="T846" s="185">
        <f>S846*H846</f>
        <v>0</v>
      </c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R846" s="186" t="s">
        <v>155</v>
      </c>
      <c r="AT846" s="186" t="s">
        <v>150</v>
      </c>
      <c r="AU846" s="186" t="s">
        <v>86</v>
      </c>
      <c r="AY846" s="19" t="s">
        <v>148</v>
      </c>
      <c r="BE846" s="187">
        <f>IF(N846="základní",J846,0)</f>
        <v>0</v>
      </c>
      <c r="BF846" s="187">
        <f>IF(N846="snížená",J846,0)</f>
        <v>0</v>
      </c>
      <c r="BG846" s="187">
        <f>IF(N846="zákl. přenesená",J846,0)</f>
        <v>0</v>
      </c>
      <c r="BH846" s="187">
        <f>IF(N846="sníž. přenesená",J846,0)</f>
        <v>0</v>
      </c>
      <c r="BI846" s="187">
        <f>IF(N846="nulová",J846,0)</f>
        <v>0</v>
      </c>
      <c r="BJ846" s="19" t="s">
        <v>84</v>
      </c>
      <c r="BK846" s="187">
        <f>ROUND(I846*H846,2)</f>
        <v>0</v>
      </c>
      <c r="BL846" s="19" t="s">
        <v>155</v>
      </c>
      <c r="BM846" s="186" t="s">
        <v>915</v>
      </c>
    </row>
    <row r="847" spans="1:65" s="2" customFormat="1" ht="19.5">
      <c r="A847" s="36"/>
      <c r="B847" s="37"/>
      <c r="C847" s="38"/>
      <c r="D847" s="188" t="s">
        <v>157</v>
      </c>
      <c r="E847" s="38"/>
      <c r="F847" s="189" t="s">
        <v>916</v>
      </c>
      <c r="G847" s="38"/>
      <c r="H847" s="38"/>
      <c r="I847" s="190"/>
      <c r="J847" s="38"/>
      <c r="K847" s="38"/>
      <c r="L847" s="41"/>
      <c r="M847" s="191"/>
      <c r="N847" s="192"/>
      <c r="O847" s="66"/>
      <c r="P847" s="66"/>
      <c r="Q847" s="66"/>
      <c r="R847" s="66"/>
      <c r="S847" s="66"/>
      <c r="T847" s="67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T847" s="19" t="s">
        <v>157</v>
      </c>
      <c r="AU847" s="19" t="s">
        <v>86</v>
      </c>
    </row>
    <row r="848" spans="1:65" s="2" customFormat="1" ht="11.25">
      <c r="A848" s="36"/>
      <c r="B848" s="37"/>
      <c r="C848" s="38"/>
      <c r="D848" s="193" t="s">
        <v>159</v>
      </c>
      <c r="E848" s="38"/>
      <c r="F848" s="194" t="s">
        <v>917</v>
      </c>
      <c r="G848" s="38"/>
      <c r="H848" s="38"/>
      <c r="I848" s="190"/>
      <c r="J848" s="38"/>
      <c r="K848" s="38"/>
      <c r="L848" s="41"/>
      <c r="M848" s="191"/>
      <c r="N848" s="192"/>
      <c r="O848" s="66"/>
      <c r="P848" s="66"/>
      <c r="Q848" s="66"/>
      <c r="R848" s="66"/>
      <c r="S848" s="66"/>
      <c r="T848" s="67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T848" s="19" t="s">
        <v>159</v>
      </c>
      <c r="AU848" s="19" t="s">
        <v>86</v>
      </c>
    </row>
    <row r="849" spans="1:65" s="15" customFormat="1" ht="11.25">
      <c r="B849" s="217"/>
      <c r="C849" s="218"/>
      <c r="D849" s="188" t="s">
        <v>161</v>
      </c>
      <c r="E849" s="219" t="s">
        <v>31</v>
      </c>
      <c r="F849" s="220" t="s">
        <v>918</v>
      </c>
      <c r="G849" s="218"/>
      <c r="H849" s="219" t="s">
        <v>31</v>
      </c>
      <c r="I849" s="221"/>
      <c r="J849" s="218"/>
      <c r="K849" s="218"/>
      <c r="L849" s="222"/>
      <c r="M849" s="223"/>
      <c r="N849" s="224"/>
      <c r="O849" s="224"/>
      <c r="P849" s="224"/>
      <c r="Q849" s="224"/>
      <c r="R849" s="224"/>
      <c r="S849" s="224"/>
      <c r="T849" s="225"/>
      <c r="AT849" s="226" t="s">
        <v>161</v>
      </c>
      <c r="AU849" s="226" t="s">
        <v>86</v>
      </c>
      <c r="AV849" s="15" t="s">
        <v>84</v>
      </c>
      <c r="AW849" s="15" t="s">
        <v>37</v>
      </c>
      <c r="AX849" s="15" t="s">
        <v>76</v>
      </c>
      <c r="AY849" s="226" t="s">
        <v>148</v>
      </c>
    </row>
    <row r="850" spans="1:65" s="13" customFormat="1" ht="11.25">
      <c r="B850" s="195"/>
      <c r="C850" s="196"/>
      <c r="D850" s="188" t="s">
        <v>161</v>
      </c>
      <c r="E850" s="197" t="s">
        <v>31</v>
      </c>
      <c r="F850" s="198" t="s">
        <v>919</v>
      </c>
      <c r="G850" s="196"/>
      <c r="H850" s="199">
        <v>20.231000000000002</v>
      </c>
      <c r="I850" s="200"/>
      <c r="J850" s="196"/>
      <c r="K850" s="196"/>
      <c r="L850" s="201"/>
      <c r="M850" s="202"/>
      <c r="N850" s="203"/>
      <c r="O850" s="203"/>
      <c r="P850" s="203"/>
      <c r="Q850" s="203"/>
      <c r="R850" s="203"/>
      <c r="S850" s="203"/>
      <c r="T850" s="204"/>
      <c r="AT850" s="205" t="s">
        <v>161</v>
      </c>
      <c r="AU850" s="205" t="s">
        <v>86</v>
      </c>
      <c r="AV850" s="13" t="s">
        <v>86</v>
      </c>
      <c r="AW850" s="13" t="s">
        <v>37</v>
      </c>
      <c r="AX850" s="13" t="s">
        <v>76</v>
      </c>
      <c r="AY850" s="205" t="s">
        <v>148</v>
      </c>
    </row>
    <row r="851" spans="1:65" s="14" customFormat="1" ht="11.25">
      <c r="B851" s="206"/>
      <c r="C851" s="207"/>
      <c r="D851" s="188" t="s">
        <v>161</v>
      </c>
      <c r="E851" s="208" t="s">
        <v>31</v>
      </c>
      <c r="F851" s="209" t="s">
        <v>163</v>
      </c>
      <c r="G851" s="207"/>
      <c r="H851" s="210">
        <v>20.231000000000002</v>
      </c>
      <c r="I851" s="211"/>
      <c r="J851" s="207"/>
      <c r="K851" s="207"/>
      <c r="L851" s="212"/>
      <c r="M851" s="213"/>
      <c r="N851" s="214"/>
      <c r="O851" s="214"/>
      <c r="P851" s="214"/>
      <c r="Q851" s="214"/>
      <c r="R851" s="214"/>
      <c r="S851" s="214"/>
      <c r="T851" s="215"/>
      <c r="AT851" s="216" t="s">
        <v>161</v>
      </c>
      <c r="AU851" s="216" t="s">
        <v>86</v>
      </c>
      <c r="AV851" s="14" t="s">
        <v>155</v>
      </c>
      <c r="AW851" s="14" t="s">
        <v>37</v>
      </c>
      <c r="AX851" s="14" t="s">
        <v>84</v>
      </c>
      <c r="AY851" s="216" t="s">
        <v>148</v>
      </c>
    </row>
    <row r="852" spans="1:65" s="2" customFormat="1" ht="16.5" customHeight="1">
      <c r="A852" s="36"/>
      <c r="B852" s="37"/>
      <c r="C852" s="175" t="s">
        <v>920</v>
      </c>
      <c r="D852" s="175" t="s">
        <v>150</v>
      </c>
      <c r="E852" s="176" t="s">
        <v>921</v>
      </c>
      <c r="F852" s="177" t="s">
        <v>922</v>
      </c>
      <c r="G852" s="178" t="s">
        <v>153</v>
      </c>
      <c r="H852" s="179">
        <v>73.471999999999994</v>
      </c>
      <c r="I852" s="180"/>
      <c r="J852" s="181">
        <f>ROUND(I852*H852,2)</f>
        <v>0</v>
      </c>
      <c r="K852" s="177" t="s">
        <v>154</v>
      </c>
      <c r="L852" s="41"/>
      <c r="M852" s="182" t="s">
        <v>31</v>
      </c>
      <c r="N852" s="183" t="s">
        <v>47</v>
      </c>
      <c r="O852" s="66"/>
      <c r="P852" s="184">
        <f>O852*H852</f>
        <v>0</v>
      </c>
      <c r="Q852" s="184">
        <v>6.7200000000000003E-3</v>
      </c>
      <c r="R852" s="184">
        <f>Q852*H852</f>
        <v>0.49373183999999998</v>
      </c>
      <c r="S852" s="184">
        <v>0</v>
      </c>
      <c r="T852" s="185">
        <f>S852*H852</f>
        <v>0</v>
      </c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R852" s="186" t="s">
        <v>155</v>
      </c>
      <c r="AT852" s="186" t="s">
        <v>150</v>
      </c>
      <c r="AU852" s="186" t="s">
        <v>86</v>
      </c>
      <c r="AY852" s="19" t="s">
        <v>148</v>
      </c>
      <c r="BE852" s="187">
        <f>IF(N852="základní",J852,0)</f>
        <v>0</v>
      </c>
      <c r="BF852" s="187">
        <f>IF(N852="snížená",J852,0)</f>
        <v>0</v>
      </c>
      <c r="BG852" s="187">
        <f>IF(N852="zákl. přenesená",J852,0)</f>
        <v>0</v>
      </c>
      <c r="BH852" s="187">
        <f>IF(N852="sníž. přenesená",J852,0)</f>
        <v>0</v>
      </c>
      <c r="BI852" s="187">
        <f>IF(N852="nulová",J852,0)</f>
        <v>0</v>
      </c>
      <c r="BJ852" s="19" t="s">
        <v>84</v>
      </c>
      <c r="BK852" s="187">
        <f>ROUND(I852*H852,2)</f>
        <v>0</v>
      </c>
      <c r="BL852" s="19" t="s">
        <v>155</v>
      </c>
      <c r="BM852" s="186" t="s">
        <v>923</v>
      </c>
    </row>
    <row r="853" spans="1:65" s="2" customFormat="1" ht="11.25">
      <c r="A853" s="36"/>
      <c r="B853" s="37"/>
      <c r="C853" s="38"/>
      <c r="D853" s="188" t="s">
        <v>157</v>
      </c>
      <c r="E853" s="38"/>
      <c r="F853" s="189" t="s">
        <v>924</v>
      </c>
      <c r="G853" s="38"/>
      <c r="H853" s="38"/>
      <c r="I853" s="190"/>
      <c r="J853" s="38"/>
      <c r="K853" s="38"/>
      <c r="L853" s="41"/>
      <c r="M853" s="191"/>
      <c r="N853" s="192"/>
      <c r="O853" s="66"/>
      <c r="P853" s="66"/>
      <c r="Q853" s="66"/>
      <c r="R853" s="66"/>
      <c r="S853" s="66"/>
      <c r="T853" s="67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T853" s="19" t="s">
        <v>157</v>
      </c>
      <c r="AU853" s="19" t="s">
        <v>86</v>
      </c>
    </row>
    <row r="854" spans="1:65" s="2" customFormat="1" ht="11.25">
      <c r="A854" s="36"/>
      <c r="B854" s="37"/>
      <c r="C854" s="38"/>
      <c r="D854" s="193" t="s">
        <v>159</v>
      </c>
      <c r="E854" s="38"/>
      <c r="F854" s="194" t="s">
        <v>925</v>
      </c>
      <c r="G854" s="38"/>
      <c r="H854" s="38"/>
      <c r="I854" s="190"/>
      <c r="J854" s="38"/>
      <c r="K854" s="38"/>
      <c r="L854" s="41"/>
      <c r="M854" s="191"/>
      <c r="N854" s="192"/>
      <c r="O854" s="66"/>
      <c r="P854" s="66"/>
      <c r="Q854" s="66"/>
      <c r="R854" s="66"/>
      <c r="S854" s="66"/>
      <c r="T854" s="67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T854" s="19" t="s">
        <v>159</v>
      </c>
      <c r="AU854" s="19" t="s">
        <v>86</v>
      </c>
    </row>
    <row r="855" spans="1:65" s="15" customFormat="1" ht="11.25">
      <c r="B855" s="217"/>
      <c r="C855" s="218"/>
      <c r="D855" s="188" t="s">
        <v>161</v>
      </c>
      <c r="E855" s="219" t="s">
        <v>31</v>
      </c>
      <c r="F855" s="220" t="s">
        <v>926</v>
      </c>
      <c r="G855" s="218"/>
      <c r="H855" s="219" t="s">
        <v>31</v>
      </c>
      <c r="I855" s="221"/>
      <c r="J855" s="218"/>
      <c r="K855" s="218"/>
      <c r="L855" s="222"/>
      <c r="M855" s="223"/>
      <c r="N855" s="224"/>
      <c r="O855" s="224"/>
      <c r="P855" s="224"/>
      <c r="Q855" s="224"/>
      <c r="R855" s="224"/>
      <c r="S855" s="224"/>
      <c r="T855" s="225"/>
      <c r="AT855" s="226" t="s">
        <v>161</v>
      </c>
      <c r="AU855" s="226" t="s">
        <v>86</v>
      </c>
      <c r="AV855" s="15" t="s">
        <v>84</v>
      </c>
      <c r="AW855" s="15" t="s">
        <v>37</v>
      </c>
      <c r="AX855" s="15" t="s">
        <v>76</v>
      </c>
      <c r="AY855" s="226" t="s">
        <v>148</v>
      </c>
    </row>
    <row r="856" spans="1:65" s="13" customFormat="1" ht="11.25">
      <c r="B856" s="195"/>
      <c r="C856" s="196"/>
      <c r="D856" s="188" t="s">
        <v>161</v>
      </c>
      <c r="E856" s="197" t="s">
        <v>31</v>
      </c>
      <c r="F856" s="198" t="s">
        <v>927</v>
      </c>
      <c r="G856" s="196"/>
      <c r="H856" s="199">
        <v>73.471999999999994</v>
      </c>
      <c r="I856" s="200"/>
      <c r="J856" s="196"/>
      <c r="K856" s="196"/>
      <c r="L856" s="201"/>
      <c r="M856" s="202"/>
      <c r="N856" s="203"/>
      <c r="O856" s="203"/>
      <c r="P856" s="203"/>
      <c r="Q856" s="203"/>
      <c r="R856" s="203"/>
      <c r="S856" s="203"/>
      <c r="T856" s="204"/>
      <c r="AT856" s="205" t="s">
        <v>161</v>
      </c>
      <c r="AU856" s="205" t="s">
        <v>86</v>
      </c>
      <c r="AV856" s="13" t="s">
        <v>86</v>
      </c>
      <c r="AW856" s="13" t="s">
        <v>37</v>
      </c>
      <c r="AX856" s="13" t="s">
        <v>76</v>
      </c>
      <c r="AY856" s="205" t="s">
        <v>148</v>
      </c>
    </row>
    <row r="857" spans="1:65" s="14" customFormat="1" ht="11.25">
      <c r="B857" s="206"/>
      <c r="C857" s="207"/>
      <c r="D857" s="188" t="s">
        <v>161</v>
      </c>
      <c r="E857" s="208" t="s">
        <v>31</v>
      </c>
      <c r="F857" s="209" t="s">
        <v>163</v>
      </c>
      <c r="G857" s="207"/>
      <c r="H857" s="210">
        <v>73.471999999999994</v>
      </c>
      <c r="I857" s="211"/>
      <c r="J857" s="207"/>
      <c r="K857" s="207"/>
      <c r="L857" s="212"/>
      <c r="M857" s="213"/>
      <c r="N857" s="214"/>
      <c r="O857" s="214"/>
      <c r="P857" s="214"/>
      <c r="Q857" s="214"/>
      <c r="R857" s="214"/>
      <c r="S857" s="214"/>
      <c r="T857" s="215"/>
      <c r="AT857" s="216" t="s">
        <v>161</v>
      </c>
      <c r="AU857" s="216" t="s">
        <v>86</v>
      </c>
      <c r="AV857" s="14" t="s">
        <v>155</v>
      </c>
      <c r="AW857" s="14" t="s">
        <v>37</v>
      </c>
      <c r="AX857" s="14" t="s">
        <v>84</v>
      </c>
      <c r="AY857" s="216" t="s">
        <v>148</v>
      </c>
    </row>
    <row r="858" spans="1:65" s="2" customFormat="1" ht="16.5" customHeight="1">
      <c r="A858" s="36"/>
      <c r="B858" s="37"/>
      <c r="C858" s="175" t="s">
        <v>928</v>
      </c>
      <c r="D858" s="175" t="s">
        <v>150</v>
      </c>
      <c r="E858" s="176" t="s">
        <v>929</v>
      </c>
      <c r="F858" s="177" t="s">
        <v>930</v>
      </c>
      <c r="G858" s="178" t="s">
        <v>424</v>
      </c>
      <c r="H858" s="179">
        <v>3</v>
      </c>
      <c r="I858" s="180"/>
      <c r="J858" s="181">
        <f>ROUND(I858*H858,2)</f>
        <v>0</v>
      </c>
      <c r="K858" s="177" t="s">
        <v>154</v>
      </c>
      <c r="L858" s="41"/>
      <c r="M858" s="182" t="s">
        <v>31</v>
      </c>
      <c r="N858" s="183" t="s">
        <v>47</v>
      </c>
      <c r="O858" s="66"/>
      <c r="P858" s="184">
        <f>O858*H858</f>
        <v>0</v>
      </c>
      <c r="Q858" s="184">
        <v>1.1E-4</v>
      </c>
      <c r="R858" s="184">
        <f>Q858*H858</f>
        <v>3.3E-4</v>
      </c>
      <c r="S858" s="184">
        <v>0</v>
      </c>
      <c r="T858" s="185">
        <f>S858*H858</f>
        <v>0</v>
      </c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R858" s="186" t="s">
        <v>155</v>
      </c>
      <c r="AT858" s="186" t="s">
        <v>150</v>
      </c>
      <c r="AU858" s="186" t="s">
        <v>86</v>
      </c>
      <c r="AY858" s="19" t="s">
        <v>148</v>
      </c>
      <c r="BE858" s="187">
        <f>IF(N858="základní",J858,0)</f>
        <v>0</v>
      </c>
      <c r="BF858" s="187">
        <f>IF(N858="snížená",J858,0)</f>
        <v>0</v>
      </c>
      <c r="BG858" s="187">
        <f>IF(N858="zákl. přenesená",J858,0)</f>
        <v>0</v>
      </c>
      <c r="BH858" s="187">
        <f>IF(N858="sníž. přenesená",J858,0)</f>
        <v>0</v>
      </c>
      <c r="BI858" s="187">
        <f>IF(N858="nulová",J858,0)</f>
        <v>0</v>
      </c>
      <c r="BJ858" s="19" t="s">
        <v>84</v>
      </c>
      <c r="BK858" s="187">
        <f>ROUND(I858*H858,2)</f>
        <v>0</v>
      </c>
      <c r="BL858" s="19" t="s">
        <v>155</v>
      </c>
      <c r="BM858" s="186" t="s">
        <v>931</v>
      </c>
    </row>
    <row r="859" spans="1:65" s="2" customFormat="1" ht="11.25">
      <c r="A859" s="36"/>
      <c r="B859" s="37"/>
      <c r="C859" s="38"/>
      <c r="D859" s="188" t="s">
        <v>157</v>
      </c>
      <c r="E859" s="38"/>
      <c r="F859" s="189" t="s">
        <v>932</v>
      </c>
      <c r="G859" s="38"/>
      <c r="H859" s="38"/>
      <c r="I859" s="190"/>
      <c r="J859" s="38"/>
      <c r="K859" s="38"/>
      <c r="L859" s="41"/>
      <c r="M859" s="191"/>
      <c r="N859" s="192"/>
      <c r="O859" s="66"/>
      <c r="P859" s="66"/>
      <c r="Q859" s="66"/>
      <c r="R859" s="66"/>
      <c r="S859" s="66"/>
      <c r="T859" s="67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T859" s="19" t="s">
        <v>157</v>
      </c>
      <c r="AU859" s="19" t="s">
        <v>86</v>
      </c>
    </row>
    <row r="860" spans="1:65" s="2" customFormat="1" ht="11.25">
      <c r="A860" s="36"/>
      <c r="B860" s="37"/>
      <c r="C860" s="38"/>
      <c r="D860" s="193" t="s">
        <v>159</v>
      </c>
      <c r="E860" s="38"/>
      <c r="F860" s="194" t="s">
        <v>933</v>
      </c>
      <c r="G860" s="38"/>
      <c r="H860" s="38"/>
      <c r="I860" s="190"/>
      <c r="J860" s="38"/>
      <c r="K860" s="38"/>
      <c r="L860" s="41"/>
      <c r="M860" s="191"/>
      <c r="N860" s="192"/>
      <c r="O860" s="66"/>
      <c r="P860" s="66"/>
      <c r="Q860" s="66"/>
      <c r="R860" s="66"/>
      <c r="S860" s="66"/>
      <c r="T860" s="67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T860" s="19" t="s">
        <v>159</v>
      </c>
      <c r="AU860" s="19" t="s">
        <v>86</v>
      </c>
    </row>
    <row r="861" spans="1:65" s="2" customFormat="1" ht="16.5" customHeight="1">
      <c r="A861" s="36"/>
      <c r="B861" s="37"/>
      <c r="C861" s="227" t="s">
        <v>934</v>
      </c>
      <c r="D861" s="227" t="s">
        <v>217</v>
      </c>
      <c r="E861" s="228" t="s">
        <v>935</v>
      </c>
      <c r="F861" s="229" t="s">
        <v>936</v>
      </c>
      <c r="G861" s="230" t="s">
        <v>424</v>
      </c>
      <c r="H861" s="231">
        <v>3</v>
      </c>
      <c r="I861" s="232"/>
      <c r="J861" s="233">
        <f>ROUND(I861*H861,2)</f>
        <v>0</v>
      </c>
      <c r="K861" s="229" t="s">
        <v>154</v>
      </c>
      <c r="L861" s="234"/>
      <c r="M861" s="235" t="s">
        <v>31</v>
      </c>
      <c r="N861" s="236" t="s">
        <v>47</v>
      </c>
      <c r="O861" s="66"/>
      <c r="P861" s="184">
        <f>O861*H861</f>
        <v>0</v>
      </c>
      <c r="Q861" s="184">
        <v>1.2E-2</v>
      </c>
      <c r="R861" s="184">
        <f>Q861*H861</f>
        <v>3.6000000000000004E-2</v>
      </c>
      <c r="S861" s="184">
        <v>0</v>
      </c>
      <c r="T861" s="185">
        <f>S861*H861</f>
        <v>0</v>
      </c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R861" s="186" t="s">
        <v>209</v>
      </c>
      <c r="AT861" s="186" t="s">
        <v>217</v>
      </c>
      <c r="AU861" s="186" t="s">
        <v>86</v>
      </c>
      <c r="AY861" s="19" t="s">
        <v>148</v>
      </c>
      <c r="BE861" s="187">
        <f>IF(N861="základní",J861,0)</f>
        <v>0</v>
      </c>
      <c r="BF861" s="187">
        <f>IF(N861="snížená",J861,0)</f>
        <v>0</v>
      </c>
      <c r="BG861" s="187">
        <f>IF(N861="zákl. přenesená",J861,0)</f>
        <v>0</v>
      </c>
      <c r="BH861" s="187">
        <f>IF(N861="sníž. přenesená",J861,0)</f>
        <v>0</v>
      </c>
      <c r="BI861" s="187">
        <f>IF(N861="nulová",J861,0)</f>
        <v>0</v>
      </c>
      <c r="BJ861" s="19" t="s">
        <v>84</v>
      </c>
      <c r="BK861" s="187">
        <f>ROUND(I861*H861,2)</f>
        <v>0</v>
      </c>
      <c r="BL861" s="19" t="s">
        <v>155</v>
      </c>
      <c r="BM861" s="186" t="s">
        <v>937</v>
      </c>
    </row>
    <row r="862" spans="1:65" s="2" customFormat="1" ht="11.25">
      <c r="A862" s="36"/>
      <c r="B862" s="37"/>
      <c r="C862" s="38"/>
      <c r="D862" s="188" t="s">
        <v>157</v>
      </c>
      <c r="E862" s="38"/>
      <c r="F862" s="189" t="s">
        <v>936</v>
      </c>
      <c r="G862" s="38"/>
      <c r="H862" s="38"/>
      <c r="I862" s="190"/>
      <c r="J862" s="38"/>
      <c r="K862" s="38"/>
      <c r="L862" s="41"/>
      <c r="M862" s="191"/>
      <c r="N862" s="192"/>
      <c r="O862" s="66"/>
      <c r="P862" s="66"/>
      <c r="Q862" s="66"/>
      <c r="R862" s="66"/>
      <c r="S862" s="66"/>
      <c r="T862" s="67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T862" s="19" t="s">
        <v>157</v>
      </c>
      <c r="AU862" s="19" t="s">
        <v>86</v>
      </c>
    </row>
    <row r="863" spans="1:65" s="2" customFormat="1" ht="16.5" customHeight="1">
      <c r="A863" s="36"/>
      <c r="B863" s="37"/>
      <c r="C863" s="175" t="s">
        <v>938</v>
      </c>
      <c r="D863" s="175" t="s">
        <v>150</v>
      </c>
      <c r="E863" s="176" t="s">
        <v>939</v>
      </c>
      <c r="F863" s="177" t="s">
        <v>940</v>
      </c>
      <c r="G863" s="178" t="s">
        <v>166</v>
      </c>
      <c r="H863" s="179">
        <v>0.54</v>
      </c>
      <c r="I863" s="180"/>
      <c r="J863" s="181">
        <f>ROUND(I863*H863,2)</f>
        <v>0</v>
      </c>
      <c r="K863" s="177" t="s">
        <v>154</v>
      </c>
      <c r="L863" s="41"/>
      <c r="M863" s="182" t="s">
        <v>31</v>
      </c>
      <c r="N863" s="183" t="s">
        <v>47</v>
      </c>
      <c r="O863" s="66"/>
      <c r="P863" s="184">
        <f>O863*H863</f>
        <v>0</v>
      </c>
      <c r="Q863" s="184">
        <v>0</v>
      </c>
      <c r="R863" s="184">
        <f>Q863*H863</f>
        <v>0</v>
      </c>
      <c r="S863" s="184">
        <v>1</v>
      </c>
      <c r="T863" s="185">
        <f>S863*H863</f>
        <v>0.54</v>
      </c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R863" s="186" t="s">
        <v>155</v>
      </c>
      <c r="AT863" s="186" t="s">
        <v>150</v>
      </c>
      <c r="AU863" s="186" t="s">
        <v>86</v>
      </c>
      <c r="AY863" s="19" t="s">
        <v>148</v>
      </c>
      <c r="BE863" s="187">
        <f>IF(N863="základní",J863,0)</f>
        <v>0</v>
      </c>
      <c r="BF863" s="187">
        <f>IF(N863="snížená",J863,0)</f>
        <v>0</v>
      </c>
      <c r="BG863" s="187">
        <f>IF(N863="zákl. přenesená",J863,0)</f>
        <v>0</v>
      </c>
      <c r="BH863" s="187">
        <f>IF(N863="sníž. přenesená",J863,0)</f>
        <v>0</v>
      </c>
      <c r="BI863" s="187">
        <f>IF(N863="nulová",J863,0)</f>
        <v>0</v>
      </c>
      <c r="BJ863" s="19" t="s">
        <v>84</v>
      </c>
      <c r="BK863" s="187">
        <f>ROUND(I863*H863,2)</f>
        <v>0</v>
      </c>
      <c r="BL863" s="19" t="s">
        <v>155</v>
      </c>
      <c r="BM863" s="186" t="s">
        <v>941</v>
      </c>
    </row>
    <row r="864" spans="1:65" s="2" customFormat="1" ht="11.25">
      <c r="A864" s="36"/>
      <c r="B864" s="37"/>
      <c r="C864" s="38"/>
      <c r="D864" s="188" t="s">
        <v>157</v>
      </c>
      <c r="E864" s="38"/>
      <c r="F864" s="189" t="s">
        <v>942</v>
      </c>
      <c r="G864" s="38"/>
      <c r="H864" s="38"/>
      <c r="I864" s="190"/>
      <c r="J864" s="38"/>
      <c r="K864" s="38"/>
      <c r="L864" s="41"/>
      <c r="M864" s="191"/>
      <c r="N864" s="192"/>
      <c r="O864" s="66"/>
      <c r="P864" s="66"/>
      <c r="Q864" s="66"/>
      <c r="R864" s="66"/>
      <c r="S864" s="66"/>
      <c r="T864" s="67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T864" s="19" t="s">
        <v>157</v>
      </c>
      <c r="AU864" s="19" t="s">
        <v>86</v>
      </c>
    </row>
    <row r="865" spans="1:65" s="2" customFormat="1" ht="11.25">
      <c r="A865" s="36"/>
      <c r="B865" s="37"/>
      <c r="C865" s="38"/>
      <c r="D865" s="193" t="s">
        <v>159</v>
      </c>
      <c r="E865" s="38"/>
      <c r="F865" s="194" t="s">
        <v>943</v>
      </c>
      <c r="G865" s="38"/>
      <c r="H865" s="38"/>
      <c r="I865" s="190"/>
      <c r="J865" s="38"/>
      <c r="K865" s="38"/>
      <c r="L865" s="41"/>
      <c r="M865" s="191"/>
      <c r="N865" s="192"/>
      <c r="O865" s="66"/>
      <c r="P865" s="66"/>
      <c r="Q865" s="66"/>
      <c r="R865" s="66"/>
      <c r="S865" s="66"/>
      <c r="T865" s="67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T865" s="19" t="s">
        <v>159</v>
      </c>
      <c r="AU865" s="19" t="s">
        <v>86</v>
      </c>
    </row>
    <row r="866" spans="1:65" s="13" customFormat="1" ht="11.25">
      <c r="B866" s="195"/>
      <c r="C866" s="196"/>
      <c r="D866" s="188" t="s">
        <v>161</v>
      </c>
      <c r="E866" s="197" t="s">
        <v>31</v>
      </c>
      <c r="F866" s="198" t="s">
        <v>944</v>
      </c>
      <c r="G866" s="196"/>
      <c r="H866" s="199">
        <v>0.54</v>
      </c>
      <c r="I866" s="200"/>
      <c r="J866" s="196"/>
      <c r="K866" s="196"/>
      <c r="L866" s="201"/>
      <c r="M866" s="202"/>
      <c r="N866" s="203"/>
      <c r="O866" s="203"/>
      <c r="P866" s="203"/>
      <c r="Q866" s="203"/>
      <c r="R866" s="203"/>
      <c r="S866" s="203"/>
      <c r="T866" s="204"/>
      <c r="AT866" s="205" t="s">
        <v>161</v>
      </c>
      <c r="AU866" s="205" t="s">
        <v>86</v>
      </c>
      <c r="AV866" s="13" t="s">
        <v>86</v>
      </c>
      <c r="AW866" s="13" t="s">
        <v>37</v>
      </c>
      <c r="AX866" s="13" t="s">
        <v>76</v>
      </c>
      <c r="AY866" s="205" t="s">
        <v>148</v>
      </c>
    </row>
    <row r="867" spans="1:65" s="14" customFormat="1" ht="11.25">
      <c r="B867" s="206"/>
      <c r="C867" s="207"/>
      <c r="D867" s="188" t="s">
        <v>161</v>
      </c>
      <c r="E867" s="208" t="s">
        <v>31</v>
      </c>
      <c r="F867" s="209" t="s">
        <v>163</v>
      </c>
      <c r="G867" s="207"/>
      <c r="H867" s="210">
        <v>0.54</v>
      </c>
      <c r="I867" s="211"/>
      <c r="J867" s="207"/>
      <c r="K867" s="207"/>
      <c r="L867" s="212"/>
      <c r="M867" s="213"/>
      <c r="N867" s="214"/>
      <c r="O867" s="214"/>
      <c r="P867" s="214"/>
      <c r="Q867" s="214"/>
      <c r="R867" s="214"/>
      <c r="S867" s="214"/>
      <c r="T867" s="215"/>
      <c r="AT867" s="216" t="s">
        <v>161</v>
      </c>
      <c r="AU867" s="216" t="s">
        <v>86</v>
      </c>
      <c r="AV867" s="14" t="s">
        <v>155</v>
      </c>
      <c r="AW867" s="14" t="s">
        <v>37</v>
      </c>
      <c r="AX867" s="14" t="s">
        <v>84</v>
      </c>
      <c r="AY867" s="216" t="s">
        <v>148</v>
      </c>
    </row>
    <row r="868" spans="1:65" s="2" customFormat="1" ht="16.5" customHeight="1">
      <c r="A868" s="36"/>
      <c r="B868" s="37"/>
      <c r="C868" s="175" t="s">
        <v>945</v>
      </c>
      <c r="D868" s="175" t="s">
        <v>150</v>
      </c>
      <c r="E868" s="176" t="s">
        <v>946</v>
      </c>
      <c r="F868" s="177" t="s">
        <v>947</v>
      </c>
      <c r="G868" s="178" t="s">
        <v>153</v>
      </c>
      <c r="H868" s="179">
        <v>71.02</v>
      </c>
      <c r="I868" s="180"/>
      <c r="J868" s="181">
        <f>ROUND(I868*H868,2)</f>
        <v>0</v>
      </c>
      <c r="K868" s="177" t="s">
        <v>154</v>
      </c>
      <c r="L868" s="41"/>
      <c r="M868" s="182" t="s">
        <v>31</v>
      </c>
      <c r="N868" s="183" t="s">
        <v>47</v>
      </c>
      <c r="O868" s="66"/>
      <c r="P868" s="184">
        <f>O868*H868</f>
        <v>0</v>
      </c>
      <c r="Q868" s="184">
        <v>0</v>
      </c>
      <c r="R868" s="184">
        <f>Q868*H868</f>
        <v>0</v>
      </c>
      <c r="S868" s="184">
        <v>1.4999999999999999E-2</v>
      </c>
      <c r="T868" s="185">
        <f>S868*H868</f>
        <v>1.0652999999999999</v>
      </c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R868" s="186" t="s">
        <v>155</v>
      </c>
      <c r="AT868" s="186" t="s">
        <v>150</v>
      </c>
      <c r="AU868" s="186" t="s">
        <v>86</v>
      </c>
      <c r="AY868" s="19" t="s">
        <v>148</v>
      </c>
      <c r="BE868" s="187">
        <f>IF(N868="základní",J868,0)</f>
        <v>0</v>
      </c>
      <c r="BF868" s="187">
        <f>IF(N868="snížená",J868,0)</f>
        <v>0</v>
      </c>
      <c r="BG868" s="187">
        <f>IF(N868="zákl. přenesená",J868,0)</f>
        <v>0</v>
      </c>
      <c r="BH868" s="187">
        <f>IF(N868="sníž. přenesená",J868,0)</f>
        <v>0</v>
      </c>
      <c r="BI868" s="187">
        <f>IF(N868="nulová",J868,0)</f>
        <v>0</v>
      </c>
      <c r="BJ868" s="19" t="s">
        <v>84</v>
      </c>
      <c r="BK868" s="187">
        <f>ROUND(I868*H868,2)</f>
        <v>0</v>
      </c>
      <c r="BL868" s="19" t="s">
        <v>155</v>
      </c>
      <c r="BM868" s="186" t="s">
        <v>948</v>
      </c>
    </row>
    <row r="869" spans="1:65" s="2" customFormat="1" ht="11.25">
      <c r="A869" s="36"/>
      <c r="B869" s="37"/>
      <c r="C869" s="38"/>
      <c r="D869" s="188" t="s">
        <v>157</v>
      </c>
      <c r="E869" s="38"/>
      <c r="F869" s="189" t="s">
        <v>949</v>
      </c>
      <c r="G869" s="38"/>
      <c r="H869" s="38"/>
      <c r="I869" s="190"/>
      <c r="J869" s="38"/>
      <c r="K869" s="38"/>
      <c r="L869" s="41"/>
      <c r="M869" s="191"/>
      <c r="N869" s="192"/>
      <c r="O869" s="66"/>
      <c r="P869" s="66"/>
      <c r="Q869" s="66"/>
      <c r="R869" s="66"/>
      <c r="S869" s="66"/>
      <c r="T869" s="67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T869" s="19" t="s">
        <v>157</v>
      </c>
      <c r="AU869" s="19" t="s">
        <v>86</v>
      </c>
    </row>
    <row r="870" spans="1:65" s="2" customFormat="1" ht="11.25">
      <c r="A870" s="36"/>
      <c r="B870" s="37"/>
      <c r="C870" s="38"/>
      <c r="D870" s="193" t="s">
        <v>159</v>
      </c>
      <c r="E870" s="38"/>
      <c r="F870" s="194" t="s">
        <v>950</v>
      </c>
      <c r="G870" s="38"/>
      <c r="H870" s="38"/>
      <c r="I870" s="190"/>
      <c r="J870" s="38"/>
      <c r="K870" s="38"/>
      <c r="L870" s="41"/>
      <c r="M870" s="191"/>
      <c r="N870" s="192"/>
      <c r="O870" s="66"/>
      <c r="P870" s="66"/>
      <c r="Q870" s="66"/>
      <c r="R870" s="66"/>
      <c r="S870" s="66"/>
      <c r="T870" s="67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T870" s="19" t="s">
        <v>159</v>
      </c>
      <c r="AU870" s="19" t="s">
        <v>86</v>
      </c>
    </row>
    <row r="871" spans="1:65" s="13" customFormat="1" ht="11.25">
      <c r="B871" s="195"/>
      <c r="C871" s="196"/>
      <c r="D871" s="188" t="s">
        <v>161</v>
      </c>
      <c r="E871" s="197" t="s">
        <v>31</v>
      </c>
      <c r="F871" s="198" t="s">
        <v>605</v>
      </c>
      <c r="G871" s="196"/>
      <c r="H871" s="199">
        <v>71.02</v>
      </c>
      <c r="I871" s="200"/>
      <c r="J871" s="196"/>
      <c r="K871" s="196"/>
      <c r="L871" s="201"/>
      <c r="M871" s="202"/>
      <c r="N871" s="203"/>
      <c r="O871" s="203"/>
      <c r="P871" s="203"/>
      <c r="Q871" s="203"/>
      <c r="R871" s="203"/>
      <c r="S871" s="203"/>
      <c r="T871" s="204"/>
      <c r="AT871" s="205" t="s">
        <v>161</v>
      </c>
      <c r="AU871" s="205" t="s">
        <v>86</v>
      </c>
      <c r="AV871" s="13" t="s">
        <v>86</v>
      </c>
      <c r="AW871" s="13" t="s">
        <v>37</v>
      </c>
      <c r="AX871" s="13" t="s">
        <v>76</v>
      </c>
      <c r="AY871" s="205" t="s">
        <v>148</v>
      </c>
    </row>
    <row r="872" spans="1:65" s="14" customFormat="1" ht="11.25">
      <c r="B872" s="206"/>
      <c r="C872" s="207"/>
      <c r="D872" s="188" t="s">
        <v>161</v>
      </c>
      <c r="E872" s="208" t="s">
        <v>31</v>
      </c>
      <c r="F872" s="209" t="s">
        <v>163</v>
      </c>
      <c r="G872" s="207"/>
      <c r="H872" s="210">
        <v>71.02</v>
      </c>
      <c r="I872" s="211"/>
      <c r="J872" s="207"/>
      <c r="K872" s="207"/>
      <c r="L872" s="212"/>
      <c r="M872" s="213"/>
      <c r="N872" s="214"/>
      <c r="O872" s="214"/>
      <c r="P872" s="214"/>
      <c r="Q872" s="214"/>
      <c r="R872" s="214"/>
      <c r="S872" s="214"/>
      <c r="T872" s="215"/>
      <c r="AT872" s="216" t="s">
        <v>161</v>
      </c>
      <c r="AU872" s="216" t="s">
        <v>86</v>
      </c>
      <c r="AV872" s="14" t="s">
        <v>155</v>
      </c>
      <c r="AW872" s="14" t="s">
        <v>37</v>
      </c>
      <c r="AX872" s="14" t="s">
        <v>84</v>
      </c>
      <c r="AY872" s="216" t="s">
        <v>148</v>
      </c>
    </row>
    <row r="873" spans="1:65" s="2" customFormat="1" ht="16.5" customHeight="1">
      <c r="A873" s="36"/>
      <c r="B873" s="37"/>
      <c r="C873" s="175" t="s">
        <v>951</v>
      </c>
      <c r="D873" s="175" t="s">
        <v>150</v>
      </c>
      <c r="E873" s="176" t="s">
        <v>952</v>
      </c>
      <c r="F873" s="177" t="s">
        <v>953</v>
      </c>
      <c r="G873" s="178" t="s">
        <v>153</v>
      </c>
      <c r="H873" s="179">
        <v>1.2</v>
      </c>
      <c r="I873" s="180"/>
      <c r="J873" s="181">
        <f>ROUND(I873*H873,2)</f>
        <v>0</v>
      </c>
      <c r="K873" s="177" t="s">
        <v>154</v>
      </c>
      <c r="L873" s="41"/>
      <c r="M873" s="182" t="s">
        <v>31</v>
      </c>
      <c r="N873" s="183" t="s">
        <v>47</v>
      </c>
      <c r="O873" s="66"/>
      <c r="P873" s="184">
        <f>O873*H873</f>
        <v>0</v>
      </c>
      <c r="Q873" s="184">
        <v>0</v>
      </c>
      <c r="R873" s="184">
        <f>Q873*H873</f>
        <v>0</v>
      </c>
      <c r="S873" s="184">
        <v>5.8999999999999997E-2</v>
      </c>
      <c r="T873" s="185">
        <f>S873*H873</f>
        <v>7.0799999999999988E-2</v>
      </c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R873" s="186" t="s">
        <v>155</v>
      </c>
      <c r="AT873" s="186" t="s">
        <v>150</v>
      </c>
      <c r="AU873" s="186" t="s">
        <v>86</v>
      </c>
      <c r="AY873" s="19" t="s">
        <v>148</v>
      </c>
      <c r="BE873" s="187">
        <f>IF(N873="základní",J873,0)</f>
        <v>0</v>
      </c>
      <c r="BF873" s="187">
        <f>IF(N873="snížená",J873,0)</f>
        <v>0</v>
      </c>
      <c r="BG873" s="187">
        <f>IF(N873="zákl. přenesená",J873,0)</f>
        <v>0</v>
      </c>
      <c r="BH873" s="187">
        <f>IF(N873="sníž. přenesená",J873,0)</f>
        <v>0</v>
      </c>
      <c r="BI873" s="187">
        <f>IF(N873="nulová",J873,0)</f>
        <v>0</v>
      </c>
      <c r="BJ873" s="19" t="s">
        <v>84</v>
      </c>
      <c r="BK873" s="187">
        <f>ROUND(I873*H873,2)</f>
        <v>0</v>
      </c>
      <c r="BL873" s="19" t="s">
        <v>155</v>
      </c>
      <c r="BM873" s="186" t="s">
        <v>954</v>
      </c>
    </row>
    <row r="874" spans="1:65" s="2" customFormat="1" ht="19.5">
      <c r="A874" s="36"/>
      <c r="B874" s="37"/>
      <c r="C874" s="38"/>
      <c r="D874" s="188" t="s">
        <v>157</v>
      </c>
      <c r="E874" s="38"/>
      <c r="F874" s="189" t="s">
        <v>955</v>
      </c>
      <c r="G874" s="38"/>
      <c r="H874" s="38"/>
      <c r="I874" s="190"/>
      <c r="J874" s="38"/>
      <c r="K874" s="38"/>
      <c r="L874" s="41"/>
      <c r="M874" s="191"/>
      <c r="N874" s="192"/>
      <c r="O874" s="66"/>
      <c r="P874" s="66"/>
      <c r="Q874" s="66"/>
      <c r="R874" s="66"/>
      <c r="S874" s="66"/>
      <c r="T874" s="67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T874" s="19" t="s">
        <v>157</v>
      </c>
      <c r="AU874" s="19" t="s">
        <v>86</v>
      </c>
    </row>
    <row r="875" spans="1:65" s="2" customFormat="1" ht="11.25">
      <c r="A875" s="36"/>
      <c r="B875" s="37"/>
      <c r="C875" s="38"/>
      <c r="D875" s="193" t="s">
        <v>159</v>
      </c>
      <c r="E875" s="38"/>
      <c r="F875" s="194" t="s">
        <v>956</v>
      </c>
      <c r="G875" s="38"/>
      <c r="H875" s="38"/>
      <c r="I875" s="190"/>
      <c r="J875" s="38"/>
      <c r="K875" s="38"/>
      <c r="L875" s="41"/>
      <c r="M875" s="191"/>
      <c r="N875" s="192"/>
      <c r="O875" s="66"/>
      <c r="P875" s="66"/>
      <c r="Q875" s="66"/>
      <c r="R875" s="66"/>
      <c r="S875" s="66"/>
      <c r="T875" s="67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T875" s="19" t="s">
        <v>159</v>
      </c>
      <c r="AU875" s="19" t="s">
        <v>86</v>
      </c>
    </row>
    <row r="876" spans="1:65" s="13" customFormat="1" ht="11.25">
      <c r="B876" s="195"/>
      <c r="C876" s="196"/>
      <c r="D876" s="188" t="s">
        <v>161</v>
      </c>
      <c r="E876" s="197" t="s">
        <v>31</v>
      </c>
      <c r="F876" s="198" t="s">
        <v>957</v>
      </c>
      <c r="G876" s="196"/>
      <c r="H876" s="199">
        <v>1.2</v>
      </c>
      <c r="I876" s="200"/>
      <c r="J876" s="196"/>
      <c r="K876" s="196"/>
      <c r="L876" s="201"/>
      <c r="M876" s="202"/>
      <c r="N876" s="203"/>
      <c r="O876" s="203"/>
      <c r="P876" s="203"/>
      <c r="Q876" s="203"/>
      <c r="R876" s="203"/>
      <c r="S876" s="203"/>
      <c r="T876" s="204"/>
      <c r="AT876" s="205" t="s">
        <v>161</v>
      </c>
      <c r="AU876" s="205" t="s">
        <v>86</v>
      </c>
      <c r="AV876" s="13" t="s">
        <v>86</v>
      </c>
      <c r="AW876" s="13" t="s">
        <v>37</v>
      </c>
      <c r="AX876" s="13" t="s">
        <v>76</v>
      </c>
      <c r="AY876" s="205" t="s">
        <v>148</v>
      </c>
    </row>
    <row r="877" spans="1:65" s="14" customFormat="1" ht="11.25">
      <c r="B877" s="206"/>
      <c r="C877" s="207"/>
      <c r="D877" s="188" t="s">
        <v>161</v>
      </c>
      <c r="E877" s="208" t="s">
        <v>31</v>
      </c>
      <c r="F877" s="209" t="s">
        <v>163</v>
      </c>
      <c r="G877" s="207"/>
      <c r="H877" s="210">
        <v>1.2</v>
      </c>
      <c r="I877" s="211"/>
      <c r="J877" s="207"/>
      <c r="K877" s="207"/>
      <c r="L877" s="212"/>
      <c r="M877" s="213"/>
      <c r="N877" s="214"/>
      <c r="O877" s="214"/>
      <c r="P877" s="214"/>
      <c r="Q877" s="214"/>
      <c r="R877" s="214"/>
      <c r="S877" s="214"/>
      <c r="T877" s="215"/>
      <c r="AT877" s="216" t="s">
        <v>161</v>
      </c>
      <c r="AU877" s="216" t="s">
        <v>86</v>
      </c>
      <c r="AV877" s="14" t="s">
        <v>155</v>
      </c>
      <c r="AW877" s="14" t="s">
        <v>37</v>
      </c>
      <c r="AX877" s="14" t="s">
        <v>84</v>
      </c>
      <c r="AY877" s="216" t="s">
        <v>148</v>
      </c>
    </row>
    <row r="878" spans="1:65" s="2" customFormat="1" ht="16.5" customHeight="1">
      <c r="A878" s="36"/>
      <c r="B878" s="37"/>
      <c r="C878" s="175" t="s">
        <v>958</v>
      </c>
      <c r="D878" s="175" t="s">
        <v>150</v>
      </c>
      <c r="E878" s="176" t="s">
        <v>952</v>
      </c>
      <c r="F878" s="177" t="s">
        <v>953</v>
      </c>
      <c r="G878" s="178" t="s">
        <v>153</v>
      </c>
      <c r="H878" s="179">
        <v>71.02</v>
      </c>
      <c r="I878" s="180"/>
      <c r="J878" s="181">
        <f>ROUND(I878*H878,2)</f>
        <v>0</v>
      </c>
      <c r="K878" s="177" t="s">
        <v>154</v>
      </c>
      <c r="L878" s="41"/>
      <c r="M878" s="182" t="s">
        <v>31</v>
      </c>
      <c r="N878" s="183" t="s">
        <v>47</v>
      </c>
      <c r="O878" s="66"/>
      <c r="P878" s="184">
        <f>O878*H878</f>
        <v>0</v>
      </c>
      <c r="Q878" s="184">
        <v>0</v>
      </c>
      <c r="R878" s="184">
        <f>Q878*H878</f>
        <v>0</v>
      </c>
      <c r="S878" s="184">
        <v>5.8999999999999997E-2</v>
      </c>
      <c r="T878" s="185">
        <f>S878*H878</f>
        <v>4.1901799999999998</v>
      </c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R878" s="186" t="s">
        <v>155</v>
      </c>
      <c r="AT878" s="186" t="s">
        <v>150</v>
      </c>
      <c r="AU878" s="186" t="s">
        <v>86</v>
      </c>
      <c r="AY878" s="19" t="s">
        <v>148</v>
      </c>
      <c r="BE878" s="187">
        <f>IF(N878="základní",J878,0)</f>
        <v>0</v>
      </c>
      <c r="BF878" s="187">
        <f>IF(N878="snížená",J878,0)</f>
        <v>0</v>
      </c>
      <c r="BG878" s="187">
        <f>IF(N878="zákl. přenesená",J878,0)</f>
        <v>0</v>
      </c>
      <c r="BH878" s="187">
        <f>IF(N878="sníž. přenesená",J878,0)</f>
        <v>0</v>
      </c>
      <c r="BI878" s="187">
        <f>IF(N878="nulová",J878,0)</f>
        <v>0</v>
      </c>
      <c r="BJ878" s="19" t="s">
        <v>84</v>
      </c>
      <c r="BK878" s="187">
        <f>ROUND(I878*H878,2)</f>
        <v>0</v>
      </c>
      <c r="BL878" s="19" t="s">
        <v>155</v>
      </c>
      <c r="BM878" s="186" t="s">
        <v>959</v>
      </c>
    </row>
    <row r="879" spans="1:65" s="2" customFormat="1" ht="19.5">
      <c r="A879" s="36"/>
      <c r="B879" s="37"/>
      <c r="C879" s="38"/>
      <c r="D879" s="188" t="s">
        <v>157</v>
      </c>
      <c r="E879" s="38"/>
      <c r="F879" s="189" t="s">
        <v>955</v>
      </c>
      <c r="G879" s="38"/>
      <c r="H879" s="38"/>
      <c r="I879" s="190"/>
      <c r="J879" s="38"/>
      <c r="K879" s="38"/>
      <c r="L879" s="41"/>
      <c r="M879" s="191"/>
      <c r="N879" s="192"/>
      <c r="O879" s="66"/>
      <c r="P879" s="66"/>
      <c r="Q879" s="66"/>
      <c r="R879" s="66"/>
      <c r="S879" s="66"/>
      <c r="T879" s="67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T879" s="19" t="s">
        <v>157</v>
      </c>
      <c r="AU879" s="19" t="s">
        <v>86</v>
      </c>
    </row>
    <row r="880" spans="1:65" s="2" customFormat="1" ht="11.25">
      <c r="A880" s="36"/>
      <c r="B880" s="37"/>
      <c r="C880" s="38"/>
      <c r="D880" s="193" t="s">
        <v>159</v>
      </c>
      <c r="E880" s="38"/>
      <c r="F880" s="194" t="s">
        <v>956</v>
      </c>
      <c r="G880" s="38"/>
      <c r="H880" s="38"/>
      <c r="I880" s="190"/>
      <c r="J880" s="38"/>
      <c r="K880" s="38"/>
      <c r="L880" s="41"/>
      <c r="M880" s="191"/>
      <c r="N880" s="192"/>
      <c r="O880" s="66"/>
      <c r="P880" s="66"/>
      <c r="Q880" s="66"/>
      <c r="R880" s="66"/>
      <c r="S880" s="66"/>
      <c r="T880" s="67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T880" s="19" t="s">
        <v>159</v>
      </c>
      <c r="AU880" s="19" t="s">
        <v>86</v>
      </c>
    </row>
    <row r="881" spans="1:65" s="13" customFormat="1" ht="11.25">
      <c r="B881" s="195"/>
      <c r="C881" s="196"/>
      <c r="D881" s="188" t="s">
        <v>161</v>
      </c>
      <c r="E881" s="197" t="s">
        <v>31</v>
      </c>
      <c r="F881" s="198" t="s">
        <v>605</v>
      </c>
      <c r="G881" s="196"/>
      <c r="H881" s="199">
        <v>71.02</v>
      </c>
      <c r="I881" s="200"/>
      <c r="J881" s="196"/>
      <c r="K881" s="196"/>
      <c r="L881" s="201"/>
      <c r="M881" s="202"/>
      <c r="N881" s="203"/>
      <c r="O881" s="203"/>
      <c r="P881" s="203"/>
      <c r="Q881" s="203"/>
      <c r="R881" s="203"/>
      <c r="S881" s="203"/>
      <c r="T881" s="204"/>
      <c r="AT881" s="205" t="s">
        <v>161</v>
      </c>
      <c r="AU881" s="205" t="s">
        <v>86</v>
      </c>
      <c r="AV881" s="13" t="s">
        <v>86</v>
      </c>
      <c r="AW881" s="13" t="s">
        <v>37</v>
      </c>
      <c r="AX881" s="13" t="s">
        <v>76</v>
      </c>
      <c r="AY881" s="205" t="s">
        <v>148</v>
      </c>
    </row>
    <row r="882" spans="1:65" s="14" customFormat="1" ht="11.25">
      <c r="B882" s="206"/>
      <c r="C882" s="207"/>
      <c r="D882" s="188" t="s">
        <v>161</v>
      </c>
      <c r="E882" s="208" t="s">
        <v>31</v>
      </c>
      <c r="F882" s="209" t="s">
        <v>163</v>
      </c>
      <c r="G882" s="207"/>
      <c r="H882" s="210">
        <v>71.02</v>
      </c>
      <c r="I882" s="211"/>
      <c r="J882" s="207"/>
      <c r="K882" s="207"/>
      <c r="L882" s="212"/>
      <c r="M882" s="213"/>
      <c r="N882" s="214"/>
      <c r="O882" s="214"/>
      <c r="P882" s="214"/>
      <c r="Q882" s="214"/>
      <c r="R882" s="214"/>
      <c r="S882" s="214"/>
      <c r="T882" s="215"/>
      <c r="AT882" s="216" t="s">
        <v>161</v>
      </c>
      <c r="AU882" s="216" t="s">
        <v>86</v>
      </c>
      <c r="AV882" s="14" t="s">
        <v>155</v>
      </c>
      <c r="AW882" s="14" t="s">
        <v>37</v>
      </c>
      <c r="AX882" s="14" t="s">
        <v>84</v>
      </c>
      <c r="AY882" s="216" t="s">
        <v>148</v>
      </c>
    </row>
    <row r="883" spans="1:65" s="2" customFormat="1" ht="16.5" customHeight="1">
      <c r="A883" s="36"/>
      <c r="B883" s="37"/>
      <c r="C883" s="175" t="s">
        <v>960</v>
      </c>
      <c r="D883" s="175" t="s">
        <v>150</v>
      </c>
      <c r="E883" s="176" t="s">
        <v>961</v>
      </c>
      <c r="F883" s="177" t="s">
        <v>962</v>
      </c>
      <c r="G883" s="178" t="s">
        <v>285</v>
      </c>
      <c r="H883" s="179">
        <v>4.5</v>
      </c>
      <c r="I883" s="180"/>
      <c r="J883" s="181">
        <f>ROUND(I883*H883,2)</f>
        <v>0</v>
      </c>
      <c r="K883" s="177" t="s">
        <v>154</v>
      </c>
      <c r="L883" s="41"/>
      <c r="M883" s="182" t="s">
        <v>31</v>
      </c>
      <c r="N883" s="183" t="s">
        <v>47</v>
      </c>
      <c r="O883" s="66"/>
      <c r="P883" s="184">
        <f>O883*H883</f>
        <v>0</v>
      </c>
      <c r="Q883" s="184">
        <v>0</v>
      </c>
      <c r="R883" s="184">
        <f>Q883*H883</f>
        <v>0</v>
      </c>
      <c r="S883" s="184">
        <v>8.1000000000000003E-2</v>
      </c>
      <c r="T883" s="185">
        <f>S883*H883</f>
        <v>0.36449999999999999</v>
      </c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R883" s="186" t="s">
        <v>155</v>
      </c>
      <c r="AT883" s="186" t="s">
        <v>150</v>
      </c>
      <c r="AU883" s="186" t="s">
        <v>86</v>
      </c>
      <c r="AY883" s="19" t="s">
        <v>148</v>
      </c>
      <c r="BE883" s="187">
        <f>IF(N883="základní",J883,0)</f>
        <v>0</v>
      </c>
      <c r="BF883" s="187">
        <f>IF(N883="snížená",J883,0)</f>
        <v>0</v>
      </c>
      <c r="BG883" s="187">
        <f>IF(N883="zákl. přenesená",J883,0)</f>
        <v>0</v>
      </c>
      <c r="BH883" s="187">
        <f>IF(N883="sníž. přenesená",J883,0)</f>
        <v>0</v>
      </c>
      <c r="BI883" s="187">
        <f>IF(N883="nulová",J883,0)</f>
        <v>0</v>
      </c>
      <c r="BJ883" s="19" t="s">
        <v>84</v>
      </c>
      <c r="BK883" s="187">
        <f>ROUND(I883*H883,2)</f>
        <v>0</v>
      </c>
      <c r="BL883" s="19" t="s">
        <v>155</v>
      </c>
      <c r="BM883" s="186" t="s">
        <v>963</v>
      </c>
    </row>
    <row r="884" spans="1:65" s="2" customFormat="1" ht="19.5">
      <c r="A884" s="36"/>
      <c r="B884" s="37"/>
      <c r="C884" s="38"/>
      <c r="D884" s="188" t="s">
        <v>157</v>
      </c>
      <c r="E884" s="38"/>
      <c r="F884" s="189" t="s">
        <v>964</v>
      </c>
      <c r="G884" s="38"/>
      <c r="H884" s="38"/>
      <c r="I884" s="190"/>
      <c r="J884" s="38"/>
      <c r="K884" s="38"/>
      <c r="L884" s="41"/>
      <c r="M884" s="191"/>
      <c r="N884" s="192"/>
      <c r="O884" s="66"/>
      <c r="P884" s="66"/>
      <c r="Q884" s="66"/>
      <c r="R884" s="66"/>
      <c r="S884" s="66"/>
      <c r="T884" s="67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T884" s="19" t="s">
        <v>157</v>
      </c>
      <c r="AU884" s="19" t="s">
        <v>86</v>
      </c>
    </row>
    <row r="885" spans="1:65" s="2" customFormat="1" ht="11.25">
      <c r="A885" s="36"/>
      <c r="B885" s="37"/>
      <c r="C885" s="38"/>
      <c r="D885" s="193" t="s">
        <v>159</v>
      </c>
      <c r="E885" s="38"/>
      <c r="F885" s="194" t="s">
        <v>965</v>
      </c>
      <c r="G885" s="38"/>
      <c r="H885" s="38"/>
      <c r="I885" s="190"/>
      <c r="J885" s="38"/>
      <c r="K885" s="38"/>
      <c r="L885" s="41"/>
      <c r="M885" s="191"/>
      <c r="N885" s="192"/>
      <c r="O885" s="66"/>
      <c r="P885" s="66"/>
      <c r="Q885" s="66"/>
      <c r="R885" s="66"/>
      <c r="S885" s="66"/>
      <c r="T885" s="67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T885" s="19" t="s">
        <v>159</v>
      </c>
      <c r="AU885" s="19" t="s">
        <v>86</v>
      </c>
    </row>
    <row r="886" spans="1:65" s="13" customFormat="1" ht="11.25">
      <c r="B886" s="195"/>
      <c r="C886" s="196"/>
      <c r="D886" s="188" t="s">
        <v>161</v>
      </c>
      <c r="E886" s="197" t="s">
        <v>31</v>
      </c>
      <c r="F886" s="198" t="s">
        <v>966</v>
      </c>
      <c r="G886" s="196"/>
      <c r="H886" s="199">
        <v>4.5</v>
      </c>
      <c r="I886" s="200"/>
      <c r="J886" s="196"/>
      <c r="K886" s="196"/>
      <c r="L886" s="201"/>
      <c r="M886" s="202"/>
      <c r="N886" s="203"/>
      <c r="O886" s="203"/>
      <c r="P886" s="203"/>
      <c r="Q886" s="203"/>
      <c r="R886" s="203"/>
      <c r="S886" s="203"/>
      <c r="T886" s="204"/>
      <c r="AT886" s="205" t="s">
        <v>161</v>
      </c>
      <c r="AU886" s="205" t="s">
        <v>86</v>
      </c>
      <c r="AV886" s="13" t="s">
        <v>86</v>
      </c>
      <c r="AW886" s="13" t="s">
        <v>37</v>
      </c>
      <c r="AX886" s="13" t="s">
        <v>76</v>
      </c>
      <c r="AY886" s="205" t="s">
        <v>148</v>
      </c>
    </row>
    <row r="887" spans="1:65" s="14" customFormat="1" ht="11.25">
      <c r="B887" s="206"/>
      <c r="C887" s="207"/>
      <c r="D887" s="188" t="s">
        <v>161</v>
      </c>
      <c r="E887" s="208" t="s">
        <v>31</v>
      </c>
      <c r="F887" s="209" t="s">
        <v>163</v>
      </c>
      <c r="G887" s="207"/>
      <c r="H887" s="210">
        <v>4.5</v>
      </c>
      <c r="I887" s="211"/>
      <c r="J887" s="207"/>
      <c r="K887" s="207"/>
      <c r="L887" s="212"/>
      <c r="M887" s="213"/>
      <c r="N887" s="214"/>
      <c r="O887" s="214"/>
      <c r="P887" s="214"/>
      <c r="Q887" s="214"/>
      <c r="R887" s="214"/>
      <c r="S887" s="214"/>
      <c r="T887" s="215"/>
      <c r="AT887" s="216" t="s">
        <v>161</v>
      </c>
      <c r="AU887" s="216" t="s">
        <v>86</v>
      </c>
      <c r="AV887" s="14" t="s">
        <v>155</v>
      </c>
      <c r="AW887" s="14" t="s">
        <v>37</v>
      </c>
      <c r="AX887" s="14" t="s">
        <v>84</v>
      </c>
      <c r="AY887" s="216" t="s">
        <v>148</v>
      </c>
    </row>
    <row r="888" spans="1:65" s="2" customFormat="1" ht="16.5" customHeight="1">
      <c r="A888" s="36"/>
      <c r="B888" s="37"/>
      <c r="C888" s="175" t="s">
        <v>967</v>
      </c>
      <c r="D888" s="175" t="s">
        <v>150</v>
      </c>
      <c r="E888" s="176" t="s">
        <v>968</v>
      </c>
      <c r="F888" s="177" t="s">
        <v>969</v>
      </c>
      <c r="G888" s="178" t="s">
        <v>153</v>
      </c>
      <c r="H888" s="179">
        <v>293.59500000000003</v>
      </c>
      <c r="I888" s="180"/>
      <c r="J888" s="181">
        <f>ROUND(I888*H888,2)</f>
        <v>0</v>
      </c>
      <c r="K888" s="177" t="s">
        <v>154</v>
      </c>
      <c r="L888" s="41"/>
      <c r="M888" s="182" t="s">
        <v>31</v>
      </c>
      <c r="N888" s="183" t="s">
        <v>47</v>
      </c>
      <c r="O888" s="66"/>
      <c r="P888" s="184">
        <f>O888*H888</f>
        <v>0</v>
      </c>
      <c r="Q888" s="184">
        <v>0</v>
      </c>
      <c r="R888" s="184">
        <f>Q888*H888</f>
        <v>0</v>
      </c>
      <c r="S888" s="184">
        <v>0</v>
      </c>
      <c r="T888" s="185">
        <f>S888*H888</f>
        <v>0</v>
      </c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R888" s="186" t="s">
        <v>155</v>
      </c>
      <c r="AT888" s="186" t="s">
        <v>150</v>
      </c>
      <c r="AU888" s="186" t="s">
        <v>86</v>
      </c>
      <c r="AY888" s="19" t="s">
        <v>148</v>
      </c>
      <c r="BE888" s="187">
        <f>IF(N888="základní",J888,0)</f>
        <v>0</v>
      </c>
      <c r="BF888" s="187">
        <f>IF(N888="snížená",J888,0)</f>
        <v>0</v>
      </c>
      <c r="BG888" s="187">
        <f>IF(N888="zákl. přenesená",J888,0)</f>
        <v>0</v>
      </c>
      <c r="BH888" s="187">
        <f>IF(N888="sníž. přenesená",J888,0)</f>
        <v>0</v>
      </c>
      <c r="BI888" s="187">
        <f>IF(N888="nulová",J888,0)</f>
        <v>0</v>
      </c>
      <c r="BJ888" s="19" t="s">
        <v>84</v>
      </c>
      <c r="BK888" s="187">
        <f>ROUND(I888*H888,2)</f>
        <v>0</v>
      </c>
      <c r="BL888" s="19" t="s">
        <v>155</v>
      </c>
      <c r="BM888" s="186" t="s">
        <v>970</v>
      </c>
    </row>
    <row r="889" spans="1:65" s="2" customFormat="1" ht="11.25">
      <c r="A889" s="36"/>
      <c r="B889" s="37"/>
      <c r="C889" s="38"/>
      <c r="D889" s="188" t="s">
        <v>157</v>
      </c>
      <c r="E889" s="38"/>
      <c r="F889" s="189" t="s">
        <v>971</v>
      </c>
      <c r="G889" s="38"/>
      <c r="H889" s="38"/>
      <c r="I889" s="190"/>
      <c r="J889" s="38"/>
      <c r="K889" s="38"/>
      <c r="L889" s="41"/>
      <c r="M889" s="191"/>
      <c r="N889" s="192"/>
      <c r="O889" s="66"/>
      <c r="P889" s="66"/>
      <c r="Q889" s="66"/>
      <c r="R889" s="66"/>
      <c r="S889" s="66"/>
      <c r="T889" s="67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T889" s="19" t="s">
        <v>157</v>
      </c>
      <c r="AU889" s="19" t="s">
        <v>86</v>
      </c>
    </row>
    <row r="890" spans="1:65" s="2" customFormat="1" ht="11.25">
      <c r="A890" s="36"/>
      <c r="B890" s="37"/>
      <c r="C890" s="38"/>
      <c r="D890" s="193" t="s">
        <v>159</v>
      </c>
      <c r="E890" s="38"/>
      <c r="F890" s="194" t="s">
        <v>972</v>
      </c>
      <c r="G890" s="38"/>
      <c r="H890" s="38"/>
      <c r="I890" s="190"/>
      <c r="J890" s="38"/>
      <c r="K890" s="38"/>
      <c r="L890" s="41"/>
      <c r="M890" s="191"/>
      <c r="N890" s="192"/>
      <c r="O890" s="66"/>
      <c r="P890" s="66"/>
      <c r="Q890" s="66"/>
      <c r="R890" s="66"/>
      <c r="S890" s="66"/>
      <c r="T890" s="67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T890" s="19" t="s">
        <v>159</v>
      </c>
      <c r="AU890" s="19" t="s">
        <v>86</v>
      </c>
    </row>
    <row r="891" spans="1:65" s="13" customFormat="1" ht="11.25">
      <c r="B891" s="195"/>
      <c r="C891" s="196"/>
      <c r="D891" s="188" t="s">
        <v>161</v>
      </c>
      <c r="E891" s="197" t="s">
        <v>31</v>
      </c>
      <c r="F891" s="198" t="s">
        <v>867</v>
      </c>
      <c r="G891" s="196"/>
      <c r="H891" s="199">
        <v>277.72500000000002</v>
      </c>
      <c r="I891" s="200"/>
      <c r="J891" s="196"/>
      <c r="K891" s="196"/>
      <c r="L891" s="201"/>
      <c r="M891" s="202"/>
      <c r="N891" s="203"/>
      <c r="O891" s="203"/>
      <c r="P891" s="203"/>
      <c r="Q891" s="203"/>
      <c r="R891" s="203"/>
      <c r="S891" s="203"/>
      <c r="T891" s="204"/>
      <c r="AT891" s="205" t="s">
        <v>161</v>
      </c>
      <c r="AU891" s="205" t="s">
        <v>86</v>
      </c>
      <c r="AV891" s="13" t="s">
        <v>86</v>
      </c>
      <c r="AW891" s="13" t="s">
        <v>37</v>
      </c>
      <c r="AX891" s="13" t="s">
        <v>76</v>
      </c>
      <c r="AY891" s="205" t="s">
        <v>148</v>
      </c>
    </row>
    <row r="892" spans="1:65" s="13" customFormat="1" ht="11.25">
      <c r="B892" s="195"/>
      <c r="C892" s="196"/>
      <c r="D892" s="188" t="s">
        <v>161</v>
      </c>
      <c r="E892" s="197" t="s">
        <v>31</v>
      </c>
      <c r="F892" s="198" t="s">
        <v>868</v>
      </c>
      <c r="G892" s="196"/>
      <c r="H892" s="199">
        <v>15.87</v>
      </c>
      <c r="I892" s="200"/>
      <c r="J892" s="196"/>
      <c r="K892" s="196"/>
      <c r="L892" s="201"/>
      <c r="M892" s="202"/>
      <c r="N892" s="203"/>
      <c r="O892" s="203"/>
      <c r="P892" s="203"/>
      <c r="Q892" s="203"/>
      <c r="R892" s="203"/>
      <c r="S892" s="203"/>
      <c r="T892" s="204"/>
      <c r="AT892" s="205" t="s">
        <v>161</v>
      </c>
      <c r="AU892" s="205" t="s">
        <v>86</v>
      </c>
      <c r="AV892" s="13" t="s">
        <v>86</v>
      </c>
      <c r="AW892" s="13" t="s">
        <v>37</v>
      </c>
      <c r="AX892" s="13" t="s">
        <v>76</v>
      </c>
      <c r="AY892" s="205" t="s">
        <v>148</v>
      </c>
    </row>
    <row r="893" spans="1:65" s="14" customFormat="1" ht="11.25">
      <c r="B893" s="206"/>
      <c r="C893" s="207"/>
      <c r="D893" s="188" t="s">
        <v>161</v>
      </c>
      <c r="E893" s="208" t="s">
        <v>31</v>
      </c>
      <c r="F893" s="209" t="s">
        <v>163</v>
      </c>
      <c r="G893" s="207"/>
      <c r="H893" s="210">
        <v>293.59500000000003</v>
      </c>
      <c r="I893" s="211"/>
      <c r="J893" s="207"/>
      <c r="K893" s="207"/>
      <c r="L893" s="212"/>
      <c r="M893" s="213"/>
      <c r="N893" s="214"/>
      <c r="O893" s="214"/>
      <c r="P893" s="214"/>
      <c r="Q893" s="214"/>
      <c r="R893" s="214"/>
      <c r="S893" s="214"/>
      <c r="T893" s="215"/>
      <c r="AT893" s="216" t="s">
        <v>161</v>
      </c>
      <c r="AU893" s="216" t="s">
        <v>86</v>
      </c>
      <c r="AV893" s="14" t="s">
        <v>155</v>
      </c>
      <c r="AW893" s="14" t="s">
        <v>37</v>
      </c>
      <c r="AX893" s="14" t="s">
        <v>84</v>
      </c>
      <c r="AY893" s="216" t="s">
        <v>148</v>
      </c>
    </row>
    <row r="894" spans="1:65" s="12" customFormat="1" ht="22.9" customHeight="1">
      <c r="B894" s="159"/>
      <c r="C894" s="160"/>
      <c r="D894" s="161" t="s">
        <v>75</v>
      </c>
      <c r="E894" s="173" t="s">
        <v>973</v>
      </c>
      <c r="F894" s="173" t="s">
        <v>974</v>
      </c>
      <c r="G894" s="160"/>
      <c r="H894" s="160"/>
      <c r="I894" s="163"/>
      <c r="J894" s="174">
        <f>BK894</f>
        <v>0</v>
      </c>
      <c r="K894" s="160"/>
      <c r="L894" s="165"/>
      <c r="M894" s="166"/>
      <c r="N894" s="167"/>
      <c r="O894" s="167"/>
      <c r="P894" s="168">
        <f>SUM(P895:P910)</f>
        <v>0</v>
      </c>
      <c r="Q894" s="167"/>
      <c r="R894" s="168">
        <f>SUM(R895:R910)</f>
        <v>0</v>
      </c>
      <c r="S894" s="167"/>
      <c r="T894" s="169">
        <f>SUM(T895:T910)</f>
        <v>0</v>
      </c>
      <c r="AR894" s="170" t="s">
        <v>84</v>
      </c>
      <c r="AT894" s="171" t="s">
        <v>75</v>
      </c>
      <c r="AU894" s="171" t="s">
        <v>84</v>
      </c>
      <c r="AY894" s="170" t="s">
        <v>148</v>
      </c>
      <c r="BK894" s="172">
        <f>SUM(BK895:BK910)</f>
        <v>0</v>
      </c>
    </row>
    <row r="895" spans="1:65" s="2" customFormat="1" ht="16.5" customHeight="1">
      <c r="A895" s="36"/>
      <c r="B895" s="37"/>
      <c r="C895" s="175" t="s">
        <v>975</v>
      </c>
      <c r="D895" s="175" t="s">
        <v>150</v>
      </c>
      <c r="E895" s="176" t="s">
        <v>976</v>
      </c>
      <c r="F895" s="177" t="s">
        <v>977</v>
      </c>
      <c r="G895" s="178" t="s">
        <v>198</v>
      </c>
      <c r="H895" s="179">
        <v>6.4029999999999996</v>
      </c>
      <c r="I895" s="180"/>
      <c r="J895" s="181">
        <f>ROUND(I895*H895,2)</f>
        <v>0</v>
      </c>
      <c r="K895" s="177" t="s">
        <v>154</v>
      </c>
      <c r="L895" s="41"/>
      <c r="M895" s="182" t="s">
        <v>31</v>
      </c>
      <c r="N895" s="183" t="s">
        <v>47</v>
      </c>
      <c r="O895" s="66"/>
      <c r="P895" s="184">
        <f>O895*H895</f>
        <v>0</v>
      </c>
      <c r="Q895" s="184">
        <v>0</v>
      </c>
      <c r="R895" s="184">
        <f>Q895*H895</f>
        <v>0</v>
      </c>
      <c r="S895" s="184">
        <v>0</v>
      </c>
      <c r="T895" s="185">
        <f>S895*H895</f>
        <v>0</v>
      </c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R895" s="186" t="s">
        <v>155</v>
      </c>
      <c r="AT895" s="186" t="s">
        <v>150</v>
      </c>
      <c r="AU895" s="186" t="s">
        <v>86</v>
      </c>
      <c r="AY895" s="19" t="s">
        <v>148</v>
      </c>
      <c r="BE895" s="187">
        <f>IF(N895="základní",J895,0)</f>
        <v>0</v>
      </c>
      <c r="BF895" s="187">
        <f>IF(N895="snížená",J895,0)</f>
        <v>0</v>
      </c>
      <c r="BG895" s="187">
        <f>IF(N895="zákl. přenesená",J895,0)</f>
        <v>0</v>
      </c>
      <c r="BH895" s="187">
        <f>IF(N895="sníž. přenesená",J895,0)</f>
        <v>0</v>
      </c>
      <c r="BI895" s="187">
        <f>IF(N895="nulová",J895,0)</f>
        <v>0</v>
      </c>
      <c r="BJ895" s="19" t="s">
        <v>84</v>
      </c>
      <c r="BK895" s="187">
        <f>ROUND(I895*H895,2)</f>
        <v>0</v>
      </c>
      <c r="BL895" s="19" t="s">
        <v>155</v>
      </c>
      <c r="BM895" s="186" t="s">
        <v>978</v>
      </c>
    </row>
    <row r="896" spans="1:65" s="2" customFormat="1" ht="11.25">
      <c r="A896" s="36"/>
      <c r="B896" s="37"/>
      <c r="C896" s="38"/>
      <c r="D896" s="188" t="s">
        <v>157</v>
      </c>
      <c r="E896" s="38"/>
      <c r="F896" s="189" t="s">
        <v>979</v>
      </c>
      <c r="G896" s="38"/>
      <c r="H896" s="38"/>
      <c r="I896" s="190"/>
      <c r="J896" s="38"/>
      <c r="K896" s="38"/>
      <c r="L896" s="41"/>
      <c r="M896" s="191"/>
      <c r="N896" s="192"/>
      <c r="O896" s="66"/>
      <c r="P896" s="66"/>
      <c r="Q896" s="66"/>
      <c r="R896" s="66"/>
      <c r="S896" s="66"/>
      <c r="T896" s="67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T896" s="19" t="s">
        <v>157</v>
      </c>
      <c r="AU896" s="19" t="s">
        <v>86</v>
      </c>
    </row>
    <row r="897" spans="1:65" s="2" customFormat="1" ht="11.25">
      <c r="A897" s="36"/>
      <c r="B897" s="37"/>
      <c r="C897" s="38"/>
      <c r="D897" s="193" t="s">
        <v>159</v>
      </c>
      <c r="E897" s="38"/>
      <c r="F897" s="194" t="s">
        <v>980</v>
      </c>
      <c r="G897" s="38"/>
      <c r="H897" s="38"/>
      <c r="I897" s="190"/>
      <c r="J897" s="38"/>
      <c r="K897" s="38"/>
      <c r="L897" s="41"/>
      <c r="M897" s="191"/>
      <c r="N897" s="192"/>
      <c r="O897" s="66"/>
      <c r="P897" s="66"/>
      <c r="Q897" s="66"/>
      <c r="R897" s="66"/>
      <c r="S897" s="66"/>
      <c r="T897" s="67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T897" s="19" t="s">
        <v>159</v>
      </c>
      <c r="AU897" s="19" t="s">
        <v>86</v>
      </c>
    </row>
    <row r="898" spans="1:65" s="2" customFormat="1" ht="21.75" customHeight="1">
      <c r="A898" s="36"/>
      <c r="B898" s="37"/>
      <c r="C898" s="175" t="s">
        <v>981</v>
      </c>
      <c r="D898" s="175" t="s">
        <v>150</v>
      </c>
      <c r="E898" s="176" t="s">
        <v>982</v>
      </c>
      <c r="F898" s="177" t="s">
        <v>983</v>
      </c>
      <c r="G898" s="178" t="s">
        <v>198</v>
      </c>
      <c r="H898" s="179">
        <v>6.4029999999999996</v>
      </c>
      <c r="I898" s="180"/>
      <c r="J898" s="181">
        <f>ROUND(I898*H898,2)</f>
        <v>0</v>
      </c>
      <c r="K898" s="177" t="s">
        <v>154</v>
      </c>
      <c r="L898" s="41"/>
      <c r="M898" s="182" t="s">
        <v>31</v>
      </c>
      <c r="N898" s="183" t="s">
        <v>47</v>
      </c>
      <c r="O898" s="66"/>
      <c r="P898" s="184">
        <f>O898*H898</f>
        <v>0</v>
      </c>
      <c r="Q898" s="184">
        <v>0</v>
      </c>
      <c r="R898" s="184">
        <f>Q898*H898</f>
        <v>0</v>
      </c>
      <c r="S898" s="184">
        <v>0</v>
      </c>
      <c r="T898" s="185">
        <f>S898*H898</f>
        <v>0</v>
      </c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R898" s="186" t="s">
        <v>155</v>
      </c>
      <c r="AT898" s="186" t="s">
        <v>150</v>
      </c>
      <c r="AU898" s="186" t="s">
        <v>86</v>
      </c>
      <c r="AY898" s="19" t="s">
        <v>148</v>
      </c>
      <c r="BE898" s="187">
        <f>IF(N898="základní",J898,0)</f>
        <v>0</v>
      </c>
      <c r="BF898" s="187">
        <f>IF(N898="snížená",J898,0)</f>
        <v>0</v>
      </c>
      <c r="BG898" s="187">
        <f>IF(N898="zákl. přenesená",J898,0)</f>
        <v>0</v>
      </c>
      <c r="BH898" s="187">
        <f>IF(N898="sníž. přenesená",J898,0)</f>
        <v>0</v>
      </c>
      <c r="BI898" s="187">
        <f>IF(N898="nulová",J898,0)</f>
        <v>0</v>
      </c>
      <c r="BJ898" s="19" t="s">
        <v>84</v>
      </c>
      <c r="BK898" s="187">
        <f>ROUND(I898*H898,2)</f>
        <v>0</v>
      </c>
      <c r="BL898" s="19" t="s">
        <v>155</v>
      </c>
      <c r="BM898" s="186" t="s">
        <v>984</v>
      </c>
    </row>
    <row r="899" spans="1:65" s="2" customFormat="1" ht="19.5">
      <c r="A899" s="36"/>
      <c r="B899" s="37"/>
      <c r="C899" s="38"/>
      <c r="D899" s="188" t="s">
        <v>157</v>
      </c>
      <c r="E899" s="38"/>
      <c r="F899" s="189" t="s">
        <v>985</v>
      </c>
      <c r="G899" s="38"/>
      <c r="H899" s="38"/>
      <c r="I899" s="190"/>
      <c r="J899" s="38"/>
      <c r="K899" s="38"/>
      <c r="L899" s="41"/>
      <c r="M899" s="191"/>
      <c r="N899" s="192"/>
      <c r="O899" s="66"/>
      <c r="P899" s="66"/>
      <c r="Q899" s="66"/>
      <c r="R899" s="66"/>
      <c r="S899" s="66"/>
      <c r="T899" s="67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T899" s="19" t="s">
        <v>157</v>
      </c>
      <c r="AU899" s="19" t="s">
        <v>86</v>
      </c>
    </row>
    <row r="900" spans="1:65" s="2" customFormat="1" ht="11.25">
      <c r="A900" s="36"/>
      <c r="B900" s="37"/>
      <c r="C900" s="38"/>
      <c r="D900" s="193" t="s">
        <v>159</v>
      </c>
      <c r="E900" s="38"/>
      <c r="F900" s="194" t="s">
        <v>986</v>
      </c>
      <c r="G900" s="38"/>
      <c r="H900" s="38"/>
      <c r="I900" s="190"/>
      <c r="J900" s="38"/>
      <c r="K900" s="38"/>
      <c r="L900" s="41"/>
      <c r="M900" s="191"/>
      <c r="N900" s="192"/>
      <c r="O900" s="66"/>
      <c r="P900" s="66"/>
      <c r="Q900" s="66"/>
      <c r="R900" s="66"/>
      <c r="S900" s="66"/>
      <c r="T900" s="67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T900" s="19" t="s">
        <v>159</v>
      </c>
      <c r="AU900" s="19" t="s">
        <v>86</v>
      </c>
    </row>
    <row r="901" spans="1:65" s="2" customFormat="1" ht="16.5" customHeight="1">
      <c r="A901" s="36"/>
      <c r="B901" s="37"/>
      <c r="C901" s="175" t="s">
        <v>987</v>
      </c>
      <c r="D901" s="175" t="s">
        <v>150</v>
      </c>
      <c r="E901" s="176" t="s">
        <v>988</v>
      </c>
      <c r="F901" s="177" t="s">
        <v>989</v>
      </c>
      <c r="G901" s="178" t="s">
        <v>198</v>
      </c>
      <c r="H901" s="179">
        <v>6.4029999999999996</v>
      </c>
      <c r="I901" s="180"/>
      <c r="J901" s="181">
        <f>ROUND(I901*H901,2)</f>
        <v>0</v>
      </c>
      <c r="K901" s="177" t="s">
        <v>154</v>
      </c>
      <c r="L901" s="41"/>
      <c r="M901" s="182" t="s">
        <v>31</v>
      </c>
      <c r="N901" s="183" t="s">
        <v>47</v>
      </c>
      <c r="O901" s="66"/>
      <c r="P901" s="184">
        <f>O901*H901</f>
        <v>0</v>
      </c>
      <c r="Q901" s="184">
        <v>0</v>
      </c>
      <c r="R901" s="184">
        <f>Q901*H901</f>
        <v>0</v>
      </c>
      <c r="S901" s="184">
        <v>0</v>
      </c>
      <c r="T901" s="185">
        <f>S901*H901</f>
        <v>0</v>
      </c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R901" s="186" t="s">
        <v>155</v>
      </c>
      <c r="AT901" s="186" t="s">
        <v>150</v>
      </c>
      <c r="AU901" s="186" t="s">
        <v>86</v>
      </c>
      <c r="AY901" s="19" t="s">
        <v>148</v>
      </c>
      <c r="BE901" s="187">
        <f>IF(N901="základní",J901,0)</f>
        <v>0</v>
      </c>
      <c r="BF901" s="187">
        <f>IF(N901="snížená",J901,0)</f>
        <v>0</v>
      </c>
      <c r="BG901" s="187">
        <f>IF(N901="zákl. přenesená",J901,0)</f>
        <v>0</v>
      </c>
      <c r="BH901" s="187">
        <f>IF(N901="sníž. přenesená",J901,0)</f>
        <v>0</v>
      </c>
      <c r="BI901" s="187">
        <f>IF(N901="nulová",J901,0)</f>
        <v>0</v>
      </c>
      <c r="BJ901" s="19" t="s">
        <v>84</v>
      </c>
      <c r="BK901" s="187">
        <f>ROUND(I901*H901,2)</f>
        <v>0</v>
      </c>
      <c r="BL901" s="19" t="s">
        <v>155</v>
      </c>
      <c r="BM901" s="186" t="s">
        <v>990</v>
      </c>
    </row>
    <row r="902" spans="1:65" s="2" customFormat="1" ht="11.25">
      <c r="A902" s="36"/>
      <c r="B902" s="37"/>
      <c r="C902" s="38"/>
      <c r="D902" s="188" t="s">
        <v>157</v>
      </c>
      <c r="E902" s="38"/>
      <c r="F902" s="189" t="s">
        <v>991</v>
      </c>
      <c r="G902" s="38"/>
      <c r="H902" s="38"/>
      <c r="I902" s="190"/>
      <c r="J902" s="38"/>
      <c r="K902" s="38"/>
      <c r="L902" s="41"/>
      <c r="M902" s="191"/>
      <c r="N902" s="192"/>
      <c r="O902" s="66"/>
      <c r="P902" s="66"/>
      <c r="Q902" s="66"/>
      <c r="R902" s="66"/>
      <c r="S902" s="66"/>
      <c r="T902" s="67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T902" s="19" t="s">
        <v>157</v>
      </c>
      <c r="AU902" s="19" t="s">
        <v>86</v>
      </c>
    </row>
    <row r="903" spans="1:65" s="2" customFormat="1" ht="11.25">
      <c r="A903" s="36"/>
      <c r="B903" s="37"/>
      <c r="C903" s="38"/>
      <c r="D903" s="193" t="s">
        <v>159</v>
      </c>
      <c r="E903" s="38"/>
      <c r="F903" s="194" t="s">
        <v>992</v>
      </c>
      <c r="G903" s="38"/>
      <c r="H903" s="38"/>
      <c r="I903" s="190"/>
      <c r="J903" s="38"/>
      <c r="K903" s="38"/>
      <c r="L903" s="41"/>
      <c r="M903" s="191"/>
      <c r="N903" s="192"/>
      <c r="O903" s="66"/>
      <c r="P903" s="66"/>
      <c r="Q903" s="66"/>
      <c r="R903" s="66"/>
      <c r="S903" s="66"/>
      <c r="T903" s="67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T903" s="19" t="s">
        <v>159</v>
      </c>
      <c r="AU903" s="19" t="s">
        <v>86</v>
      </c>
    </row>
    <row r="904" spans="1:65" s="2" customFormat="1" ht="16.5" customHeight="1">
      <c r="A904" s="36"/>
      <c r="B904" s="37"/>
      <c r="C904" s="175" t="s">
        <v>993</v>
      </c>
      <c r="D904" s="175" t="s">
        <v>150</v>
      </c>
      <c r="E904" s="176" t="s">
        <v>994</v>
      </c>
      <c r="F904" s="177" t="s">
        <v>995</v>
      </c>
      <c r="G904" s="178" t="s">
        <v>198</v>
      </c>
      <c r="H904" s="179">
        <v>19.209</v>
      </c>
      <c r="I904" s="180"/>
      <c r="J904" s="181">
        <f>ROUND(I904*H904,2)</f>
        <v>0</v>
      </c>
      <c r="K904" s="177" t="s">
        <v>154</v>
      </c>
      <c r="L904" s="41"/>
      <c r="M904" s="182" t="s">
        <v>31</v>
      </c>
      <c r="N904" s="183" t="s">
        <v>47</v>
      </c>
      <c r="O904" s="66"/>
      <c r="P904" s="184">
        <f>O904*H904</f>
        <v>0</v>
      </c>
      <c r="Q904" s="184">
        <v>0</v>
      </c>
      <c r="R904" s="184">
        <f>Q904*H904</f>
        <v>0</v>
      </c>
      <c r="S904" s="184">
        <v>0</v>
      </c>
      <c r="T904" s="185">
        <f>S904*H904</f>
        <v>0</v>
      </c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R904" s="186" t="s">
        <v>155</v>
      </c>
      <c r="AT904" s="186" t="s">
        <v>150</v>
      </c>
      <c r="AU904" s="186" t="s">
        <v>86</v>
      </c>
      <c r="AY904" s="19" t="s">
        <v>148</v>
      </c>
      <c r="BE904" s="187">
        <f>IF(N904="základní",J904,0)</f>
        <v>0</v>
      </c>
      <c r="BF904" s="187">
        <f>IF(N904="snížená",J904,0)</f>
        <v>0</v>
      </c>
      <c r="BG904" s="187">
        <f>IF(N904="zákl. přenesená",J904,0)</f>
        <v>0</v>
      </c>
      <c r="BH904" s="187">
        <f>IF(N904="sníž. přenesená",J904,0)</f>
        <v>0</v>
      </c>
      <c r="BI904" s="187">
        <f>IF(N904="nulová",J904,0)</f>
        <v>0</v>
      </c>
      <c r="BJ904" s="19" t="s">
        <v>84</v>
      </c>
      <c r="BK904" s="187">
        <f>ROUND(I904*H904,2)</f>
        <v>0</v>
      </c>
      <c r="BL904" s="19" t="s">
        <v>155</v>
      </c>
      <c r="BM904" s="186" t="s">
        <v>996</v>
      </c>
    </row>
    <row r="905" spans="1:65" s="2" customFormat="1" ht="11.25">
      <c r="A905" s="36"/>
      <c r="B905" s="37"/>
      <c r="C905" s="38"/>
      <c r="D905" s="188" t="s">
        <v>157</v>
      </c>
      <c r="E905" s="38"/>
      <c r="F905" s="189" t="s">
        <v>997</v>
      </c>
      <c r="G905" s="38"/>
      <c r="H905" s="38"/>
      <c r="I905" s="190"/>
      <c r="J905" s="38"/>
      <c r="K905" s="38"/>
      <c r="L905" s="41"/>
      <c r="M905" s="191"/>
      <c r="N905" s="192"/>
      <c r="O905" s="66"/>
      <c r="P905" s="66"/>
      <c r="Q905" s="66"/>
      <c r="R905" s="66"/>
      <c r="S905" s="66"/>
      <c r="T905" s="67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T905" s="19" t="s">
        <v>157</v>
      </c>
      <c r="AU905" s="19" t="s">
        <v>86</v>
      </c>
    </row>
    <row r="906" spans="1:65" s="2" customFormat="1" ht="11.25">
      <c r="A906" s="36"/>
      <c r="B906" s="37"/>
      <c r="C906" s="38"/>
      <c r="D906" s="193" t="s">
        <v>159</v>
      </c>
      <c r="E906" s="38"/>
      <c r="F906" s="194" t="s">
        <v>998</v>
      </c>
      <c r="G906" s="38"/>
      <c r="H906" s="38"/>
      <c r="I906" s="190"/>
      <c r="J906" s="38"/>
      <c r="K906" s="38"/>
      <c r="L906" s="41"/>
      <c r="M906" s="191"/>
      <c r="N906" s="192"/>
      <c r="O906" s="66"/>
      <c r="P906" s="66"/>
      <c r="Q906" s="66"/>
      <c r="R906" s="66"/>
      <c r="S906" s="66"/>
      <c r="T906" s="67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T906" s="19" t="s">
        <v>159</v>
      </c>
      <c r="AU906" s="19" t="s">
        <v>86</v>
      </c>
    </row>
    <row r="907" spans="1:65" s="13" customFormat="1" ht="11.25">
      <c r="B907" s="195"/>
      <c r="C907" s="196"/>
      <c r="D907" s="188" t="s">
        <v>161</v>
      </c>
      <c r="E907" s="196"/>
      <c r="F907" s="198" t="s">
        <v>999</v>
      </c>
      <c r="G907" s="196"/>
      <c r="H907" s="199">
        <v>19.209</v>
      </c>
      <c r="I907" s="200"/>
      <c r="J907" s="196"/>
      <c r="K907" s="196"/>
      <c r="L907" s="201"/>
      <c r="M907" s="202"/>
      <c r="N907" s="203"/>
      <c r="O907" s="203"/>
      <c r="P907" s="203"/>
      <c r="Q907" s="203"/>
      <c r="R907" s="203"/>
      <c r="S907" s="203"/>
      <c r="T907" s="204"/>
      <c r="AT907" s="205" t="s">
        <v>161</v>
      </c>
      <c r="AU907" s="205" t="s">
        <v>86</v>
      </c>
      <c r="AV907" s="13" t="s">
        <v>86</v>
      </c>
      <c r="AW907" s="13" t="s">
        <v>4</v>
      </c>
      <c r="AX907" s="13" t="s">
        <v>84</v>
      </c>
      <c r="AY907" s="205" t="s">
        <v>148</v>
      </c>
    </row>
    <row r="908" spans="1:65" s="2" customFormat="1" ht="24.2" customHeight="1">
      <c r="A908" s="36"/>
      <c r="B908" s="37"/>
      <c r="C908" s="175" t="s">
        <v>1000</v>
      </c>
      <c r="D908" s="175" t="s">
        <v>150</v>
      </c>
      <c r="E908" s="176" t="s">
        <v>1001</v>
      </c>
      <c r="F908" s="177" t="s">
        <v>1002</v>
      </c>
      <c r="G908" s="178" t="s">
        <v>198</v>
      </c>
      <c r="H908" s="179">
        <v>6.4029999999999996</v>
      </c>
      <c r="I908" s="180"/>
      <c r="J908" s="181">
        <f>ROUND(I908*H908,2)</f>
        <v>0</v>
      </c>
      <c r="K908" s="177" t="s">
        <v>154</v>
      </c>
      <c r="L908" s="41"/>
      <c r="M908" s="182" t="s">
        <v>31</v>
      </c>
      <c r="N908" s="183" t="s">
        <v>47</v>
      </c>
      <c r="O908" s="66"/>
      <c r="P908" s="184">
        <f>O908*H908</f>
        <v>0</v>
      </c>
      <c r="Q908" s="184">
        <v>0</v>
      </c>
      <c r="R908" s="184">
        <f>Q908*H908</f>
        <v>0</v>
      </c>
      <c r="S908" s="184">
        <v>0</v>
      </c>
      <c r="T908" s="185">
        <f>S908*H908</f>
        <v>0</v>
      </c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R908" s="186" t="s">
        <v>155</v>
      </c>
      <c r="AT908" s="186" t="s">
        <v>150</v>
      </c>
      <c r="AU908" s="186" t="s">
        <v>86</v>
      </c>
      <c r="AY908" s="19" t="s">
        <v>148</v>
      </c>
      <c r="BE908" s="187">
        <f>IF(N908="základní",J908,0)</f>
        <v>0</v>
      </c>
      <c r="BF908" s="187">
        <f>IF(N908="snížená",J908,0)</f>
        <v>0</v>
      </c>
      <c r="BG908" s="187">
        <f>IF(N908="zákl. přenesená",J908,0)</f>
        <v>0</v>
      </c>
      <c r="BH908" s="187">
        <f>IF(N908="sníž. přenesená",J908,0)</f>
        <v>0</v>
      </c>
      <c r="BI908" s="187">
        <f>IF(N908="nulová",J908,0)</f>
        <v>0</v>
      </c>
      <c r="BJ908" s="19" t="s">
        <v>84</v>
      </c>
      <c r="BK908" s="187">
        <f>ROUND(I908*H908,2)</f>
        <v>0</v>
      </c>
      <c r="BL908" s="19" t="s">
        <v>155</v>
      </c>
      <c r="BM908" s="186" t="s">
        <v>1003</v>
      </c>
    </row>
    <row r="909" spans="1:65" s="2" customFormat="1" ht="19.5">
      <c r="A909" s="36"/>
      <c r="B909" s="37"/>
      <c r="C909" s="38"/>
      <c r="D909" s="188" t="s">
        <v>157</v>
      </c>
      <c r="E909" s="38"/>
      <c r="F909" s="189" t="s">
        <v>1004</v>
      </c>
      <c r="G909" s="38"/>
      <c r="H909" s="38"/>
      <c r="I909" s="190"/>
      <c r="J909" s="38"/>
      <c r="K909" s="38"/>
      <c r="L909" s="41"/>
      <c r="M909" s="191"/>
      <c r="N909" s="192"/>
      <c r="O909" s="66"/>
      <c r="P909" s="66"/>
      <c r="Q909" s="66"/>
      <c r="R909" s="66"/>
      <c r="S909" s="66"/>
      <c r="T909" s="67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T909" s="19" t="s">
        <v>157</v>
      </c>
      <c r="AU909" s="19" t="s">
        <v>86</v>
      </c>
    </row>
    <row r="910" spans="1:65" s="2" customFormat="1" ht="11.25">
      <c r="A910" s="36"/>
      <c r="B910" s="37"/>
      <c r="C910" s="38"/>
      <c r="D910" s="193" t="s">
        <v>159</v>
      </c>
      <c r="E910" s="38"/>
      <c r="F910" s="194" t="s">
        <v>1005</v>
      </c>
      <c r="G910" s="38"/>
      <c r="H910" s="38"/>
      <c r="I910" s="190"/>
      <c r="J910" s="38"/>
      <c r="K910" s="38"/>
      <c r="L910" s="41"/>
      <c r="M910" s="191"/>
      <c r="N910" s="192"/>
      <c r="O910" s="66"/>
      <c r="P910" s="66"/>
      <c r="Q910" s="66"/>
      <c r="R910" s="66"/>
      <c r="S910" s="66"/>
      <c r="T910" s="67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T910" s="19" t="s">
        <v>159</v>
      </c>
      <c r="AU910" s="19" t="s">
        <v>86</v>
      </c>
    </row>
    <row r="911" spans="1:65" s="12" customFormat="1" ht="22.9" customHeight="1">
      <c r="B911" s="159"/>
      <c r="C911" s="160"/>
      <c r="D911" s="161" t="s">
        <v>75</v>
      </c>
      <c r="E911" s="173" t="s">
        <v>1006</v>
      </c>
      <c r="F911" s="173" t="s">
        <v>1007</v>
      </c>
      <c r="G911" s="160"/>
      <c r="H911" s="160"/>
      <c r="I911" s="163"/>
      <c r="J911" s="174">
        <f>BK911</f>
        <v>0</v>
      </c>
      <c r="K911" s="160"/>
      <c r="L911" s="165"/>
      <c r="M911" s="166"/>
      <c r="N911" s="167"/>
      <c r="O911" s="167"/>
      <c r="P911" s="168">
        <f>SUM(P912:P917)</f>
        <v>0</v>
      </c>
      <c r="Q911" s="167"/>
      <c r="R911" s="168">
        <f>SUM(R912:R917)</f>
        <v>0</v>
      </c>
      <c r="S911" s="167"/>
      <c r="T911" s="169">
        <f>SUM(T912:T917)</f>
        <v>0</v>
      </c>
      <c r="AR911" s="170" t="s">
        <v>84</v>
      </c>
      <c r="AT911" s="171" t="s">
        <v>75</v>
      </c>
      <c r="AU911" s="171" t="s">
        <v>84</v>
      </c>
      <c r="AY911" s="170" t="s">
        <v>148</v>
      </c>
      <c r="BK911" s="172">
        <f>SUM(BK912:BK917)</f>
        <v>0</v>
      </c>
    </row>
    <row r="912" spans="1:65" s="2" customFormat="1" ht="16.5" customHeight="1">
      <c r="A912" s="36"/>
      <c r="B912" s="37"/>
      <c r="C912" s="175" t="s">
        <v>1008</v>
      </c>
      <c r="D912" s="175" t="s">
        <v>150</v>
      </c>
      <c r="E912" s="176" t="s">
        <v>1009</v>
      </c>
      <c r="F912" s="177" t="s">
        <v>1010</v>
      </c>
      <c r="G912" s="178" t="s">
        <v>198</v>
      </c>
      <c r="H912" s="179">
        <v>438.30700000000002</v>
      </c>
      <c r="I912" s="180"/>
      <c r="J912" s="181">
        <f>ROUND(I912*H912,2)</f>
        <v>0</v>
      </c>
      <c r="K912" s="177" t="s">
        <v>154</v>
      </c>
      <c r="L912" s="41"/>
      <c r="M912" s="182" t="s">
        <v>31</v>
      </c>
      <c r="N912" s="183" t="s">
        <v>47</v>
      </c>
      <c r="O912" s="66"/>
      <c r="P912" s="184">
        <f>O912*H912</f>
        <v>0</v>
      </c>
      <c r="Q912" s="184">
        <v>0</v>
      </c>
      <c r="R912" s="184">
        <f>Q912*H912</f>
        <v>0</v>
      </c>
      <c r="S912" s="184">
        <v>0</v>
      </c>
      <c r="T912" s="185">
        <f>S912*H912</f>
        <v>0</v>
      </c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R912" s="186" t="s">
        <v>155</v>
      </c>
      <c r="AT912" s="186" t="s">
        <v>150</v>
      </c>
      <c r="AU912" s="186" t="s">
        <v>86</v>
      </c>
      <c r="AY912" s="19" t="s">
        <v>148</v>
      </c>
      <c r="BE912" s="187">
        <f>IF(N912="základní",J912,0)</f>
        <v>0</v>
      </c>
      <c r="BF912" s="187">
        <f>IF(N912="snížená",J912,0)</f>
        <v>0</v>
      </c>
      <c r="BG912" s="187">
        <f>IF(N912="zákl. přenesená",J912,0)</f>
        <v>0</v>
      </c>
      <c r="BH912" s="187">
        <f>IF(N912="sníž. přenesená",J912,0)</f>
        <v>0</v>
      </c>
      <c r="BI912" s="187">
        <f>IF(N912="nulová",J912,0)</f>
        <v>0</v>
      </c>
      <c r="BJ912" s="19" t="s">
        <v>84</v>
      </c>
      <c r="BK912" s="187">
        <f>ROUND(I912*H912,2)</f>
        <v>0</v>
      </c>
      <c r="BL912" s="19" t="s">
        <v>155</v>
      </c>
      <c r="BM912" s="186" t="s">
        <v>1011</v>
      </c>
    </row>
    <row r="913" spans="1:65" s="2" customFormat="1" ht="19.5">
      <c r="A913" s="36"/>
      <c r="B913" s="37"/>
      <c r="C913" s="38"/>
      <c r="D913" s="188" t="s">
        <v>157</v>
      </c>
      <c r="E913" s="38"/>
      <c r="F913" s="189" t="s">
        <v>1012</v>
      </c>
      <c r="G913" s="38"/>
      <c r="H913" s="38"/>
      <c r="I913" s="190"/>
      <c r="J913" s="38"/>
      <c r="K913" s="38"/>
      <c r="L913" s="41"/>
      <c r="M913" s="191"/>
      <c r="N913" s="192"/>
      <c r="O913" s="66"/>
      <c r="P913" s="66"/>
      <c r="Q913" s="66"/>
      <c r="R913" s="66"/>
      <c r="S913" s="66"/>
      <c r="T913" s="67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T913" s="19" t="s">
        <v>157</v>
      </c>
      <c r="AU913" s="19" t="s">
        <v>86</v>
      </c>
    </row>
    <row r="914" spans="1:65" s="2" customFormat="1" ht="11.25">
      <c r="A914" s="36"/>
      <c r="B914" s="37"/>
      <c r="C914" s="38"/>
      <c r="D914" s="193" t="s">
        <v>159</v>
      </c>
      <c r="E914" s="38"/>
      <c r="F914" s="194" t="s">
        <v>1013</v>
      </c>
      <c r="G914" s="38"/>
      <c r="H914" s="38"/>
      <c r="I914" s="190"/>
      <c r="J914" s="38"/>
      <c r="K914" s="38"/>
      <c r="L914" s="41"/>
      <c r="M914" s="191"/>
      <c r="N914" s="192"/>
      <c r="O914" s="66"/>
      <c r="P914" s="66"/>
      <c r="Q914" s="66"/>
      <c r="R914" s="66"/>
      <c r="S914" s="66"/>
      <c r="T914" s="67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T914" s="19" t="s">
        <v>159</v>
      </c>
      <c r="AU914" s="19" t="s">
        <v>86</v>
      </c>
    </row>
    <row r="915" spans="1:65" s="2" customFormat="1" ht="16.5" customHeight="1">
      <c r="A915" s="36"/>
      <c r="B915" s="37"/>
      <c r="C915" s="175" t="s">
        <v>1014</v>
      </c>
      <c r="D915" s="175" t="s">
        <v>150</v>
      </c>
      <c r="E915" s="176" t="s">
        <v>1015</v>
      </c>
      <c r="F915" s="177" t="s">
        <v>1016</v>
      </c>
      <c r="G915" s="178" t="s">
        <v>198</v>
      </c>
      <c r="H915" s="179">
        <v>438.30700000000002</v>
      </c>
      <c r="I915" s="180"/>
      <c r="J915" s="181">
        <f>ROUND(I915*H915,2)</f>
        <v>0</v>
      </c>
      <c r="K915" s="177" t="s">
        <v>154</v>
      </c>
      <c r="L915" s="41"/>
      <c r="M915" s="182" t="s">
        <v>31</v>
      </c>
      <c r="N915" s="183" t="s">
        <v>47</v>
      </c>
      <c r="O915" s="66"/>
      <c r="P915" s="184">
        <f>O915*H915</f>
        <v>0</v>
      </c>
      <c r="Q915" s="184">
        <v>0</v>
      </c>
      <c r="R915" s="184">
        <f>Q915*H915</f>
        <v>0</v>
      </c>
      <c r="S915" s="184">
        <v>0</v>
      </c>
      <c r="T915" s="185">
        <f>S915*H915</f>
        <v>0</v>
      </c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R915" s="186" t="s">
        <v>155</v>
      </c>
      <c r="AT915" s="186" t="s">
        <v>150</v>
      </c>
      <c r="AU915" s="186" t="s">
        <v>86</v>
      </c>
      <c r="AY915" s="19" t="s">
        <v>148</v>
      </c>
      <c r="BE915" s="187">
        <f>IF(N915="základní",J915,0)</f>
        <v>0</v>
      </c>
      <c r="BF915" s="187">
        <f>IF(N915="snížená",J915,0)</f>
        <v>0</v>
      </c>
      <c r="BG915" s="187">
        <f>IF(N915="zákl. přenesená",J915,0)</f>
        <v>0</v>
      </c>
      <c r="BH915" s="187">
        <f>IF(N915="sníž. přenesená",J915,0)</f>
        <v>0</v>
      </c>
      <c r="BI915" s="187">
        <f>IF(N915="nulová",J915,0)</f>
        <v>0</v>
      </c>
      <c r="BJ915" s="19" t="s">
        <v>84</v>
      </c>
      <c r="BK915" s="187">
        <f>ROUND(I915*H915,2)</f>
        <v>0</v>
      </c>
      <c r="BL915" s="19" t="s">
        <v>155</v>
      </c>
      <c r="BM915" s="186" t="s">
        <v>1017</v>
      </c>
    </row>
    <row r="916" spans="1:65" s="2" customFormat="1" ht="19.5">
      <c r="A916" s="36"/>
      <c r="B916" s="37"/>
      <c r="C916" s="38"/>
      <c r="D916" s="188" t="s">
        <v>157</v>
      </c>
      <c r="E916" s="38"/>
      <c r="F916" s="189" t="s">
        <v>1018</v>
      </c>
      <c r="G916" s="38"/>
      <c r="H916" s="38"/>
      <c r="I916" s="190"/>
      <c r="J916" s="38"/>
      <c r="K916" s="38"/>
      <c r="L916" s="41"/>
      <c r="M916" s="191"/>
      <c r="N916" s="192"/>
      <c r="O916" s="66"/>
      <c r="P916" s="66"/>
      <c r="Q916" s="66"/>
      <c r="R916" s="66"/>
      <c r="S916" s="66"/>
      <c r="T916" s="67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T916" s="19" t="s">
        <v>157</v>
      </c>
      <c r="AU916" s="19" t="s">
        <v>86</v>
      </c>
    </row>
    <row r="917" spans="1:65" s="2" customFormat="1" ht="11.25">
      <c r="A917" s="36"/>
      <c r="B917" s="37"/>
      <c r="C917" s="38"/>
      <c r="D917" s="193" t="s">
        <v>159</v>
      </c>
      <c r="E917" s="38"/>
      <c r="F917" s="194" t="s">
        <v>1019</v>
      </c>
      <c r="G917" s="38"/>
      <c r="H917" s="38"/>
      <c r="I917" s="190"/>
      <c r="J917" s="38"/>
      <c r="K917" s="38"/>
      <c r="L917" s="41"/>
      <c r="M917" s="191"/>
      <c r="N917" s="192"/>
      <c r="O917" s="66"/>
      <c r="P917" s="66"/>
      <c r="Q917" s="66"/>
      <c r="R917" s="66"/>
      <c r="S917" s="66"/>
      <c r="T917" s="67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T917" s="19" t="s">
        <v>159</v>
      </c>
      <c r="AU917" s="19" t="s">
        <v>86</v>
      </c>
    </row>
    <row r="918" spans="1:65" s="12" customFormat="1" ht="25.9" customHeight="1">
      <c r="B918" s="159"/>
      <c r="C918" s="160"/>
      <c r="D918" s="161" t="s">
        <v>75</v>
      </c>
      <c r="E918" s="162" t="s">
        <v>1020</v>
      </c>
      <c r="F918" s="162" t="s">
        <v>1021</v>
      </c>
      <c r="G918" s="160"/>
      <c r="H918" s="160"/>
      <c r="I918" s="163"/>
      <c r="J918" s="164">
        <f>BK918</f>
        <v>0</v>
      </c>
      <c r="K918" s="160"/>
      <c r="L918" s="165"/>
      <c r="M918" s="166"/>
      <c r="N918" s="167"/>
      <c r="O918" s="167"/>
      <c r="P918" s="168">
        <f>P919+P995+P1078+P1120+P1156+P1198+P1220+P1224+P1293+P1379+P1449+P1489+P1518+P1575+P1599+P1618+P1725+P1794+P1807</f>
        <v>0</v>
      </c>
      <c r="Q918" s="167"/>
      <c r="R918" s="168">
        <f>R919+R995+R1078+R1120+R1156+R1198+R1220+R1224+R1293+R1379+R1449+R1489+R1518+R1575+R1599+R1618+R1725+R1794+R1807</f>
        <v>14.157528209999997</v>
      </c>
      <c r="S918" s="167"/>
      <c r="T918" s="169">
        <f>T919+T995+T1078+T1120+T1156+T1198+T1220+T1224+T1293+T1379+T1449+T1489+T1518+T1575+T1599+T1618+T1725+T1794+T1807</f>
        <v>0.17013219999999998</v>
      </c>
      <c r="AR918" s="170" t="s">
        <v>86</v>
      </c>
      <c r="AT918" s="171" t="s">
        <v>75</v>
      </c>
      <c r="AU918" s="171" t="s">
        <v>76</v>
      </c>
      <c r="AY918" s="170" t="s">
        <v>148</v>
      </c>
      <c r="BK918" s="172">
        <f>BK919+BK995+BK1078+BK1120+BK1156+BK1198+BK1220+BK1224+BK1293+BK1379+BK1449+BK1489+BK1518+BK1575+BK1599+BK1618+BK1725+BK1794+BK1807</f>
        <v>0</v>
      </c>
    </row>
    <row r="919" spans="1:65" s="12" customFormat="1" ht="22.9" customHeight="1">
      <c r="B919" s="159"/>
      <c r="C919" s="160"/>
      <c r="D919" s="161" t="s">
        <v>75</v>
      </c>
      <c r="E919" s="173" t="s">
        <v>1022</v>
      </c>
      <c r="F919" s="173" t="s">
        <v>1023</v>
      </c>
      <c r="G919" s="160"/>
      <c r="H919" s="160"/>
      <c r="I919" s="163"/>
      <c r="J919" s="174">
        <f>BK919</f>
        <v>0</v>
      </c>
      <c r="K919" s="160"/>
      <c r="L919" s="165"/>
      <c r="M919" s="166"/>
      <c r="N919" s="167"/>
      <c r="O919" s="167"/>
      <c r="P919" s="168">
        <f>SUM(P920:P994)</f>
        <v>0</v>
      </c>
      <c r="Q919" s="167"/>
      <c r="R919" s="168">
        <f>SUM(R920:R994)</f>
        <v>0.54567799000000006</v>
      </c>
      <c r="S919" s="167"/>
      <c r="T919" s="169">
        <f>SUM(T920:T994)</f>
        <v>0</v>
      </c>
      <c r="AR919" s="170" t="s">
        <v>86</v>
      </c>
      <c r="AT919" s="171" t="s">
        <v>75</v>
      </c>
      <c r="AU919" s="171" t="s">
        <v>84</v>
      </c>
      <c r="AY919" s="170" t="s">
        <v>148</v>
      </c>
      <c r="BK919" s="172">
        <f>SUM(BK920:BK994)</f>
        <v>0</v>
      </c>
    </row>
    <row r="920" spans="1:65" s="2" customFormat="1" ht="16.5" customHeight="1">
      <c r="A920" s="36"/>
      <c r="B920" s="37"/>
      <c r="C920" s="175" t="s">
        <v>1024</v>
      </c>
      <c r="D920" s="175" t="s">
        <v>150</v>
      </c>
      <c r="E920" s="176" t="s">
        <v>1025</v>
      </c>
      <c r="F920" s="177" t="s">
        <v>1026</v>
      </c>
      <c r="G920" s="178" t="s">
        <v>153</v>
      </c>
      <c r="H920" s="179">
        <v>27.204000000000001</v>
      </c>
      <c r="I920" s="180"/>
      <c r="J920" s="181">
        <f>ROUND(I920*H920,2)</f>
        <v>0</v>
      </c>
      <c r="K920" s="177" t="s">
        <v>154</v>
      </c>
      <c r="L920" s="41"/>
      <c r="M920" s="182" t="s">
        <v>31</v>
      </c>
      <c r="N920" s="183" t="s">
        <v>47</v>
      </c>
      <c r="O920" s="66"/>
      <c r="P920" s="184">
        <f>O920*H920</f>
        <v>0</v>
      </c>
      <c r="Q920" s="184">
        <v>5.0000000000000002E-5</v>
      </c>
      <c r="R920" s="184">
        <f>Q920*H920</f>
        <v>1.3602E-3</v>
      </c>
      <c r="S920" s="184">
        <v>0</v>
      </c>
      <c r="T920" s="185">
        <f>S920*H920</f>
        <v>0</v>
      </c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R920" s="186" t="s">
        <v>257</v>
      </c>
      <c r="AT920" s="186" t="s">
        <v>150</v>
      </c>
      <c r="AU920" s="186" t="s">
        <v>86</v>
      </c>
      <c r="AY920" s="19" t="s">
        <v>148</v>
      </c>
      <c r="BE920" s="187">
        <f>IF(N920="základní",J920,0)</f>
        <v>0</v>
      </c>
      <c r="BF920" s="187">
        <f>IF(N920="snížená",J920,0)</f>
        <v>0</v>
      </c>
      <c r="BG920" s="187">
        <f>IF(N920="zákl. přenesená",J920,0)</f>
        <v>0</v>
      </c>
      <c r="BH920" s="187">
        <f>IF(N920="sníž. přenesená",J920,0)</f>
        <v>0</v>
      </c>
      <c r="BI920" s="187">
        <f>IF(N920="nulová",J920,0)</f>
        <v>0</v>
      </c>
      <c r="BJ920" s="19" t="s">
        <v>84</v>
      </c>
      <c r="BK920" s="187">
        <f>ROUND(I920*H920,2)</f>
        <v>0</v>
      </c>
      <c r="BL920" s="19" t="s">
        <v>257</v>
      </c>
      <c r="BM920" s="186" t="s">
        <v>1027</v>
      </c>
    </row>
    <row r="921" spans="1:65" s="2" customFormat="1" ht="11.25">
      <c r="A921" s="36"/>
      <c r="B921" s="37"/>
      <c r="C921" s="38"/>
      <c r="D921" s="188" t="s">
        <v>157</v>
      </c>
      <c r="E921" s="38"/>
      <c r="F921" s="189" t="s">
        <v>1028</v>
      </c>
      <c r="G921" s="38"/>
      <c r="H921" s="38"/>
      <c r="I921" s="190"/>
      <c r="J921" s="38"/>
      <c r="K921" s="38"/>
      <c r="L921" s="41"/>
      <c r="M921" s="191"/>
      <c r="N921" s="192"/>
      <c r="O921" s="66"/>
      <c r="P921" s="66"/>
      <c r="Q921" s="66"/>
      <c r="R921" s="66"/>
      <c r="S921" s="66"/>
      <c r="T921" s="67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T921" s="19" t="s">
        <v>157</v>
      </c>
      <c r="AU921" s="19" t="s">
        <v>86</v>
      </c>
    </row>
    <row r="922" spans="1:65" s="2" customFormat="1" ht="11.25">
      <c r="A922" s="36"/>
      <c r="B922" s="37"/>
      <c r="C922" s="38"/>
      <c r="D922" s="193" t="s">
        <v>159</v>
      </c>
      <c r="E922" s="38"/>
      <c r="F922" s="194" t="s">
        <v>1029</v>
      </c>
      <c r="G922" s="38"/>
      <c r="H922" s="38"/>
      <c r="I922" s="190"/>
      <c r="J922" s="38"/>
      <c r="K922" s="38"/>
      <c r="L922" s="41"/>
      <c r="M922" s="191"/>
      <c r="N922" s="192"/>
      <c r="O922" s="66"/>
      <c r="P922" s="66"/>
      <c r="Q922" s="66"/>
      <c r="R922" s="66"/>
      <c r="S922" s="66"/>
      <c r="T922" s="67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T922" s="19" t="s">
        <v>159</v>
      </c>
      <c r="AU922" s="19" t="s">
        <v>86</v>
      </c>
    </row>
    <row r="923" spans="1:65" s="13" customFormat="1" ht="11.25">
      <c r="B923" s="195"/>
      <c r="C923" s="196"/>
      <c r="D923" s="188" t="s">
        <v>161</v>
      </c>
      <c r="E923" s="197" t="s">
        <v>31</v>
      </c>
      <c r="F923" s="198" t="s">
        <v>1030</v>
      </c>
      <c r="G923" s="196"/>
      <c r="H923" s="199">
        <v>27.204000000000001</v>
      </c>
      <c r="I923" s="200"/>
      <c r="J923" s="196"/>
      <c r="K923" s="196"/>
      <c r="L923" s="201"/>
      <c r="M923" s="202"/>
      <c r="N923" s="203"/>
      <c r="O923" s="203"/>
      <c r="P923" s="203"/>
      <c r="Q923" s="203"/>
      <c r="R923" s="203"/>
      <c r="S923" s="203"/>
      <c r="T923" s="204"/>
      <c r="AT923" s="205" t="s">
        <v>161</v>
      </c>
      <c r="AU923" s="205" t="s">
        <v>86</v>
      </c>
      <c r="AV923" s="13" t="s">
        <v>86</v>
      </c>
      <c r="AW923" s="13" t="s">
        <v>37</v>
      </c>
      <c r="AX923" s="13" t="s">
        <v>76</v>
      </c>
      <c r="AY923" s="205" t="s">
        <v>148</v>
      </c>
    </row>
    <row r="924" spans="1:65" s="14" customFormat="1" ht="11.25">
      <c r="B924" s="206"/>
      <c r="C924" s="207"/>
      <c r="D924" s="188" t="s">
        <v>161</v>
      </c>
      <c r="E924" s="208" t="s">
        <v>31</v>
      </c>
      <c r="F924" s="209" t="s">
        <v>163</v>
      </c>
      <c r="G924" s="207"/>
      <c r="H924" s="210">
        <v>27.204000000000001</v>
      </c>
      <c r="I924" s="211"/>
      <c r="J924" s="207"/>
      <c r="K924" s="207"/>
      <c r="L924" s="212"/>
      <c r="M924" s="213"/>
      <c r="N924" s="214"/>
      <c r="O924" s="214"/>
      <c r="P924" s="214"/>
      <c r="Q924" s="214"/>
      <c r="R924" s="214"/>
      <c r="S924" s="214"/>
      <c r="T924" s="215"/>
      <c r="AT924" s="216" t="s">
        <v>161</v>
      </c>
      <c r="AU924" s="216" t="s">
        <v>86</v>
      </c>
      <c r="AV924" s="14" t="s">
        <v>155</v>
      </c>
      <c r="AW924" s="14" t="s">
        <v>37</v>
      </c>
      <c r="AX924" s="14" t="s">
        <v>84</v>
      </c>
      <c r="AY924" s="216" t="s">
        <v>148</v>
      </c>
    </row>
    <row r="925" spans="1:65" s="2" customFormat="1" ht="16.5" customHeight="1">
      <c r="A925" s="36"/>
      <c r="B925" s="37"/>
      <c r="C925" s="227" t="s">
        <v>1031</v>
      </c>
      <c r="D925" s="227" t="s">
        <v>217</v>
      </c>
      <c r="E925" s="228" t="s">
        <v>1032</v>
      </c>
      <c r="F925" s="229" t="s">
        <v>1033</v>
      </c>
      <c r="G925" s="230" t="s">
        <v>153</v>
      </c>
      <c r="H925" s="231">
        <v>33.216000000000001</v>
      </c>
      <c r="I925" s="232"/>
      <c r="J925" s="233">
        <f>ROUND(I925*H925,2)</f>
        <v>0</v>
      </c>
      <c r="K925" s="229" t="s">
        <v>154</v>
      </c>
      <c r="L925" s="234"/>
      <c r="M925" s="235" t="s">
        <v>31</v>
      </c>
      <c r="N925" s="236" t="s">
        <v>47</v>
      </c>
      <c r="O925" s="66"/>
      <c r="P925" s="184">
        <f>O925*H925</f>
        <v>0</v>
      </c>
      <c r="Q925" s="184">
        <v>6.4999999999999997E-4</v>
      </c>
      <c r="R925" s="184">
        <f>Q925*H925</f>
        <v>2.1590399999999999E-2</v>
      </c>
      <c r="S925" s="184">
        <v>0</v>
      </c>
      <c r="T925" s="185">
        <f>S925*H925</f>
        <v>0</v>
      </c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R925" s="186" t="s">
        <v>366</v>
      </c>
      <c r="AT925" s="186" t="s">
        <v>217</v>
      </c>
      <c r="AU925" s="186" t="s">
        <v>86</v>
      </c>
      <c r="AY925" s="19" t="s">
        <v>148</v>
      </c>
      <c r="BE925" s="187">
        <f>IF(N925="základní",J925,0)</f>
        <v>0</v>
      </c>
      <c r="BF925" s="187">
        <f>IF(N925="snížená",J925,0)</f>
        <v>0</v>
      </c>
      <c r="BG925" s="187">
        <f>IF(N925="zákl. přenesená",J925,0)</f>
        <v>0</v>
      </c>
      <c r="BH925" s="187">
        <f>IF(N925="sníž. přenesená",J925,0)</f>
        <v>0</v>
      </c>
      <c r="BI925" s="187">
        <f>IF(N925="nulová",J925,0)</f>
        <v>0</v>
      </c>
      <c r="BJ925" s="19" t="s">
        <v>84</v>
      </c>
      <c r="BK925" s="187">
        <f>ROUND(I925*H925,2)</f>
        <v>0</v>
      </c>
      <c r="BL925" s="19" t="s">
        <v>257</v>
      </c>
      <c r="BM925" s="186" t="s">
        <v>1034</v>
      </c>
    </row>
    <row r="926" spans="1:65" s="2" customFormat="1" ht="11.25">
      <c r="A926" s="36"/>
      <c r="B926" s="37"/>
      <c r="C926" s="38"/>
      <c r="D926" s="188" t="s">
        <v>157</v>
      </c>
      <c r="E926" s="38"/>
      <c r="F926" s="189" t="s">
        <v>1033</v>
      </c>
      <c r="G926" s="38"/>
      <c r="H926" s="38"/>
      <c r="I926" s="190"/>
      <c r="J926" s="38"/>
      <c r="K926" s="38"/>
      <c r="L926" s="41"/>
      <c r="M926" s="191"/>
      <c r="N926" s="192"/>
      <c r="O926" s="66"/>
      <c r="P926" s="66"/>
      <c r="Q926" s="66"/>
      <c r="R926" s="66"/>
      <c r="S926" s="66"/>
      <c r="T926" s="67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T926" s="19" t="s">
        <v>157</v>
      </c>
      <c r="AU926" s="19" t="s">
        <v>86</v>
      </c>
    </row>
    <row r="927" spans="1:65" s="13" customFormat="1" ht="11.25">
      <c r="B927" s="195"/>
      <c r="C927" s="196"/>
      <c r="D927" s="188" t="s">
        <v>161</v>
      </c>
      <c r="E927" s="196"/>
      <c r="F927" s="198" t="s">
        <v>1035</v>
      </c>
      <c r="G927" s="196"/>
      <c r="H927" s="199">
        <v>33.216000000000001</v>
      </c>
      <c r="I927" s="200"/>
      <c r="J927" s="196"/>
      <c r="K927" s="196"/>
      <c r="L927" s="201"/>
      <c r="M927" s="202"/>
      <c r="N927" s="203"/>
      <c r="O927" s="203"/>
      <c r="P927" s="203"/>
      <c r="Q927" s="203"/>
      <c r="R927" s="203"/>
      <c r="S927" s="203"/>
      <c r="T927" s="204"/>
      <c r="AT927" s="205" t="s">
        <v>161</v>
      </c>
      <c r="AU927" s="205" t="s">
        <v>86</v>
      </c>
      <c r="AV927" s="13" t="s">
        <v>86</v>
      </c>
      <c r="AW927" s="13" t="s">
        <v>4</v>
      </c>
      <c r="AX927" s="13" t="s">
        <v>84</v>
      </c>
      <c r="AY927" s="205" t="s">
        <v>148</v>
      </c>
    </row>
    <row r="928" spans="1:65" s="2" customFormat="1" ht="16.5" customHeight="1">
      <c r="A928" s="36"/>
      <c r="B928" s="37"/>
      <c r="C928" s="175" t="s">
        <v>1036</v>
      </c>
      <c r="D928" s="175" t="s">
        <v>150</v>
      </c>
      <c r="E928" s="176" t="s">
        <v>1037</v>
      </c>
      <c r="F928" s="177" t="s">
        <v>1038</v>
      </c>
      <c r="G928" s="178" t="s">
        <v>153</v>
      </c>
      <c r="H928" s="179">
        <v>125.29600000000001</v>
      </c>
      <c r="I928" s="180"/>
      <c r="J928" s="181">
        <f>ROUND(I928*H928,2)</f>
        <v>0</v>
      </c>
      <c r="K928" s="177" t="s">
        <v>154</v>
      </c>
      <c r="L928" s="41"/>
      <c r="M928" s="182" t="s">
        <v>31</v>
      </c>
      <c r="N928" s="183" t="s">
        <v>47</v>
      </c>
      <c r="O928" s="66"/>
      <c r="P928" s="184">
        <f>O928*H928</f>
        <v>0</v>
      </c>
      <c r="Q928" s="184">
        <v>1.8000000000000001E-4</v>
      </c>
      <c r="R928" s="184">
        <f>Q928*H928</f>
        <v>2.2553280000000002E-2</v>
      </c>
      <c r="S928" s="184">
        <v>0</v>
      </c>
      <c r="T928" s="185">
        <f>S928*H928</f>
        <v>0</v>
      </c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R928" s="186" t="s">
        <v>257</v>
      </c>
      <c r="AT928" s="186" t="s">
        <v>150</v>
      </c>
      <c r="AU928" s="186" t="s">
        <v>86</v>
      </c>
      <c r="AY928" s="19" t="s">
        <v>148</v>
      </c>
      <c r="BE928" s="187">
        <f>IF(N928="základní",J928,0)</f>
        <v>0</v>
      </c>
      <c r="BF928" s="187">
        <f>IF(N928="snížená",J928,0)</f>
        <v>0</v>
      </c>
      <c r="BG928" s="187">
        <f>IF(N928="zákl. přenesená",J928,0)</f>
        <v>0</v>
      </c>
      <c r="BH928" s="187">
        <f>IF(N928="sníž. přenesená",J928,0)</f>
        <v>0</v>
      </c>
      <c r="BI928" s="187">
        <f>IF(N928="nulová",J928,0)</f>
        <v>0</v>
      </c>
      <c r="BJ928" s="19" t="s">
        <v>84</v>
      </c>
      <c r="BK928" s="187">
        <f>ROUND(I928*H928,2)</f>
        <v>0</v>
      </c>
      <c r="BL928" s="19" t="s">
        <v>257</v>
      </c>
      <c r="BM928" s="186" t="s">
        <v>1039</v>
      </c>
    </row>
    <row r="929" spans="1:65" s="2" customFormat="1" ht="19.5">
      <c r="A929" s="36"/>
      <c r="B929" s="37"/>
      <c r="C929" s="38"/>
      <c r="D929" s="188" t="s">
        <v>157</v>
      </c>
      <c r="E929" s="38"/>
      <c r="F929" s="189" t="s">
        <v>1040</v>
      </c>
      <c r="G929" s="38"/>
      <c r="H929" s="38"/>
      <c r="I929" s="190"/>
      <c r="J929" s="38"/>
      <c r="K929" s="38"/>
      <c r="L929" s="41"/>
      <c r="M929" s="191"/>
      <c r="N929" s="192"/>
      <c r="O929" s="66"/>
      <c r="P929" s="66"/>
      <c r="Q929" s="66"/>
      <c r="R929" s="66"/>
      <c r="S929" s="66"/>
      <c r="T929" s="67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T929" s="19" t="s">
        <v>157</v>
      </c>
      <c r="AU929" s="19" t="s">
        <v>86</v>
      </c>
    </row>
    <row r="930" spans="1:65" s="2" customFormat="1" ht="11.25">
      <c r="A930" s="36"/>
      <c r="B930" s="37"/>
      <c r="C930" s="38"/>
      <c r="D930" s="193" t="s">
        <v>159</v>
      </c>
      <c r="E930" s="38"/>
      <c r="F930" s="194" t="s">
        <v>1041</v>
      </c>
      <c r="G930" s="38"/>
      <c r="H930" s="38"/>
      <c r="I930" s="190"/>
      <c r="J930" s="38"/>
      <c r="K930" s="38"/>
      <c r="L930" s="41"/>
      <c r="M930" s="191"/>
      <c r="N930" s="192"/>
      <c r="O930" s="66"/>
      <c r="P930" s="66"/>
      <c r="Q930" s="66"/>
      <c r="R930" s="66"/>
      <c r="S930" s="66"/>
      <c r="T930" s="67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T930" s="19" t="s">
        <v>159</v>
      </c>
      <c r="AU930" s="19" t="s">
        <v>86</v>
      </c>
    </row>
    <row r="931" spans="1:65" s="13" customFormat="1" ht="11.25">
      <c r="B931" s="195"/>
      <c r="C931" s="196"/>
      <c r="D931" s="188" t="s">
        <v>161</v>
      </c>
      <c r="E931" s="197" t="s">
        <v>31</v>
      </c>
      <c r="F931" s="198" t="s">
        <v>1042</v>
      </c>
      <c r="G931" s="196"/>
      <c r="H931" s="199">
        <v>125.29600000000001</v>
      </c>
      <c r="I931" s="200"/>
      <c r="J931" s="196"/>
      <c r="K931" s="196"/>
      <c r="L931" s="201"/>
      <c r="M931" s="202"/>
      <c r="N931" s="203"/>
      <c r="O931" s="203"/>
      <c r="P931" s="203"/>
      <c r="Q931" s="203"/>
      <c r="R931" s="203"/>
      <c r="S931" s="203"/>
      <c r="T931" s="204"/>
      <c r="AT931" s="205" t="s">
        <v>161</v>
      </c>
      <c r="AU931" s="205" t="s">
        <v>86</v>
      </c>
      <c r="AV931" s="13" t="s">
        <v>86</v>
      </c>
      <c r="AW931" s="13" t="s">
        <v>37</v>
      </c>
      <c r="AX931" s="13" t="s">
        <v>76</v>
      </c>
      <c r="AY931" s="205" t="s">
        <v>148</v>
      </c>
    </row>
    <row r="932" spans="1:65" s="14" customFormat="1" ht="11.25">
      <c r="B932" s="206"/>
      <c r="C932" s="207"/>
      <c r="D932" s="188" t="s">
        <v>161</v>
      </c>
      <c r="E932" s="208" t="s">
        <v>31</v>
      </c>
      <c r="F932" s="209" t="s">
        <v>163</v>
      </c>
      <c r="G932" s="207"/>
      <c r="H932" s="210">
        <v>125.29600000000001</v>
      </c>
      <c r="I932" s="211"/>
      <c r="J932" s="207"/>
      <c r="K932" s="207"/>
      <c r="L932" s="212"/>
      <c r="M932" s="213"/>
      <c r="N932" s="214"/>
      <c r="O932" s="214"/>
      <c r="P932" s="214"/>
      <c r="Q932" s="214"/>
      <c r="R932" s="214"/>
      <c r="S932" s="214"/>
      <c r="T932" s="215"/>
      <c r="AT932" s="216" t="s">
        <v>161</v>
      </c>
      <c r="AU932" s="216" t="s">
        <v>86</v>
      </c>
      <c r="AV932" s="14" t="s">
        <v>155</v>
      </c>
      <c r="AW932" s="14" t="s">
        <v>37</v>
      </c>
      <c r="AX932" s="14" t="s">
        <v>84</v>
      </c>
      <c r="AY932" s="216" t="s">
        <v>148</v>
      </c>
    </row>
    <row r="933" spans="1:65" s="2" customFormat="1" ht="16.5" customHeight="1">
      <c r="A933" s="36"/>
      <c r="B933" s="37"/>
      <c r="C933" s="227" t="s">
        <v>1043</v>
      </c>
      <c r="D933" s="227" t="s">
        <v>217</v>
      </c>
      <c r="E933" s="228" t="s">
        <v>1044</v>
      </c>
      <c r="F933" s="229" t="s">
        <v>1045</v>
      </c>
      <c r="G933" s="230" t="s">
        <v>153</v>
      </c>
      <c r="H933" s="231">
        <v>146.03200000000001</v>
      </c>
      <c r="I933" s="232"/>
      <c r="J933" s="233">
        <f>ROUND(I933*H933,2)</f>
        <v>0</v>
      </c>
      <c r="K933" s="229" t="s">
        <v>154</v>
      </c>
      <c r="L933" s="234"/>
      <c r="M933" s="235" t="s">
        <v>31</v>
      </c>
      <c r="N933" s="236" t="s">
        <v>47</v>
      </c>
      <c r="O933" s="66"/>
      <c r="P933" s="184">
        <f>O933*H933</f>
        <v>0</v>
      </c>
      <c r="Q933" s="184">
        <v>2.5400000000000002E-3</v>
      </c>
      <c r="R933" s="184">
        <f>Q933*H933</f>
        <v>0.37092128000000008</v>
      </c>
      <c r="S933" s="184">
        <v>0</v>
      </c>
      <c r="T933" s="185">
        <f>S933*H933</f>
        <v>0</v>
      </c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R933" s="186" t="s">
        <v>366</v>
      </c>
      <c r="AT933" s="186" t="s">
        <v>217</v>
      </c>
      <c r="AU933" s="186" t="s">
        <v>86</v>
      </c>
      <c r="AY933" s="19" t="s">
        <v>148</v>
      </c>
      <c r="BE933" s="187">
        <f>IF(N933="základní",J933,0)</f>
        <v>0</v>
      </c>
      <c r="BF933" s="187">
        <f>IF(N933="snížená",J933,0)</f>
        <v>0</v>
      </c>
      <c r="BG933" s="187">
        <f>IF(N933="zákl. přenesená",J933,0)</f>
        <v>0</v>
      </c>
      <c r="BH933" s="187">
        <f>IF(N933="sníž. přenesená",J933,0)</f>
        <v>0</v>
      </c>
      <c r="BI933" s="187">
        <f>IF(N933="nulová",J933,0)</f>
        <v>0</v>
      </c>
      <c r="BJ933" s="19" t="s">
        <v>84</v>
      </c>
      <c r="BK933" s="187">
        <f>ROUND(I933*H933,2)</f>
        <v>0</v>
      </c>
      <c r="BL933" s="19" t="s">
        <v>257</v>
      </c>
      <c r="BM933" s="186" t="s">
        <v>1046</v>
      </c>
    </row>
    <row r="934" spans="1:65" s="2" customFormat="1" ht="11.25">
      <c r="A934" s="36"/>
      <c r="B934" s="37"/>
      <c r="C934" s="38"/>
      <c r="D934" s="188" t="s">
        <v>157</v>
      </c>
      <c r="E934" s="38"/>
      <c r="F934" s="189" t="s">
        <v>1045</v>
      </c>
      <c r="G934" s="38"/>
      <c r="H934" s="38"/>
      <c r="I934" s="190"/>
      <c r="J934" s="38"/>
      <c r="K934" s="38"/>
      <c r="L934" s="41"/>
      <c r="M934" s="191"/>
      <c r="N934" s="192"/>
      <c r="O934" s="66"/>
      <c r="P934" s="66"/>
      <c r="Q934" s="66"/>
      <c r="R934" s="66"/>
      <c r="S934" s="66"/>
      <c r="T934" s="67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T934" s="19" t="s">
        <v>157</v>
      </c>
      <c r="AU934" s="19" t="s">
        <v>86</v>
      </c>
    </row>
    <row r="935" spans="1:65" s="13" customFormat="1" ht="11.25">
      <c r="B935" s="195"/>
      <c r="C935" s="196"/>
      <c r="D935" s="188" t="s">
        <v>161</v>
      </c>
      <c r="E935" s="196"/>
      <c r="F935" s="198" t="s">
        <v>1047</v>
      </c>
      <c r="G935" s="196"/>
      <c r="H935" s="199">
        <v>146.03200000000001</v>
      </c>
      <c r="I935" s="200"/>
      <c r="J935" s="196"/>
      <c r="K935" s="196"/>
      <c r="L935" s="201"/>
      <c r="M935" s="202"/>
      <c r="N935" s="203"/>
      <c r="O935" s="203"/>
      <c r="P935" s="203"/>
      <c r="Q935" s="203"/>
      <c r="R935" s="203"/>
      <c r="S935" s="203"/>
      <c r="T935" s="204"/>
      <c r="AT935" s="205" t="s">
        <v>161</v>
      </c>
      <c r="AU935" s="205" t="s">
        <v>86</v>
      </c>
      <c r="AV935" s="13" t="s">
        <v>86</v>
      </c>
      <c r="AW935" s="13" t="s">
        <v>4</v>
      </c>
      <c r="AX935" s="13" t="s">
        <v>84</v>
      </c>
      <c r="AY935" s="205" t="s">
        <v>148</v>
      </c>
    </row>
    <row r="936" spans="1:65" s="2" customFormat="1" ht="16.5" customHeight="1">
      <c r="A936" s="36"/>
      <c r="B936" s="37"/>
      <c r="C936" s="175" t="s">
        <v>1048</v>
      </c>
      <c r="D936" s="175" t="s">
        <v>150</v>
      </c>
      <c r="E936" s="176" t="s">
        <v>1049</v>
      </c>
      <c r="F936" s="177" t="s">
        <v>1050</v>
      </c>
      <c r="G936" s="178" t="s">
        <v>153</v>
      </c>
      <c r="H936" s="179">
        <v>27.204000000000001</v>
      </c>
      <c r="I936" s="180"/>
      <c r="J936" s="181">
        <f>ROUND(I936*H936,2)</f>
        <v>0</v>
      </c>
      <c r="K936" s="177" t="s">
        <v>154</v>
      </c>
      <c r="L936" s="41"/>
      <c r="M936" s="182" t="s">
        <v>31</v>
      </c>
      <c r="N936" s="183" t="s">
        <v>47</v>
      </c>
      <c r="O936" s="66"/>
      <c r="P936" s="184">
        <f>O936*H936</f>
        <v>0</v>
      </c>
      <c r="Q936" s="184">
        <v>1.8000000000000001E-4</v>
      </c>
      <c r="R936" s="184">
        <f>Q936*H936</f>
        <v>4.8967200000000002E-3</v>
      </c>
      <c r="S936" s="184">
        <v>0</v>
      </c>
      <c r="T936" s="185">
        <f>S936*H936</f>
        <v>0</v>
      </c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R936" s="186" t="s">
        <v>257</v>
      </c>
      <c r="AT936" s="186" t="s">
        <v>150</v>
      </c>
      <c r="AU936" s="186" t="s">
        <v>86</v>
      </c>
      <c r="AY936" s="19" t="s">
        <v>148</v>
      </c>
      <c r="BE936" s="187">
        <f>IF(N936="základní",J936,0)</f>
        <v>0</v>
      </c>
      <c r="BF936" s="187">
        <f>IF(N936="snížená",J936,0)</f>
        <v>0</v>
      </c>
      <c r="BG936" s="187">
        <f>IF(N936="zákl. přenesená",J936,0)</f>
        <v>0</v>
      </c>
      <c r="BH936" s="187">
        <f>IF(N936="sníž. přenesená",J936,0)</f>
        <v>0</v>
      </c>
      <c r="BI936" s="187">
        <f>IF(N936="nulová",J936,0)</f>
        <v>0</v>
      </c>
      <c r="BJ936" s="19" t="s">
        <v>84</v>
      </c>
      <c r="BK936" s="187">
        <f>ROUND(I936*H936,2)</f>
        <v>0</v>
      </c>
      <c r="BL936" s="19" t="s">
        <v>257</v>
      </c>
      <c r="BM936" s="186" t="s">
        <v>1051</v>
      </c>
    </row>
    <row r="937" spans="1:65" s="2" customFormat="1" ht="19.5">
      <c r="A937" s="36"/>
      <c r="B937" s="37"/>
      <c r="C937" s="38"/>
      <c r="D937" s="188" t="s">
        <v>157</v>
      </c>
      <c r="E937" s="38"/>
      <c r="F937" s="189" t="s">
        <v>1052</v>
      </c>
      <c r="G937" s="38"/>
      <c r="H937" s="38"/>
      <c r="I937" s="190"/>
      <c r="J937" s="38"/>
      <c r="K937" s="38"/>
      <c r="L937" s="41"/>
      <c r="M937" s="191"/>
      <c r="N937" s="192"/>
      <c r="O937" s="66"/>
      <c r="P937" s="66"/>
      <c r="Q937" s="66"/>
      <c r="R937" s="66"/>
      <c r="S937" s="66"/>
      <c r="T937" s="67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T937" s="19" t="s">
        <v>157</v>
      </c>
      <c r="AU937" s="19" t="s">
        <v>86</v>
      </c>
    </row>
    <row r="938" spans="1:65" s="2" customFormat="1" ht="11.25">
      <c r="A938" s="36"/>
      <c r="B938" s="37"/>
      <c r="C938" s="38"/>
      <c r="D938" s="193" t="s">
        <v>159</v>
      </c>
      <c r="E938" s="38"/>
      <c r="F938" s="194" t="s">
        <v>1053</v>
      </c>
      <c r="G938" s="38"/>
      <c r="H938" s="38"/>
      <c r="I938" s="190"/>
      <c r="J938" s="38"/>
      <c r="K938" s="38"/>
      <c r="L938" s="41"/>
      <c r="M938" s="191"/>
      <c r="N938" s="192"/>
      <c r="O938" s="66"/>
      <c r="P938" s="66"/>
      <c r="Q938" s="66"/>
      <c r="R938" s="66"/>
      <c r="S938" s="66"/>
      <c r="T938" s="67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T938" s="19" t="s">
        <v>159</v>
      </c>
      <c r="AU938" s="19" t="s">
        <v>86</v>
      </c>
    </row>
    <row r="939" spans="1:65" s="13" customFormat="1" ht="11.25">
      <c r="B939" s="195"/>
      <c r="C939" s="196"/>
      <c r="D939" s="188" t="s">
        <v>161</v>
      </c>
      <c r="E939" s="197" t="s">
        <v>31</v>
      </c>
      <c r="F939" s="198" t="s">
        <v>1030</v>
      </c>
      <c r="G939" s="196"/>
      <c r="H939" s="199">
        <v>27.204000000000001</v>
      </c>
      <c r="I939" s="200"/>
      <c r="J939" s="196"/>
      <c r="K939" s="196"/>
      <c r="L939" s="201"/>
      <c r="M939" s="202"/>
      <c r="N939" s="203"/>
      <c r="O939" s="203"/>
      <c r="P939" s="203"/>
      <c r="Q939" s="203"/>
      <c r="R939" s="203"/>
      <c r="S939" s="203"/>
      <c r="T939" s="204"/>
      <c r="AT939" s="205" t="s">
        <v>161</v>
      </c>
      <c r="AU939" s="205" t="s">
        <v>86</v>
      </c>
      <c r="AV939" s="13" t="s">
        <v>86</v>
      </c>
      <c r="AW939" s="13" t="s">
        <v>37</v>
      </c>
      <c r="AX939" s="13" t="s">
        <v>76</v>
      </c>
      <c r="AY939" s="205" t="s">
        <v>148</v>
      </c>
    </row>
    <row r="940" spans="1:65" s="14" customFormat="1" ht="11.25">
      <c r="B940" s="206"/>
      <c r="C940" s="207"/>
      <c r="D940" s="188" t="s">
        <v>161</v>
      </c>
      <c r="E940" s="208" t="s">
        <v>31</v>
      </c>
      <c r="F940" s="209" t="s">
        <v>163</v>
      </c>
      <c r="G940" s="207"/>
      <c r="H940" s="210">
        <v>27.204000000000001</v>
      </c>
      <c r="I940" s="211"/>
      <c r="J940" s="207"/>
      <c r="K940" s="207"/>
      <c r="L940" s="212"/>
      <c r="M940" s="213"/>
      <c r="N940" s="214"/>
      <c r="O940" s="214"/>
      <c r="P940" s="214"/>
      <c r="Q940" s="214"/>
      <c r="R940" s="214"/>
      <c r="S940" s="214"/>
      <c r="T940" s="215"/>
      <c r="AT940" s="216" t="s">
        <v>161</v>
      </c>
      <c r="AU940" s="216" t="s">
        <v>86</v>
      </c>
      <c r="AV940" s="14" t="s">
        <v>155</v>
      </c>
      <c r="AW940" s="14" t="s">
        <v>37</v>
      </c>
      <c r="AX940" s="14" t="s">
        <v>84</v>
      </c>
      <c r="AY940" s="216" t="s">
        <v>148</v>
      </c>
    </row>
    <row r="941" spans="1:65" s="2" customFormat="1" ht="16.5" customHeight="1">
      <c r="A941" s="36"/>
      <c r="B941" s="37"/>
      <c r="C941" s="227" t="s">
        <v>1054</v>
      </c>
      <c r="D941" s="227" t="s">
        <v>217</v>
      </c>
      <c r="E941" s="228" t="s">
        <v>1044</v>
      </c>
      <c r="F941" s="229" t="s">
        <v>1045</v>
      </c>
      <c r="G941" s="230" t="s">
        <v>153</v>
      </c>
      <c r="H941" s="231">
        <v>33.216000000000001</v>
      </c>
      <c r="I941" s="232"/>
      <c r="J941" s="233">
        <f>ROUND(I941*H941,2)</f>
        <v>0</v>
      </c>
      <c r="K941" s="229" t="s">
        <v>154</v>
      </c>
      <c r="L941" s="234"/>
      <c r="M941" s="235" t="s">
        <v>31</v>
      </c>
      <c r="N941" s="236" t="s">
        <v>47</v>
      </c>
      <c r="O941" s="66"/>
      <c r="P941" s="184">
        <f>O941*H941</f>
        <v>0</v>
      </c>
      <c r="Q941" s="184">
        <v>2.5400000000000002E-3</v>
      </c>
      <c r="R941" s="184">
        <f>Q941*H941</f>
        <v>8.4368640000000009E-2</v>
      </c>
      <c r="S941" s="184">
        <v>0</v>
      </c>
      <c r="T941" s="185">
        <f>S941*H941</f>
        <v>0</v>
      </c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R941" s="186" t="s">
        <v>366</v>
      </c>
      <c r="AT941" s="186" t="s">
        <v>217</v>
      </c>
      <c r="AU941" s="186" t="s">
        <v>86</v>
      </c>
      <c r="AY941" s="19" t="s">
        <v>148</v>
      </c>
      <c r="BE941" s="187">
        <f>IF(N941="základní",J941,0)</f>
        <v>0</v>
      </c>
      <c r="BF941" s="187">
        <f>IF(N941="snížená",J941,0)</f>
        <v>0</v>
      </c>
      <c r="BG941" s="187">
        <f>IF(N941="zákl. přenesená",J941,0)</f>
        <v>0</v>
      </c>
      <c r="BH941" s="187">
        <f>IF(N941="sníž. přenesená",J941,0)</f>
        <v>0</v>
      </c>
      <c r="BI941" s="187">
        <f>IF(N941="nulová",J941,0)</f>
        <v>0</v>
      </c>
      <c r="BJ941" s="19" t="s">
        <v>84</v>
      </c>
      <c r="BK941" s="187">
        <f>ROUND(I941*H941,2)</f>
        <v>0</v>
      </c>
      <c r="BL941" s="19" t="s">
        <v>257</v>
      </c>
      <c r="BM941" s="186" t="s">
        <v>1055</v>
      </c>
    </row>
    <row r="942" spans="1:65" s="2" customFormat="1" ht="11.25">
      <c r="A942" s="36"/>
      <c r="B942" s="37"/>
      <c r="C942" s="38"/>
      <c r="D942" s="188" t="s">
        <v>157</v>
      </c>
      <c r="E942" s="38"/>
      <c r="F942" s="189" t="s">
        <v>1045</v>
      </c>
      <c r="G942" s="38"/>
      <c r="H942" s="38"/>
      <c r="I942" s="190"/>
      <c r="J942" s="38"/>
      <c r="K942" s="38"/>
      <c r="L942" s="41"/>
      <c r="M942" s="191"/>
      <c r="N942" s="192"/>
      <c r="O942" s="66"/>
      <c r="P942" s="66"/>
      <c r="Q942" s="66"/>
      <c r="R942" s="66"/>
      <c r="S942" s="66"/>
      <c r="T942" s="67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T942" s="19" t="s">
        <v>157</v>
      </c>
      <c r="AU942" s="19" t="s">
        <v>86</v>
      </c>
    </row>
    <row r="943" spans="1:65" s="13" customFormat="1" ht="11.25">
      <c r="B943" s="195"/>
      <c r="C943" s="196"/>
      <c r="D943" s="188" t="s">
        <v>161</v>
      </c>
      <c r="E943" s="196"/>
      <c r="F943" s="198" t="s">
        <v>1035</v>
      </c>
      <c r="G943" s="196"/>
      <c r="H943" s="199">
        <v>33.216000000000001</v>
      </c>
      <c r="I943" s="200"/>
      <c r="J943" s="196"/>
      <c r="K943" s="196"/>
      <c r="L943" s="201"/>
      <c r="M943" s="202"/>
      <c r="N943" s="203"/>
      <c r="O943" s="203"/>
      <c r="P943" s="203"/>
      <c r="Q943" s="203"/>
      <c r="R943" s="203"/>
      <c r="S943" s="203"/>
      <c r="T943" s="204"/>
      <c r="AT943" s="205" t="s">
        <v>161</v>
      </c>
      <c r="AU943" s="205" t="s">
        <v>86</v>
      </c>
      <c r="AV943" s="13" t="s">
        <v>86</v>
      </c>
      <c r="AW943" s="13" t="s">
        <v>4</v>
      </c>
      <c r="AX943" s="13" t="s">
        <v>84</v>
      </c>
      <c r="AY943" s="205" t="s">
        <v>148</v>
      </c>
    </row>
    <row r="944" spans="1:65" s="2" customFormat="1" ht="16.5" customHeight="1">
      <c r="A944" s="36"/>
      <c r="B944" s="37"/>
      <c r="C944" s="175" t="s">
        <v>1056</v>
      </c>
      <c r="D944" s="175" t="s">
        <v>150</v>
      </c>
      <c r="E944" s="176" t="s">
        <v>1057</v>
      </c>
      <c r="F944" s="177" t="s">
        <v>1058</v>
      </c>
      <c r="G944" s="178" t="s">
        <v>153</v>
      </c>
      <c r="H944" s="179">
        <v>125.29600000000001</v>
      </c>
      <c r="I944" s="180"/>
      <c r="J944" s="181">
        <f>ROUND(I944*H944,2)</f>
        <v>0</v>
      </c>
      <c r="K944" s="177" t="s">
        <v>154</v>
      </c>
      <c r="L944" s="41"/>
      <c r="M944" s="182" t="s">
        <v>31</v>
      </c>
      <c r="N944" s="183" t="s">
        <v>47</v>
      </c>
      <c r="O944" s="66"/>
      <c r="P944" s="184">
        <f>O944*H944</f>
        <v>0</v>
      </c>
      <c r="Q944" s="184">
        <v>0</v>
      </c>
      <c r="R944" s="184">
        <f>Q944*H944</f>
        <v>0</v>
      </c>
      <c r="S944" s="184">
        <v>0</v>
      </c>
      <c r="T944" s="185">
        <f>S944*H944</f>
        <v>0</v>
      </c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R944" s="186" t="s">
        <v>257</v>
      </c>
      <c r="AT944" s="186" t="s">
        <v>150</v>
      </c>
      <c r="AU944" s="186" t="s">
        <v>86</v>
      </c>
      <c r="AY944" s="19" t="s">
        <v>148</v>
      </c>
      <c r="BE944" s="187">
        <f>IF(N944="základní",J944,0)</f>
        <v>0</v>
      </c>
      <c r="BF944" s="187">
        <f>IF(N944="snížená",J944,0)</f>
        <v>0</v>
      </c>
      <c r="BG944" s="187">
        <f>IF(N944="zákl. přenesená",J944,0)</f>
        <v>0</v>
      </c>
      <c r="BH944" s="187">
        <f>IF(N944="sníž. přenesená",J944,0)</f>
        <v>0</v>
      </c>
      <c r="BI944" s="187">
        <f>IF(N944="nulová",J944,0)</f>
        <v>0</v>
      </c>
      <c r="BJ944" s="19" t="s">
        <v>84</v>
      </c>
      <c r="BK944" s="187">
        <f>ROUND(I944*H944,2)</f>
        <v>0</v>
      </c>
      <c r="BL944" s="19" t="s">
        <v>257</v>
      </c>
      <c r="BM944" s="186" t="s">
        <v>1059</v>
      </c>
    </row>
    <row r="945" spans="1:65" s="2" customFormat="1" ht="11.25">
      <c r="A945" s="36"/>
      <c r="B945" s="37"/>
      <c r="C945" s="38"/>
      <c r="D945" s="188" t="s">
        <v>157</v>
      </c>
      <c r="E945" s="38"/>
      <c r="F945" s="189" t="s">
        <v>1060</v>
      </c>
      <c r="G945" s="38"/>
      <c r="H945" s="38"/>
      <c r="I945" s="190"/>
      <c r="J945" s="38"/>
      <c r="K945" s="38"/>
      <c r="L945" s="41"/>
      <c r="M945" s="191"/>
      <c r="N945" s="192"/>
      <c r="O945" s="66"/>
      <c r="P945" s="66"/>
      <c r="Q945" s="66"/>
      <c r="R945" s="66"/>
      <c r="S945" s="66"/>
      <c r="T945" s="67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T945" s="19" t="s">
        <v>157</v>
      </c>
      <c r="AU945" s="19" t="s">
        <v>86</v>
      </c>
    </row>
    <row r="946" spans="1:65" s="2" customFormat="1" ht="11.25">
      <c r="A946" s="36"/>
      <c r="B946" s="37"/>
      <c r="C946" s="38"/>
      <c r="D946" s="193" t="s">
        <v>159</v>
      </c>
      <c r="E946" s="38"/>
      <c r="F946" s="194" t="s">
        <v>1061</v>
      </c>
      <c r="G946" s="38"/>
      <c r="H946" s="38"/>
      <c r="I946" s="190"/>
      <c r="J946" s="38"/>
      <c r="K946" s="38"/>
      <c r="L946" s="41"/>
      <c r="M946" s="191"/>
      <c r="N946" s="192"/>
      <c r="O946" s="66"/>
      <c r="P946" s="66"/>
      <c r="Q946" s="66"/>
      <c r="R946" s="66"/>
      <c r="S946" s="66"/>
      <c r="T946" s="67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T946" s="19" t="s">
        <v>159</v>
      </c>
      <c r="AU946" s="19" t="s">
        <v>86</v>
      </c>
    </row>
    <row r="947" spans="1:65" s="13" customFormat="1" ht="11.25">
      <c r="B947" s="195"/>
      <c r="C947" s="196"/>
      <c r="D947" s="188" t="s">
        <v>161</v>
      </c>
      <c r="E947" s="197" t="s">
        <v>31</v>
      </c>
      <c r="F947" s="198" t="s">
        <v>1042</v>
      </c>
      <c r="G947" s="196"/>
      <c r="H947" s="199">
        <v>125.29600000000001</v>
      </c>
      <c r="I947" s="200"/>
      <c r="J947" s="196"/>
      <c r="K947" s="196"/>
      <c r="L947" s="201"/>
      <c r="M947" s="202"/>
      <c r="N947" s="203"/>
      <c r="O947" s="203"/>
      <c r="P947" s="203"/>
      <c r="Q947" s="203"/>
      <c r="R947" s="203"/>
      <c r="S947" s="203"/>
      <c r="T947" s="204"/>
      <c r="AT947" s="205" t="s">
        <v>161</v>
      </c>
      <c r="AU947" s="205" t="s">
        <v>86</v>
      </c>
      <c r="AV947" s="13" t="s">
        <v>86</v>
      </c>
      <c r="AW947" s="13" t="s">
        <v>37</v>
      </c>
      <c r="AX947" s="13" t="s">
        <v>76</v>
      </c>
      <c r="AY947" s="205" t="s">
        <v>148</v>
      </c>
    </row>
    <row r="948" spans="1:65" s="14" customFormat="1" ht="11.25">
      <c r="B948" s="206"/>
      <c r="C948" s="207"/>
      <c r="D948" s="188" t="s">
        <v>161</v>
      </c>
      <c r="E948" s="208" t="s">
        <v>31</v>
      </c>
      <c r="F948" s="209" t="s">
        <v>163</v>
      </c>
      <c r="G948" s="207"/>
      <c r="H948" s="210">
        <v>125.29600000000001</v>
      </c>
      <c r="I948" s="211"/>
      <c r="J948" s="207"/>
      <c r="K948" s="207"/>
      <c r="L948" s="212"/>
      <c r="M948" s="213"/>
      <c r="N948" s="214"/>
      <c r="O948" s="214"/>
      <c r="P948" s="214"/>
      <c r="Q948" s="214"/>
      <c r="R948" s="214"/>
      <c r="S948" s="214"/>
      <c r="T948" s="215"/>
      <c r="AT948" s="216" t="s">
        <v>161</v>
      </c>
      <c r="AU948" s="216" t="s">
        <v>86</v>
      </c>
      <c r="AV948" s="14" t="s">
        <v>155</v>
      </c>
      <c r="AW948" s="14" t="s">
        <v>37</v>
      </c>
      <c r="AX948" s="14" t="s">
        <v>84</v>
      </c>
      <c r="AY948" s="216" t="s">
        <v>148</v>
      </c>
    </row>
    <row r="949" spans="1:65" s="2" customFormat="1" ht="16.5" customHeight="1">
      <c r="A949" s="36"/>
      <c r="B949" s="37"/>
      <c r="C949" s="227" t="s">
        <v>1062</v>
      </c>
      <c r="D949" s="227" t="s">
        <v>217</v>
      </c>
      <c r="E949" s="228" t="s">
        <v>1063</v>
      </c>
      <c r="F949" s="229" t="s">
        <v>1064</v>
      </c>
      <c r="G949" s="230" t="s">
        <v>153</v>
      </c>
      <c r="H949" s="231">
        <v>131.56100000000001</v>
      </c>
      <c r="I949" s="232"/>
      <c r="J949" s="233">
        <f>ROUND(I949*H949,2)</f>
        <v>0</v>
      </c>
      <c r="K949" s="229" t="s">
        <v>154</v>
      </c>
      <c r="L949" s="234"/>
      <c r="M949" s="235" t="s">
        <v>31</v>
      </c>
      <c r="N949" s="236" t="s">
        <v>47</v>
      </c>
      <c r="O949" s="66"/>
      <c r="P949" s="184">
        <f>O949*H949</f>
        <v>0</v>
      </c>
      <c r="Q949" s="184">
        <v>1E-4</v>
      </c>
      <c r="R949" s="184">
        <f>Q949*H949</f>
        <v>1.3156100000000002E-2</v>
      </c>
      <c r="S949" s="184">
        <v>0</v>
      </c>
      <c r="T949" s="185">
        <f>S949*H949</f>
        <v>0</v>
      </c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R949" s="186" t="s">
        <v>366</v>
      </c>
      <c r="AT949" s="186" t="s">
        <v>217</v>
      </c>
      <c r="AU949" s="186" t="s">
        <v>86</v>
      </c>
      <c r="AY949" s="19" t="s">
        <v>148</v>
      </c>
      <c r="BE949" s="187">
        <f>IF(N949="základní",J949,0)</f>
        <v>0</v>
      </c>
      <c r="BF949" s="187">
        <f>IF(N949="snížená",J949,0)</f>
        <v>0</v>
      </c>
      <c r="BG949" s="187">
        <f>IF(N949="zákl. přenesená",J949,0)</f>
        <v>0</v>
      </c>
      <c r="BH949" s="187">
        <f>IF(N949="sníž. přenesená",J949,0)</f>
        <v>0</v>
      </c>
      <c r="BI949" s="187">
        <f>IF(N949="nulová",J949,0)</f>
        <v>0</v>
      </c>
      <c r="BJ949" s="19" t="s">
        <v>84</v>
      </c>
      <c r="BK949" s="187">
        <f>ROUND(I949*H949,2)</f>
        <v>0</v>
      </c>
      <c r="BL949" s="19" t="s">
        <v>257</v>
      </c>
      <c r="BM949" s="186" t="s">
        <v>1065</v>
      </c>
    </row>
    <row r="950" spans="1:65" s="2" customFormat="1" ht="11.25">
      <c r="A950" s="36"/>
      <c r="B950" s="37"/>
      <c r="C950" s="38"/>
      <c r="D950" s="188" t="s">
        <v>157</v>
      </c>
      <c r="E950" s="38"/>
      <c r="F950" s="189" t="s">
        <v>1064</v>
      </c>
      <c r="G950" s="38"/>
      <c r="H950" s="38"/>
      <c r="I950" s="190"/>
      <c r="J950" s="38"/>
      <c r="K950" s="38"/>
      <c r="L950" s="41"/>
      <c r="M950" s="191"/>
      <c r="N950" s="192"/>
      <c r="O950" s="66"/>
      <c r="P950" s="66"/>
      <c r="Q950" s="66"/>
      <c r="R950" s="66"/>
      <c r="S950" s="66"/>
      <c r="T950" s="67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T950" s="19" t="s">
        <v>157</v>
      </c>
      <c r="AU950" s="19" t="s">
        <v>86</v>
      </c>
    </row>
    <row r="951" spans="1:65" s="13" customFormat="1" ht="11.25">
      <c r="B951" s="195"/>
      <c r="C951" s="196"/>
      <c r="D951" s="188" t="s">
        <v>161</v>
      </c>
      <c r="E951" s="196"/>
      <c r="F951" s="198" t="s">
        <v>1066</v>
      </c>
      <c r="G951" s="196"/>
      <c r="H951" s="199">
        <v>131.56100000000001</v>
      </c>
      <c r="I951" s="200"/>
      <c r="J951" s="196"/>
      <c r="K951" s="196"/>
      <c r="L951" s="201"/>
      <c r="M951" s="202"/>
      <c r="N951" s="203"/>
      <c r="O951" s="203"/>
      <c r="P951" s="203"/>
      <c r="Q951" s="203"/>
      <c r="R951" s="203"/>
      <c r="S951" s="203"/>
      <c r="T951" s="204"/>
      <c r="AT951" s="205" t="s">
        <v>161</v>
      </c>
      <c r="AU951" s="205" t="s">
        <v>86</v>
      </c>
      <c r="AV951" s="13" t="s">
        <v>86</v>
      </c>
      <c r="AW951" s="13" t="s">
        <v>4</v>
      </c>
      <c r="AX951" s="13" t="s">
        <v>84</v>
      </c>
      <c r="AY951" s="205" t="s">
        <v>148</v>
      </c>
    </row>
    <row r="952" spans="1:65" s="2" customFormat="1" ht="16.5" customHeight="1">
      <c r="A952" s="36"/>
      <c r="B952" s="37"/>
      <c r="C952" s="175" t="s">
        <v>1067</v>
      </c>
      <c r="D952" s="175" t="s">
        <v>150</v>
      </c>
      <c r="E952" s="176" t="s">
        <v>1068</v>
      </c>
      <c r="F952" s="177" t="s">
        <v>1069</v>
      </c>
      <c r="G952" s="178" t="s">
        <v>153</v>
      </c>
      <c r="H952" s="179">
        <v>125.29600000000001</v>
      </c>
      <c r="I952" s="180"/>
      <c r="J952" s="181">
        <f>ROUND(I952*H952,2)</f>
        <v>0</v>
      </c>
      <c r="K952" s="177" t="s">
        <v>154</v>
      </c>
      <c r="L952" s="41"/>
      <c r="M952" s="182" t="s">
        <v>31</v>
      </c>
      <c r="N952" s="183" t="s">
        <v>47</v>
      </c>
      <c r="O952" s="66"/>
      <c r="P952" s="184">
        <f>O952*H952</f>
        <v>0</v>
      </c>
      <c r="Q952" s="184">
        <v>0</v>
      </c>
      <c r="R952" s="184">
        <f>Q952*H952</f>
        <v>0</v>
      </c>
      <c r="S952" s="184">
        <v>0</v>
      </c>
      <c r="T952" s="185">
        <f>S952*H952</f>
        <v>0</v>
      </c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R952" s="186" t="s">
        <v>257</v>
      </c>
      <c r="AT952" s="186" t="s">
        <v>150</v>
      </c>
      <c r="AU952" s="186" t="s">
        <v>86</v>
      </c>
      <c r="AY952" s="19" t="s">
        <v>148</v>
      </c>
      <c r="BE952" s="187">
        <f>IF(N952="základní",J952,0)</f>
        <v>0</v>
      </c>
      <c r="BF952" s="187">
        <f>IF(N952="snížená",J952,0)</f>
        <v>0</v>
      </c>
      <c r="BG952" s="187">
        <f>IF(N952="zákl. přenesená",J952,0)</f>
        <v>0</v>
      </c>
      <c r="BH952" s="187">
        <f>IF(N952="sníž. přenesená",J952,0)</f>
        <v>0</v>
      </c>
      <c r="BI952" s="187">
        <f>IF(N952="nulová",J952,0)</f>
        <v>0</v>
      </c>
      <c r="BJ952" s="19" t="s">
        <v>84</v>
      </c>
      <c r="BK952" s="187">
        <f>ROUND(I952*H952,2)</f>
        <v>0</v>
      </c>
      <c r="BL952" s="19" t="s">
        <v>257</v>
      </c>
      <c r="BM952" s="186" t="s">
        <v>1070</v>
      </c>
    </row>
    <row r="953" spans="1:65" s="2" customFormat="1" ht="11.25">
      <c r="A953" s="36"/>
      <c r="B953" s="37"/>
      <c r="C953" s="38"/>
      <c r="D953" s="188" t="s">
        <v>157</v>
      </c>
      <c r="E953" s="38"/>
      <c r="F953" s="189" t="s">
        <v>1071</v>
      </c>
      <c r="G953" s="38"/>
      <c r="H953" s="38"/>
      <c r="I953" s="190"/>
      <c r="J953" s="38"/>
      <c r="K953" s="38"/>
      <c r="L953" s="41"/>
      <c r="M953" s="191"/>
      <c r="N953" s="192"/>
      <c r="O953" s="66"/>
      <c r="P953" s="66"/>
      <c r="Q953" s="66"/>
      <c r="R953" s="66"/>
      <c r="S953" s="66"/>
      <c r="T953" s="67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T953" s="19" t="s">
        <v>157</v>
      </c>
      <c r="AU953" s="19" t="s">
        <v>86</v>
      </c>
    </row>
    <row r="954" spans="1:65" s="2" customFormat="1" ht="11.25">
      <c r="A954" s="36"/>
      <c r="B954" s="37"/>
      <c r="C954" s="38"/>
      <c r="D954" s="193" t="s">
        <v>159</v>
      </c>
      <c r="E954" s="38"/>
      <c r="F954" s="194" t="s">
        <v>1072</v>
      </c>
      <c r="G954" s="38"/>
      <c r="H954" s="38"/>
      <c r="I954" s="190"/>
      <c r="J954" s="38"/>
      <c r="K954" s="38"/>
      <c r="L954" s="41"/>
      <c r="M954" s="191"/>
      <c r="N954" s="192"/>
      <c r="O954" s="66"/>
      <c r="P954" s="66"/>
      <c r="Q954" s="66"/>
      <c r="R954" s="66"/>
      <c r="S954" s="66"/>
      <c r="T954" s="67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T954" s="19" t="s">
        <v>159</v>
      </c>
      <c r="AU954" s="19" t="s">
        <v>86</v>
      </c>
    </row>
    <row r="955" spans="1:65" s="13" customFormat="1" ht="11.25">
      <c r="B955" s="195"/>
      <c r="C955" s="196"/>
      <c r="D955" s="188" t="s">
        <v>161</v>
      </c>
      <c r="E955" s="197" t="s">
        <v>31</v>
      </c>
      <c r="F955" s="198" t="s">
        <v>1042</v>
      </c>
      <c r="G955" s="196"/>
      <c r="H955" s="199">
        <v>125.29600000000001</v>
      </c>
      <c r="I955" s="200"/>
      <c r="J955" s="196"/>
      <c r="K955" s="196"/>
      <c r="L955" s="201"/>
      <c r="M955" s="202"/>
      <c r="N955" s="203"/>
      <c r="O955" s="203"/>
      <c r="P955" s="203"/>
      <c r="Q955" s="203"/>
      <c r="R955" s="203"/>
      <c r="S955" s="203"/>
      <c r="T955" s="204"/>
      <c r="AT955" s="205" t="s">
        <v>161</v>
      </c>
      <c r="AU955" s="205" t="s">
        <v>86</v>
      </c>
      <c r="AV955" s="13" t="s">
        <v>86</v>
      </c>
      <c r="AW955" s="13" t="s">
        <v>37</v>
      </c>
      <c r="AX955" s="13" t="s">
        <v>76</v>
      </c>
      <c r="AY955" s="205" t="s">
        <v>148</v>
      </c>
    </row>
    <row r="956" spans="1:65" s="14" customFormat="1" ht="11.25">
      <c r="B956" s="206"/>
      <c r="C956" s="207"/>
      <c r="D956" s="188" t="s">
        <v>161</v>
      </c>
      <c r="E956" s="208" t="s">
        <v>31</v>
      </c>
      <c r="F956" s="209" t="s">
        <v>163</v>
      </c>
      <c r="G956" s="207"/>
      <c r="H956" s="210">
        <v>125.29600000000001</v>
      </c>
      <c r="I956" s="211"/>
      <c r="J956" s="207"/>
      <c r="K956" s="207"/>
      <c r="L956" s="212"/>
      <c r="M956" s="213"/>
      <c r="N956" s="214"/>
      <c r="O956" s="214"/>
      <c r="P956" s="214"/>
      <c r="Q956" s="214"/>
      <c r="R956" s="214"/>
      <c r="S956" s="214"/>
      <c r="T956" s="215"/>
      <c r="AT956" s="216" t="s">
        <v>161</v>
      </c>
      <c r="AU956" s="216" t="s">
        <v>86</v>
      </c>
      <c r="AV956" s="14" t="s">
        <v>155</v>
      </c>
      <c r="AW956" s="14" t="s">
        <v>37</v>
      </c>
      <c r="AX956" s="14" t="s">
        <v>84</v>
      </c>
      <c r="AY956" s="216" t="s">
        <v>148</v>
      </c>
    </row>
    <row r="957" spans="1:65" s="2" customFormat="1" ht="16.5" customHeight="1">
      <c r="A957" s="36"/>
      <c r="B957" s="37"/>
      <c r="C957" s="227" t="s">
        <v>1073</v>
      </c>
      <c r="D957" s="227" t="s">
        <v>217</v>
      </c>
      <c r="E957" s="228" t="s">
        <v>1063</v>
      </c>
      <c r="F957" s="229" t="s">
        <v>1064</v>
      </c>
      <c r="G957" s="230" t="s">
        <v>153</v>
      </c>
      <c r="H957" s="231">
        <v>131.56100000000001</v>
      </c>
      <c r="I957" s="232"/>
      <c r="J957" s="233">
        <f>ROUND(I957*H957,2)</f>
        <v>0</v>
      </c>
      <c r="K957" s="229" t="s">
        <v>154</v>
      </c>
      <c r="L957" s="234"/>
      <c r="M957" s="235" t="s">
        <v>31</v>
      </c>
      <c r="N957" s="236" t="s">
        <v>47</v>
      </c>
      <c r="O957" s="66"/>
      <c r="P957" s="184">
        <f>O957*H957</f>
        <v>0</v>
      </c>
      <c r="Q957" s="184">
        <v>1E-4</v>
      </c>
      <c r="R957" s="184">
        <f>Q957*H957</f>
        <v>1.3156100000000002E-2</v>
      </c>
      <c r="S957" s="184">
        <v>0</v>
      </c>
      <c r="T957" s="185">
        <f>S957*H957</f>
        <v>0</v>
      </c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R957" s="186" t="s">
        <v>366</v>
      </c>
      <c r="AT957" s="186" t="s">
        <v>217</v>
      </c>
      <c r="AU957" s="186" t="s">
        <v>86</v>
      </c>
      <c r="AY957" s="19" t="s">
        <v>148</v>
      </c>
      <c r="BE957" s="187">
        <f>IF(N957="základní",J957,0)</f>
        <v>0</v>
      </c>
      <c r="BF957" s="187">
        <f>IF(N957="snížená",J957,0)</f>
        <v>0</v>
      </c>
      <c r="BG957" s="187">
        <f>IF(N957="zákl. přenesená",J957,0)</f>
        <v>0</v>
      </c>
      <c r="BH957" s="187">
        <f>IF(N957="sníž. přenesená",J957,0)</f>
        <v>0</v>
      </c>
      <c r="BI957" s="187">
        <f>IF(N957="nulová",J957,0)</f>
        <v>0</v>
      </c>
      <c r="BJ957" s="19" t="s">
        <v>84</v>
      </c>
      <c r="BK957" s="187">
        <f>ROUND(I957*H957,2)</f>
        <v>0</v>
      </c>
      <c r="BL957" s="19" t="s">
        <v>257</v>
      </c>
      <c r="BM957" s="186" t="s">
        <v>1074</v>
      </c>
    </row>
    <row r="958" spans="1:65" s="2" customFormat="1" ht="11.25">
      <c r="A958" s="36"/>
      <c r="B958" s="37"/>
      <c r="C958" s="38"/>
      <c r="D958" s="188" t="s">
        <v>157</v>
      </c>
      <c r="E958" s="38"/>
      <c r="F958" s="189" t="s">
        <v>1064</v>
      </c>
      <c r="G958" s="38"/>
      <c r="H958" s="38"/>
      <c r="I958" s="190"/>
      <c r="J958" s="38"/>
      <c r="K958" s="38"/>
      <c r="L958" s="41"/>
      <c r="M958" s="191"/>
      <c r="N958" s="192"/>
      <c r="O958" s="66"/>
      <c r="P958" s="66"/>
      <c r="Q958" s="66"/>
      <c r="R958" s="66"/>
      <c r="S958" s="66"/>
      <c r="T958" s="67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T958" s="19" t="s">
        <v>157</v>
      </c>
      <c r="AU958" s="19" t="s">
        <v>86</v>
      </c>
    </row>
    <row r="959" spans="1:65" s="13" customFormat="1" ht="11.25">
      <c r="B959" s="195"/>
      <c r="C959" s="196"/>
      <c r="D959" s="188" t="s">
        <v>161</v>
      </c>
      <c r="E959" s="196"/>
      <c r="F959" s="198" t="s">
        <v>1066</v>
      </c>
      <c r="G959" s="196"/>
      <c r="H959" s="199">
        <v>131.56100000000001</v>
      </c>
      <c r="I959" s="200"/>
      <c r="J959" s="196"/>
      <c r="K959" s="196"/>
      <c r="L959" s="201"/>
      <c r="M959" s="202"/>
      <c r="N959" s="203"/>
      <c r="O959" s="203"/>
      <c r="P959" s="203"/>
      <c r="Q959" s="203"/>
      <c r="R959" s="203"/>
      <c r="S959" s="203"/>
      <c r="T959" s="204"/>
      <c r="AT959" s="205" t="s">
        <v>161</v>
      </c>
      <c r="AU959" s="205" t="s">
        <v>86</v>
      </c>
      <c r="AV959" s="13" t="s">
        <v>86</v>
      </c>
      <c r="AW959" s="13" t="s">
        <v>4</v>
      </c>
      <c r="AX959" s="13" t="s">
        <v>84</v>
      </c>
      <c r="AY959" s="205" t="s">
        <v>148</v>
      </c>
    </row>
    <row r="960" spans="1:65" s="2" customFormat="1" ht="16.5" customHeight="1">
      <c r="A960" s="36"/>
      <c r="B960" s="37"/>
      <c r="C960" s="175" t="s">
        <v>1075</v>
      </c>
      <c r="D960" s="175" t="s">
        <v>150</v>
      </c>
      <c r="E960" s="176" t="s">
        <v>1076</v>
      </c>
      <c r="F960" s="177" t="s">
        <v>1077</v>
      </c>
      <c r="G960" s="178" t="s">
        <v>285</v>
      </c>
      <c r="H960" s="179">
        <v>45.34</v>
      </c>
      <c r="I960" s="180"/>
      <c r="J960" s="181">
        <f>ROUND(I960*H960,2)</f>
        <v>0</v>
      </c>
      <c r="K960" s="177" t="s">
        <v>154</v>
      </c>
      <c r="L960" s="41"/>
      <c r="M960" s="182" t="s">
        <v>31</v>
      </c>
      <c r="N960" s="183" t="s">
        <v>47</v>
      </c>
      <c r="O960" s="66"/>
      <c r="P960" s="184">
        <f>O960*H960</f>
        <v>0</v>
      </c>
      <c r="Q960" s="184">
        <v>0</v>
      </c>
      <c r="R960" s="184">
        <f>Q960*H960</f>
        <v>0</v>
      </c>
      <c r="S960" s="184">
        <v>0</v>
      </c>
      <c r="T960" s="185">
        <f>S960*H960</f>
        <v>0</v>
      </c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R960" s="186" t="s">
        <v>257</v>
      </c>
      <c r="AT960" s="186" t="s">
        <v>150</v>
      </c>
      <c r="AU960" s="186" t="s">
        <v>86</v>
      </c>
      <c r="AY960" s="19" t="s">
        <v>148</v>
      </c>
      <c r="BE960" s="187">
        <f>IF(N960="základní",J960,0)</f>
        <v>0</v>
      </c>
      <c r="BF960" s="187">
        <f>IF(N960="snížená",J960,0)</f>
        <v>0</v>
      </c>
      <c r="BG960" s="187">
        <f>IF(N960="zákl. přenesená",J960,0)</f>
        <v>0</v>
      </c>
      <c r="BH960" s="187">
        <f>IF(N960="sníž. přenesená",J960,0)</f>
        <v>0</v>
      </c>
      <c r="BI960" s="187">
        <f>IF(N960="nulová",J960,0)</f>
        <v>0</v>
      </c>
      <c r="BJ960" s="19" t="s">
        <v>84</v>
      </c>
      <c r="BK960" s="187">
        <f>ROUND(I960*H960,2)</f>
        <v>0</v>
      </c>
      <c r="BL960" s="19" t="s">
        <v>257</v>
      </c>
      <c r="BM960" s="186" t="s">
        <v>1078</v>
      </c>
    </row>
    <row r="961" spans="1:65" s="2" customFormat="1" ht="11.25">
      <c r="A961" s="36"/>
      <c r="B961" s="37"/>
      <c r="C961" s="38"/>
      <c r="D961" s="188" t="s">
        <v>157</v>
      </c>
      <c r="E961" s="38"/>
      <c r="F961" s="189" t="s">
        <v>1079</v>
      </c>
      <c r="G961" s="38"/>
      <c r="H961" s="38"/>
      <c r="I961" s="190"/>
      <c r="J961" s="38"/>
      <c r="K961" s="38"/>
      <c r="L961" s="41"/>
      <c r="M961" s="191"/>
      <c r="N961" s="192"/>
      <c r="O961" s="66"/>
      <c r="P961" s="66"/>
      <c r="Q961" s="66"/>
      <c r="R961" s="66"/>
      <c r="S961" s="66"/>
      <c r="T961" s="67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T961" s="19" t="s">
        <v>157</v>
      </c>
      <c r="AU961" s="19" t="s">
        <v>86</v>
      </c>
    </row>
    <row r="962" spans="1:65" s="2" customFormat="1" ht="11.25">
      <c r="A962" s="36"/>
      <c r="B962" s="37"/>
      <c r="C962" s="38"/>
      <c r="D962" s="193" t="s">
        <v>159</v>
      </c>
      <c r="E962" s="38"/>
      <c r="F962" s="194" t="s">
        <v>1080</v>
      </c>
      <c r="G962" s="38"/>
      <c r="H962" s="38"/>
      <c r="I962" s="190"/>
      <c r="J962" s="38"/>
      <c r="K962" s="38"/>
      <c r="L962" s="41"/>
      <c r="M962" s="191"/>
      <c r="N962" s="192"/>
      <c r="O962" s="66"/>
      <c r="P962" s="66"/>
      <c r="Q962" s="66"/>
      <c r="R962" s="66"/>
      <c r="S962" s="66"/>
      <c r="T962" s="67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T962" s="19" t="s">
        <v>159</v>
      </c>
      <c r="AU962" s="19" t="s">
        <v>86</v>
      </c>
    </row>
    <row r="963" spans="1:65" s="13" customFormat="1" ht="11.25">
      <c r="B963" s="195"/>
      <c r="C963" s="196"/>
      <c r="D963" s="188" t="s">
        <v>161</v>
      </c>
      <c r="E963" s="197" t="s">
        <v>31</v>
      </c>
      <c r="F963" s="198" t="s">
        <v>734</v>
      </c>
      <c r="G963" s="196"/>
      <c r="H963" s="199">
        <v>45.34</v>
      </c>
      <c r="I963" s="200"/>
      <c r="J963" s="196"/>
      <c r="K963" s="196"/>
      <c r="L963" s="201"/>
      <c r="M963" s="202"/>
      <c r="N963" s="203"/>
      <c r="O963" s="203"/>
      <c r="P963" s="203"/>
      <c r="Q963" s="203"/>
      <c r="R963" s="203"/>
      <c r="S963" s="203"/>
      <c r="T963" s="204"/>
      <c r="AT963" s="205" t="s">
        <v>161</v>
      </c>
      <c r="AU963" s="205" t="s">
        <v>86</v>
      </c>
      <c r="AV963" s="13" t="s">
        <v>86</v>
      </c>
      <c r="AW963" s="13" t="s">
        <v>37</v>
      </c>
      <c r="AX963" s="13" t="s">
        <v>76</v>
      </c>
      <c r="AY963" s="205" t="s">
        <v>148</v>
      </c>
    </row>
    <row r="964" spans="1:65" s="14" customFormat="1" ht="11.25">
      <c r="B964" s="206"/>
      <c r="C964" s="207"/>
      <c r="D964" s="188" t="s">
        <v>161</v>
      </c>
      <c r="E964" s="208" t="s">
        <v>31</v>
      </c>
      <c r="F964" s="209" t="s">
        <v>163</v>
      </c>
      <c r="G964" s="207"/>
      <c r="H964" s="210">
        <v>45.34</v>
      </c>
      <c r="I964" s="211"/>
      <c r="J964" s="207"/>
      <c r="K964" s="207"/>
      <c r="L964" s="212"/>
      <c r="M964" s="213"/>
      <c r="N964" s="214"/>
      <c r="O964" s="214"/>
      <c r="P964" s="214"/>
      <c r="Q964" s="214"/>
      <c r="R964" s="214"/>
      <c r="S964" s="214"/>
      <c r="T964" s="215"/>
      <c r="AT964" s="216" t="s">
        <v>161</v>
      </c>
      <c r="AU964" s="216" t="s">
        <v>86</v>
      </c>
      <c r="AV964" s="14" t="s">
        <v>155</v>
      </c>
      <c r="AW964" s="14" t="s">
        <v>37</v>
      </c>
      <c r="AX964" s="14" t="s">
        <v>84</v>
      </c>
      <c r="AY964" s="216" t="s">
        <v>148</v>
      </c>
    </row>
    <row r="965" spans="1:65" s="2" customFormat="1" ht="16.5" customHeight="1">
      <c r="A965" s="36"/>
      <c r="B965" s="37"/>
      <c r="C965" s="227" t="s">
        <v>1081</v>
      </c>
      <c r="D965" s="227" t="s">
        <v>217</v>
      </c>
      <c r="E965" s="228" t="s">
        <v>1082</v>
      </c>
      <c r="F965" s="229" t="s">
        <v>1083</v>
      </c>
      <c r="G965" s="230" t="s">
        <v>285</v>
      </c>
      <c r="H965" s="231">
        <v>46.247</v>
      </c>
      <c r="I965" s="232"/>
      <c r="J965" s="233">
        <f>ROUND(I965*H965,2)</f>
        <v>0</v>
      </c>
      <c r="K965" s="229" t="s">
        <v>154</v>
      </c>
      <c r="L965" s="234"/>
      <c r="M965" s="235" t="s">
        <v>31</v>
      </c>
      <c r="N965" s="236" t="s">
        <v>47</v>
      </c>
      <c r="O965" s="66"/>
      <c r="P965" s="184">
        <f>O965*H965</f>
        <v>0</v>
      </c>
      <c r="Q965" s="184">
        <v>1.0000000000000001E-5</v>
      </c>
      <c r="R965" s="184">
        <f>Q965*H965</f>
        <v>4.6247000000000004E-4</v>
      </c>
      <c r="S965" s="184">
        <v>0</v>
      </c>
      <c r="T965" s="185">
        <f>S965*H965</f>
        <v>0</v>
      </c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R965" s="186" t="s">
        <v>366</v>
      </c>
      <c r="AT965" s="186" t="s">
        <v>217</v>
      </c>
      <c r="AU965" s="186" t="s">
        <v>86</v>
      </c>
      <c r="AY965" s="19" t="s">
        <v>148</v>
      </c>
      <c r="BE965" s="187">
        <f>IF(N965="základní",J965,0)</f>
        <v>0</v>
      </c>
      <c r="BF965" s="187">
        <f>IF(N965="snížená",J965,0)</f>
        <v>0</v>
      </c>
      <c r="BG965" s="187">
        <f>IF(N965="zákl. přenesená",J965,0)</f>
        <v>0</v>
      </c>
      <c r="BH965" s="187">
        <f>IF(N965="sníž. přenesená",J965,0)</f>
        <v>0</v>
      </c>
      <c r="BI965" s="187">
        <f>IF(N965="nulová",J965,0)</f>
        <v>0</v>
      </c>
      <c r="BJ965" s="19" t="s">
        <v>84</v>
      </c>
      <c r="BK965" s="187">
        <f>ROUND(I965*H965,2)</f>
        <v>0</v>
      </c>
      <c r="BL965" s="19" t="s">
        <v>257</v>
      </c>
      <c r="BM965" s="186" t="s">
        <v>1084</v>
      </c>
    </row>
    <row r="966" spans="1:65" s="2" customFormat="1" ht="11.25">
      <c r="A966" s="36"/>
      <c r="B966" s="37"/>
      <c r="C966" s="38"/>
      <c r="D966" s="188" t="s">
        <v>157</v>
      </c>
      <c r="E966" s="38"/>
      <c r="F966" s="189" t="s">
        <v>1083</v>
      </c>
      <c r="G966" s="38"/>
      <c r="H966" s="38"/>
      <c r="I966" s="190"/>
      <c r="J966" s="38"/>
      <c r="K966" s="38"/>
      <c r="L966" s="41"/>
      <c r="M966" s="191"/>
      <c r="N966" s="192"/>
      <c r="O966" s="66"/>
      <c r="P966" s="66"/>
      <c r="Q966" s="66"/>
      <c r="R966" s="66"/>
      <c r="S966" s="66"/>
      <c r="T966" s="67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T966" s="19" t="s">
        <v>157</v>
      </c>
      <c r="AU966" s="19" t="s">
        <v>86</v>
      </c>
    </row>
    <row r="967" spans="1:65" s="13" customFormat="1" ht="11.25">
      <c r="B967" s="195"/>
      <c r="C967" s="196"/>
      <c r="D967" s="188" t="s">
        <v>161</v>
      </c>
      <c r="E967" s="196"/>
      <c r="F967" s="198" t="s">
        <v>1085</v>
      </c>
      <c r="G967" s="196"/>
      <c r="H967" s="199">
        <v>46.247</v>
      </c>
      <c r="I967" s="200"/>
      <c r="J967" s="196"/>
      <c r="K967" s="196"/>
      <c r="L967" s="201"/>
      <c r="M967" s="202"/>
      <c r="N967" s="203"/>
      <c r="O967" s="203"/>
      <c r="P967" s="203"/>
      <c r="Q967" s="203"/>
      <c r="R967" s="203"/>
      <c r="S967" s="203"/>
      <c r="T967" s="204"/>
      <c r="AT967" s="205" t="s">
        <v>161</v>
      </c>
      <c r="AU967" s="205" t="s">
        <v>86</v>
      </c>
      <c r="AV967" s="13" t="s">
        <v>86</v>
      </c>
      <c r="AW967" s="13" t="s">
        <v>4</v>
      </c>
      <c r="AX967" s="13" t="s">
        <v>84</v>
      </c>
      <c r="AY967" s="205" t="s">
        <v>148</v>
      </c>
    </row>
    <row r="968" spans="1:65" s="2" customFormat="1" ht="16.5" customHeight="1">
      <c r="A968" s="36"/>
      <c r="B968" s="37"/>
      <c r="C968" s="175" t="s">
        <v>1086</v>
      </c>
      <c r="D968" s="175" t="s">
        <v>150</v>
      </c>
      <c r="E968" s="176" t="s">
        <v>1087</v>
      </c>
      <c r="F968" s="177" t="s">
        <v>1088</v>
      </c>
      <c r="G968" s="178" t="s">
        <v>153</v>
      </c>
      <c r="H968" s="179">
        <v>27.204000000000001</v>
      </c>
      <c r="I968" s="180"/>
      <c r="J968" s="181">
        <f>ROUND(I968*H968,2)</f>
        <v>0</v>
      </c>
      <c r="K968" s="177" t="s">
        <v>154</v>
      </c>
      <c r="L968" s="41"/>
      <c r="M968" s="182" t="s">
        <v>31</v>
      </c>
      <c r="N968" s="183" t="s">
        <v>47</v>
      </c>
      <c r="O968" s="66"/>
      <c r="P968" s="184">
        <f>O968*H968</f>
        <v>0</v>
      </c>
      <c r="Q968" s="184">
        <v>0</v>
      </c>
      <c r="R968" s="184">
        <f>Q968*H968</f>
        <v>0</v>
      </c>
      <c r="S968" s="184">
        <v>0</v>
      </c>
      <c r="T968" s="185">
        <f>S968*H968</f>
        <v>0</v>
      </c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R968" s="186" t="s">
        <v>257</v>
      </c>
      <c r="AT968" s="186" t="s">
        <v>150</v>
      </c>
      <c r="AU968" s="186" t="s">
        <v>86</v>
      </c>
      <c r="AY968" s="19" t="s">
        <v>148</v>
      </c>
      <c r="BE968" s="187">
        <f>IF(N968="základní",J968,0)</f>
        <v>0</v>
      </c>
      <c r="BF968" s="187">
        <f>IF(N968="snížená",J968,0)</f>
        <v>0</v>
      </c>
      <c r="BG968" s="187">
        <f>IF(N968="zákl. přenesená",J968,0)</f>
        <v>0</v>
      </c>
      <c r="BH968" s="187">
        <f>IF(N968="sníž. přenesená",J968,0)</f>
        <v>0</v>
      </c>
      <c r="BI968" s="187">
        <f>IF(N968="nulová",J968,0)</f>
        <v>0</v>
      </c>
      <c r="BJ968" s="19" t="s">
        <v>84</v>
      </c>
      <c r="BK968" s="187">
        <f>ROUND(I968*H968,2)</f>
        <v>0</v>
      </c>
      <c r="BL968" s="19" t="s">
        <v>257</v>
      </c>
      <c r="BM968" s="186" t="s">
        <v>1089</v>
      </c>
    </row>
    <row r="969" spans="1:65" s="2" customFormat="1" ht="11.25">
      <c r="A969" s="36"/>
      <c r="B969" s="37"/>
      <c r="C969" s="38"/>
      <c r="D969" s="188" t="s">
        <v>157</v>
      </c>
      <c r="E969" s="38"/>
      <c r="F969" s="189" t="s">
        <v>1090</v>
      </c>
      <c r="G969" s="38"/>
      <c r="H969" s="38"/>
      <c r="I969" s="190"/>
      <c r="J969" s="38"/>
      <c r="K969" s="38"/>
      <c r="L969" s="41"/>
      <c r="M969" s="191"/>
      <c r="N969" s="192"/>
      <c r="O969" s="66"/>
      <c r="P969" s="66"/>
      <c r="Q969" s="66"/>
      <c r="R969" s="66"/>
      <c r="S969" s="66"/>
      <c r="T969" s="67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T969" s="19" t="s">
        <v>157</v>
      </c>
      <c r="AU969" s="19" t="s">
        <v>86</v>
      </c>
    </row>
    <row r="970" spans="1:65" s="2" customFormat="1" ht="11.25">
      <c r="A970" s="36"/>
      <c r="B970" s="37"/>
      <c r="C970" s="38"/>
      <c r="D970" s="193" t="s">
        <v>159</v>
      </c>
      <c r="E970" s="38"/>
      <c r="F970" s="194" t="s">
        <v>1091</v>
      </c>
      <c r="G970" s="38"/>
      <c r="H970" s="38"/>
      <c r="I970" s="190"/>
      <c r="J970" s="38"/>
      <c r="K970" s="38"/>
      <c r="L970" s="41"/>
      <c r="M970" s="191"/>
      <c r="N970" s="192"/>
      <c r="O970" s="66"/>
      <c r="P970" s="66"/>
      <c r="Q970" s="66"/>
      <c r="R970" s="66"/>
      <c r="S970" s="66"/>
      <c r="T970" s="67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T970" s="19" t="s">
        <v>159</v>
      </c>
      <c r="AU970" s="19" t="s">
        <v>86</v>
      </c>
    </row>
    <row r="971" spans="1:65" s="13" customFormat="1" ht="11.25">
      <c r="B971" s="195"/>
      <c r="C971" s="196"/>
      <c r="D971" s="188" t="s">
        <v>161</v>
      </c>
      <c r="E971" s="197" t="s">
        <v>31</v>
      </c>
      <c r="F971" s="198" t="s">
        <v>1030</v>
      </c>
      <c r="G971" s="196"/>
      <c r="H971" s="199">
        <v>27.204000000000001</v>
      </c>
      <c r="I971" s="200"/>
      <c r="J971" s="196"/>
      <c r="K971" s="196"/>
      <c r="L971" s="201"/>
      <c r="M971" s="202"/>
      <c r="N971" s="203"/>
      <c r="O971" s="203"/>
      <c r="P971" s="203"/>
      <c r="Q971" s="203"/>
      <c r="R971" s="203"/>
      <c r="S971" s="203"/>
      <c r="T971" s="204"/>
      <c r="AT971" s="205" t="s">
        <v>161</v>
      </c>
      <c r="AU971" s="205" t="s">
        <v>86</v>
      </c>
      <c r="AV971" s="13" t="s">
        <v>86</v>
      </c>
      <c r="AW971" s="13" t="s">
        <v>37</v>
      </c>
      <c r="AX971" s="13" t="s">
        <v>76</v>
      </c>
      <c r="AY971" s="205" t="s">
        <v>148</v>
      </c>
    </row>
    <row r="972" spans="1:65" s="14" customFormat="1" ht="11.25">
      <c r="B972" s="206"/>
      <c r="C972" s="207"/>
      <c r="D972" s="188" t="s">
        <v>161</v>
      </c>
      <c r="E972" s="208" t="s">
        <v>31</v>
      </c>
      <c r="F972" s="209" t="s">
        <v>163</v>
      </c>
      <c r="G972" s="207"/>
      <c r="H972" s="210">
        <v>27.204000000000001</v>
      </c>
      <c r="I972" s="211"/>
      <c r="J972" s="207"/>
      <c r="K972" s="207"/>
      <c r="L972" s="212"/>
      <c r="M972" s="213"/>
      <c r="N972" s="214"/>
      <c r="O972" s="214"/>
      <c r="P972" s="214"/>
      <c r="Q972" s="214"/>
      <c r="R972" s="214"/>
      <c r="S972" s="214"/>
      <c r="T972" s="215"/>
      <c r="AT972" s="216" t="s">
        <v>161</v>
      </c>
      <c r="AU972" s="216" t="s">
        <v>86</v>
      </c>
      <c r="AV972" s="14" t="s">
        <v>155</v>
      </c>
      <c r="AW972" s="14" t="s">
        <v>37</v>
      </c>
      <c r="AX972" s="14" t="s">
        <v>84</v>
      </c>
      <c r="AY972" s="216" t="s">
        <v>148</v>
      </c>
    </row>
    <row r="973" spans="1:65" s="2" customFormat="1" ht="16.5" customHeight="1">
      <c r="A973" s="36"/>
      <c r="B973" s="37"/>
      <c r="C973" s="227" t="s">
        <v>1092</v>
      </c>
      <c r="D973" s="227" t="s">
        <v>217</v>
      </c>
      <c r="E973" s="228" t="s">
        <v>1063</v>
      </c>
      <c r="F973" s="229" t="s">
        <v>1064</v>
      </c>
      <c r="G973" s="230" t="s">
        <v>153</v>
      </c>
      <c r="H973" s="231">
        <v>28.564</v>
      </c>
      <c r="I973" s="232"/>
      <c r="J973" s="233">
        <f>ROUND(I973*H973,2)</f>
        <v>0</v>
      </c>
      <c r="K973" s="229" t="s">
        <v>154</v>
      </c>
      <c r="L973" s="234"/>
      <c r="M973" s="235" t="s">
        <v>31</v>
      </c>
      <c r="N973" s="236" t="s">
        <v>47</v>
      </c>
      <c r="O973" s="66"/>
      <c r="P973" s="184">
        <f>O973*H973</f>
        <v>0</v>
      </c>
      <c r="Q973" s="184">
        <v>1E-4</v>
      </c>
      <c r="R973" s="184">
        <f>Q973*H973</f>
        <v>2.8564000000000003E-3</v>
      </c>
      <c r="S973" s="184">
        <v>0</v>
      </c>
      <c r="T973" s="185">
        <f>S973*H973</f>
        <v>0</v>
      </c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R973" s="186" t="s">
        <v>366</v>
      </c>
      <c r="AT973" s="186" t="s">
        <v>217</v>
      </c>
      <c r="AU973" s="186" t="s">
        <v>86</v>
      </c>
      <c r="AY973" s="19" t="s">
        <v>148</v>
      </c>
      <c r="BE973" s="187">
        <f>IF(N973="základní",J973,0)</f>
        <v>0</v>
      </c>
      <c r="BF973" s="187">
        <f>IF(N973="snížená",J973,0)</f>
        <v>0</v>
      </c>
      <c r="BG973" s="187">
        <f>IF(N973="zákl. přenesená",J973,0)</f>
        <v>0</v>
      </c>
      <c r="BH973" s="187">
        <f>IF(N973="sníž. přenesená",J973,0)</f>
        <v>0</v>
      </c>
      <c r="BI973" s="187">
        <f>IF(N973="nulová",J973,0)</f>
        <v>0</v>
      </c>
      <c r="BJ973" s="19" t="s">
        <v>84</v>
      </c>
      <c r="BK973" s="187">
        <f>ROUND(I973*H973,2)</f>
        <v>0</v>
      </c>
      <c r="BL973" s="19" t="s">
        <v>257</v>
      </c>
      <c r="BM973" s="186" t="s">
        <v>1093</v>
      </c>
    </row>
    <row r="974" spans="1:65" s="2" customFormat="1" ht="11.25">
      <c r="A974" s="36"/>
      <c r="B974" s="37"/>
      <c r="C974" s="38"/>
      <c r="D974" s="188" t="s">
        <v>157</v>
      </c>
      <c r="E974" s="38"/>
      <c r="F974" s="189" t="s">
        <v>1064</v>
      </c>
      <c r="G974" s="38"/>
      <c r="H974" s="38"/>
      <c r="I974" s="190"/>
      <c r="J974" s="38"/>
      <c r="K974" s="38"/>
      <c r="L974" s="41"/>
      <c r="M974" s="191"/>
      <c r="N974" s="192"/>
      <c r="O974" s="66"/>
      <c r="P974" s="66"/>
      <c r="Q974" s="66"/>
      <c r="R974" s="66"/>
      <c r="S974" s="66"/>
      <c r="T974" s="67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T974" s="19" t="s">
        <v>157</v>
      </c>
      <c r="AU974" s="19" t="s">
        <v>86</v>
      </c>
    </row>
    <row r="975" spans="1:65" s="13" customFormat="1" ht="11.25">
      <c r="B975" s="195"/>
      <c r="C975" s="196"/>
      <c r="D975" s="188" t="s">
        <v>161</v>
      </c>
      <c r="E975" s="196"/>
      <c r="F975" s="198" t="s">
        <v>1094</v>
      </c>
      <c r="G975" s="196"/>
      <c r="H975" s="199">
        <v>28.564</v>
      </c>
      <c r="I975" s="200"/>
      <c r="J975" s="196"/>
      <c r="K975" s="196"/>
      <c r="L975" s="201"/>
      <c r="M975" s="202"/>
      <c r="N975" s="203"/>
      <c r="O975" s="203"/>
      <c r="P975" s="203"/>
      <c r="Q975" s="203"/>
      <c r="R975" s="203"/>
      <c r="S975" s="203"/>
      <c r="T975" s="204"/>
      <c r="AT975" s="205" t="s">
        <v>161</v>
      </c>
      <c r="AU975" s="205" t="s">
        <v>86</v>
      </c>
      <c r="AV975" s="13" t="s">
        <v>86</v>
      </c>
      <c r="AW975" s="13" t="s">
        <v>4</v>
      </c>
      <c r="AX975" s="13" t="s">
        <v>84</v>
      </c>
      <c r="AY975" s="205" t="s">
        <v>148</v>
      </c>
    </row>
    <row r="976" spans="1:65" s="2" customFormat="1" ht="16.5" customHeight="1">
      <c r="A976" s="36"/>
      <c r="B976" s="37"/>
      <c r="C976" s="175" t="s">
        <v>1095</v>
      </c>
      <c r="D976" s="175" t="s">
        <v>150</v>
      </c>
      <c r="E976" s="176" t="s">
        <v>1096</v>
      </c>
      <c r="F976" s="177" t="s">
        <v>1097</v>
      </c>
      <c r="G976" s="178" t="s">
        <v>153</v>
      </c>
      <c r="H976" s="179">
        <v>27.204000000000001</v>
      </c>
      <c r="I976" s="180"/>
      <c r="J976" s="181">
        <f>ROUND(I976*H976,2)</f>
        <v>0</v>
      </c>
      <c r="K976" s="177" t="s">
        <v>154</v>
      </c>
      <c r="L976" s="41"/>
      <c r="M976" s="182" t="s">
        <v>31</v>
      </c>
      <c r="N976" s="183" t="s">
        <v>47</v>
      </c>
      <c r="O976" s="66"/>
      <c r="P976" s="184">
        <f>O976*H976</f>
        <v>0</v>
      </c>
      <c r="Q976" s="184">
        <v>0</v>
      </c>
      <c r="R976" s="184">
        <f>Q976*H976</f>
        <v>0</v>
      </c>
      <c r="S976" s="184">
        <v>0</v>
      </c>
      <c r="T976" s="185">
        <f>S976*H976</f>
        <v>0</v>
      </c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R976" s="186" t="s">
        <v>257</v>
      </c>
      <c r="AT976" s="186" t="s">
        <v>150</v>
      </c>
      <c r="AU976" s="186" t="s">
        <v>86</v>
      </c>
      <c r="AY976" s="19" t="s">
        <v>148</v>
      </c>
      <c r="BE976" s="187">
        <f>IF(N976="základní",J976,0)</f>
        <v>0</v>
      </c>
      <c r="BF976" s="187">
        <f>IF(N976="snížená",J976,0)</f>
        <v>0</v>
      </c>
      <c r="BG976" s="187">
        <f>IF(N976="zákl. přenesená",J976,0)</f>
        <v>0</v>
      </c>
      <c r="BH976" s="187">
        <f>IF(N976="sníž. přenesená",J976,0)</f>
        <v>0</v>
      </c>
      <c r="BI976" s="187">
        <f>IF(N976="nulová",J976,0)</f>
        <v>0</v>
      </c>
      <c r="BJ976" s="19" t="s">
        <v>84</v>
      </c>
      <c r="BK976" s="187">
        <f>ROUND(I976*H976,2)</f>
        <v>0</v>
      </c>
      <c r="BL976" s="19" t="s">
        <v>257</v>
      </c>
      <c r="BM976" s="186" t="s">
        <v>1098</v>
      </c>
    </row>
    <row r="977" spans="1:65" s="2" customFormat="1" ht="11.25">
      <c r="A977" s="36"/>
      <c r="B977" s="37"/>
      <c r="C977" s="38"/>
      <c r="D977" s="188" t="s">
        <v>157</v>
      </c>
      <c r="E977" s="38"/>
      <c r="F977" s="189" t="s">
        <v>1099</v>
      </c>
      <c r="G977" s="38"/>
      <c r="H977" s="38"/>
      <c r="I977" s="190"/>
      <c r="J977" s="38"/>
      <c r="K977" s="38"/>
      <c r="L977" s="41"/>
      <c r="M977" s="191"/>
      <c r="N977" s="192"/>
      <c r="O977" s="66"/>
      <c r="P977" s="66"/>
      <c r="Q977" s="66"/>
      <c r="R977" s="66"/>
      <c r="S977" s="66"/>
      <c r="T977" s="67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T977" s="19" t="s">
        <v>157</v>
      </c>
      <c r="AU977" s="19" t="s">
        <v>86</v>
      </c>
    </row>
    <row r="978" spans="1:65" s="2" customFormat="1" ht="11.25">
      <c r="A978" s="36"/>
      <c r="B978" s="37"/>
      <c r="C978" s="38"/>
      <c r="D978" s="193" t="s">
        <v>159</v>
      </c>
      <c r="E978" s="38"/>
      <c r="F978" s="194" t="s">
        <v>1100</v>
      </c>
      <c r="G978" s="38"/>
      <c r="H978" s="38"/>
      <c r="I978" s="190"/>
      <c r="J978" s="38"/>
      <c r="K978" s="38"/>
      <c r="L978" s="41"/>
      <c r="M978" s="191"/>
      <c r="N978" s="192"/>
      <c r="O978" s="66"/>
      <c r="P978" s="66"/>
      <c r="Q978" s="66"/>
      <c r="R978" s="66"/>
      <c r="S978" s="66"/>
      <c r="T978" s="67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T978" s="19" t="s">
        <v>159</v>
      </c>
      <c r="AU978" s="19" t="s">
        <v>86</v>
      </c>
    </row>
    <row r="979" spans="1:65" s="13" customFormat="1" ht="11.25">
      <c r="B979" s="195"/>
      <c r="C979" s="196"/>
      <c r="D979" s="188" t="s">
        <v>161</v>
      </c>
      <c r="E979" s="197" t="s">
        <v>31</v>
      </c>
      <c r="F979" s="198" t="s">
        <v>1030</v>
      </c>
      <c r="G979" s="196"/>
      <c r="H979" s="199">
        <v>27.204000000000001</v>
      </c>
      <c r="I979" s="200"/>
      <c r="J979" s="196"/>
      <c r="K979" s="196"/>
      <c r="L979" s="201"/>
      <c r="M979" s="202"/>
      <c r="N979" s="203"/>
      <c r="O979" s="203"/>
      <c r="P979" s="203"/>
      <c r="Q979" s="203"/>
      <c r="R979" s="203"/>
      <c r="S979" s="203"/>
      <c r="T979" s="204"/>
      <c r="AT979" s="205" t="s">
        <v>161</v>
      </c>
      <c r="AU979" s="205" t="s">
        <v>86</v>
      </c>
      <c r="AV979" s="13" t="s">
        <v>86</v>
      </c>
      <c r="AW979" s="13" t="s">
        <v>37</v>
      </c>
      <c r="AX979" s="13" t="s">
        <v>76</v>
      </c>
      <c r="AY979" s="205" t="s">
        <v>148</v>
      </c>
    </row>
    <row r="980" spans="1:65" s="14" customFormat="1" ht="11.25">
      <c r="B980" s="206"/>
      <c r="C980" s="207"/>
      <c r="D980" s="188" t="s">
        <v>161</v>
      </c>
      <c r="E980" s="208" t="s">
        <v>31</v>
      </c>
      <c r="F980" s="209" t="s">
        <v>163</v>
      </c>
      <c r="G980" s="207"/>
      <c r="H980" s="210">
        <v>27.204000000000001</v>
      </c>
      <c r="I980" s="211"/>
      <c r="J980" s="207"/>
      <c r="K980" s="207"/>
      <c r="L980" s="212"/>
      <c r="M980" s="213"/>
      <c r="N980" s="214"/>
      <c r="O980" s="214"/>
      <c r="P980" s="214"/>
      <c r="Q980" s="214"/>
      <c r="R980" s="214"/>
      <c r="S980" s="214"/>
      <c r="T980" s="215"/>
      <c r="AT980" s="216" t="s">
        <v>161</v>
      </c>
      <c r="AU980" s="216" t="s">
        <v>86</v>
      </c>
      <c r="AV980" s="14" t="s">
        <v>155</v>
      </c>
      <c r="AW980" s="14" t="s">
        <v>37</v>
      </c>
      <c r="AX980" s="14" t="s">
        <v>84</v>
      </c>
      <c r="AY980" s="216" t="s">
        <v>148</v>
      </c>
    </row>
    <row r="981" spans="1:65" s="2" customFormat="1" ht="16.5" customHeight="1">
      <c r="A981" s="36"/>
      <c r="B981" s="37"/>
      <c r="C981" s="227" t="s">
        <v>1101</v>
      </c>
      <c r="D981" s="227" t="s">
        <v>217</v>
      </c>
      <c r="E981" s="228" t="s">
        <v>1063</v>
      </c>
      <c r="F981" s="229" t="s">
        <v>1064</v>
      </c>
      <c r="G981" s="230" t="s">
        <v>153</v>
      </c>
      <c r="H981" s="231">
        <v>28.564</v>
      </c>
      <c r="I981" s="232"/>
      <c r="J981" s="233">
        <f>ROUND(I981*H981,2)</f>
        <v>0</v>
      </c>
      <c r="K981" s="229" t="s">
        <v>154</v>
      </c>
      <c r="L981" s="234"/>
      <c r="M981" s="235" t="s">
        <v>31</v>
      </c>
      <c r="N981" s="236" t="s">
        <v>47</v>
      </c>
      <c r="O981" s="66"/>
      <c r="P981" s="184">
        <f>O981*H981</f>
        <v>0</v>
      </c>
      <c r="Q981" s="184">
        <v>1E-4</v>
      </c>
      <c r="R981" s="184">
        <f>Q981*H981</f>
        <v>2.8564000000000003E-3</v>
      </c>
      <c r="S981" s="184">
        <v>0</v>
      </c>
      <c r="T981" s="185">
        <f>S981*H981</f>
        <v>0</v>
      </c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R981" s="186" t="s">
        <v>366</v>
      </c>
      <c r="AT981" s="186" t="s">
        <v>217</v>
      </c>
      <c r="AU981" s="186" t="s">
        <v>86</v>
      </c>
      <c r="AY981" s="19" t="s">
        <v>148</v>
      </c>
      <c r="BE981" s="187">
        <f>IF(N981="základní",J981,0)</f>
        <v>0</v>
      </c>
      <c r="BF981" s="187">
        <f>IF(N981="snížená",J981,0)</f>
        <v>0</v>
      </c>
      <c r="BG981" s="187">
        <f>IF(N981="zákl. přenesená",J981,0)</f>
        <v>0</v>
      </c>
      <c r="BH981" s="187">
        <f>IF(N981="sníž. přenesená",J981,0)</f>
        <v>0</v>
      </c>
      <c r="BI981" s="187">
        <f>IF(N981="nulová",J981,0)</f>
        <v>0</v>
      </c>
      <c r="BJ981" s="19" t="s">
        <v>84</v>
      </c>
      <c r="BK981" s="187">
        <f>ROUND(I981*H981,2)</f>
        <v>0</v>
      </c>
      <c r="BL981" s="19" t="s">
        <v>257</v>
      </c>
      <c r="BM981" s="186" t="s">
        <v>1102</v>
      </c>
    </row>
    <row r="982" spans="1:65" s="2" customFormat="1" ht="11.25">
      <c r="A982" s="36"/>
      <c r="B982" s="37"/>
      <c r="C982" s="38"/>
      <c r="D982" s="188" t="s">
        <v>157</v>
      </c>
      <c r="E982" s="38"/>
      <c r="F982" s="189" t="s">
        <v>1064</v>
      </c>
      <c r="G982" s="38"/>
      <c r="H982" s="38"/>
      <c r="I982" s="190"/>
      <c r="J982" s="38"/>
      <c r="K982" s="38"/>
      <c r="L982" s="41"/>
      <c r="M982" s="191"/>
      <c r="N982" s="192"/>
      <c r="O982" s="66"/>
      <c r="P982" s="66"/>
      <c r="Q982" s="66"/>
      <c r="R982" s="66"/>
      <c r="S982" s="66"/>
      <c r="T982" s="67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T982" s="19" t="s">
        <v>157</v>
      </c>
      <c r="AU982" s="19" t="s">
        <v>86</v>
      </c>
    </row>
    <row r="983" spans="1:65" s="13" customFormat="1" ht="11.25">
      <c r="B983" s="195"/>
      <c r="C983" s="196"/>
      <c r="D983" s="188" t="s">
        <v>161</v>
      </c>
      <c r="E983" s="196"/>
      <c r="F983" s="198" t="s">
        <v>1094</v>
      </c>
      <c r="G983" s="196"/>
      <c r="H983" s="199">
        <v>28.564</v>
      </c>
      <c r="I983" s="200"/>
      <c r="J983" s="196"/>
      <c r="K983" s="196"/>
      <c r="L983" s="201"/>
      <c r="M983" s="202"/>
      <c r="N983" s="203"/>
      <c r="O983" s="203"/>
      <c r="P983" s="203"/>
      <c r="Q983" s="203"/>
      <c r="R983" s="203"/>
      <c r="S983" s="203"/>
      <c r="T983" s="204"/>
      <c r="AT983" s="205" t="s">
        <v>161</v>
      </c>
      <c r="AU983" s="205" t="s">
        <v>86</v>
      </c>
      <c r="AV983" s="13" t="s">
        <v>86</v>
      </c>
      <c r="AW983" s="13" t="s">
        <v>4</v>
      </c>
      <c r="AX983" s="13" t="s">
        <v>84</v>
      </c>
      <c r="AY983" s="205" t="s">
        <v>148</v>
      </c>
    </row>
    <row r="984" spans="1:65" s="2" customFormat="1" ht="16.5" customHeight="1">
      <c r="A984" s="36"/>
      <c r="B984" s="37"/>
      <c r="C984" s="175" t="s">
        <v>1103</v>
      </c>
      <c r="D984" s="175" t="s">
        <v>150</v>
      </c>
      <c r="E984" s="176" t="s">
        <v>1104</v>
      </c>
      <c r="F984" s="177" t="s">
        <v>1105</v>
      </c>
      <c r="G984" s="178" t="s">
        <v>424</v>
      </c>
      <c r="H984" s="179">
        <v>3</v>
      </c>
      <c r="I984" s="180"/>
      <c r="J984" s="181">
        <f>ROUND(I984*H984,2)</f>
        <v>0</v>
      </c>
      <c r="K984" s="177" t="s">
        <v>154</v>
      </c>
      <c r="L984" s="41"/>
      <c r="M984" s="182" t="s">
        <v>31</v>
      </c>
      <c r="N984" s="183" t="s">
        <v>47</v>
      </c>
      <c r="O984" s="66"/>
      <c r="P984" s="184">
        <f>O984*H984</f>
        <v>0</v>
      </c>
      <c r="Q984" s="184">
        <v>1E-4</v>
      </c>
      <c r="R984" s="184">
        <f>Q984*H984</f>
        <v>3.0000000000000003E-4</v>
      </c>
      <c r="S984" s="184">
        <v>0</v>
      </c>
      <c r="T984" s="185">
        <f>S984*H984</f>
        <v>0</v>
      </c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R984" s="186" t="s">
        <v>257</v>
      </c>
      <c r="AT984" s="186" t="s">
        <v>150</v>
      </c>
      <c r="AU984" s="186" t="s">
        <v>86</v>
      </c>
      <c r="AY984" s="19" t="s">
        <v>148</v>
      </c>
      <c r="BE984" s="187">
        <f>IF(N984="základní",J984,0)</f>
        <v>0</v>
      </c>
      <c r="BF984" s="187">
        <f>IF(N984="snížená",J984,0)</f>
        <v>0</v>
      </c>
      <c r="BG984" s="187">
        <f>IF(N984="zákl. přenesená",J984,0)</f>
        <v>0</v>
      </c>
      <c r="BH984" s="187">
        <f>IF(N984="sníž. přenesená",J984,0)</f>
        <v>0</v>
      </c>
      <c r="BI984" s="187">
        <f>IF(N984="nulová",J984,0)</f>
        <v>0</v>
      </c>
      <c r="BJ984" s="19" t="s">
        <v>84</v>
      </c>
      <c r="BK984" s="187">
        <f>ROUND(I984*H984,2)</f>
        <v>0</v>
      </c>
      <c r="BL984" s="19" t="s">
        <v>257</v>
      </c>
      <c r="BM984" s="186" t="s">
        <v>1106</v>
      </c>
    </row>
    <row r="985" spans="1:65" s="2" customFormat="1" ht="19.5">
      <c r="A985" s="36"/>
      <c r="B985" s="37"/>
      <c r="C985" s="38"/>
      <c r="D985" s="188" t="s">
        <v>157</v>
      </c>
      <c r="E985" s="38"/>
      <c r="F985" s="189" t="s">
        <v>1107</v>
      </c>
      <c r="G985" s="38"/>
      <c r="H985" s="38"/>
      <c r="I985" s="190"/>
      <c r="J985" s="38"/>
      <c r="K985" s="38"/>
      <c r="L985" s="41"/>
      <c r="M985" s="191"/>
      <c r="N985" s="192"/>
      <c r="O985" s="66"/>
      <c r="P985" s="66"/>
      <c r="Q985" s="66"/>
      <c r="R985" s="66"/>
      <c r="S985" s="66"/>
      <c r="T985" s="67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T985" s="19" t="s">
        <v>157</v>
      </c>
      <c r="AU985" s="19" t="s">
        <v>86</v>
      </c>
    </row>
    <row r="986" spans="1:65" s="2" customFormat="1" ht="11.25">
      <c r="A986" s="36"/>
      <c r="B986" s="37"/>
      <c r="C986" s="38"/>
      <c r="D986" s="193" t="s">
        <v>159</v>
      </c>
      <c r="E986" s="38"/>
      <c r="F986" s="194" t="s">
        <v>1108</v>
      </c>
      <c r="G986" s="38"/>
      <c r="H986" s="38"/>
      <c r="I986" s="190"/>
      <c r="J986" s="38"/>
      <c r="K986" s="38"/>
      <c r="L986" s="41"/>
      <c r="M986" s="191"/>
      <c r="N986" s="192"/>
      <c r="O986" s="66"/>
      <c r="P986" s="66"/>
      <c r="Q986" s="66"/>
      <c r="R986" s="66"/>
      <c r="S986" s="66"/>
      <c r="T986" s="67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T986" s="19" t="s">
        <v>159</v>
      </c>
      <c r="AU986" s="19" t="s">
        <v>86</v>
      </c>
    </row>
    <row r="987" spans="1:65" s="2" customFormat="1" ht="16.5" customHeight="1">
      <c r="A987" s="36"/>
      <c r="B987" s="37"/>
      <c r="C987" s="227" t="s">
        <v>1109</v>
      </c>
      <c r="D987" s="227" t="s">
        <v>217</v>
      </c>
      <c r="E987" s="228" t="s">
        <v>1110</v>
      </c>
      <c r="F987" s="229" t="s">
        <v>1111</v>
      </c>
      <c r="G987" s="230" t="s">
        <v>153</v>
      </c>
      <c r="H987" s="231">
        <v>3</v>
      </c>
      <c r="I987" s="232"/>
      <c r="J987" s="233">
        <f>ROUND(I987*H987,2)</f>
        <v>0</v>
      </c>
      <c r="K987" s="229" t="s">
        <v>154</v>
      </c>
      <c r="L987" s="234"/>
      <c r="M987" s="235" t="s">
        <v>31</v>
      </c>
      <c r="N987" s="236" t="s">
        <v>47</v>
      </c>
      <c r="O987" s="66"/>
      <c r="P987" s="184">
        <f>O987*H987</f>
        <v>0</v>
      </c>
      <c r="Q987" s="184">
        <v>2.3999999999999998E-3</v>
      </c>
      <c r="R987" s="184">
        <f>Q987*H987</f>
        <v>7.1999999999999998E-3</v>
      </c>
      <c r="S987" s="184">
        <v>0</v>
      </c>
      <c r="T987" s="185">
        <f>S987*H987</f>
        <v>0</v>
      </c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R987" s="186" t="s">
        <v>366</v>
      </c>
      <c r="AT987" s="186" t="s">
        <v>217</v>
      </c>
      <c r="AU987" s="186" t="s">
        <v>86</v>
      </c>
      <c r="AY987" s="19" t="s">
        <v>148</v>
      </c>
      <c r="BE987" s="187">
        <f>IF(N987="základní",J987,0)</f>
        <v>0</v>
      </c>
      <c r="BF987" s="187">
        <f>IF(N987="snížená",J987,0)</f>
        <v>0</v>
      </c>
      <c r="BG987" s="187">
        <f>IF(N987="zákl. přenesená",J987,0)</f>
        <v>0</v>
      </c>
      <c r="BH987" s="187">
        <f>IF(N987="sníž. přenesená",J987,0)</f>
        <v>0</v>
      </c>
      <c r="BI987" s="187">
        <f>IF(N987="nulová",J987,0)</f>
        <v>0</v>
      </c>
      <c r="BJ987" s="19" t="s">
        <v>84</v>
      </c>
      <c r="BK987" s="187">
        <f>ROUND(I987*H987,2)</f>
        <v>0</v>
      </c>
      <c r="BL987" s="19" t="s">
        <v>257</v>
      </c>
      <c r="BM987" s="186" t="s">
        <v>1112</v>
      </c>
    </row>
    <row r="988" spans="1:65" s="2" customFormat="1" ht="11.25">
      <c r="A988" s="36"/>
      <c r="B988" s="37"/>
      <c r="C988" s="38"/>
      <c r="D988" s="188" t="s">
        <v>157</v>
      </c>
      <c r="E988" s="38"/>
      <c r="F988" s="189" t="s">
        <v>1111</v>
      </c>
      <c r="G988" s="38"/>
      <c r="H988" s="38"/>
      <c r="I988" s="190"/>
      <c r="J988" s="38"/>
      <c r="K988" s="38"/>
      <c r="L988" s="41"/>
      <c r="M988" s="191"/>
      <c r="N988" s="192"/>
      <c r="O988" s="66"/>
      <c r="P988" s="66"/>
      <c r="Q988" s="66"/>
      <c r="R988" s="66"/>
      <c r="S988" s="66"/>
      <c r="T988" s="67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T988" s="19" t="s">
        <v>157</v>
      </c>
      <c r="AU988" s="19" t="s">
        <v>86</v>
      </c>
    </row>
    <row r="989" spans="1:65" s="2" customFormat="1" ht="16.5" customHeight="1">
      <c r="A989" s="36"/>
      <c r="B989" s="37"/>
      <c r="C989" s="175" t="s">
        <v>1113</v>
      </c>
      <c r="D989" s="175" t="s">
        <v>150</v>
      </c>
      <c r="E989" s="176" t="s">
        <v>1114</v>
      </c>
      <c r="F989" s="177" t="s">
        <v>1115</v>
      </c>
      <c r="G989" s="178" t="s">
        <v>198</v>
      </c>
      <c r="H989" s="179">
        <v>0.54600000000000004</v>
      </c>
      <c r="I989" s="180"/>
      <c r="J989" s="181">
        <f>ROUND(I989*H989,2)</f>
        <v>0</v>
      </c>
      <c r="K989" s="177" t="s">
        <v>154</v>
      </c>
      <c r="L989" s="41"/>
      <c r="M989" s="182" t="s">
        <v>31</v>
      </c>
      <c r="N989" s="183" t="s">
        <v>47</v>
      </c>
      <c r="O989" s="66"/>
      <c r="P989" s="184">
        <f>O989*H989</f>
        <v>0</v>
      </c>
      <c r="Q989" s="184">
        <v>0</v>
      </c>
      <c r="R989" s="184">
        <f>Q989*H989</f>
        <v>0</v>
      </c>
      <c r="S989" s="184">
        <v>0</v>
      </c>
      <c r="T989" s="185">
        <f>S989*H989</f>
        <v>0</v>
      </c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R989" s="186" t="s">
        <v>257</v>
      </c>
      <c r="AT989" s="186" t="s">
        <v>150</v>
      </c>
      <c r="AU989" s="186" t="s">
        <v>86</v>
      </c>
      <c r="AY989" s="19" t="s">
        <v>148</v>
      </c>
      <c r="BE989" s="187">
        <f>IF(N989="základní",J989,0)</f>
        <v>0</v>
      </c>
      <c r="BF989" s="187">
        <f>IF(N989="snížená",J989,0)</f>
        <v>0</v>
      </c>
      <c r="BG989" s="187">
        <f>IF(N989="zákl. přenesená",J989,0)</f>
        <v>0</v>
      </c>
      <c r="BH989" s="187">
        <f>IF(N989="sníž. přenesená",J989,0)</f>
        <v>0</v>
      </c>
      <c r="BI989" s="187">
        <f>IF(N989="nulová",J989,0)</f>
        <v>0</v>
      </c>
      <c r="BJ989" s="19" t="s">
        <v>84</v>
      </c>
      <c r="BK989" s="187">
        <f>ROUND(I989*H989,2)</f>
        <v>0</v>
      </c>
      <c r="BL989" s="19" t="s">
        <v>257</v>
      </c>
      <c r="BM989" s="186" t="s">
        <v>1116</v>
      </c>
    </row>
    <row r="990" spans="1:65" s="2" customFormat="1" ht="19.5">
      <c r="A990" s="36"/>
      <c r="B990" s="37"/>
      <c r="C990" s="38"/>
      <c r="D990" s="188" t="s">
        <v>157</v>
      </c>
      <c r="E990" s="38"/>
      <c r="F990" s="189" t="s">
        <v>1117</v>
      </c>
      <c r="G990" s="38"/>
      <c r="H990" s="38"/>
      <c r="I990" s="190"/>
      <c r="J990" s="38"/>
      <c r="K990" s="38"/>
      <c r="L990" s="41"/>
      <c r="M990" s="191"/>
      <c r="N990" s="192"/>
      <c r="O990" s="66"/>
      <c r="P990" s="66"/>
      <c r="Q990" s="66"/>
      <c r="R990" s="66"/>
      <c r="S990" s="66"/>
      <c r="T990" s="67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T990" s="19" t="s">
        <v>157</v>
      </c>
      <c r="AU990" s="19" t="s">
        <v>86</v>
      </c>
    </row>
    <row r="991" spans="1:65" s="2" customFormat="1" ht="11.25">
      <c r="A991" s="36"/>
      <c r="B991" s="37"/>
      <c r="C991" s="38"/>
      <c r="D991" s="193" t="s">
        <v>159</v>
      </c>
      <c r="E991" s="38"/>
      <c r="F991" s="194" t="s">
        <v>1118</v>
      </c>
      <c r="G991" s="38"/>
      <c r="H991" s="38"/>
      <c r="I991" s="190"/>
      <c r="J991" s="38"/>
      <c r="K991" s="38"/>
      <c r="L991" s="41"/>
      <c r="M991" s="191"/>
      <c r="N991" s="192"/>
      <c r="O991" s="66"/>
      <c r="P991" s="66"/>
      <c r="Q991" s="66"/>
      <c r="R991" s="66"/>
      <c r="S991" s="66"/>
      <c r="T991" s="67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T991" s="19" t="s">
        <v>159</v>
      </c>
      <c r="AU991" s="19" t="s">
        <v>86</v>
      </c>
    </row>
    <row r="992" spans="1:65" s="2" customFormat="1" ht="24.2" customHeight="1">
      <c r="A992" s="36"/>
      <c r="B992" s="37"/>
      <c r="C992" s="175" t="s">
        <v>1119</v>
      </c>
      <c r="D992" s="175" t="s">
        <v>150</v>
      </c>
      <c r="E992" s="176" t="s">
        <v>1120</v>
      </c>
      <c r="F992" s="177" t="s">
        <v>1121</v>
      </c>
      <c r="G992" s="178" t="s">
        <v>198</v>
      </c>
      <c r="H992" s="179">
        <v>0.54600000000000004</v>
      </c>
      <c r="I992" s="180"/>
      <c r="J992" s="181">
        <f>ROUND(I992*H992,2)</f>
        <v>0</v>
      </c>
      <c r="K992" s="177" t="s">
        <v>154</v>
      </c>
      <c r="L992" s="41"/>
      <c r="M992" s="182" t="s">
        <v>31</v>
      </c>
      <c r="N992" s="183" t="s">
        <v>47</v>
      </c>
      <c r="O992" s="66"/>
      <c r="P992" s="184">
        <f>O992*H992</f>
        <v>0</v>
      </c>
      <c r="Q992" s="184">
        <v>0</v>
      </c>
      <c r="R992" s="184">
        <f>Q992*H992</f>
        <v>0</v>
      </c>
      <c r="S992" s="184">
        <v>0</v>
      </c>
      <c r="T992" s="185">
        <f>S992*H992</f>
        <v>0</v>
      </c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R992" s="186" t="s">
        <v>257</v>
      </c>
      <c r="AT992" s="186" t="s">
        <v>150</v>
      </c>
      <c r="AU992" s="186" t="s">
        <v>86</v>
      </c>
      <c r="AY992" s="19" t="s">
        <v>148</v>
      </c>
      <c r="BE992" s="187">
        <f>IF(N992="základní",J992,0)</f>
        <v>0</v>
      </c>
      <c r="BF992" s="187">
        <f>IF(N992="snížená",J992,0)</f>
        <v>0</v>
      </c>
      <c r="BG992" s="187">
        <f>IF(N992="zákl. přenesená",J992,0)</f>
        <v>0</v>
      </c>
      <c r="BH992" s="187">
        <f>IF(N992="sníž. přenesená",J992,0)</f>
        <v>0</v>
      </c>
      <c r="BI992" s="187">
        <f>IF(N992="nulová",J992,0)</f>
        <v>0</v>
      </c>
      <c r="BJ992" s="19" t="s">
        <v>84</v>
      </c>
      <c r="BK992" s="187">
        <f>ROUND(I992*H992,2)</f>
        <v>0</v>
      </c>
      <c r="BL992" s="19" t="s">
        <v>257</v>
      </c>
      <c r="BM992" s="186" t="s">
        <v>1122</v>
      </c>
    </row>
    <row r="993" spans="1:65" s="2" customFormat="1" ht="29.25">
      <c r="A993" s="36"/>
      <c r="B993" s="37"/>
      <c r="C993" s="38"/>
      <c r="D993" s="188" t="s">
        <v>157</v>
      </c>
      <c r="E993" s="38"/>
      <c r="F993" s="189" t="s">
        <v>1123</v>
      </c>
      <c r="G993" s="38"/>
      <c r="H993" s="38"/>
      <c r="I993" s="190"/>
      <c r="J993" s="38"/>
      <c r="K993" s="38"/>
      <c r="L993" s="41"/>
      <c r="M993" s="191"/>
      <c r="N993" s="192"/>
      <c r="O993" s="66"/>
      <c r="P993" s="66"/>
      <c r="Q993" s="66"/>
      <c r="R993" s="66"/>
      <c r="S993" s="66"/>
      <c r="T993" s="67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T993" s="19" t="s">
        <v>157</v>
      </c>
      <c r="AU993" s="19" t="s">
        <v>86</v>
      </c>
    </row>
    <row r="994" spans="1:65" s="2" customFormat="1" ht="11.25">
      <c r="A994" s="36"/>
      <c r="B994" s="37"/>
      <c r="C994" s="38"/>
      <c r="D994" s="193" t="s">
        <v>159</v>
      </c>
      <c r="E994" s="38"/>
      <c r="F994" s="194" t="s">
        <v>1124</v>
      </c>
      <c r="G994" s="38"/>
      <c r="H994" s="38"/>
      <c r="I994" s="190"/>
      <c r="J994" s="38"/>
      <c r="K994" s="38"/>
      <c r="L994" s="41"/>
      <c r="M994" s="191"/>
      <c r="N994" s="192"/>
      <c r="O994" s="66"/>
      <c r="P994" s="66"/>
      <c r="Q994" s="66"/>
      <c r="R994" s="66"/>
      <c r="S994" s="66"/>
      <c r="T994" s="67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T994" s="19" t="s">
        <v>159</v>
      </c>
      <c r="AU994" s="19" t="s">
        <v>86</v>
      </c>
    </row>
    <row r="995" spans="1:65" s="12" customFormat="1" ht="22.9" customHeight="1">
      <c r="B995" s="159"/>
      <c r="C995" s="160"/>
      <c r="D995" s="161" t="s">
        <v>75</v>
      </c>
      <c r="E995" s="173" t="s">
        <v>1125</v>
      </c>
      <c r="F995" s="173" t="s">
        <v>1126</v>
      </c>
      <c r="G995" s="160"/>
      <c r="H995" s="160"/>
      <c r="I995" s="163"/>
      <c r="J995" s="174">
        <f>BK995</f>
        <v>0</v>
      </c>
      <c r="K995" s="160"/>
      <c r="L995" s="165"/>
      <c r="M995" s="166"/>
      <c r="N995" s="167"/>
      <c r="O995" s="167"/>
      <c r="P995" s="168">
        <f>SUM(P996:P1077)</f>
        <v>0</v>
      </c>
      <c r="Q995" s="167"/>
      <c r="R995" s="168">
        <f>SUM(R996:R1077)</f>
        <v>1.8877560099999999</v>
      </c>
      <c r="S995" s="167"/>
      <c r="T995" s="169">
        <f>SUM(T996:T1077)</f>
        <v>0</v>
      </c>
      <c r="AR995" s="170" t="s">
        <v>86</v>
      </c>
      <c r="AT995" s="171" t="s">
        <v>75</v>
      </c>
      <c r="AU995" s="171" t="s">
        <v>84</v>
      </c>
      <c r="AY995" s="170" t="s">
        <v>148</v>
      </c>
      <c r="BK995" s="172">
        <f>SUM(BK996:BK1077)</f>
        <v>0</v>
      </c>
    </row>
    <row r="996" spans="1:65" s="2" customFormat="1" ht="16.5" customHeight="1">
      <c r="A996" s="36"/>
      <c r="B996" s="37"/>
      <c r="C996" s="175" t="s">
        <v>1127</v>
      </c>
      <c r="D996" s="175" t="s">
        <v>150</v>
      </c>
      <c r="E996" s="176" t="s">
        <v>1128</v>
      </c>
      <c r="F996" s="177" t="s">
        <v>1129</v>
      </c>
      <c r="G996" s="178" t="s">
        <v>153</v>
      </c>
      <c r="H996" s="179">
        <v>147.684</v>
      </c>
      <c r="I996" s="180"/>
      <c r="J996" s="181">
        <f>ROUND(I996*H996,2)</f>
        <v>0</v>
      </c>
      <c r="K996" s="177" t="s">
        <v>154</v>
      </c>
      <c r="L996" s="41"/>
      <c r="M996" s="182" t="s">
        <v>31</v>
      </c>
      <c r="N996" s="183" t="s">
        <v>47</v>
      </c>
      <c r="O996" s="66"/>
      <c r="P996" s="184">
        <f>O996*H996</f>
        <v>0</v>
      </c>
      <c r="Q996" s="184">
        <v>0</v>
      </c>
      <c r="R996" s="184">
        <f>Q996*H996</f>
        <v>0</v>
      </c>
      <c r="S996" s="184">
        <v>0</v>
      </c>
      <c r="T996" s="185">
        <f>S996*H996</f>
        <v>0</v>
      </c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R996" s="186" t="s">
        <v>257</v>
      </c>
      <c r="AT996" s="186" t="s">
        <v>150</v>
      </c>
      <c r="AU996" s="186" t="s">
        <v>86</v>
      </c>
      <c r="AY996" s="19" t="s">
        <v>148</v>
      </c>
      <c r="BE996" s="187">
        <f>IF(N996="základní",J996,0)</f>
        <v>0</v>
      </c>
      <c r="BF996" s="187">
        <f>IF(N996="snížená",J996,0)</f>
        <v>0</v>
      </c>
      <c r="BG996" s="187">
        <f>IF(N996="zákl. přenesená",J996,0)</f>
        <v>0</v>
      </c>
      <c r="BH996" s="187">
        <f>IF(N996="sníž. přenesená",J996,0)</f>
        <v>0</v>
      </c>
      <c r="BI996" s="187">
        <f>IF(N996="nulová",J996,0)</f>
        <v>0</v>
      </c>
      <c r="BJ996" s="19" t="s">
        <v>84</v>
      </c>
      <c r="BK996" s="187">
        <f>ROUND(I996*H996,2)</f>
        <v>0</v>
      </c>
      <c r="BL996" s="19" t="s">
        <v>257</v>
      </c>
      <c r="BM996" s="186" t="s">
        <v>1130</v>
      </c>
    </row>
    <row r="997" spans="1:65" s="2" customFormat="1" ht="11.25">
      <c r="A997" s="36"/>
      <c r="B997" s="37"/>
      <c r="C997" s="38"/>
      <c r="D997" s="188" t="s">
        <v>157</v>
      </c>
      <c r="E997" s="38"/>
      <c r="F997" s="189" t="s">
        <v>1131</v>
      </c>
      <c r="G997" s="38"/>
      <c r="H997" s="38"/>
      <c r="I997" s="190"/>
      <c r="J997" s="38"/>
      <c r="K997" s="38"/>
      <c r="L997" s="41"/>
      <c r="M997" s="191"/>
      <c r="N997" s="192"/>
      <c r="O997" s="66"/>
      <c r="P997" s="66"/>
      <c r="Q997" s="66"/>
      <c r="R997" s="66"/>
      <c r="S997" s="66"/>
      <c r="T997" s="67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T997" s="19" t="s">
        <v>157</v>
      </c>
      <c r="AU997" s="19" t="s">
        <v>86</v>
      </c>
    </row>
    <row r="998" spans="1:65" s="2" customFormat="1" ht="11.25">
      <c r="A998" s="36"/>
      <c r="B998" s="37"/>
      <c r="C998" s="38"/>
      <c r="D998" s="193" t="s">
        <v>159</v>
      </c>
      <c r="E998" s="38"/>
      <c r="F998" s="194" t="s">
        <v>1132</v>
      </c>
      <c r="G998" s="38"/>
      <c r="H998" s="38"/>
      <c r="I998" s="190"/>
      <c r="J998" s="38"/>
      <c r="K998" s="38"/>
      <c r="L998" s="41"/>
      <c r="M998" s="191"/>
      <c r="N998" s="192"/>
      <c r="O998" s="66"/>
      <c r="P998" s="66"/>
      <c r="Q998" s="66"/>
      <c r="R998" s="66"/>
      <c r="S998" s="66"/>
      <c r="T998" s="67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T998" s="19" t="s">
        <v>159</v>
      </c>
      <c r="AU998" s="19" t="s">
        <v>86</v>
      </c>
    </row>
    <row r="999" spans="1:65" s="13" customFormat="1" ht="11.25">
      <c r="B999" s="195"/>
      <c r="C999" s="196"/>
      <c r="D999" s="188" t="s">
        <v>161</v>
      </c>
      <c r="E999" s="197" t="s">
        <v>31</v>
      </c>
      <c r="F999" s="198" t="s">
        <v>1133</v>
      </c>
      <c r="G999" s="196"/>
      <c r="H999" s="199">
        <v>125.03400000000001</v>
      </c>
      <c r="I999" s="200"/>
      <c r="J999" s="196"/>
      <c r="K999" s="196"/>
      <c r="L999" s="201"/>
      <c r="M999" s="202"/>
      <c r="N999" s="203"/>
      <c r="O999" s="203"/>
      <c r="P999" s="203"/>
      <c r="Q999" s="203"/>
      <c r="R999" s="203"/>
      <c r="S999" s="203"/>
      <c r="T999" s="204"/>
      <c r="AT999" s="205" t="s">
        <v>161</v>
      </c>
      <c r="AU999" s="205" t="s">
        <v>86</v>
      </c>
      <c r="AV999" s="13" t="s">
        <v>86</v>
      </c>
      <c r="AW999" s="13" t="s">
        <v>37</v>
      </c>
      <c r="AX999" s="13" t="s">
        <v>76</v>
      </c>
      <c r="AY999" s="205" t="s">
        <v>148</v>
      </c>
    </row>
    <row r="1000" spans="1:65" s="13" customFormat="1" ht="11.25">
      <c r="B1000" s="195"/>
      <c r="C1000" s="196"/>
      <c r="D1000" s="188" t="s">
        <v>161</v>
      </c>
      <c r="E1000" s="197" t="s">
        <v>31</v>
      </c>
      <c r="F1000" s="198" t="s">
        <v>1134</v>
      </c>
      <c r="G1000" s="196"/>
      <c r="H1000" s="199">
        <v>22.65</v>
      </c>
      <c r="I1000" s="200"/>
      <c r="J1000" s="196"/>
      <c r="K1000" s="196"/>
      <c r="L1000" s="201"/>
      <c r="M1000" s="202"/>
      <c r="N1000" s="203"/>
      <c r="O1000" s="203"/>
      <c r="P1000" s="203"/>
      <c r="Q1000" s="203"/>
      <c r="R1000" s="203"/>
      <c r="S1000" s="203"/>
      <c r="T1000" s="204"/>
      <c r="AT1000" s="205" t="s">
        <v>161</v>
      </c>
      <c r="AU1000" s="205" t="s">
        <v>86</v>
      </c>
      <c r="AV1000" s="13" t="s">
        <v>86</v>
      </c>
      <c r="AW1000" s="13" t="s">
        <v>37</v>
      </c>
      <c r="AX1000" s="13" t="s">
        <v>76</v>
      </c>
      <c r="AY1000" s="205" t="s">
        <v>148</v>
      </c>
    </row>
    <row r="1001" spans="1:65" s="14" customFormat="1" ht="11.25">
      <c r="B1001" s="206"/>
      <c r="C1001" s="207"/>
      <c r="D1001" s="188" t="s">
        <v>161</v>
      </c>
      <c r="E1001" s="208" t="s">
        <v>31</v>
      </c>
      <c r="F1001" s="209" t="s">
        <v>163</v>
      </c>
      <c r="G1001" s="207"/>
      <c r="H1001" s="210">
        <v>147.684</v>
      </c>
      <c r="I1001" s="211"/>
      <c r="J1001" s="207"/>
      <c r="K1001" s="207"/>
      <c r="L1001" s="212"/>
      <c r="M1001" s="213"/>
      <c r="N1001" s="214"/>
      <c r="O1001" s="214"/>
      <c r="P1001" s="214"/>
      <c r="Q1001" s="214"/>
      <c r="R1001" s="214"/>
      <c r="S1001" s="214"/>
      <c r="T1001" s="215"/>
      <c r="AT1001" s="216" t="s">
        <v>161</v>
      </c>
      <c r="AU1001" s="216" t="s">
        <v>86</v>
      </c>
      <c r="AV1001" s="14" t="s">
        <v>155</v>
      </c>
      <c r="AW1001" s="14" t="s">
        <v>37</v>
      </c>
      <c r="AX1001" s="14" t="s">
        <v>84</v>
      </c>
      <c r="AY1001" s="216" t="s">
        <v>148</v>
      </c>
    </row>
    <row r="1002" spans="1:65" s="2" customFormat="1" ht="16.5" customHeight="1">
      <c r="A1002" s="36"/>
      <c r="B1002" s="37"/>
      <c r="C1002" s="227" t="s">
        <v>1135</v>
      </c>
      <c r="D1002" s="227" t="s">
        <v>217</v>
      </c>
      <c r="E1002" s="228" t="s">
        <v>1136</v>
      </c>
      <c r="F1002" s="229" t="s">
        <v>1137</v>
      </c>
      <c r="G1002" s="230" t="s">
        <v>198</v>
      </c>
      <c r="H1002" s="231">
        <v>4.7E-2</v>
      </c>
      <c r="I1002" s="232"/>
      <c r="J1002" s="233">
        <f>ROUND(I1002*H1002,2)</f>
        <v>0</v>
      </c>
      <c r="K1002" s="229" t="s">
        <v>154</v>
      </c>
      <c r="L1002" s="234"/>
      <c r="M1002" s="235" t="s">
        <v>31</v>
      </c>
      <c r="N1002" s="236" t="s">
        <v>47</v>
      </c>
      <c r="O1002" s="66"/>
      <c r="P1002" s="184">
        <f>O1002*H1002</f>
        <v>0</v>
      </c>
      <c r="Q1002" s="184">
        <v>1</v>
      </c>
      <c r="R1002" s="184">
        <f>Q1002*H1002</f>
        <v>4.7E-2</v>
      </c>
      <c r="S1002" s="184">
        <v>0</v>
      </c>
      <c r="T1002" s="185">
        <f>S1002*H1002</f>
        <v>0</v>
      </c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R1002" s="186" t="s">
        <v>366</v>
      </c>
      <c r="AT1002" s="186" t="s">
        <v>217</v>
      </c>
      <c r="AU1002" s="186" t="s">
        <v>86</v>
      </c>
      <c r="AY1002" s="19" t="s">
        <v>148</v>
      </c>
      <c r="BE1002" s="187">
        <f>IF(N1002="základní",J1002,0)</f>
        <v>0</v>
      </c>
      <c r="BF1002" s="187">
        <f>IF(N1002="snížená",J1002,0)</f>
        <v>0</v>
      </c>
      <c r="BG1002" s="187">
        <f>IF(N1002="zákl. přenesená",J1002,0)</f>
        <v>0</v>
      </c>
      <c r="BH1002" s="187">
        <f>IF(N1002="sníž. přenesená",J1002,0)</f>
        <v>0</v>
      </c>
      <c r="BI1002" s="187">
        <f>IF(N1002="nulová",J1002,0)</f>
        <v>0</v>
      </c>
      <c r="BJ1002" s="19" t="s">
        <v>84</v>
      </c>
      <c r="BK1002" s="187">
        <f>ROUND(I1002*H1002,2)</f>
        <v>0</v>
      </c>
      <c r="BL1002" s="19" t="s">
        <v>257</v>
      </c>
      <c r="BM1002" s="186" t="s">
        <v>1138</v>
      </c>
    </row>
    <row r="1003" spans="1:65" s="2" customFormat="1" ht="11.25">
      <c r="A1003" s="36"/>
      <c r="B1003" s="37"/>
      <c r="C1003" s="38"/>
      <c r="D1003" s="188" t="s">
        <v>157</v>
      </c>
      <c r="E1003" s="38"/>
      <c r="F1003" s="189" t="s">
        <v>1137</v>
      </c>
      <c r="G1003" s="38"/>
      <c r="H1003" s="38"/>
      <c r="I1003" s="190"/>
      <c r="J1003" s="38"/>
      <c r="K1003" s="38"/>
      <c r="L1003" s="41"/>
      <c r="M1003" s="191"/>
      <c r="N1003" s="192"/>
      <c r="O1003" s="66"/>
      <c r="P1003" s="66"/>
      <c r="Q1003" s="66"/>
      <c r="R1003" s="66"/>
      <c r="S1003" s="66"/>
      <c r="T1003" s="67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T1003" s="19" t="s">
        <v>157</v>
      </c>
      <c r="AU1003" s="19" t="s">
        <v>86</v>
      </c>
    </row>
    <row r="1004" spans="1:65" s="2" customFormat="1" ht="19.5">
      <c r="A1004" s="36"/>
      <c r="B1004" s="37"/>
      <c r="C1004" s="38"/>
      <c r="D1004" s="188" t="s">
        <v>458</v>
      </c>
      <c r="E1004" s="38"/>
      <c r="F1004" s="237" t="s">
        <v>1139</v>
      </c>
      <c r="G1004" s="38"/>
      <c r="H1004" s="38"/>
      <c r="I1004" s="190"/>
      <c r="J1004" s="38"/>
      <c r="K1004" s="38"/>
      <c r="L1004" s="41"/>
      <c r="M1004" s="191"/>
      <c r="N1004" s="192"/>
      <c r="O1004" s="66"/>
      <c r="P1004" s="66"/>
      <c r="Q1004" s="66"/>
      <c r="R1004" s="66"/>
      <c r="S1004" s="66"/>
      <c r="T1004" s="67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T1004" s="19" t="s">
        <v>458</v>
      </c>
      <c r="AU1004" s="19" t="s">
        <v>86</v>
      </c>
    </row>
    <row r="1005" spans="1:65" s="13" customFormat="1" ht="11.25">
      <c r="B1005" s="195"/>
      <c r="C1005" s="196"/>
      <c r="D1005" s="188" t="s">
        <v>161</v>
      </c>
      <c r="E1005" s="196"/>
      <c r="F1005" s="198" t="s">
        <v>1140</v>
      </c>
      <c r="G1005" s="196"/>
      <c r="H1005" s="199">
        <v>4.7E-2</v>
      </c>
      <c r="I1005" s="200"/>
      <c r="J1005" s="196"/>
      <c r="K1005" s="196"/>
      <c r="L1005" s="201"/>
      <c r="M1005" s="202"/>
      <c r="N1005" s="203"/>
      <c r="O1005" s="203"/>
      <c r="P1005" s="203"/>
      <c r="Q1005" s="203"/>
      <c r="R1005" s="203"/>
      <c r="S1005" s="203"/>
      <c r="T1005" s="204"/>
      <c r="AT1005" s="205" t="s">
        <v>161</v>
      </c>
      <c r="AU1005" s="205" t="s">
        <v>86</v>
      </c>
      <c r="AV1005" s="13" t="s">
        <v>86</v>
      </c>
      <c r="AW1005" s="13" t="s">
        <v>4</v>
      </c>
      <c r="AX1005" s="13" t="s">
        <v>84</v>
      </c>
      <c r="AY1005" s="205" t="s">
        <v>148</v>
      </c>
    </row>
    <row r="1006" spans="1:65" s="2" customFormat="1" ht="16.5" customHeight="1">
      <c r="A1006" s="36"/>
      <c r="B1006" s="37"/>
      <c r="C1006" s="175" t="s">
        <v>1141</v>
      </c>
      <c r="D1006" s="175" t="s">
        <v>150</v>
      </c>
      <c r="E1006" s="176" t="s">
        <v>1142</v>
      </c>
      <c r="F1006" s="177" t="s">
        <v>1143</v>
      </c>
      <c r="G1006" s="178" t="s">
        <v>153</v>
      </c>
      <c r="H1006" s="179">
        <v>147.684</v>
      </c>
      <c r="I1006" s="180"/>
      <c r="J1006" s="181">
        <f>ROUND(I1006*H1006,2)</f>
        <v>0</v>
      </c>
      <c r="K1006" s="177" t="s">
        <v>154</v>
      </c>
      <c r="L1006" s="41"/>
      <c r="M1006" s="182" t="s">
        <v>31</v>
      </c>
      <c r="N1006" s="183" t="s">
        <v>47</v>
      </c>
      <c r="O1006" s="66"/>
      <c r="P1006" s="184">
        <f>O1006*H1006</f>
        <v>0</v>
      </c>
      <c r="Q1006" s="184">
        <v>8.8000000000000003E-4</v>
      </c>
      <c r="R1006" s="184">
        <f>Q1006*H1006</f>
        <v>0.12996192000000001</v>
      </c>
      <c r="S1006" s="184">
        <v>0</v>
      </c>
      <c r="T1006" s="185">
        <f>S1006*H1006</f>
        <v>0</v>
      </c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R1006" s="186" t="s">
        <v>257</v>
      </c>
      <c r="AT1006" s="186" t="s">
        <v>150</v>
      </c>
      <c r="AU1006" s="186" t="s">
        <v>86</v>
      </c>
      <c r="AY1006" s="19" t="s">
        <v>148</v>
      </c>
      <c r="BE1006" s="187">
        <f>IF(N1006="základní",J1006,0)</f>
        <v>0</v>
      </c>
      <c r="BF1006" s="187">
        <f>IF(N1006="snížená",J1006,0)</f>
        <v>0</v>
      </c>
      <c r="BG1006" s="187">
        <f>IF(N1006="zákl. přenesená",J1006,0)</f>
        <v>0</v>
      </c>
      <c r="BH1006" s="187">
        <f>IF(N1006="sníž. přenesená",J1006,0)</f>
        <v>0</v>
      </c>
      <c r="BI1006" s="187">
        <f>IF(N1006="nulová",J1006,0)</f>
        <v>0</v>
      </c>
      <c r="BJ1006" s="19" t="s">
        <v>84</v>
      </c>
      <c r="BK1006" s="187">
        <f>ROUND(I1006*H1006,2)</f>
        <v>0</v>
      </c>
      <c r="BL1006" s="19" t="s">
        <v>257</v>
      </c>
      <c r="BM1006" s="186" t="s">
        <v>1144</v>
      </c>
    </row>
    <row r="1007" spans="1:65" s="2" customFormat="1" ht="11.25">
      <c r="A1007" s="36"/>
      <c r="B1007" s="37"/>
      <c r="C1007" s="38"/>
      <c r="D1007" s="188" t="s">
        <v>157</v>
      </c>
      <c r="E1007" s="38"/>
      <c r="F1007" s="189" t="s">
        <v>1145</v>
      </c>
      <c r="G1007" s="38"/>
      <c r="H1007" s="38"/>
      <c r="I1007" s="190"/>
      <c r="J1007" s="38"/>
      <c r="K1007" s="38"/>
      <c r="L1007" s="41"/>
      <c r="M1007" s="191"/>
      <c r="N1007" s="192"/>
      <c r="O1007" s="66"/>
      <c r="P1007" s="66"/>
      <c r="Q1007" s="66"/>
      <c r="R1007" s="66"/>
      <c r="S1007" s="66"/>
      <c r="T1007" s="67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T1007" s="19" t="s">
        <v>157</v>
      </c>
      <c r="AU1007" s="19" t="s">
        <v>86</v>
      </c>
    </row>
    <row r="1008" spans="1:65" s="2" customFormat="1" ht="11.25">
      <c r="A1008" s="36"/>
      <c r="B1008" s="37"/>
      <c r="C1008" s="38"/>
      <c r="D1008" s="193" t="s">
        <v>159</v>
      </c>
      <c r="E1008" s="38"/>
      <c r="F1008" s="194" t="s">
        <v>1146</v>
      </c>
      <c r="G1008" s="38"/>
      <c r="H1008" s="38"/>
      <c r="I1008" s="190"/>
      <c r="J1008" s="38"/>
      <c r="K1008" s="38"/>
      <c r="L1008" s="41"/>
      <c r="M1008" s="191"/>
      <c r="N1008" s="192"/>
      <c r="O1008" s="66"/>
      <c r="P1008" s="66"/>
      <c r="Q1008" s="66"/>
      <c r="R1008" s="66"/>
      <c r="S1008" s="66"/>
      <c r="T1008" s="67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T1008" s="19" t="s">
        <v>159</v>
      </c>
      <c r="AU1008" s="19" t="s">
        <v>86</v>
      </c>
    </row>
    <row r="1009" spans="1:65" s="13" customFormat="1" ht="11.25">
      <c r="B1009" s="195"/>
      <c r="C1009" s="196"/>
      <c r="D1009" s="188" t="s">
        <v>161</v>
      </c>
      <c r="E1009" s="197" t="s">
        <v>31</v>
      </c>
      <c r="F1009" s="198" t="s">
        <v>1133</v>
      </c>
      <c r="G1009" s="196"/>
      <c r="H1009" s="199">
        <v>125.03400000000001</v>
      </c>
      <c r="I1009" s="200"/>
      <c r="J1009" s="196"/>
      <c r="K1009" s="196"/>
      <c r="L1009" s="201"/>
      <c r="M1009" s="202"/>
      <c r="N1009" s="203"/>
      <c r="O1009" s="203"/>
      <c r="P1009" s="203"/>
      <c r="Q1009" s="203"/>
      <c r="R1009" s="203"/>
      <c r="S1009" s="203"/>
      <c r="T1009" s="204"/>
      <c r="AT1009" s="205" t="s">
        <v>161</v>
      </c>
      <c r="AU1009" s="205" t="s">
        <v>86</v>
      </c>
      <c r="AV1009" s="13" t="s">
        <v>86</v>
      </c>
      <c r="AW1009" s="13" t="s">
        <v>37</v>
      </c>
      <c r="AX1009" s="13" t="s">
        <v>76</v>
      </c>
      <c r="AY1009" s="205" t="s">
        <v>148</v>
      </c>
    </row>
    <row r="1010" spans="1:65" s="13" customFormat="1" ht="11.25">
      <c r="B1010" s="195"/>
      <c r="C1010" s="196"/>
      <c r="D1010" s="188" t="s">
        <v>161</v>
      </c>
      <c r="E1010" s="197" t="s">
        <v>31</v>
      </c>
      <c r="F1010" s="198" t="s">
        <v>1134</v>
      </c>
      <c r="G1010" s="196"/>
      <c r="H1010" s="199">
        <v>22.65</v>
      </c>
      <c r="I1010" s="200"/>
      <c r="J1010" s="196"/>
      <c r="K1010" s="196"/>
      <c r="L1010" s="201"/>
      <c r="M1010" s="202"/>
      <c r="N1010" s="203"/>
      <c r="O1010" s="203"/>
      <c r="P1010" s="203"/>
      <c r="Q1010" s="203"/>
      <c r="R1010" s="203"/>
      <c r="S1010" s="203"/>
      <c r="T1010" s="204"/>
      <c r="AT1010" s="205" t="s">
        <v>161</v>
      </c>
      <c r="AU1010" s="205" t="s">
        <v>86</v>
      </c>
      <c r="AV1010" s="13" t="s">
        <v>86</v>
      </c>
      <c r="AW1010" s="13" t="s">
        <v>37</v>
      </c>
      <c r="AX1010" s="13" t="s">
        <v>76</v>
      </c>
      <c r="AY1010" s="205" t="s">
        <v>148</v>
      </c>
    </row>
    <row r="1011" spans="1:65" s="14" customFormat="1" ht="11.25">
      <c r="B1011" s="206"/>
      <c r="C1011" s="207"/>
      <c r="D1011" s="188" t="s">
        <v>161</v>
      </c>
      <c r="E1011" s="208" t="s">
        <v>31</v>
      </c>
      <c r="F1011" s="209" t="s">
        <v>163</v>
      </c>
      <c r="G1011" s="207"/>
      <c r="H1011" s="210">
        <v>147.684</v>
      </c>
      <c r="I1011" s="211"/>
      <c r="J1011" s="207"/>
      <c r="K1011" s="207"/>
      <c r="L1011" s="212"/>
      <c r="M1011" s="213"/>
      <c r="N1011" s="214"/>
      <c r="O1011" s="214"/>
      <c r="P1011" s="214"/>
      <c r="Q1011" s="214"/>
      <c r="R1011" s="214"/>
      <c r="S1011" s="214"/>
      <c r="T1011" s="215"/>
      <c r="AT1011" s="216" t="s">
        <v>161</v>
      </c>
      <c r="AU1011" s="216" t="s">
        <v>86</v>
      </c>
      <c r="AV1011" s="14" t="s">
        <v>155</v>
      </c>
      <c r="AW1011" s="14" t="s">
        <v>37</v>
      </c>
      <c r="AX1011" s="14" t="s">
        <v>84</v>
      </c>
      <c r="AY1011" s="216" t="s">
        <v>148</v>
      </c>
    </row>
    <row r="1012" spans="1:65" s="2" customFormat="1" ht="24.2" customHeight="1">
      <c r="A1012" s="36"/>
      <c r="B1012" s="37"/>
      <c r="C1012" s="227" t="s">
        <v>1147</v>
      </c>
      <c r="D1012" s="227" t="s">
        <v>217</v>
      </c>
      <c r="E1012" s="228" t="s">
        <v>1148</v>
      </c>
      <c r="F1012" s="229" t="s">
        <v>1149</v>
      </c>
      <c r="G1012" s="230" t="s">
        <v>153</v>
      </c>
      <c r="H1012" s="231">
        <v>172.126</v>
      </c>
      <c r="I1012" s="232"/>
      <c r="J1012" s="233">
        <f>ROUND(I1012*H1012,2)</f>
        <v>0</v>
      </c>
      <c r="K1012" s="229" t="s">
        <v>154</v>
      </c>
      <c r="L1012" s="234"/>
      <c r="M1012" s="235" t="s">
        <v>31</v>
      </c>
      <c r="N1012" s="236" t="s">
        <v>47</v>
      </c>
      <c r="O1012" s="66"/>
      <c r="P1012" s="184">
        <f>O1012*H1012</f>
        <v>0</v>
      </c>
      <c r="Q1012" s="184">
        <v>5.4000000000000003E-3</v>
      </c>
      <c r="R1012" s="184">
        <f>Q1012*H1012</f>
        <v>0.9294804000000001</v>
      </c>
      <c r="S1012" s="184">
        <v>0</v>
      </c>
      <c r="T1012" s="185">
        <f>S1012*H1012</f>
        <v>0</v>
      </c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R1012" s="186" t="s">
        <v>366</v>
      </c>
      <c r="AT1012" s="186" t="s">
        <v>217</v>
      </c>
      <c r="AU1012" s="186" t="s">
        <v>86</v>
      </c>
      <c r="AY1012" s="19" t="s">
        <v>148</v>
      </c>
      <c r="BE1012" s="187">
        <f>IF(N1012="základní",J1012,0)</f>
        <v>0</v>
      </c>
      <c r="BF1012" s="187">
        <f>IF(N1012="snížená",J1012,0)</f>
        <v>0</v>
      </c>
      <c r="BG1012" s="187">
        <f>IF(N1012="zákl. přenesená",J1012,0)</f>
        <v>0</v>
      </c>
      <c r="BH1012" s="187">
        <f>IF(N1012="sníž. přenesená",J1012,0)</f>
        <v>0</v>
      </c>
      <c r="BI1012" s="187">
        <f>IF(N1012="nulová",J1012,0)</f>
        <v>0</v>
      </c>
      <c r="BJ1012" s="19" t="s">
        <v>84</v>
      </c>
      <c r="BK1012" s="187">
        <f>ROUND(I1012*H1012,2)</f>
        <v>0</v>
      </c>
      <c r="BL1012" s="19" t="s">
        <v>257</v>
      </c>
      <c r="BM1012" s="186" t="s">
        <v>1150</v>
      </c>
    </row>
    <row r="1013" spans="1:65" s="2" customFormat="1" ht="11.25">
      <c r="A1013" s="36"/>
      <c r="B1013" s="37"/>
      <c r="C1013" s="38"/>
      <c r="D1013" s="188" t="s">
        <v>157</v>
      </c>
      <c r="E1013" s="38"/>
      <c r="F1013" s="189" t="s">
        <v>1149</v>
      </c>
      <c r="G1013" s="38"/>
      <c r="H1013" s="38"/>
      <c r="I1013" s="190"/>
      <c r="J1013" s="38"/>
      <c r="K1013" s="38"/>
      <c r="L1013" s="41"/>
      <c r="M1013" s="191"/>
      <c r="N1013" s="192"/>
      <c r="O1013" s="66"/>
      <c r="P1013" s="66"/>
      <c r="Q1013" s="66"/>
      <c r="R1013" s="66"/>
      <c r="S1013" s="66"/>
      <c r="T1013" s="67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T1013" s="19" t="s">
        <v>157</v>
      </c>
      <c r="AU1013" s="19" t="s">
        <v>86</v>
      </c>
    </row>
    <row r="1014" spans="1:65" s="13" customFormat="1" ht="11.25">
      <c r="B1014" s="195"/>
      <c r="C1014" s="196"/>
      <c r="D1014" s="188" t="s">
        <v>161</v>
      </c>
      <c r="E1014" s="196"/>
      <c r="F1014" s="198" t="s">
        <v>1151</v>
      </c>
      <c r="G1014" s="196"/>
      <c r="H1014" s="199">
        <v>172.126</v>
      </c>
      <c r="I1014" s="200"/>
      <c r="J1014" s="196"/>
      <c r="K1014" s="196"/>
      <c r="L1014" s="201"/>
      <c r="M1014" s="202"/>
      <c r="N1014" s="203"/>
      <c r="O1014" s="203"/>
      <c r="P1014" s="203"/>
      <c r="Q1014" s="203"/>
      <c r="R1014" s="203"/>
      <c r="S1014" s="203"/>
      <c r="T1014" s="204"/>
      <c r="AT1014" s="205" t="s">
        <v>161</v>
      </c>
      <c r="AU1014" s="205" t="s">
        <v>86</v>
      </c>
      <c r="AV1014" s="13" t="s">
        <v>86</v>
      </c>
      <c r="AW1014" s="13" t="s">
        <v>4</v>
      </c>
      <c r="AX1014" s="13" t="s">
        <v>84</v>
      </c>
      <c r="AY1014" s="205" t="s">
        <v>148</v>
      </c>
    </row>
    <row r="1015" spans="1:65" s="2" customFormat="1" ht="24.2" customHeight="1">
      <c r="A1015" s="36"/>
      <c r="B1015" s="37"/>
      <c r="C1015" s="175" t="s">
        <v>1152</v>
      </c>
      <c r="D1015" s="175" t="s">
        <v>150</v>
      </c>
      <c r="E1015" s="176" t="s">
        <v>1153</v>
      </c>
      <c r="F1015" s="177" t="s">
        <v>1154</v>
      </c>
      <c r="G1015" s="178" t="s">
        <v>424</v>
      </c>
      <c r="H1015" s="179">
        <v>1</v>
      </c>
      <c r="I1015" s="180"/>
      <c r="J1015" s="181">
        <f>ROUND(I1015*H1015,2)</f>
        <v>0</v>
      </c>
      <c r="K1015" s="177" t="s">
        <v>154</v>
      </c>
      <c r="L1015" s="41"/>
      <c r="M1015" s="182" t="s">
        <v>31</v>
      </c>
      <c r="N1015" s="183" t="s">
        <v>47</v>
      </c>
      <c r="O1015" s="66"/>
      <c r="P1015" s="184">
        <f>O1015*H1015</f>
        <v>0</v>
      </c>
      <c r="Q1015" s="184">
        <v>1.08E-3</v>
      </c>
      <c r="R1015" s="184">
        <f>Q1015*H1015</f>
        <v>1.08E-3</v>
      </c>
      <c r="S1015" s="184">
        <v>0</v>
      </c>
      <c r="T1015" s="185">
        <f>S1015*H1015</f>
        <v>0</v>
      </c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R1015" s="186" t="s">
        <v>257</v>
      </c>
      <c r="AT1015" s="186" t="s">
        <v>150</v>
      </c>
      <c r="AU1015" s="186" t="s">
        <v>86</v>
      </c>
      <c r="AY1015" s="19" t="s">
        <v>148</v>
      </c>
      <c r="BE1015" s="187">
        <f>IF(N1015="základní",J1015,0)</f>
        <v>0</v>
      </c>
      <c r="BF1015" s="187">
        <f>IF(N1015="snížená",J1015,0)</f>
        <v>0</v>
      </c>
      <c r="BG1015" s="187">
        <f>IF(N1015="zákl. přenesená",J1015,0)</f>
        <v>0</v>
      </c>
      <c r="BH1015" s="187">
        <f>IF(N1015="sníž. přenesená",J1015,0)</f>
        <v>0</v>
      </c>
      <c r="BI1015" s="187">
        <f>IF(N1015="nulová",J1015,0)</f>
        <v>0</v>
      </c>
      <c r="BJ1015" s="19" t="s">
        <v>84</v>
      </c>
      <c r="BK1015" s="187">
        <f>ROUND(I1015*H1015,2)</f>
        <v>0</v>
      </c>
      <c r="BL1015" s="19" t="s">
        <v>257</v>
      </c>
      <c r="BM1015" s="186" t="s">
        <v>1155</v>
      </c>
    </row>
    <row r="1016" spans="1:65" s="2" customFormat="1" ht="19.5">
      <c r="A1016" s="36"/>
      <c r="B1016" s="37"/>
      <c r="C1016" s="38"/>
      <c r="D1016" s="188" t="s">
        <v>157</v>
      </c>
      <c r="E1016" s="38"/>
      <c r="F1016" s="189" t="s">
        <v>1156</v>
      </c>
      <c r="G1016" s="38"/>
      <c r="H1016" s="38"/>
      <c r="I1016" s="190"/>
      <c r="J1016" s="38"/>
      <c r="K1016" s="38"/>
      <c r="L1016" s="41"/>
      <c r="M1016" s="191"/>
      <c r="N1016" s="192"/>
      <c r="O1016" s="66"/>
      <c r="P1016" s="66"/>
      <c r="Q1016" s="66"/>
      <c r="R1016" s="66"/>
      <c r="S1016" s="66"/>
      <c r="T1016" s="67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T1016" s="19" t="s">
        <v>157</v>
      </c>
      <c r="AU1016" s="19" t="s">
        <v>86</v>
      </c>
    </row>
    <row r="1017" spans="1:65" s="2" customFormat="1" ht="11.25">
      <c r="A1017" s="36"/>
      <c r="B1017" s="37"/>
      <c r="C1017" s="38"/>
      <c r="D1017" s="193" t="s">
        <v>159</v>
      </c>
      <c r="E1017" s="38"/>
      <c r="F1017" s="194" t="s">
        <v>1157</v>
      </c>
      <c r="G1017" s="38"/>
      <c r="H1017" s="38"/>
      <c r="I1017" s="190"/>
      <c r="J1017" s="38"/>
      <c r="K1017" s="38"/>
      <c r="L1017" s="41"/>
      <c r="M1017" s="191"/>
      <c r="N1017" s="192"/>
      <c r="O1017" s="66"/>
      <c r="P1017" s="66"/>
      <c r="Q1017" s="66"/>
      <c r="R1017" s="66"/>
      <c r="S1017" s="66"/>
      <c r="T1017" s="67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T1017" s="19" t="s">
        <v>159</v>
      </c>
      <c r="AU1017" s="19" t="s">
        <v>86</v>
      </c>
    </row>
    <row r="1018" spans="1:65" s="2" customFormat="1" ht="16.5" customHeight="1">
      <c r="A1018" s="36"/>
      <c r="B1018" s="37"/>
      <c r="C1018" s="227" t="s">
        <v>1158</v>
      </c>
      <c r="D1018" s="227" t="s">
        <v>217</v>
      </c>
      <c r="E1018" s="228" t="s">
        <v>1159</v>
      </c>
      <c r="F1018" s="229" t="s">
        <v>1160</v>
      </c>
      <c r="G1018" s="230" t="s">
        <v>424</v>
      </c>
      <c r="H1018" s="231">
        <v>1</v>
      </c>
      <c r="I1018" s="232"/>
      <c r="J1018" s="233">
        <f>ROUND(I1018*H1018,2)</f>
        <v>0</v>
      </c>
      <c r="K1018" s="229" t="s">
        <v>154</v>
      </c>
      <c r="L1018" s="234"/>
      <c r="M1018" s="235" t="s">
        <v>31</v>
      </c>
      <c r="N1018" s="236" t="s">
        <v>47</v>
      </c>
      <c r="O1018" s="66"/>
      <c r="P1018" s="184">
        <f>O1018*H1018</f>
        <v>0</v>
      </c>
      <c r="Q1018" s="184">
        <v>3.0000000000000001E-3</v>
      </c>
      <c r="R1018" s="184">
        <f>Q1018*H1018</f>
        <v>3.0000000000000001E-3</v>
      </c>
      <c r="S1018" s="184">
        <v>0</v>
      </c>
      <c r="T1018" s="185">
        <f>S1018*H1018</f>
        <v>0</v>
      </c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R1018" s="186" t="s">
        <v>366</v>
      </c>
      <c r="AT1018" s="186" t="s">
        <v>217</v>
      </c>
      <c r="AU1018" s="186" t="s">
        <v>86</v>
      </c>
      <c r="AY1018" s="19" t="s">
        <v>148</v>
      </c>
      <c r="BE1018" s="187">
        <f>IF(N1018="základní",J1018,0)</f>
        <v>0</v>
      </c>
      <c r="BF1018" s="187">
        <f>IF(N1018="snížená",J1018,0)</f>
        <v>0</v>
      </c>
      <c r="BG1018" s="187">
        <f>IF(N1018="zákl. přenesená",J1018,0)</f>
        <v>0</v>
      </c>
      <c r="BH1018" s="187">
        <f>IF(N1018="sníž. přenesená",J1018,0)</f>
        <v>0</v>
      </c>
      <c r="BI1018" s="187">
        <f>IF(N1018="nulová",J1018,0)</f>
        <v>0</v>
      </c>
      <c r="BJ1018" s="19" t="s">
        <v>84</v>
      </c>
      <c r="BK1018" s="187">
        <f>ROUND(I1018*H1018,2)</f>
        <v>0</v>
      </c>
      <c r="BL1018" s="19" t="s">
        <v>257</v>
      </c>
      <c r="BM1018" s="186" t="s">
        <v>1161</v>
      </c>
    </row>
    <row r="1019" spans="1:65" s="2" customFormat="1" ht="11.25">
      <c r="A1019" s="36"/>
      <c r="B1019" s="37"/>
      <c r="C1019" s="38"/>
      <c r="D1019" s="188" t="s">
        <v>157</v>
      </c>
      <c r="E1019" s="38"/>
      <c r="F1019" s="189" t="s">
        <v>1160</v>
      </c>
      <c r="G1019" s="38"/>
      <c r="H1019" s="38"/>
      <c r="I1019" s="190"/>
      <c r="J1019" s="38"/>
      <c r="K1019" s="38"/>
      <c r="L1019" s="41"/>
      <c r="M1019" s="191"/>
      <c r="N1019" s="192"/>
      <c r="O1019" s="66"/>
      <c r="P1019" s="66"/>
      <c r="Q1019" s="66"/>
      <c r="R1019" s="66"/>
      <c r="S1019" s="66"/>
      <c r="T1019" s="67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T1019" s="19" t="s">
        <v>157</v>
      </c>
      <c r="AU1019" s="19" t="s">
        <v>86</v>
      </c>
    </row>
    <row r="1020" spans="1:65" s="2" customFormat="1" ht="21.75" customHeight="1">
      <c r="A1020" s="36"/>
      <c r="B1020" s="37"/>
      <c r="C1020" s="175" t="s">
        <v>1162</v>
      </c>
      <c r="D1020" s="175" t="s">
        <v>150</v>
      </c>
      <c r="E1020" s="176" t="s">
        <v>1163</v>
      </c>
      <c r="F1020" s="177" t="s">
        <v>1164</v>
      </c>
      <c r="G1020" s="178" t="s">
        <v>285</v>
      </c>
      <c r="H1020" s="179">
        <v>46.54</v>
      </c>
      <c r="I1020" s="180"/>
      <c r="J1020" s="181">
        <f>ROUND(I1020*H1020,2)</f>
        <v>0</v>
      </c>
      <c r="K1020" s="177" t="s">
        <v>154</v>
      </c>
      <c r="L1020" s="41"/>
      <c r="M1020" s="182" t="s">
        <v>31</v>
      </c>
      <c r="N1020" s="183" t="s">
        <v>47</v>
      </c>
      <c r="O1020" s="66"/>
      <c r="P1020" s="184">
        <f>O1020*H1020</f>
        <v>0</v>
      </c>
      <c r="Q1020" s="184">
        <v>1.15E-3</v>
      </c>
      <c r="R1020" s="184">
        <f>Q1020*H1020</f>
        <v>5.3520999999999999E-2</v>
      </c>
      <c r="S1020" s="184">
        <v>0</v>
      </c>
      <c r="T1020" s="185">
        <f>S1020*H1020</f>
        <v>0</v>
      </c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R1020" s="186" t="s">
        <v>257</v>
      </c>
      <c r="AT1020" s="186" t="s">
        <v>150</v>
      </c>
      <c r="AU1020" s="186" t="s">
        <v>86</v>
      </c>
      <c r="AY1020" s="19" t="s">
        <v>148</v>
      </c>
      <c r="BE1020" s="187">
        <f>IF(N1020="základní",J1020,0)</f>
        <v>0</v>
      </c>
      <c r="BF1020" s="187">
        <f>IF(N1020="snížená",J1020,0)</f>
        <v>0</v>
      </c>
      <c r="BG1020" s="187">
        <f>IF(N1020="zákl. přenesená",J1020,0)</f>
        <v>0</v>
      </c>
      <c r="BH1020" s="187">
        <f>IF(N1020="sníž. přenesená",J1020,0)</f>
        <v>0</v>
      </c>
      <c r="BI1020" s="187">
        <f>IF(N1020="nulová",J1020,0)</f>
        <v>0</v>
      </c>
      <c r="BJ1020" s="19" t="s">
        <v>84</v>
      </c>
      <c r="BK1020" s="187">
        <f>ROUND(I1020*H1020,2)</f>
        <v>0</v>
      </c>
      <c r="BL1020" s="19" t="s">
        <v>257</v>
      </c>
      <c r="BM1020" s="186" t="s">
        <v>1165</v>
      </c>
    </row>
    <row r="1021" spans="1:65" s="2" customFormat="1" ht="11.25">
      <c r="A1021" s="36"/>
      <c r="B1021" s="37"/>
      <c r="C1021" s="38"/>
      <c r="D1021" s="188" t="s">
        <v>157</v>
      </c>
      <c r="E1021" s="38"/>
      <c r="F1021" s="189" t="s">
        <v>1166</v>
      </c>
      <c r="G1021" s="38"/>
      <c r="H1021" s="38"/>
      <c r="I1021" s="190"/>
      <c r="J1021" s="38"/>
      <c r="K1021" s="38"/>
      <c r="L1021" s="41"/>
      <c r="M1021" s="191"/>
      <c r="N1021" s="192"/>
      <c r="O1021" s="66"/>
      <c r="P1021" s="66"/>
      <c r="Q1021" s="66"/>
      <c r="R1021" s="66"/>
      <c r="S1021" s="66"/>
      <c r="T1021" s="67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T1021" s="19" t="s">
        <v>157</v>
      </c>
      <c r="AU1021" s="19" t="s">
        <v>86</v>
      </c>
    </row>
    <row r="1022" spans="1:65" s="2" customFormat="1" ht="11.25">
      <c r="A1022" s="36"/>
      <c r="B1022" s="37"/>
      <c r="C1022" s="38"/>
      <c r="D1022" s="193" t="s">
        <v>159</v>
      </c>
      <c r="E1022" s="38"/>
      <c r="F1022" s="194" t="s">
        <v>1167</v>
      </c>
      <c r="G1022" s="38"/>
      <c r="H1022" s="38"/>
      <c r="I1022" s="190"/>
      <c r="J1022" s="38"/>
      <c r="K1022" s="38"/>
      <c r="L1022" s="41"/>
      <c r="M1022" s="191"/>
      <c r="N1022" s="192"/>
      <c r="O1022" s="66"/>
      <c r="P1022" s="66"/>
      <c r="Q1022" s="66"/>
      <c r="R1022" s="66"/>
      <c r="S1022" s="66"/>
      <c r="T1022" s="67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T1022" s="19" t="s">
        <v>159</v>
      </c>
      <c r="AU1022" s="19" t="s">
        <v>86</v>
      </c>
    </row>
    <row r="1023" spans="1:65" s="13" customFormat="1" ht="11.25">
      <c r="B1023" s="195"/>
      <c r="C1023" s="196"/>
      <c r="D1023" s="188" t="s">
        <v>161</v>
      </c>
      <c r="E1023" s="197" t="s">
        <v>31</v>
      </c>
      <c r="F1023" s="198" t="s">
        <v>1168</v>
      </c>
      <c r="G1023" s="196"/>
      <c r="H1023" s="199">
        <v>46.54</v>
      </c>
      <c r="I1023" s="200"/>
      <c r="J1023" s="196"/>
      <c r="K1023" s="196"/>
      <c r="L1023" s="201"/>
      <c r="M1023" s="202"/>
      <c r="N1023" s="203"/>
      <c r="O1023" s="203"/>
      <c r="P1023" s="203"/>
      <c r="Q1023" s="203"/>
      <c r="R1023" s="203"/>
      <c r="S1023" s="203"/>
      <c r="T1023" s="204"/>
      <c r="AT1023" s="205" t="s">
        <v>161</v>
      </c>
      <c r="AU1023" s="205" t="s">
        <v>86</v>
      </c>
      <c r="AV1023" s="13" t="s">
        <v>86</v>
      </c>
      <c r="AW1023" s="13" t="s">
        <v>37</v>
      </c>
      <c r="AX1023" s="13" t="s">
        <v>76</v>
      </c>
      <c r="AY1023" s="205" t="s">
        <v>148</v>
      </c>
    </row>
    <row r="1024" spans="1:65" s="14" customFormat="1" ht="11.25">
      <c r="B1024" s="206"/>
      <c r="C1024" s="207"/>
      <c r="D1024" s="188" t="s">
        <v>161</v>
      </c>
      <c r="E1024" s="208" t="s">
        <v>31</v>
      </c>
      <c r="F1024" s="209" t="s">
        <v>163</v>
      </c>
      <c r="G1024" s="207"/>
      <c r="H1024" s="210">
        <v>46.54</v>
      </c>
      <c r="I1024" s="211"/>
      <c r="J1024" s="207"/>
      <c r="K1024" s="207"/>
      <c r="L1024" s="212"/>
      <c r="M1024" s="213"/>
      <c r="N1024" s="214"/>
      <c r="O1024" s="214"/>
      <c r="P1024" s="214"/>
      <c r="Q1024" s="214"/>
      <c r="R1024" s="214"/>
      <c r="S1024" s="214"/>
      <c r="T1024" s="215"/>
      <c r="AT1024" s="216" t="s">
        <v>161</v>
      </c>
      <c r="AU1024" s="216" t="s">
        <v>86</v>
      </c>
      <c r="AV1024" s="14" t="s">
        <v>155</v>
      </c>
      <c r="AW1024" s="14" t="s">
        <v>37</v>
      </c>
      <c r="AX1024" s="14" t="s">
        <v>84</v>
      </c>
      <c r="AY1024" s="216" t="s">
        <v>148</v>
      </c>
    </row>
    <row r="1025" spans="1:65" s="2" customFormat="1" ht="21.75" customHeight="1">
      <c r="A1025" s="36"/>
      <c r="B1025" s="37"/>
      <c r="C1025" s="175" t="s">
        <v>1169</v>
      </c>
      <c r="D1025" s="175" t="s">
        <v>150</v>
      </c>
      <c r="E1025" s="176" t="s">
        <v>1170</v>
      </c>
      <c r="F1025" s="177" t="s">
        <v>1171</v>
      </c>
      <c r="G1025" s="178" t="s">
        <v>285</v>
      </c>
      <c r="H1025" s="179">
        <v>46.54</v>
      </c>
      <c r="I1025" s="180"/>
      <c r="J1025" s="181">
        <f>ROUND(I1025*H1025,2)</f>
        <v>0</v>
      </c>
      <c r="K1025" s="177" t="s">
        <v>154</v>
      </c>
      <c r="L1025" s="41"/>
      <c r="M1025" s="182" t="s">
        <v>31</v>
      </c>
      <c r="N1025" s="183" t="s">
        <v>47</v>
      </c>
      <c r="O1025" s="66"/>
      <c r="P1025" s="184">
        <f>O1025*H1025</f>
        <v>0</v>
      </c>
      <c r="Q1025" s="184">
        <v>6.3000000000000003E-4</v>
      </c>
      <c r="R1025" s="184">
        <f>Q1025*H1025</f>
        <v>2.9320200000000001E-2</v>
      </c>
      <c r="S1025" s="184">
        <v>0</v>
      </c>
      <c r="T1025" s="185">
        <f>S1025*H1025</f>
        <v>0</v>
      </c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R1025" s="186" t="s">
        <v>257</v>
      </c>
      <c r="AT1025" s="186" t="s">
        <v>150</v>
      </c>
      <c r="AU1025" s="186" t="s">
        <v>86</v>
      </c>
      <c r="AY1025" s="19" t="s">
        <v>148</v>
      </c>
      <c r="BE1025" s="187">
        <f>IF(N1025="základní",J1025,0)</f>
        <v>0</v>
      </c>
      <c r="BF1025" s="187">
        <f>IF(N1025="snížená",J1025,0)</f>
        <v>0</v>
      </c>
      <c r="BG1025" s="187">
        <f>IF(N1025="zákl. přenesená",J1025,0)</f>
        <v>0</v>
      </c>
      <c r="BH1025" s="187">
        <f>IF(N1025="sníž. přenesená",J1025,0)</f>
        <v>0</v>
      </c>
      <c r="BI1025" s="187">
        <f>IF(N1025="nulová",J1025,0)</f>
        <v>0</v>
      </c>
      <c r="BJ1025" s="19" t="s">
        <v>84</v>
      </c>
      <c r="BK1025" s="187">
        <f>ROUND(I1025*H1025,2)</f>
        <v>0</v>
      </c>
      <c r="BL1025" s="19" t="s">
        <v>257</v>
      </c>
      <c r="BM1025" s="186" t="s">
        <v>1172</v>
      </c>
    </row>
    <row r="1026" spans="1:65" s="2" customFormat="1" ht="11.25">
      <c r="A1026" s="36"/>
      <c r="B1026" s="37"/>
      <c r="C1026" s="38"/>
      <c r="D1026" s="188" t="s">
        <v>157</v>
      </c>
      <c r="E1026" s="38"/>
      <c r="F1026" s="189" t="s">
        <v>1173</v>
      </c>
      <c r="G1026" s="38"/>
      <c r="H1026" s="38"/>
      <c r="I1026" s="190"/>
      <c r="J1026" s="38"/>
      <c r="K1026" s="38"/>
      <c r="L1026" s="41"/>
      <c r="M1026" s="191"/>
      <c r="N1026" s="192"/>
      <c r="O1026" s="66"/>
      <c r="P1026" s="66"/>
      <c r="Q1026" s="66"/>
      <c r="R1026" s="66"/>
      <c r="S1026" s="66"/>
      <c r="T1026" s="67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T1026" s="19" t="s">
        <v>157</v>
      </c>
      <c r="AU1026" s="19" t="s">
        <v>86</v>
      </c>
    </row>
    <row r="1027" spans="1:65" s="2" customFormat="1" ht="11.25">
      <c r="A1027" s="36"/>
      <c r="B1027" s="37"/>
      <c r="C1027" s="38"/>
      <c r="D1027" s="193" t="s">
        <v>159</v>
      </c>
      <c r="E1027" s="38"/>
      <c r="F1027" s="194" t="s">
        <v>1174</v>
      </c>
      <c r="G1027" s="38"/>
      <c r="H1027" s="38"/>
      <c r="I1027" s="190"/>
      <c r="J1027" s="38"/>
      <c r="K1027" s="38"/>
      <c r="L1027" s="41"/>
      <c r="M1027" s="191"/>
      <c r="N1027" s="192"/>
      <c r="O1027" s="66"/>
      <c r="P1027" s="66"/>
      <c r="Q1027" s="66"/>
      <c r="R1027" s="66"/>
      <c r="S1027" s="66"/>
      <c r="T1027" s="67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T1027" s="19" t="s">
        <v>159</v>
      </c>
      <c r="AU1027" s="19" t="s">
        <v>86</v>
      </c>
    </row>
    <row r="1028" spans="1:65" s="2" customFormat="1" ht="21.75" customHeight="1">
      <c r="A1028" s="36"/>
      <c r="B1028" s="37"/>
      <c r="C1028" s="175" t="s">
        <v>1175</v>
      </c>
      <c r="D1028" s="175" t="s">
        <v>150</v>
      </c>
      <c r="E1028" s="176" t="s">
        <v>1176</v>
      </c>
      <c r="F1028" s="177" t="s">
        <v>1177</v>
      </c>
      <c r="G1028" s="178" t="s">
        <v>285</v>
      </c>
      <c r="H1028" s="179">
        <v>46.54</v>
      </c>
      <c r="I1028" s="180"/>
      <c r="J1028" s="181">
        <f>ROUND(I1028*H1028,2)</f>
        <v>0</v>
      </c>
      <c r="K1028" s="177" t="s">
        <v>154</v>
      </c>
      <c r="L1028" s="41"/>
      <c r="M1028" s="182" t="s">
        <v>31</v>
      </c>
      <c r="N1028" s="183" t="s">
        <v>47</v>
      </c>
      <c r="O1028" s="66"/>
      <c r="P1028" s="184">
        <f>O1028*H1028</f>
        <v>0</v>
      </c>
      <c r="Q1028" s="184">
        <v>1.65E-3</v>
      </c>
      <c r="R1028" s="184">
        <f>Q1028*H1028</f>
        <v>7.6790999999999998E-2</v>
      </c>
      <c r="S1028" s="184">
        <v>0</v>
      </c>
      <c r="T1028" s="185">
        <f>S1028*H1028</f>
        <v>0</v>
      </c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R1028" s="186" t="s">
        <v>257</v>
      </c>
      <c r="AT1028" s="186" t="s">
        <v>150</v>
      </c>
      <c r="AU1028" s="186" t="s">
        <v>86</v>
      </c>
      <c r="AY1028" s="19" t="s">
        <v>148</v>
      </c>
      <c r="BE1028" s="187">
        <f>IF(N1028="základní",J1028,0)</f>
        <v>0</v>
      </c>
      <c r="BF1028" s="187">
        <f>IF(N1028="snížená",J1028,0)</f>
        <v>0</v>
      </c>
      <c r="BG1028" s="187">
        <f>IF(N1028="zákl. přenesená",J1028,0)</f>
        <v>0</v>
      </c>
      <c r="BH1028" s="187">
        <f>IF(N1028="sníž. přenesená",J1028,0)</f>
        <v>0</v>
      </c>
      <c r="BI1028" s="187">
        <f>IF(N1028="nulová",J1028,0)</f>
        <v>0</v>
      </c>
      <c r="BJ1028" s="19" t="s">
        <v>84</v>
      </c>
      <c r="BK1028" s="187">
        <f>ROUND(I1028*H1028,2)</f>
        <v>0</v>
      </c>
      <c r="BL1028" s="19" t="s">
        <v>257</v>
      </c>
      <c r="BM1028" s="186" t="s">
        <v>1178</v>
      </c>
    </row>
    <row r="1029" spans="1:65" s="2" customFormat="1" ht="11.25">
      <c r="A1029" s="36"/>
      <c r="B1029" s="37"/>
      <c r="C1029" s="38"/>
      <c r="D1029" s="188" t="s">
        <v>157</v>
      </c>
      <c r="E1029" s="38"/>
      <c r="F1029" s="189" t="s">
        <v>1179</v>
      </c>
      <c r="G1029" s="38"/>
      <c r="H1029" s="38"/>
      <c r="I1029" s="190"/>
      <c r="J1029" s="38"/>
      <c r="K1029" s="38"/>
      <c r="L1029" s="41"/>
      <c r="M1029" s="191"/>
      <c r="N1029" s="192"/>
      <c r="O1029" s="66"/>
      <c r="P1029" s="66"/>
      <c r="Q1029" s="66"/>
      <c r="R1029" s="66"/>
      <c r="S1029" s="66"/>
      <c r="T1029" s="67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T1029" s="19" t="s">
        <v>157</v>
      </c>
      <c r="AU1029" s="19" t="s">
        <v>86</v>
      </c>
    </row>
    <row r="1030" spans="1:65" s="2" customFormat="1" ht="11.25">
      <c r="A1030" s="36"/>
      <c r="B1030" s="37"/>
      <c r="C1030" s="38"/>
      <c r="D1030" s="193" t="s">
        <v>159</v>
      </c>
      <c r="E1030" s="38"/>
      <c r="F1030" s="194" t="s">
        <v>1180</v>
      </c>
      <c r="G1030" s="38"/>
      <c r="H1030" s="38"/>
      <c r="I1030" s="190"/>
      <c r="J1030" s="38"/>
      <c r="K1030" s="38"/>
      <c r="L1030" s="41"/>
      <c r="M1030" s="191"/>
      <c r="N1030" s="192"/>
      <c r="O1030" s="66"/>
      <c r="P1030" s="66"/>
      <c r="Q1030" s="66"/>
      <c r="R1030" s="66"/>
      <c r="S1030" s="66"/>
      <c r="T1030" s="67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T1030" s="19" t="s">
        <v>159</v>
      </c>
      <c r="AU1030" s="19" t="s">
        <v>86</v>
      </c>
    </row>
    <row r="1031" spans="1:65" s="13" customFormat="1" ht="11.25">
      <c r="B1031" s="195"/>
      <c r="C1031" s="196"/>
      <c r="D1031" s="188" t="s">
        <v>161</v>
      </c>
      <c r="E1031" s="197" t="s">
        <v>31</v>
      </c>
      <c r="F1031" s="198" t="s">
        <v>1168</v>
      </c>
      <c r="G1031" s="196"/>
      <c r="H1031" s="199">
        <v>46.54</v>
      </c>
      <c r="I1031" s="200"/>
      <c r="J1031" s="196"/>
      <c r="K1031" s="196"/>
      <c r="L1031" s="201"/>
      <c r="M1031" s="202"/>
      <c r="N1031" s="203"/>
      <c r="O1031" s="203"/>
      <c r="P1031" s="203"/>
      <c r="Q1031" s="203"/>
      <c r="R1031" s="203"/>
      <c r="S1031" s="203"/>
      <c r="T1031" s="204"/>
      <c r="AT1031" s="205" t="s">
        <v>161</v>
      </c>
      <c r="AU1031" s="205" t="s">
        <v>86</v>
      </c>
      <c r="AV1031" s="13" t="s">
        <v>86</v>
      </c>
      <c r="AW1031" s="13" t="s">
        <v>37</v>
      </c>
      <c r="AX1031" s="13" t="s">
        <v>76</v>
      </c>
      <c r="AY1031" s="205" t="s">
        <v>148</v>
      </c>
    </row>
    <row r="1032" spans="1:65" s="14" customFormat="1" ht="11.25">
      <c r="B1032" s="206"/>
      <c r="C1032" s="207"/>
      <c r="D1032" s="188" t="s">
        <v>161</v>
      </c>
      <c r="E1032" s="208" t="s">
        <v>31</v>
      </c>
      <c r="F1032" s="209" t="s">
        <v>163</v>
      </c>
      <c r="G1032" s="207"/>
      <c r="H1032" s="210">
        <v>46.54</v>
      </c>
      <c r="I1032" s="211"/>
      <c r="J1032" s="207"/>
      <c r="K1032" s="207"/>
      <c r="L1032" s="212"/>
      <c r="M1032" s="213"/>
      <c r="N1032" s="214"/>
      <c r="O1032" s="214"/>
      <c r="P1032" s="214"/>
      <c r="Q1032" s="214"/>
      <c r="R1032" s="214"/>
      <c r="S1032" s="214"/>
      <c r="T1032" s="215"/>
      <c r="AT1032" s="216" t="s">
        <v>161</v>
      </c>
      <c r="AU1032" s="216" t="s">
        <v>86</v>
      </c>
      <c r="AV1032" s="14" t="s">
        <v>155</v>
      </c>
      <c r="AW1032" s="14" t="s">
        <v>37</v>
      </c>
      <c r="AX1032" s="14" t="s">
        <v>84</v>
      </c>
      <c r="AY1032" s="216" t="s">
        <v>148</v>
      </c>
    </row>
    <row r="1033" spans="1:65" s="2" customFormat="1" ht="21.75" customHeight="1">
      <c r="A1033" s="36"/>
      <c r="B1033" s="37"/>
      <c r="C1033" s="175" t="s">
        <v>1181</v>
      </c>
      <c r="D1033" s="175" t="s">
        <v>150</v>
      </c>
      <c r="E1033" s="176" t="s">
        <v>1182</v>
      </c>
      <c r="F1033" s="177" t="s">
        <v>1183</v>
      </c>
      <c r="G1033" s="178" t="s">
        <v>153</v>
      </c>
      <c r="H1033" s="179">
        <v>170.95400000000001</v>
      </c>
      <c r="I1033" s="180"/>
      <c r="J1033" s="181">
        <f>ROUND(I1033*H1033,2)</f>
        <v>0</v>
      </c>
      <c r="K1033" s="177" t="s">
        <v>154</v>
      </c>
      <c r="L1033" s="41"/>
      <c r="M1033" s="182" t="s">
        <v>31</v>
      </c>
      <c r="N1033" s="183" t="s">
        <v>47</v>
      </c>
      <c r="O1033" s="66"/>
      <c r="P1033" s="184">
        <f>O1033*H1033</f>
        <v>0</v>
      </c>
      <c r="Q1033" s="184">
        <v>4.2999999999999999E-4</v>
      </c>
      <c r="R1033" s="184">
        <f>Q1033*H1033</f>
        <v>7.3510220000000001E-2</v>
      </c>
      <c r="S1033" s="184">
        <v>0</v>
      </c>
      <c r="T1033" s="185">
        <f>S1033*H1033</f>
        <v>0</v>
      </c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R1033" s="186" t="s">
        <v>257</v>
      </c>
      <c r="AT1033" s="186" t="s">
        <v>150</v>
      </c>
      <c r="AU1033" s="186" t="s">
        <v>86</v>
      </c>
      <c r="AY1033" s="19" t="s">
        <v>148</v>
      </c>
      <c r="BE1033" s="187">
        <f>IF(N1033="základní",J1033,0)</f>
        <v>0</v>
      </c>
      <c r="BF1033" s="187">
        <f>IF(N1033="snížená",J1033,0)</f>
        <v>0</v>
      </c>
      <c r="BG1033" s="187">
        <f>IF(N1033="zákl. přenesená",J1033,0)</f>
        <v>0</v>
      </c>
      <c r="BH1033" s="187">
        <f>IF(N1033="sníž. přenesená",J1033,0)</f>
        <v>0</v>
      </c>
      <c r="BI1033" s="187">
        <f>IF(N1033="nulová",J1033,0)</f>
        <v>0</v>
      </c>
      <c r="BJ1033" s="19" t="s">
        <v>84</v>
      </c>
      <c r="BK1033" s="187">
        <f>ROUND(I1033*H1033,2)</f>
        <v>0</v>
      </c>
      <c r="BL1033" s="19" t="s">
        <v>257</v>
      </c>
      <c r="BM1033" s="186" t="s">
        <v>1184</v>
      </c>
    </row>
    <row r="1034" spans="1:65" s="2" customFormat="1" ht="19.5">
      <c r="A1034" s="36"/>
      <c r="B1034" s="37"/>
      <c r="C1034" s="38"/>
      <c r="D1034" s="188" t="s">
        <v>157</v>
      </c>
      <c r="E1034" s="38"/>
      <c r="F1034" s="189" t="s">
        <v>1185</v>
      </c>
      <c r="G1034" s="38"/>
      <c r="H1034" s="38"/>
      <c r="I1034" s="190"/>
      <c r="J1034" s="38"/>
      <c r="K1034" s="38"/>
      <c r="L1034" s="41"/>
      <c r="M1034" s="191"/>
      <c r="N1034" s="192"/>
      <c r="O1034" s="66"/>
      <c r="P1034" s="66"/>
      <c r="Q1034" s="66"/>
      <c r="R1034" s="66"/>
      <c r="S1034" s="66"/>
      <c r="T1034" s="67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T1034" s="19" t="s">
        <v>157</v>
      </c>
      <c r="AU1034" s="19" t="s">
        <v>86</v>
      </c>
    </row>
    <row r="1035" spans="1:65" s="2" customFormat="1" ht="11.25">
      <c r="A1035" s="36"/>
      <c r="B1035" s="37"/>
      <c r="C1035" s="38"/>
      <c r="D1035" s="193" t="s">
        <v>159</v>
      </c>
      <c r="E1035" s="38"/>
      <c r="F1035" s="194" t="s">
        <v>1186</v>
      </c>
      <c r="G1035" s="38"/>
      <c r="H1035" s="38"/>
      <c r="I1035" s="190"/>
      <c r="J1035" s="38"/>
      <c r="K1035" s="38"/>
      <c r="L1035" s="41"/>
      <c r="M1035" s="191"/>
      <c r="N1035" s="192"/>
      <c r="O1035" s="66"/>
      <c r="P1035" s="66"/>
      <c r="Q1035" s="66"/>
      <c r="R1035" s="66"/>
      <c r="S1035" s="66"/>
      <c r="T1035" s="67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T1035" s="19" t="s">
        <v>159</v>
      </c>
      <c r="AU1035" s="19" t="s">
        <v>86</v>
      </c>
    </row>
    <row r="1036" spans="1:65" s="13" customFormat="1" ht="11.25">
      <c r="B1036" s="195"/>
      <c r="C1036" s="196"/>
      <c r="D1036" s="188" t="s">
        <v>161</v>
      </c>
      <c r="E1036" s="197" t="s">
        <v>31</v>
      </c>
      <c r="F1036" s="198" t="s">
        <v>1133</v>
      </c>
      <c r="G1036" s="196"/>
      <c r="H1036" s="199">
        <v>125.03400000000001</v>
      </c>
      <c r="I1036" s="200"/>
      <c r="J1036" s="196"/>
      <c r="K1036" s="196"/>
      <c r="L1036" s="201"/>
      <c r="M1036" s="202"/>
      <c r="N1036" s="203"/>
      <c r="O1036" s="203"/>
      <c r="P1036" s="203"/>
      <c r="Q1036" s="203"/>
      <c r="R1036" s="203"/>
      <c r="S1036" s="203"/>
      <c r="T1036" s="204"/>
      <c r="AT1036" s="205" t="s">
        <v>161</v>
      </c>
      <c r="AU1036" s="205" t="s">
        <v>86</v>
      </c>
      <c r="AV1036" s="13" t="s">
        <v>86</v>
      </c>
      <c r="AW1036" s="13" t="s">
        <v>37</v>
      </c>
      <c r="AX1036" s="13" t="s">
        <v>76</v>
      </c>
      <c r="AY1036" s="205" t="s">
        <v>148</v>
      </c>
    </row>
    <row r="1037" spans="1:65" s="13" customFormat="1" ht="11.25">
      <c r="B1037" s="195"/>
      <c r="C1037" s="196"/>
      <c r="D1037" s="188" t="s">
        <v>161</v>
      </c>
      <c r="E1037" s="197" t="s">
        <v>31</v>
      </c>
      <c r="F1037" s="198" t="s">
        <v>1134</v>
      </c>
      <c r="G1037" s="196"/>
      <c r="H1037" s="199">
        <v>22.65</v>
      </c>
      <c r="I1037" s="200"/>
      <c r="J1037" s="196"/>
      <c r="K1037" s="196"/>
      <c r="L1037" s="201"/>
      <c r="M1037" s="202"/>
      <c r="N1037" s="203"/>
      <c r="O1037" s="203"/>
      <c r="P1037" s="203"/>
      <c r="Q1037" s="203"/>
      <c r="R1037" s="203"/>
      <c r="S1037" s="203"/>
      <c r="T1037" s="204"/>
      <c r="AT1037" s="205" t="s">
        <v>161</v>
      </c>
      <c r="AU1037" s="205" t="s">
        <v>86</v>
      </c>
      <c r="AV1037" s="13" t="s">
        <v>86</v>
      </c>
      <c r="AW1037" s="13" t="s">
        <v>37</v>
      </c>
      <c r="AX1037" s="13" t="s">
        <v>76</v>
      </c>
      <c r="AY1037" s="205" t="s">
        <v>148</v>
      </c>
    </row>
    <row r="1038" spans="1:65" s="13" customFormat="1" ht="11.25">
      <c r="B1038" s="195"/>
      <c r="C1038" s="196"/>
      <c r="D1038" s="188" t="s">
        <v>161</v>
      </c>
      <c r="E1038" s="197" t="s">
        <v>31</v>
      </c>
      <c r="F1038" s="198" t="s">
        <v>1187</v>
      </c>
      <c r="G1038" s="196"/>
      <c r="H1038" s="199">
        <v>23.27</v>
      </c>
      <c r="I1038" s="200"/>
      <c r="J1038" s="196"/>
      <c r="K1038" s="196"/>
      <c r="L1038" s="201"/>
      <c r="M1038" s="202"/>
      <c r="N1038" s="203"/>
      <c r="O1038" s="203"/>
      <c r="P1038" s="203"/>
      <c r="Q1038" s="203"/>
      <c r="R1038" s="203"/>
      <c r="S1038" s="203"/>
      <c r="T1038" s="204"/>
      <c r="AT1038" s="205" t="s">
        <v>161</v>
      </c>
      <c r="AU1038" s="205" t="s">
        <v>86</v>
      </c>
      <c r="AV1038" s="13" t="s">
        <v>86</v>
      </c>
      <c r="AW1038" s="13" t="s">
        <v>37</v>
      </c>
      <c r="AX1038" s="13" t="s">
        <v>76</v>
      </c>
      <c r="AY1038" s="205" t="s">
        <v>148</v>
      </c>
    </row>
    <row r="1039" spans="1:65" s="14" customFormat="1" ht="11.25">
      <c r="B1039" s="206"/>
      <c r="C1039" s="207"/>
      <c r="D1039" s="188" t="s">
        <v>161</v>
      </c>
      <c r="E1039" s="208" t="s">
        <v>31</v>
      </c>
      <c r="F1039" s="209" t="s">
        <v>163</v>
      </c>
      <c r="G1039" s="207"/>
      <c r="H1039" s="210">
        <v>170.95400000000001</v>
      </c>
      <c r="I1039" s="211"/>
      <c r="J1039" s="207"/>
      <c r="K1039" s="207"/>
      <c r="L1039" s="212"/>
      <c r="M1039" s="213"/>
      <c r="N1039" s="214"/>
      <c r="O1039" s="214"/>
      <c r="P1039" s="214"/>
      <c r="Q1039" s="214"/>
      <c r="R1039" s="214"/>
      <c r="S1039" s="214"/>
      <c r="T1039" s="215"/>
      <c r="AT1039" s="216" t="s">
        <v>161</v>
      </c>
      <c r="AU1039" s="216" t="s">
        <v>86</v>
      </c>
      <c r="AV1039" s="14" t="s">
        <v>155</v>
      </c>
      <c r="AW1039" s="14" t="s">
        <v>37</v>
      </c>
      <c r="AX1039" s="14" t="s">
        <v>84</v>
      </c>
      <c r="AY1039" s="216" t="s">
        <v>148</v>
      </c>
    </row>
    <row r="1040" spans="1:65" s="2" customFormat="1" ht="16.5" customHeight="1">
      <c r="A1040" s="36"/>
      <c r="B1040" s="37"/>
      <c r="C1040" s="227" t="s">
        <v>1188</v>
      </c>
      <c r="D1040" s="227" t="s">
        <v>217</v>
      </c>
      <c r="E1040" s="228" t="s">
        <v>1189</v>
      </c>
      <c r="F1040" s="229" t="s">
        <v>1190</v>
      </c>
      <c r="G1040" s="230" t="s">
        <v>153</v>
      </c>
      <c r="H1040" s="231">
        <v>199.24700000000001</v>
      </c>
      <c r="I1040" s="232"/>
      <c r="J1040" s="233">
        <f>ROUND(I1040*H1040,2)</f>
        <v>0</v>
      </c>
      <c r="K1040" s="229" t="s">
        <v>154</v>
      </c>
      <c r="L1040" s="234"/>
      <c r="M1040" s="235" t="s">
        <v>31</v>
      </c>
      <c r="N1040" s="236" t="s">
        <v>47</v>
      </c>
      <c r="O1040" s="66"/>
      <c r="P1040" s="184">
        <f>O1040*H1040</f>
        <v>0</v>
      </c>
      <c r="Q1040" s="184">
        <v>2.2000000000000001E-3</v>
      </c>
      <c r="R1040" s="184">
        <f>Q1040*H1040</f>
        <v>0.43834340000000005</v>
      </c>
      <c r="S1040" s="184">
        <v>0</v>
      </c>
      <c r="T1040" s="185">
        <f>S1040*H1040</f>
        <v>0</v>
      </c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R1040" s="186" t="s">
        <v>366</v>
      </c>
      <c r="AT1040" s="186" t="s">
        <v>217</v>
      </c>
      <c r="AU1040" s="186" t="s">
        <v>86</v>
      </c>
      <c r="AY1040" s="19" t="s">
        <v>148</v>
      </c>
      <c r="BE1040" s="187">
        <f>IF(N1040="základní",J1040,0)</f>
        <v>0</v>
      </c>
      <c r="BF1040" s="187">
        <f>IF(N1040="snížená",J1040,0)</f>
        <v>0</v>
      </c>
      <c r="BG1040" s="187">
        <f>IF(N1040="zákl. přenesená",J1040,0)</f>
        <v>0</v>
      </c>
      <c r="BH1040" s="187">
        <f>IF(N1040="sníž. přenesená",J1040,0)</f>
        <v>0</v>
      </c>
      <c r="BI1040" s="187">
        <f>IF(N1040="nulová",J1040,0)</f>
        <v>0</v>
      </c>
      <c r="BJ1040" s="19" t="s">
        <v>84</v>
      </c>
      <c r="BK1040" s="187">
        <f>ROUND(I1040*H1040,2)</f>
        <v>0</v>
      </c>
      <c r="BL1040" s="19" t="s">
        <v>257</v>
      </c>
      <c r="BM1040" s="186" t="s">
        <v>1191</v>
      </c>
    </row>
    <row r="1041" spans="1:65" s="2" customFormat="1" ht="11.25">
      <c r="A1041" s="36"/>
      <c r="B1041" s="37"/>
      <c r="C1041" s="38"/>
      <c r="D1041" s="188" t="s">
        <v>157</v>
      </c>
      <c r="E1041" s="38"/>
      <c r="F1041" s="189" t="s">
        <v>1190</v>
      </c>
      <c r="G1041" s="38"/>
      <c r="H1041" s="38"/>
      <c r="I1041" s="190"/>
      <c r="J1041" s="38"/>
      <c r="K1041" s="38"/>
      <c r="L1041" s="41"/>
      <c r="M1041" s="191"/>
      <c r="N1041" s="192"/>
      <c r="O1041" s="66"/>
      <c r="P1041" s="66"/>
      <c r="Q1041" s="66"/>
      <c r="R1041" s="66"/>
      <c r="S1041" s="66"/>
      <c r="T1041" s="67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T1041" s="19" t="s">
        <v>157</v>
      </c>
      <c r="AU1041" s="19" t="s">
        <v>86</v>
      </c>
    </row>
    <row r="1042" spans="1:65" s="13" customFormat="1" ht="11.25">
      <c r="B1042" s="195"/>
      <c r="C1042" s="196"/>
      <c r="D1042" s="188" t="s">
        <v>161</v>
      </c>
      <c r="E1042" s="196"/>
      <c r="F1042" s="198" t="s">
        <v>1192</v>
      </c>
      <c r="G1042" s="196"/>
      <c r="H1042" s="199">
        <v>199.24700000000001</v>
      </c>
      <c r="I1042" s="200"/>
      <c r="J1042" s="196"/>
      <c r="K1042" s="196"/>
      <c r="L1042" s="201"/>
      <c r="M1042" s="202"/>
      <c r="N1042" s="203"/>
      <c r="O1042" s="203"/>
      <c r="P1042" s="203"/>
      <c r="Q1042" s="203"/>
      <c r="R1042" s="203"/>
      <c r="S1042" s="203"/>
      <c r="T1042" s="204"/>
      <c r="AT1042" s="205" t="s">
        <v>161</v>
      </c>
      <c r="AU1042" s="205" t="s">
        <v>86</v>
      </c>
      <c r="AV1042" s="13" t="s">
        <v>86</v>
      </c>
      <c r="AW1042" s="13" t="s">
        <v>4</v>
      </c>
      <c r="AX1042" s="13" t="s">
        <v>84</v>
      </c>
      <c r="AY1042" s="205" t="s">
        <v>148</v>
      </c>
    </row>
    <row r="1043" spans="1:65" s="2" customFormat="1" ht="16.5" customHeight="1">
      <c r="A1043" s="36"/>
      <c r="B1043" s="37"/>
      <c r="C1043" s="175" t="s">
        <v>1193</v>
      </c>
      <c r="D1043" s="175" t="s">
        <v>150</v>
      </c>
      <c r="E1043" s="176" t="s">
        <v>1194</v>
      </c>
      <c r="F1043" s="177" t="s">
        <v>1195</v>
      </c>
      <c r="G1043" s="178" t="s">
        <v>153</v>
      </c>
      <c r="H1043" s="179">
        <v>170.95400000000001</v>
      </c>
      <c r="I1043" s="180"/>
      <c r="J1043" s="181">
        <f>ROUND(I1043*H1043,2)</f>
        <v>0</v>
      </c>
      <c r="K1043" s="177" t="s">
        <v>154</v>
      </c>
      <c r="L1043" s="41"/>
      <c r="M1043" s="182" t="s">
        <v>31</v>
      </c>
      <c r="N1043" s="183" t="s">
        <v>47</v>
      </c>
      <c r="O1043" s="66"/>
      <c r="P1043" s="184">
        <f>O1043*H1043</f>
        <v>0</v>
      </c>
      <c r="Q1043" s="184">
        <v>0</v>
      </c>
      <c r="R1043" s="184">
        <f>Q1043*H1043</f>
        <v>0</v>
      </c>
      <c r="S1043" s="184">
        <v>0</v>
      </c>
      <c r="T1043" s="185">
        <f>S1043*H1043</f>
        <v>0</v>
      </c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R1043" s="186" t="s">
        <v>257</v>
      </c>
      <c r="AT1043" s="186" t="s">
        <v>150</v>
      </c>
      <c r="AU1043" s="186" t="s">
        <v>86</v>
      </c>
      <c r="AY1043" s="19" t="s">
        <v>148</v>
      </c>
      <c r="BE1043" s="187">
        <f>IF(N1043="základní",J1043,0)</f>
        <v>0</v>
      </c>
      <c r="BF1043" s="187">
        <f>IF(N1043="snížená",J1043,0)</f>
        <v>0</v>
      </c>
      <c r="BG1043" s="187">
        <f>IF(N1043="zákl. přenesená",J1043,0)</f>
        <v>0</v>
      </c>
      <c r="BH1043" s="187">
        <f>IF(N1043="sníž. přenesená",J1043,0)</f>
        <v>0</v>
      </c>
      <c r="BI1043" s="187">
        <f>IF(N1043="nulová",J1043,0)</f>
        <v>0</v>
      </c>
      <c r="BJ1043" s="19" t="s">
        <v>84</v>
      </c>
      <c r="BK1043" s="187">
        <f>ROUND(I1043*H1043,2)</f>
        <v>0</v>
      </c>
      <c r="BL1043" s="19" t="s">
        <v>257</v>
      </c>
      <c r="BM1043" s="186" t="s">
        <v>1196</v>
      </c>
    </row>
    <row r="1044" spans="1:65" s="2" customFormat="1" ht="11.25">
      <c r="A1044" s="36"/>
      <c r="B1044" s="37"/>
      <c r="C1044" s="38"/>
      <c r="D1044" s="188" t="s">
        <v>157</v>
      </c>
      <c r="E1044" s="38"/>
      <c r="F1044" s="189" t="s">
        <v>1197</v>
      </c>
      <c r="G1044" s="38"/>
      <c r="H1044" s="38"/>
      <c r="I1044" s="190"/>
      <c r="J1044" s="38"/>
      <c r="K1044" s="38"/>
      <c r="L1044" s="41"/>
      <c r="M1044" s="191"/>
      <c r="N1044" s="192"/>
      <c r="O1044" s="66"/>
      <c r="P1044" s="66"/>
      <c r="Q1044" s="66"/>
      <c r="R1044" s="66"/>
      <c r="S1044" s="66"/>
      <c r="T1044" s="67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T1044" s="19" t="s">
        <v>157</v>
      </c>
      <c r="AU1044" s="19" t="s">
        <v>86</v>
      </c>
    </row>
    <row r="1045" spans="1:65" s="2" customFormat="1" ht="11.25">
      <c r="A1045" s="36"/>
      <c r="B1045" s="37"/>
      <c r="C1045" s="38"/>
      <c r="D1045" s="193" t="s">
        <v>159</v>
      </c>
      <c r="E1045" s="38"/>
      <c r="F1045" s="194" t="s">
        <v>1198</v>
      </c>
      <c r="G1045" s="38"/>
      <c r="H1045" s="38"/>
      <c r="I1045" s="190"/>
      <c r="J1045" s="38"/>
      <c r="K1045" s="38"/>
      <c r="L1045" s="41"/>
      <c r="M1045" s="191"/>
      <c r="N1045" s="192"/>
      <c r="O1045" s="66"/>
      <c r="P1045" s="66"/>
      <c r="Q1045" s="66"/>
      <c r="R1045" s="66"/>
      <c r="S1045" s="66"/>
      <c r="T1045" s="67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T1045" s="19" t="s">
        <v>159</v>
      </c>
      <c r="AU1045" s="19" t="s">
        <v>86</v>
      </c>
    </row>
    <row r="1046" spans="1:65" s="13" customFormat="1" ht="11.25">
      <c r="B1046" s="195"/>
      <c r="C1046" s="196"/>
      <c r="D1046" s="188" t="s">
        <v>161</v>
      </c>
      <c r="E1046" s="197" t="s">
        <v>31</v>
      </c>
      <c r="F1046" s="198" t="s">
        <v>1133</v>
      </c>
      <c r="G1046" s="196"/>
      <c r="H1046" s="199">
        <v>125.03400000000001</v>
      </c>
      <c r="I1046" s="200"/>
      <c r="J1046" s="196"/>
      <c r="K1046" s="196"/>
      <c r="L1046" s="201"/>
      <c r="M1046" s="202"/>
      <c r="N1046" s="203"/>
      <c r="O1046" s="203"/>
      <c r="P1046" s="203"/>
      <c r="Q1046" s="203"/>
      <c r="R1046" s="203"/>
      <c r="S1046" s="203"/>
      <c r="T1046" s="204"/>
      <c r="AT1046" s="205" t="s">
        <v>161</v>
      </c>
      <c r="AU1046" s="205" t="s">
        <v>86</v>
      </c>
      <c r="AV1046" s="13" t="s">
        <v>86</v>
      </c>
      <c r="AW1046" s="13" t="s">
        <v>37</v>
      </c>
      <c r="AX1046" s="13" t="s">
        <v>76</v>
      </c>
      <c r="AY1046" s="205" t="s">
        <v>148</v>
      </c>
    </row>
    <row r="1047" spans="1:65" s="13" customFormat="1" ht="11.25">
      <c r="B1047" s="195"/>
      <c r="C1047" s="196"/>
      <c r="D1047" s="188" t="s">
        <v>161</v>
      </c>
      <c r="E1047" s="197" t="s">
        <v>31</v>
      </c>
      <c r="F1047" s="198" t="s">
        <v>1134</v>
      </c>
      <c r="G1047" s="196"/>
      <c r="H1047" s="199">
        <v>22.65</v>
      </c>
      <c r="I1047" s="200"/>
      <c r="J1047" s="196"/>
      <c r="K1047" s="196"/>
      <c r="L1047" s="201"/>
      <c r="M1047" s="202"/>
      <c r="N1047" s="203"/>
      <c r="O1047" s="203"/>
      <c r="P1047" s="203"/>
      <c r="Q1047" s="203"/>
      <c r="R1047" s="203"/>
      <c r="S1047" s="203"/>
      <c r="T1047" s="204"/>
      <c r="AT1047" s="205" t="s">
        <v>161</v>
      </c>
      <c r="AU1047" s="205" t="s">
        <v>86</v>
      </c>
      <c r="AV1047" s="13" t="s">
        <v>86</v>
      </c>
      <c r="AW1047" s="13" t="s">
        <v>37</v>
      </c>
      <c r="AX1047" s="13" t="s">
        <v>76</v>
      </c>
      <c r="AY1047" s="205" t="s">
        <v>148</v>
      </c>
    </row>
    <row r="1048" spans="1:65" s="13" customFormat="1" ht="11.25">
      <c r="B1048" s="195"/>
      <c r="C1048" s="196"/>
      <c r="D1048" s="188" t="s">
        <v>161</v>
      </c>
      <c r="E1048" s="197" t="s">
        <v>31</v>
      </c>
      <c r="F1048" s="198" t="s">
        <v>1187</v>
      </c>
      <c r="G1048" s="196"/>
      <c r="H1048" s="199">
        <v>23.27</v>
      </c>
      <c r="I1048" s="200"/>
      <c r="J1048" s="196"/>
      <c r="K1048" s="196"/>
      <c r="L1048" s="201"/>
      <c r="M1048" s="202"/>
      <c r="N1048" s="203"/>
      <c r="O1048" s="203"/>
      <c r="P1048" s="203"/>
      <c r="Q1048" s="203"/>
      <c r="R1048" s="203"/>
      <c r="S1048" s="203"/>
      <c r="T1048" s="204"/>
      <c r="AT1048" s="205" t="s">
        <v>161</v>
      </c>
      <c r="AU1048" s="205" t="s">
        <v>86</v>
      </c>
      <c r="AV1048" s="13" t="s">
        <v>86</v>
      </c>
      <c r="AW1048" s="13" t="s">
        <v>37</v>
      </c>
      <c r="AX1048" s="13" t="s">
        <v>76</v>
      </c>
      <c r="AY1048" s="205" t="s">
        <v>148</v>
      </c>
    </row>
    <row r="1049" spans="1:65" s="14" customFormat="1" ht="11.25">
      <c r="B1049" s="206"/>
      <c r="C1049" s="207"/>
      <c r="D1049" s="188" t="s">
        <v>161</v>
      </c>
      <c r="E1049" s="208" t="s">
        <v>31</v>
      </c>
      <c r="F1049" s="209" t="s">
        <v>163</v>
      </c>
      <c r="G1049" s="207"/>
      <c r="H1049" s="210">
        <v>170.95400000000001</v>
      </c>
      <c r="I1049" s="211"/>
      <c r="J1049" s="207"/>
      <c r="K1049" s="207"/>
      <c r="L1049" s="212"/>
      <c r="M1049" s="213"/>
      <c r="N1049" s="214"/>
      <c r="O1049" s="214"/>
      <c r="P1049" s="214"/>
      <c r="Q1049" s="214"/>
      <c r="R1049" s="214"/>
      <c r="S1049" s="214"/>
      <c r="T1049" s="215"/>
      <c r="AT1049" s="216" t="s">
        <v>161</v>
      </c>
      <c r="AU1049" s="216" t="s">
        <v>86</v>
      </c>
      <c r="AV1049" s="14" t="s">
        <v>155</v>
      </c>
      <c r="AW1049" s="14" t="s">
        <v>37</v>
      </c>
      <c r="AX1049" s="14" t="s">
        <v>84</v>
      </c>
      <c r="AY1049" s="216" t="s">
        <v>148</v>
      </c>
    </row>
    <row r="1050" spans="1:65" s="2" customFormat="1" ht="16.5" customHeight="1">
      <c r="A1050" s="36"/>
      <c r="B1050" s="37"/>
      <c r="C1050" s="227" t="s">
        <v>1199</v>
      </c>
      <c r="D1050" s="227" t="s">
        <v>217</v>
      </c>
      <c r="E1050" s="228" t="s">
        <v>1063</v>
      </c>
      <c r="F1050" s="229" t="s">
        <v>1064</v>
      </c>
      <c r="G1050" s="230" t="s">
        <v>153</v>
      </c>
      <c r="H1050" s="231">
        <v>197.452</v>
      </c>
      <c r="I1050" s="232"/>
      <c r="J1050" s="233">
        <f>ROUND(I1050*H1050,2)</f>
        <v>0</v>
      </c>
      <c r="K1050" s="229" t="s">
        <v>154</v>
      </c>
      <c r="L1050" s="234"/>
      <c r="M1050" s="235" t="s">
        <v>31</v>
      </c>
      <c r="N1050" s="236" t="s">
        <v>47</v>
      </c>
      <c r="O1050" s="66"/>
      <c r="P1050" s="184">
        <f>O1050*H1050</f>
        <v>0</v>
      </c>
      <c r="Q1050" s="184">
        <v>1E-4</v>
      </c>
      <c r="R1050" s="184">
        <f>Q1050*H1050</f>
        <v>1.9745200000000001E-2</v>
      </c>
      <c r="S1050" s="184">
        <v>0</v>
      </c>
      <c r="T1050" s="185">
        <f>S1050*H1050</f>
        <v>0</v>
      </c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R1050" s="186" t="s">
        <v>366</v>
      </c>
      <c r="AT1050" s="186" t="s">
        <v>217</v>
      </c>
      <c r="AU1050" s="186" t="s">
        <v>86</v>
      </c>
      <c r="AY1050" s="19" t="s">
        <v>148</v>
      </c>
      <c r="BE1050" s="187">
        <f>IF(N1050="základní",J1050,0)</f>
        <v>0</v>
      </c>
      <c r="BF1050" s="187">
        <f>IF(N1050="snížená",J1050,0)</f>
        <v>0</v>
      </c>
      <c r="BG1050" s="187">
        <f>IF(N1050="zákl. přenesená",J1050,0)</f>
        <v>0</v>
      </c>
      <c r="BH1050" s="187">
        <f>IF(N1050="sníž. přenesená",J1050,0)</f>
        <v>0</v>
      </c>
      <c r="BI1050" s="187">
        <f>IF(N1050="nulová",J1050,0)</f>
        <v>0</v>
      </c>
      <c r="BJ1050" s="19" t="s">
        <v>84</v>
      </c>
      <c r="BK1050" s="187">
        <f>ROUND(I1050*H1050,2)</f>
        <v>0</v>
      </c>
      <c r="BL1050" s="19" t="s">
        <v>257</v>
      </c>
      <c r="BM1050" s="186" t="s">
        <v>1200</v>
      </c>
    </row>
    <row r="1051" spans="1:65" s="2" customFormat="1" ht="11.25">
      <c r="A1051" s="36"/>
      <c r="B1051" s="37"/>
      <c r="C1051" s="38"/>
      <c r="D1051" s="188" t="s">
        <v>157</v>
      </c>
      <c r="E1051" s="38"/>
      <c r="F1051" s="189" t="s">
        <v>1064</v>
      </c>
      <c r="G1051" s="38"/>
      <c r="H1051" s="38"/>
      <c r="I1051" s="190"/>
      <c r="J1051" s="38"/>
      <c r="K1051" s="38"/>
      <c r="L1051" s="41"/>
      <c r="M1051" s="191"/>
      <c r="N1051" s="192"/>
      <c r="O1051" s="66"/>
      <c r="P1051" s="66"/>
      <c r="Q1051" s="66"/>
      <c r="R1051" s="66"/>
      <c r="S1051" s="66"/>
      <c r="T1051" s="67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T1051" s="19" t="s">
        <v>157</v>
      </c>
      <c r="AU1051" s="19" t="s">
        <v>86</v>
      </c>
    </row>
    <row r="1052" spans="1:65" s="13" customFormat="1" ht="11.25">
      <c r="B1052" s="195"/>
      <c r="C1052" s="196"/>
      <c r="D1052" s="188" t="s">
        <v>161</v>
      </c>
      <c r="E1052" s="196"/>
      <c r="F1052" s="198" t="s">
        <v>1201</v>
      </c>
      <c r="G1052" s="196"/>
      <c r="H1052" s="199">
        <v>197.452</v>
      </c>
      <c r="I1052" s="200"/>
      <c r="J1052" s="196"/>
      <c r="K1052" s="196"/>
      <c r="L1052" s="201"/>
      <c r="M1052" s="202"/>
      <c r="N1052" s="203"/>
      <c r="O1052" s="203"/>
      <c r="P1052" s="203"/>
      <c r="Q1052" s="203"/>
      <c r="R1052" s="203"/>
      <c r="S1052" s="203"/>
      <c r="T1052" s="204"/>
      <c r="AT1052" s="205" t="s">
        <v>161</v>
      </c>
      <c r="AU1052" s="205" t="s">
        <v>86</v>
      </c>
      <c r="AV1052" s="13" t="s">
        <v>86</v>
      </c>
      <c r="AW1052" s="13" t="s">
        <v>4</v>
      </c>
      <c r="AX1052" s="13" t="s">
        <v>84</v>
      </c>
      <c r="AY1052" s="205" t="s">
        <v>148</v>
      </c>
    </row>
    <row r="1053" spans="1:65" s="2" customFormat="1" ht="16.5" customHeight="1">
      <c r="A1053" s="36"/>
      <c r="B1053" s="37"/>
      <c r="C1053" s="175" t="s">
        <v>1202</v>
      </c>
      <c r="D1053" s="175" t="s">
        <v>150</v>
      </c>
      <c r="E1053" s="176" t="s">
        <v>1203</v>
      </c>
      <c r="F1053" s="177" t="s">
        <v>1204</v>
      </c>
      <c r="G1053" s="178" t="s">
        <v>285</v>
      </c>
      <c r="H1053" s="179">
        <v>46.54</v>
      </c>
      <c r="I1053" s="180"/>
      <c r="J1053" s="181">
        <f>ROUND(I1053*H1053,2)</f>
        <v>0</v>
      </c>
      <c r="K1053" s="177" t="s">
        <v>154</v>
      </c>
      <c r="L1053" s="41"/>
      <c r="M1053" s="182" t="s">
        <v>31</v>
      </c>
      <c r="N1053" s="183" t="s">
        <v>47</v>
      </c>
      <c r="O1053" s="66"/>
      <c r="P1053" s="184">
        <f>O1053*H1053</f>
        <v>0</v>
      </c>
      <c r="Q1053" s="184">
        <v>0</v>
      </c>
      <c r="R1053" s="184">
        <f>Q1053*H1053</f>
        <v>0</v>
      </c>
      <c r="S1053" s="184">
        <v>0</v>
      </c>
      <c r="T1053" s="185">
        <f>S1053*H1053</f>
        <v>0</v>
      </c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R1053" s="186" t="s">
        <v>257</v>
      </c>
      <c r="AT1053" s="186" t="s">
        <v>150</v>
      </c>
      <c r="AU1053" s="186" t="s">
        <v>86</v>
      </c>
      <c r="AY1053" s="19" t="s">
        <v>148</v>
      </c>
      <c r="BE1053" s="187">
        <f>IF(N1053="základní",J1053,0)</f>
        <v>0</v>
      </c>
      <c r="BF1053" s="187">
        <f>IF(N1053="snížená",J1053,0)</f>
        <v>0</v>
      </c>
      <c r="BG1053" s="187">
        <f>IF(N1053="zákl. přenesená",J1053,0)</f>
        <v>0</v>
      </c>
      <c r="BH1053" s="187">
        <f>IF(N1053="sníž. přenesená",J1053,0)</f>
        <v>0</v>
      </c>
      <c r="BI1053" s="187">
        <f>IF(N1053="nulová",J1053,0)</f>
        <v>0</v>
      </c>
      <c r="BJ1053" s="19" t="s">
        <v>84</v>
      </c>
      <c r="BK1053" s="187">
        <f>ROUND(I1053*H1053,2)</f>
        <v>0</v>
      </c>
      <c r="BL1053" s="19" t="s">
        <v>257</v>
      </c>
      <c r="BM1053" s="186" t="s">
        <v>1205</v>
      </c>
    </row>
    <row r="1054" spans="1:65" s="2" customFormat="1" ht="11.25">
      <c r="A1054" s="36"/>
      <c r="B1054" s="37"/>
      <c r="C1054" s="38"/>
      <c r="D1054" s="188" t="s">
        <v>157</v>
      </c>
      <c r="E1054" s="38"/>
      <c r="F1054" s="189" t="s">
        <v>1206</v>
      </c>
      <c r="G1054" s="38"/>
      <c r="H1054" s="38"/>
      <c r="I1054" s="190"/>
      <c r="J1054" s="38"/>
      <c r="K1054" s="38"/>
      <c r="L1054" s="41"/>
      <c r="M1054" s="191"/>
      <c r="N1054" s="192"/>
      <c r="O1054" s="66"/>
      <c r="P1054" s="66"/>
      <c r="Q1054" s="66"/>
      <c r="R1054" s="66"/>
      <c r="S1054" s="66"/>
      <c r="T1054" s="67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T1054" s="19" t="s">
        <v>157</v>
      </c>
      <c r="AU1054" s="19" t="s">
        <v>86</v>
      </c>
    </row>
    <row r="1055" spans="1:65" s="2" customFormat="1" ht="11.25">
      <c r="A1055" s="36"/>
      <c r="B1055" s="37"/>
      <c r="C1055" s="38"/>
      <c r="D1055" s="193" t="s">
        <v>159</v>
      </c>
      <c r="E1055" s="38"/>
      <c r="F1055" s="194" t="s">
        <v>1207</v>
      </c>
      <c r="G1055" s="38"/>
      <c r="H1055" s="38"/>
      <c r="I1055" s="190"/>
      <c r="J1055" s="38"/>
      <c r="K1055" s="38"/>
      <c r="L1055" s="41"/>
      <c r="M1055" s="191"/>
      <c r="N1055" s="192"/>
      <c r="O1055" s="66"/>
      <c r="P1055" s="66"/>
      <c r="Q1055" s="66"/>
      <c r="R1055" s="66"/>
      <c r="S1055" s="66"/>
      <c r="T1055" s="67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T1055" s="19" t="s">
        <v>159</v>
      </c>
      <c r="AU1055" s="19" t="s">
        <v>86</v>
      </c>
    </row>
    <row r="1056" spans="1:65" s="13" customFormat="1" ht="11.25">
      <c r="B1056" s="195"/>
      <c r="C1056" s="196"/>
      <c r="D1056" s="188" t="s">
        <v>161</v>
      </c>
      <c r="E1056" s="197" t="s">
        <v>31</v>
      </c>
      <c r="F1056" s="198" t="s">
        <v>1168</v>
      </c>
      <c r="G1056" s="196"/>
      <c r="H1056" s="199">
        <v>46.54</v>
      </c>
      <c r="I1056" s="200"/>
      <c r="J1056" s="196"/>
      <c r="K1056" s="196"/>
      <c r="L1056" s="201"/>
      <c r="M1056" s="202"/>
      <c r="N1056" s="203"/>
      <c r="O1056" s="203"/>
      <c r="P1056" s="203"/>
      <c r="Q1056" s="203"/>
      <c r="R1056" s="203"/>
      <c r="S1056" s="203"/>
      <c r="T1056" s="204"/>
      <c r="AT1056" s="205" t="s">
        <v>161</v>
      </c>
      <c r="AU1056" s="205" t="s">
        <v>86</v>
      </c>
      <c r="AV1056" s="13" t="s">
        <v>86</v>
      </c>
      <c r="AW1056" s="13" t="s">
        <v>37</v>
      </c>
      <c r="AX1056" s="13" t="s">
        <v>76</v>
      </c>
      <c r="AY1056" s="205" t="s">
        <v>148</v>
      </c>
    </row>
    <row r="1057" spans="1:65" s="14" customFormat="1" ht="11.25">
      <c r="B1057" s="206"/>
      <c r="C1057" s="207"/>
      <c r="D1057" s="188" t="s">
        <v>161</v>
      </c>
      <c r="E1057" s="208" t="s">
        <v>31</v>
      </c>
      <c r="F1057" s="209" t="s">
        <v>163</v>
      </c>
      <c r="G1057" s="207"/>
      <c r="H1057" s="210">
        <v>46.54</v>
      </c>
      <c r="I1057" s="211"/>
      <c r="J1057" s="207"/>
      <c r="K1057" s="207"/>
      <c r="L1057" s="212"/>
      <c r="M1057" s="213"/>
      <c r="N1057" s="214"/>
      <c r="O1057" s="214"/>
      <c r="P1057" s="214"/>
      <c r="Q1057" s="214"/>
      <c r="R1057" s="214"/>
      <c r="S1057" s="214"/>
      <c r="T1057" s="215"/>
      <c r="AT1057" s="216" t="s">
        <v>161</v>
      </c>
      <c r="AU1057" s="216" t="s">
        <v>86</v>
      </c>
      <c r="AV1057" s="14" t="s">
        <v>155</v>
      </c>
      <c r="AW1057" s="14" t="s">
        <v>37</v>
      </c>
      <c r="AX1057" s="14" t="s">
        <v>84</v>
      </c>
      <c r="AY1057" s="216" t="s">
        <v>148</v>
      </c>
    </row>
    <row r="1058" spans="1:65" s="2" customFormat="1" ht="16.5" customHeight="1">
      <c r="A1058" s="36"/>
      <c r="B1058" s="37"/>
      <c r="C1058" s="227" t="s">
        <v>1208</v>
      </c>
      <c r="D1058" s="227" t="s">
        <v>217</v>
      </c>
      <c r="E1058" s="228" t="s">
        <v>1082</v>
      </c>
      <c r="F1058" s="229" t="s">
        <v>1083</v>
      </c>
      <c r="G1058" s="230" t="s">
        <v>285</v>
      </c>
      <c r="H1058" s="231">
        <v>48.866999999999997</v>
      </c>
      <c r="I1058" s="232"/>
      <c r="J1058" s="233">
        <f>ROUND(I1058*H1058,2)</f>
        <v>0</v>
      </c>
      <c r="K1058" s="229" t="s">
        <v>154</v>
      </c>
      <c r="L1058" s="234"/>
      <c r="M1058" s="235" t="s">
        <v>31</v>
      </c>
      <c r="N1058" s="236" t="s">
        <v>47</v>
      </c>
      <c r="O1058" s="66"/>
      <c r="P1058" s="184">
        <f>O1058*H1058</f>
        <v>0</v>
      </c>
      <c r="Q1058" s="184">
        <v>1.0000000000000001E-5</v>
      </c>
      <c r="R1058" s="184">
        <f>Q1058*H1058</f>
        <v>4.8866999999999997E-4</v>
      </c>
      <c r="S1058" s="184">
        <v>0</v>
      </c>
      <c r="T1058" s="185">
        <f>S1058*H1058</f>
        <v>0</v>
      </c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R1058" s="186" t="s">
        <v>366</v>
      </c>
      <c r="AT1058" s="186" t="s">
        <v>217</v>
      </c>
      <c r="AU1058" s="186" t="s">
        <v>86</v>
      </c>
      <c r="AY1058" s="19" t="s">
        <v>148</v>
      </c>
      <c r="BE1058" s="187">
        <f>IF(N1058="základní",J1058,0)</f>
        <v>0</v>
      </c>
      <c r="BF1058" s="187">
        <f>IF(N1058="snížená",J1058,0)</f>
        <v>0</v>
      </c>
      <c r="BG1058" s="187">
        <f>IF(N1058="zákl. přenesená",J1058,0)</f>
        <v>0</v>
      </c>
      <c r="BH1058" s="187">
        <f>IF(N1058="sníž. přenesená",J1058,0)</f>
        <v>0</v>
      </c>
      <c r="BI1058" s="187">
        <f>IF(N1058="nulová",J1058,0)</f>
        <v>0</v>
      </c>
      <c r="BJ1058" s="19" t="s">
        <v>84</v>
      </c>
      <c r="BK1058" s="187">
        <f>ROUND(I1058*H1058,2)</f>
        <v>0</v>
      </c>
      <c r="BL1058" s="19" t="s">
        <v>257</v>
      </c>
      <c r="BM1058" s="186" t="s">
        <v>1209</v>
      </c>
    </row>
    <row r="1059" spans="1:65" s="2" customFormat="1" ht="11.25">
      <c r="A1059" s="36"/>
      <c r="B1059" s="37"/>
      <c r="C1059" s="38"/>
      <c r="D1059" s="188" t="s">
        <v>157</v>
      </c>
      <c r="E1059" s="38"/>
      <c r="F1059" s="189" t="s">
        <v>1083</v>
      </c>
      <c r="G1059" s="38"/>
      <c r="H1059" s="38"/>
      <c r="I1059" s="190"/>
      <c r="J1059" s="38"/>
      <c r="K1059" s="38"/>
      <c r="L1059" s="41"/>
      <c r="M1059" s="191"/>
      <c r="N1059" s="192"/>
      <c r="O1059" s="66"/>
      <c r="P1059" s="66"/>
      <c r="Q1059" s="66"/>
      <c r="R1059" s="66"/>
      <c r="S1059" s="66"/>
      <c r="T1059" s="67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T1059" s="19" t="s">
        <v>157</v>
      </c>
      <c r="AU1059" s="19" t="s">
        <v>86</v>
      </c>
    </row>
    <row r="1060" spans="1:65" s="13" customFormat="1" ht="11.25">
      <c r="B1060" s="195"/>
      <c r="C1060" s="196"/>
      <c r="D1060" s="188" t="s">
        <v>161</v>
      </c>
      <c r="E1060" s="196"/>
      <c r="F1060" s="198" t="s">
        <v>1210</v>
      </c>
      <c r="G1060" s="196"/>
      <c r="H1060" s="199">
        <v>48.866999999999997</v>
      </c>
      <c r="I1060" s="200"/>
      <c r="J1060" s="196"/>
      <c r="K1060" s="196"/>
      <c r="L1060" s="201"/>
      <c r="M1060" s="202"/>
      <c r="N1060" s="203"/>
      <c r="O1060" s="203"/>
      <c r="P1060" s="203"/>
      <c r="Q1060" s="203"/>
      <c r="R1060" s="203"/>
      <c r="S1060" s="203"/>
      <c r="T1060" s="204"/>
      <c r="AT1060" s="205" t="s">
        <v>161</v>
      </c>
      <c r="AU1060" s="205" t="s">
        <v>86</v>
      </c>
      <c r="AV1060" s="13" t="s">
        <v>86</v>
      </c>
      <c r="AW1060" s="13" t="s">
        <v>4</v>
      </c>
      <c r="AX1060" s="13" t="s">
        <v>84</v>
      </c>
      <c r="AY1060" s="205" t="s">
        <v>148</v>
      </c>
    </row>
    <row r="1061" spans="1:65" s="2" customFormat="1" ht="16.5" customHeight="1">
      <c r="A1061" s="36"/>
      <c r="B1061" s="37"/>
      <c r="C1061" s="175" t="s">
        <v>1211</v>
      </c>
      <c r="D1061" s="175" t="s">
        <v>150</v>
      </c>
      <c r="E1061" s="176" t="s">
        <v>1212</v>
      </c>
      <c r="F1061" s="177" t="s">
        <v>1213</v>
      </c>
      <c r="G1061" s="178" t="s">
        <v>285</v>
      </c>
      <c r="H1061" s="179">
        <v>13.52</v>
      </c>
      <c r="I1061" s="180"/>
      <c r="J1061" s="181">
        <f>ROUND(I1061*H1061,2)</f>
        <v>0</v>
      </c>
      <c r="K1061" s="177" t="s">
        <v>154</v>
      </c>
      <c r="L1061" s="41"/>
      <c r="M1061" s="182" t="s">
        <v>31</v>
      </c>
      <c r="N1061" s="183" t="s">
        <v>47</v>
      </c>
      <c r="O1061" s="66"/>
      <c r="P1061" s="184">
        <f>O1061*H1061</f>
        <v>0</v>
      </c>
      <c r="Q1061" s="184">
        <v>6.0000000000000002E-5</v>
      </c>
      <c r="R1061" s="184">
        <f>Q1061*H1061</f>
        <v>8.1119999999999999E-4</v>
      </c>
      <c r="S1061" s="184">
        <v>0</v>
      </c>
      <c r="T1061" s="185">
        <f>S1061*H1061</f>
        <v>0</v>
      </c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R1061" s="186" t="s">
        <v>257</v>
      </c>
      <c r="AT1061" s="186" t="s">
        <v>150</v>
      </c>
      <c r="AU1061" s="186" t="s">
        <v>86</v>
      </c>
      <c r="AY1061" s="19" t="s">
        <v>148</v>
      </c>
      <c r="BE1061" s="187">
        <f>IF(N1061="základní",J1061,0)</f>
        <v>0</v>
      </c>
      <c r="BF1061" s="187">
        <f>IF(N1061="snížená",J1061,0)</f>
        <v>0</v>
      </c>
      <c r="BG1061" s="187">
        <f>IF(N1061="zákl. přenesená",J1061,0)</f>
        <v>0</v>
      </c>
      <c r="BH1061" s="187">
        <f>IF(N1061="sníž. přenesená",J1061,0)</f>
        <v>0</v>
      </c>
      <c r="BI1061" s="187">
        <f>IF(N1061="nulová",J1061,0)</f>
        <v>0</v>
      </c>
      <c r="BJ1061" s="19" t="s">
        <v>84</v>
      </c>
      <c r="BK1061" s="187">
        <f>ROUND(I1061*H1061,2)</f>
        <v>0</v>
      </c>
      <c r="BL1061" s="19" t="s">
        <v>257</v>
      </c>
      <c r="BM1061" s="186" t="s">
        <v>1214</v>
      </c>
    </row>
    <row r="1062" spans="1:65" s="2" customFormat="1" ht="19.5">
      <c r="A1062" s="36"/>
      <c r="B1062" s="37"/>
      <c r="C1062" s="38"/>
      <c r="D1062" s="188" t="s">
        <v>157</v>
      </c>
      <c r="E1062" s="38"/>
      <c r="F1062" s="189" t="s">
        <v>1215</v>
      </c>
      <c r="G1062" s="38"/>
      <c r="H1062" s="38"/>
      <c r="I1062" s="190"/>
      <c r="J1062" s="38"/>
      <c r="K1062" s="38"/>
      <c r="L1062" s="41"/>
      <c r="M1062" s="191"/>
      <c r="N1062" s="192"/>
      <c r="O1062" s="66"/>
      <c r="P1062" s="66"/>
      <c r="Q1062" s="66"/>
      <c r="R1062" s="66"/>
      <c r="S1062" s="66"/>
      <c r="T1062" s="67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T1062" s="19" t="s">
        <v>157</v>
      </c>
      <c r="AU1062" s="19" t="s">
        <v>86</v>
      </c>
    </row>
    <row r="1063" spans="1:65" s="2" customFormat="1" ht="11.25">
      <c r="A1063" s="36"/>
      <c r="B1063" s="37"/>
      <c r="C1063" s="38"/>
      <c r="D1063" s="193" t="s">
        <v>159</v>
      </c>
      <c r="E1063" s="38"/>
      <c r="F1063" s="194" t="s">
        <v>1216</v>
      </c>
      <c r="G1063" s="38"/>
      <c r="H1063" s="38"/>
      <c r="I1063" s="190"/>
      <c r="J1063" s="38"/>
      <c r="K1063" s="38"/>
      <c r="L1063" s="41"/>
      <c r="M1063" s="191"/>
      <c r="N1063" s="192"/>
      <c r="O1063" s="66"/>
      <c r="P1063" s="66"/>
      <c r="Q1063" s="66"/>
      <c r="R1063" s="66"/>
      <c r="S1063" s="66"/>
      <c r="T1063" s="67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T1063" s="19" t="s">
        <v>159</v>
      </c>
      <c r="AU1063" s="19" t="s">
        <v>86</v>
      </c>
    </row>
    <row r="1064" spans="1:65" s="2" customFormat="1" ht="16.5" customHeight="1">
      <c r="A1064" s="36"/>
      <c r="B1064" s="37"/>
      <c r="C1064" s="175" t="s">
        <v>1217</v>
      </c>
      <c r="D1064" s="175" t="s">
        <v>150</v>
      </c>
      <c r="E1064" s="176" t="s">
        <v>1218</v>
      </c>
      <c r="F1064" s="177" t="s">
        <v>1219</v>
      </c>
      <c r="G1064" s="178" t="s">
        <v>285</v>
      </c>
      <c r="H1064" s="179">
        <v>46.54</v>
      </c>
      <c r="I1064" s="180"/>
      <c r="J1064" s="181">
        <f>ROUND(I1064*H1064,2)</f>
        <v>0</v>
      </c>
      <c r="K1064" s="177" t="s">
        <v>154</v>
      </c>
      <c r="L1064" s="41"/>
      <c r="M1064" s="182" t="s">
        <v>31</v>
      </c>
      <c r="N1064" s="183" t="s">
        <v>47</v>
      </c>
      <c r="O1064" s="66"/>
      <c r="P1064" s="184">
        <f>O1064*H1064</f>
        <v>0</v>
      </c>
      <c r="Q1064" s="184">
        <v>3.8000000000000002E-4</v>
      </c>
      <c r="R1064" s="184">
        <f>Q1064*H1064</f>
        <v>1.7685200000000002E-2</v>
      </c>
      <c r="S1064" s="184">
        <v>0</v>
      </c>
      <c r="T1064" s="185">
        <f>S1064*H1064</f>
        <v>0</v>
      </c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R1064" s="186" t="s">
        <v>257</v>
      </c>
      <c r="AT1064" s="186" t="s">
        <v>150</v>
      </c>
      <c r="AU1064" s="186" t="s">
        <v>86</v>
      </c>
      <c r="AY1064" s="19" t="s">
        <v>148</v>
      </c>
      <c r="BE1064" s="187">
        <f>IF(N1064="základní",J1064,0)</f>
        <v>0</v>
      </c>
      <c r="BF1064" s="187">
        <f>IF(N1064="snížená",J1064,0)</f>
        <v>0</v>
      </c>
      <c r="BG1064" s="187">
        <f>IF(N1064="zákl. přenesená",J1064,0)</f>
        <v>0</v>
      </c>
      <c r="BH1064" s="187">
        <f>IF(N1064="sníž. přenesená",J1064,0)</f>
        <v>0</v>
      </c>
      <c r="BI1064" s="187">
        <f>IF(N1064="nulová",J1064,0)</f>
        <v>0</v>
      </c>
      <c r="BJ1064" s="19" t="s">
        <v>84</v>
      </c>
      <c r="BK1064" s="187">
        <f>ROUND(I1064*H1064,2)</f>
        <v>0</v>
      </c>
      <c r="BL1064" s="19" t="s">
        <v>257</v>
      </c>
      <c r="BM1064" s="186" t="s">
        <v>1220</v>
      </c>
    </row>
    <row r="1065" spans="1:65" s="2" customFormat="1" ht="11.25">
      <c r="A1065" s="36"/>
      <c r="B1065" s="37"/>
      <c r="C1065" s="38"/>
      <c r="D1065" s="188" t="s">
        <v>157</v>
      </c>
      <c r="E1065" s="38"/>
      <c r="F1065" s="189" t="s">
        <v>1221</v>
      </c>
      <c r="G1065" s="38"/>
      <c r="H1065" s="38"/>
      <c r="I1065" s="190"/>
      <c r="J1065" s="38"/>
      <c r="K1065" s="38"/>
      <c r="L1065" s="41"/>
      <c r="M1065" s="191"/>
      <c r="N1065" s="192"/>
      <c r="O1065" s="66"/>
      <c r="P1065" s="66"/>
      <c r="Q1065" s="66"/>
      <c r="R1065" s="66"/>
      <c r="S1065" s="66"/>
      <c r="T1065" s="67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T1065" s="19" t="s">
        <v>157</v>
      </c>
      <c r="AU1065" s="19" t="s">
        <v>86</v>
      </c>
    </row>
    <row r="1066" spans="1:65" s="2" customFormat="1" ht="11.25">
      <c r="A1066" s="36"/>
      <c r="B1066" s="37"/>
      <c r="C1066" s="38"/>
      <c r="D1066" s="193" t="s">
        <v>159</v>
      </c>
      <c r="E1066" s="38"/>
      <c r="F1066" s="194" t="s">
        <v>1222</v>
      </c>
      <c r="G1066" s="38"/>
      <c r="H1066" s="38"/>
      <c r="I1066" s="190"/>
      <c r="J1066" s="38"/>
      <c r="K1066" s="38"/>
      <c r="L1066" s="41"/>
      <c r="M1066" s="191"/>
      <c r="N1066" s="192"/>
      <c r="O1066" s="66"/>
      <c r="P1066" s="66"/>
      <c r="Q1066" s="66"/>
      <c r="R1066" s="66"/>
      <c r="S1066" s="66"/>
      <c r="T1066" s="67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T1066" s="19" t="s">
        <v>159</v>
      </c>
      <c r="AU1066" s="19" t="s">
        <v>86</v>
      </c>
    </row>
    <row r="1067" spans="1:65" s="13" customFormat="1" ht="11.25">
      <c r="B1067" s="195"/>
      <c r="C1067" s="196"/>
      <c r="D1067" s="188" t="s">
        <v>161</v>
      </c>
      <c r="E1067" s="197" t="s">
        <v>31</v>
      </c>
      <c r="F1067" s="198" t="s">
        <v>1168</v>
      </c>
      <c r="G1067" s="196"/>
      <c r="H1067" s="199">
        <v>46.54</v>
      </c>
      <c r="I1067" s="200"/>
      <c r="J1067" s="196"/>
      <c r="K1067" s="196"/>
      <c r="L1067" s="201"/>
      <c r="M1067" s="202"/>
      <c r="N1067" s="203"/>
      <c r="O1067" s="203"/>
      <c r="P1067" s="203"/>
      <c r="Q1067" s="203"/>
      <c r="R1067" s="203"/>
      <c r="S1067" s="203"/>
      <c r="T1067" s="204"/>
      <c r="AT1067" s="205" t="s">
        <v>161</v>
      </c>
      <c r="AU1067" s="205" t="s">
        <v>86</v>
      </c>
      <c r="AV1067" s="13" t="s">
        <v>86</v>
      </c>
      <c r="AW1067" s="13" t="s">
        <v>37</v>
      </c>
      <c r="AX1067" s="13" t="s">
        <v>76</v>
      </c>
      <c r="AY1067" s="205" t="s">
        <v>148</v>
      </c>
    </row>
    <row r="1068" spans="1:65" s="14" customFormat="1" ht="11.25">
      <c r="B1068" s="206"/>
      <c r="C1068" s="207"/>
      <c r="D1068" s="188" t="s">
        <v>161</v>
      </c>
      <c r="E1068" s="208" t="s">
        <v>31</v>
      </c>
      <c r="F1068" s="209" t="s">
        <v>163</v>
      </c>
      <c r="G1068" s="207"/>
      <c r="H1068" s="210">
        <v>46.54</v>
      </c>
      <c r="I1068" s="211"/>
      <c r="J1068" s="207"/>
      <c r="K1068" s="207"/>
      <c r="L1068" s="212"/>
      <c r="M1068" s="213"/>
      <c r="N1068" s="214"/>
      <c r="O1068" s="214"/>
      <c r="P1068" s="214"/>
      <c r="Q1068" s="214"/>
      <c r="R1068" s="214"/>
      <c r="S1068" s="214"/>
      <c r="T1068" s="215"/>
      <c r="AT1068" s="216" t="s">
        <v>161</v>
      </c>
      <c r="AU1068" s="216" t="s">
        <v>86</v>
      </c>
      <c r="AV1068" s="14" t="s">
        <v>155</v>
      </c>
      <c r="AW1068" s="14" t="s">
        <v>37</v>
      </c>
      <c r="AX1068" s="14" t="s">
        <v>84</v>
      </c>
      <c r="AY1068" s="216" t="s">
        <v>148</v>
      </c>
    </row>
    <row r="1069" spans="1:65" s="2" customFormat="1" ht="16.5" customHeight="1">
      <c r="A1069" s="36"/>
      <c r="B1069" s="37"/>
      <c r="C1069" s="227" t="s">
        <v>1223</v>
      </c>
      <c r="D1069" s="227" t="s">
        <v>217</v>
      </c>
      <c r="E1069" s="228" t="s">
        <v>1110</v>
      </c>
      <c r="F1069" s="229" t="s">
        <v>1111</v>
      </c>
      <c r="G1069" s="230" t="s">
        <v>153</v>
      </c>
      <c r="H1069" s="231">
        <v>27.923999999999999</v>
      </c>
      <c r="I1069" s="232"/>
      <c r="J1069" s="233">
        <f>ROUND(I1069*H1069,2)</f>
        <v>0</v>
      </c>
      <c r="K1069" s="229" t="s">
        <v>154</v>
      </c>
      <c r="L1069" s="234"/>
      <c r="M1069" s="235" t="s">
        <v>31</v>
      </c>
      <c r="N1069" s="236" t="s">
        <v>47</v>
      </c>
      <c r="O1069" s="66"/>
      <c r="P1069" s="184">
        <f>O1069*H1069</f>
        <v>0</v>
      </c>
      <c r="Q1069" s="184">
        <v>2.3999999999999998E-3</v>
      </c>
      <c r="R1069" s="184">
        <f>Q1069*H1069</f>
        <v>6.7017599999999997E-2</v>
      </c>
      <c r="S1069" s="184">
        <v>0</v>
      </c>
      <c r="T1069" s="185">
        <f>S1069*H1069</f>
        <v>0</v>
      </c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R1069" s="186" t="s">
        <v>366</v>
      </c>
      <c r="AT1069" s="186" t="s">
        <v>217</v>
      </c>
      <c r="AU1069" s="186" t="s">
        <v>86</v>
      </c>
      <c r="AY1069" s="19" t="s">
        <v>148</v>
      </c>
      <c r="BE1069" s="187">
        <f>IF(N1069="základní",J1069,0)</f>
        <v>0</v>
      </c>
      <c r="BF1069" s="187">
        <f>IF(N1069="snížená",J1069,0)</f>
        <v>0</v>
      </c>
      <c r="BG1069" s="187">
        <f>IF(N1069="zákl. přenesená",J1069,0)</f>
        <v>0</v>
      </c>
      <c r="BH1069" s="187">
        <f>IF(N1069="sníž. přenesená",J1069,0)</f>
        <v>0</v>
      </c>
      <c r="BI1069" s="187">
        <f>IF(N1069="nulová",J1069,0)</f>
        <v>0</v>
      </c>
      <c r="BJ1069" s="19" t="s">
        <v>84</v>
      </c>
      <c r="BK1069" s="187">
        <f>ROUND(I1069*H1069,2)</f>
        <v>0</v>
      </c>
      <c r="BL1069" s="19" t="s">
        <v>257</v>
      </c>
      <c r="BM1069" s="186" t="s">
        <v>1224</v>
      </c>
    </row>
    <row r="1070" spans="1:65" s="2" customFormat="1" ht="11.25">
      <c r="A1070" s="36"/>
      <c r="B1070" s="37"/>
      <c r="C1070" s="38"/>
      <c r="D1070" s="188" t="s">
        <v>157</v>
      </c>
      <c r="E1070" s="38"/>
      <c r="F1070" s="189" t="s">
        <v>1111</v>
      </c>
      <c r="G1070" s="38"/>
      <c r="H1070" s="38"/>
      <c r="I1070" s="190"/>
      <c r="J1070" s="38"/>
      <c r="K1070" s="38"/>
      <c r="L1070" s="41"/>
      <c r="M1070" s="191"/>
      <c r="N1070" s="192"/>
      <c r="O1070" s="66"/>
      <c r="P1070" s="66"/>
      <c r="Q1070" s="66"/>
      <c r="R1070" s="66"/>
      <c r="S1070" s="66"/>
      <c r="T1070" s="67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T1070" s="19" t="s">
        <v>157</v>
      </c>
      <c r="AU1070" s="19" t="s">
        <v>86</v>
      </c>
    </row>
    <row r="1071" spans="1:65" s="13" customFormat="1" ht="11.25">
      <c r="B1071" s="195"/>
      <c r="C1071" s="196"/>
      <c r="D1071" s="188" t="s">
        <v>161</v>
      </c>
      <c r="E1071" s="196"/>
      <c r="F1071" s="198" t="s">
        <v>1225</v>
      </c>
      <c r="G1071" s="196"/>
      <c r="H1071" s="199">
        <v>27.923999999999999</v>
      </c>
      <c r="I1071" s="200"/>
      <c r="J1071" s="196"/>
      <c r="K1071" s="196"/>
      <c r="L1071" s="201"/>
      <c r="M1071" s="202"/>
      <c r="N1071" s="203"/>
      <c r="O1071" s="203"/>
      <c r="P1071" s="203"/>
      <c r="Q1071" s="203"/>
      <c r="R1071" s="203"/>
      <c r="S1071" s="203"/>
      <c r="T1071" s="204"/>
      <c r="AT1071" s="205" t="s">
        <v>161</v>
      </c>
      <c r="AU1071" s="205" t="s">
        <v>86</v>
      </c>
      <c r="AV1071" s="13" t="s">
        <v>86</v>
      </c>
      <c r="AW1071" s="13" t="s">
        <v>4</v>
      </c>
      <c r="AX1071" s="13" t="s">
        <v>84</v>
      </c>
      <c r="AY1071" s="205" t="s">
        <v>148</v>
      </c>
    </row>
    <row r="1072" spans="1:65" s="2" customFormat="1" ht="16.5" customHeight="1">
      <c r="A1072" s="36"/>
      <c r="B1072" s="37"/>
      <c r="C1072" s="175" t="s">
        <v>1226</v>
      </c>
      <c r="D1072" s="175" t="s">
        <v>150</v>
      </c>
      <c r="E1072" s="176" t="s">
        <v>1227</v>
      </c>
      <c r="F1072" s="177" t="s">
        <v>1228</v>
      </c>
      <c r="G1072" s="178" t="s">
        <v>198</v>
      </c>
      <c r="H1072" s="179">
        <v>1.8879999999999999</v>
      </c>
      <c r="I1072" s="180"/>
      <c r="J1072" s="181">
        <f>ROUND(I1072*H1072,2)</f>
        <v>0</v>
      </c>
      <c r="K1072" s="177" t="s">
        <v>154</v>
      </c>
      <c r="L1072" s="41"/>
      <c r="M1072" s="182" t="s">
        <v>31</v>
      </c>
      <c r="N1072" s="183" t="s">
        <v>47</v>
      </c>
      <c r="O1072" s="66"/>
      <c r="P1072" s="184">
        <f>O1072*H1072</f>
        <v>0</v>
      </c>
      <c r="Q1072" s="184">
        <v>0</v>
      </c>
      <c r="R1072" s="184">
        <f>Q1072*H1072</f>
        <v>0</v>
      </c>
      <c r="S1072" s="184">
        <v>0</v>
      </c>
      <c r="T1072" s="185">
        <f>S1072*H1072</f>
        <v>0</v>
      </c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R1072" s="186" t="s">
        <v>257</v>
      </c>
      <c r="AT1072" s="186" t="s">
        <v>150</v>
      </c>
      <c r="AU1072" s="186" t="s">
        <v>86</v>
      </c>
      <c r="AY1072" s="19" t="s">
        <v>148</v>
      </c>
      <c r="BE1072" s="187">
        <f>IF(N1072="základní",J1072,0)</f>
        <v>0</v>
      </c>
      <c r="BF1072" s="187">
        <f>IF(N1072="snížená",J1072,0)</f>
        <v>0</v>
      </c>
      <c r="BG1072" s="187">
        <f>IF(N1072="zákl. přenesená",J1072,0)</f>
        <v>0</v>
      </c>
      <c r="BH1072" s="187">
        <f>IF(N1072="sníž. přenesená",J1072,0)</f>
        <v>0</v>
      </c>
      <c r="BI1072" s="187">
        <f>IF(N1072="nulová",J1072,0)</f>
        <v>0</v>
      </c>
      <c r="BJ1072" s="19" t="s">
        <v>84</v>
      </c>
      <c r="BK1072" s="187">
        <f>ROUND(I1072*H1072,2)</f>
        <v>0</v>
      </c>
      <c r="BL1072" s="19" t="s">
        <v>257</v>
      </c>
      <c r="BM1072" s="186" t="s">
        <v>1229</v>
      </c>
    </row>
    <row r="1073" spans="1:65" s="2" customFormat="1" ht="19.5">
      <c r="A1073" s="36"/>
      <c r="B1073" s="37"/>
      <c r="C1073" s="38"/>
      <c r="D1073" s="188" t="s">
        <v>157</v>
      </c>
      <c r="E1073" s="38"/>
      <c r="F1073" s="189" t="s">
        <v>1230</v>
      </c>
      <c r="G1073" s="38"/>
      <c r="H1073" s="38"/>
      <c r="I1073" s="190"/>
      <c r="J1073" s="38"/>
      <c r="K1073" s="38"/>
      <c r="L1073" s="41"/>
      <c r="M1073" s="191"/>
      <c r="N1073" s="192"/>
      <c r="O1073" s="66"/>
      <c r="P1073" s="66"/>
      <c r="Q1073" s="66"/>
      <c r="R1073" s="66"/>
      <c r="S1073" s="66"/>
      <c r="T1073" s="67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T1073" s="19" t="s">
        <v>157</v>
      </c>
      <c r="AU1073" s="19" t="s">
        <v>86</v>
      </c>
    </row>
    <row r="1074" spans="1:65" s="2" customFormat="1" ht="11.25">
      <c r="A1074" s="36"/>
      <c r="B1074" s="37"/>
      <c r="C1074" s="38"/>
      <c r="D1074" s="193" t="s">
        <v>159</v>
      </c>
      <c r="E1074" s="38"/>
      <c r="F1074" s="194" t="s">
        <v>1231</v>
      </c>
      <c r="G1074" s="38"/>
      <c r="H1074" s="38"/>
      <c r="I1074" s="190"/>
      <c r="J1074" s="38"/>
      <c r="K1074" s="38"/>
      <c r="L1074" s="41"/>
      <c r="M1074" s="191"/>
      <c r="N1074" s="192"/>
      <c r="O1074" s="66"/>
      <c r="P1074" s="66"/>
      <c r="Q1074" s="66"/>
      <c r="R1074" s="66"/>
      <c r="S1074" s="66"/>
      <c r="T1074" s="67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T1074" s="19" t="s">
        <v>159</v>
      </c>
      <c r="AU1074" s="19" t="s">
        <v>86</v>
      </c>
    </row>
    <row r="1075" spans="1:65" s="2" customFormat="1" ht="21.75" customHeight="1">
      <c r="A1075" s="36"/>
      <c r="B1075" s="37"/>
      <c r="C1075" s="175" t="s">
        <v>1232</v>
      </c>
      <c r="D1075" s="175" t="s">
        <v>150</v>
      </c>
      <c r="E1075" s="176" t="s">
        <v>1233</v>
      </c>
      <c r="F1075" s="177" t="s">
        <v>1234</v>
      </c>
      <c r="G1075" s="178" t="s">
        <v>198</v>
      </c>
      <c r="H1075" s="179">
        <v>1.8879999999999999</v>
      </c>
      <c r="I1075" s="180"/>
      <c r="J1075" s="181">
        <f>ROUND(I1075*H1075,2)</f>
        <v>0</v>
      </c>
      <c r="K1075" s="177" t="s">
        <v>154</v>
      </c>
      <c r="L1075" s="41"/>
      <c r="M1075" s="182" t="s">
        <v>31</v>
      </c>
      <c r="N1075" s="183" t="s">
        <v>47</v>
      </c>
      <c r="O1075" s="66"/>
      <c r="P1075" s="184">
        <f>O1075*H1075</f>
        <v>0</v>
      </c>
      <c r="Q1075" s="184">
        <v>0</v>
      </c>
      <c r="R1075" s="184">
        <f>Q1075*H1075</f>
        <v>0</v>
      </c>
      <c r="S1075" s="184">
        <v>0</v>
      </c>
      <c r="T1075" s="185">
        <f>S1075*H1075</f>
        <v>0</v>
      </c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R1075" s="186" t="s">
        <v>257</v>
      </c>
      <c r="AT1075" s="186" t="s">
        <v>150</v>
      </c>
      <c r="AU1075" s="186" t="s">
        <v>86</v>
      </c>
      <c r="AY1075" s="19" t="s">
        <v>148</v>
      </c>
      <c r="BE1075" s="187">
        <f>IF(N1075="základní",J1075,0)</f>
        <v>0</v>
      </c>
      <c r="BF1075" s="187">
        <f>IF(N1075="snížená",J1075,0)</f>
        <v>0</v>
      </c>
      <c r="BG1075" s="187">
        <f>IF(N1075="zákl. přenesená",J1075,0)</f>
        <v>0</v>
      </c>
      <c r="BH1075" s="187">
        <f>IF(N1075="sníž. přenesená",J1075,0)</f>
        <v>0</v>
      </c>
      <c r="BI1075" s="187">
        <f>IF(N1075="nulová",J1075,0)</f>
        <v>0</v>
      </c>
      <c r="BJ1075" s="19" t="s">
        <v>84</v>
      </c>
      <c r="BK1075" s="187">
        <f>ROUND(I1075*H1075,2)</f>
        <v>0</v>
      </c>
      <c r="BL1075" s="19" t="s">
        <v>257</v>
      </c>
      <c r="BM1075" s="186" t="s">
        <v>1235</v>
      </c>
    </row>
    <row r="1076" spans="1:65" s="2" customFormat="1" ht="19.5">
      <c r="A1076" s="36"/>
      <c r="B1076" s="37"/>
      <c r="C1076" s="38"/>
      <c r="D1076" s="188" t="s">
        <v>157</v>
      </c>
      <c r="E1076" s="38"/>
      <c r="F1076" s="189" t="s">
        <v>1236</v>
      </c>
      <c r="G1076" s="38"/>
      <c r="H1076" s="38"/>
      <c r="I1076" s="190"/>
      <c r="J1076" s="38"/>
      <c r="K1076" s="38"/>
      <c r="L1076" s="41"/>
      <c r="M1076" s="191"/>
      <c r="N1076" s="192"/>
      <c r="O1076" s="66"/>
      <c r="P1076" s="66"/>
      <c r="Q1076" s="66"/>
      <c r="R1076" s="66"/>
      <c r="S1076" s="66"/>
      <c r="T1076" s="67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T1076" s="19" t="s">
        <v>157</v>
      </c>
      <c r="AU1076" s="19" t="s">
        <v>86</v>
      </c>
    </row>
    <row r="1077" spans="1:65" s="2" customFormat="1" ht="11.25">
      <c r="A1077" s="36"/>
      <c r="B1077" s="37"/>
      <c r="C1077" s="38"/>
      <c r="D1077" s="193" t="s">
        <v>159</v>
      </c>
      <c r="E1077" s="38"/>
      <c r="F1077" s="194" t="s">
        <v>1237</v>
      </c>
      <c r="G1077" s="38"/>
      <c r="H1077" s="38"/>
      <c r="I1077" s="190"/>
      <c r="J1077" s="38"/>
      <c r="K1077" s="38"/>
      <c r="L1077" s="41"/>
      <c r="M1077" s="191"/>
      <c r="N1077" s="192"/>
      <c r="O1077" s="66"/>
      <c r="P1077" s="66"/>
      <c r="Q1077" s="66"/>
      <c r="R1077" s="66"/>
      <c r="S1077" s="66"/>
      <c r="T1077" s="67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T1077" s="19" t="s">
        <v>159</v>
      </c>
      <c r="AU1077" s="19" t="s">
        <v>86</v>
      </c>
    </row>
    <row r="1078" spans="1:65" s="12" customFormat="1" ht="22.9" customHeight="1">
      <c r="B1078" s="159"/>
      <c r="C1078" s="160"/>
      <c r="D1078" s="161" t="s">
        <v>75</v>
      </c>
      <c r="E1078" s="173" t="s">
        <v>1238</v>
      </c>
      <c r="F1078" s="173" t="s">
        <v>1239</v>
      </c>
      <c r="G1078" s="160"/>
      <c r="H1078" s="160"/>
      <c r="I1078" s="163"/>
      <c r="J1078" s="174">
        <f>BK1078</f>
        <v>0</v>
      </c>
      <c r="K1078" s="160"/>
      <c r="L1078" s="165"/>
      <c r="M1078" s="166"/>
      <c r="N1078" s="167"/>
      <c r="O1078" s="167"/>
      <c r="P1078" s="168">
        <f>SUM(P1079:P1119)</f>
        <v>0</v>
      </c>
      <c r="Q1078" s="167"/>
      <c r="R1078" s="168">
        <f>SUM(R1079:R1119)</f>
        <v>2.7086188499999997</v>
      </c>
      <c r="S1078" s="167"/>
      <c r="T1078" s="169">
        <f>SUM(T1079:T1119)</f>
        <v>0</v>
      </c>
      <c r="AR1078" s="170" t="s">
        <v>86</v>
      </c>
      <c r="AT1078" s="171" t="s">
        <v>75</v>
      </c>
      <c r="AU1078" s="171" t="s">
        <v>84</v>
      </c>
      <c r="AY1078" s="170" t="s">
        <v>148</v>
      </c>
      <c r="BK1078" s="172">
        <f>SUM(BK1079:BK1119)</f>
        <v>0</v>
      </c>
    </row>
    <row r="1079" spans="1:65" s="2" customFormat="1" ht="16.5" customHeight="1">
      <c r="A1079" s="36"/>
      <c r="B1079" s="37"/>
      <c r="C1079" s="175" t="s">
        <v>1240</v>
      </c>
      <c r="D1079" s="175" t="s">
        <v>150</v>
      </c>
      <c r="E1079" s="176" t="s">
        <v>1241</v>
      </c>
      <c r="F1079" s="177" t="s">
        <v>1242</v>
      </c>
      <c r="G1079" s="178" t="s">
        <v>153</v>
      </c>
      <c r="H1079" s="179">
        <v>111.09</v>
      </c>
      <c r="I1079" s="180"/>
      <c r="J1079" s="181">
        <f>ROUND(I1079*H1079,2)</f>
        <v>0</v>
      </c>
      <c r="K1079" s="177" t="s">
        <v>154</v>
      </c>
      <c r="L1079" s="41"/>
      <c r="M1079" s="182" t="s">
        <v>31</v>
      </c>
      <c r="N1079" s="183" t="s">
        <v>47</v>
      </c>
      <c r="O1079" s="66"/>
      <c r="P1079" s="184">
        <f>O1079*H1079</f>
        <v>0</v>
      </c>
      <c r="Q1079" s="184">
        <v>0</v>
      </c>
      <c r="R1079" s="184">
        <f>Q1079*H1079</f>
        <v>0</v>
      </c>
      <c r="S1079" s="184">
        <v>0</v>
      </c>
      <c r="T1079" s="185">
        <f>S1079*H1079</f>
        <v>0</v>
      </c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R1079" s="186" t="s">
        <v>257</v>
      </c>
      <c r="AT1079" s="186" t="s">
        <v>150</v>
      </c>
      <c r="AU1079" s="186" t="s">
        <v>86</v>
      </c>
      <c r="AY1079" s="19" t="s">
        <v>148</v>
      </c>
      <c r="BE1079" s="187">
        <f>IF(N1079="základní",J1079,0)</f>
        <v>0</v>
      </c>
      <c r="BF1079" s="187">
        <f>IF(N1079="snížená",J1079,0)</f>
        <v>0</v>
      </c>
      <c r="BG1079" s="187">
        <f>IF(N1079="zákl. přenesená",J1079,0)</f>
        <v>0</v>
      </c>
      <c r="BH1079" s="187">
        <f>IF(N1079="sníž. přenesená",J1079,0)</f>
        <v>0</v>
      </c>
      <c r="BI1079" s="187">
        <f>IF(N1079="nulová",J1079,0)</f>
        <v>0</v>
      </c>
      <c r="BJ1079" s="19" t="s">
        <v>84</v>
      </c>
      <c r="BK1079" s="187">
        <f>ROUND(I1079*H1079,2)</f>
        <v>0</v>
      </c>
      <c r="BL1079" s="19" t="s">
        <v>257</v>
      </c>
      <c r="BM1079" s="186" t="s">
        <v>1243</v>
      </c>
    </row>
    <row r="1080" spans="1:65" s="2" customFormat="1" ht="11.25">
      <c r="A1080" s="36"/>
      <c r="B1080" s="37"/>
      <c r="C1080" s="38"/>
      <c r="D1080" s="188" t="s">
        <v>157</v>
      </c>
      <c r="E1080" s="38"/>
      <c r="F1080" s="189" t="s">
        <v>1244</v>
      </c>
      <c r="G1080" s="38"/>
      <c r="H1080" s="38"/>
      <c r="I1080" s="190"/>
      <c r="J1080" s="38"/>
      <c r="K1080" s="38"/>
      <c r="L1080" s="41"/>
      <c r="M1080" s="191"/>
      <c r="N1080" s="192"/>
      <c r="O1080" s="66"/>
      <c r="P1080" s="66"/>
      <c r="Q1080" s="66"/>
      <c r="R1080" s="66"/>
      <c r="S1080" s="66"/>
      <c r="T1080" s="67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T1080" s="19" t="s">
        <v>157</v>
      </c>
      <c r="AU1080" s="19" t="s">
        <v>86</v>
      </c>
    </row>
    <row r="1081" spans="1:65" s="2" customFormat="1" ht="11.25">
      <c r="A1081" s="36"/>
      <c r="B1081" s="37"/>
      <c r="C1081" s="38"/>
      <c r="D1081" s="193" t="s">
        <v>159</v>
      </c>
      <c r="E1081" s="38"/>
      <c r="F1081" s="194" t="s">
        <v>1245</v>
      </c>
      <c r="G1081" s="38"/>
      <c r="H1081" s="38"/>
      <c r="I1081" s="190"/>
      <c r="J1081" s="38"/>
      <c r="K1081" s="38"/>
      <c r="L1081" s="41"/>
      <c r="M1081" s="191"/>
      <c r="N1081" s="192"/>
      <c r="O1081" s="66"/>
      <c r="P1081" s="66"/>
      <c r="Q1081" s="66"/>
      <c r="R1081" s="66"/>
      <c r="S1081" s="66"/>
      <c r="T1081" s="67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T1081" s="19" t="s">
        <v>159</v>
      </c>
      <c r="AU1081" s="19" t="s">
        <v>86</v>
      </c>
    </row>
    <row r="1082" spans="1:65" s="15" customFormat="1" ht="11.25">
      <c r="B1082" s="217"/>
      <c r="C1082" s="218"/>
      <c r="D1082" s="188" t="s">
        <v>161</v>
      </c>
      <c r="E1082" s="219" t="s">
        <v>31</v>
      </c>
      <c r="F1082" s="220" t="s">
        <v>756</v>
      </c>
      <c r="G1082" s="218"/>
      <c r="H1082" s="219" t="s">
        <v>31</v>
      </c>
      <c r="I1082" s="221"/>
      <c r="J1082" s="218"/>
      <c r="K1082" s="218"/>
      <c r="L1082" s="222"/>
      <c r="M1082" s="223"/>
      <c r="N1082" s="224"/>
      <c r="O1082" s="224"/>
      <c r="P1082" s="224"/>
      <c r="Q1082" s="224"/>
      <c r="R1082" s="224"/>
      <c r="S1082" s="224"/>
      <c r="T1082" s="225"/>
      <c r="AT1082" s="226" t="s">
        <v>161</v>
      </c>
      <c r="AU1082" s="226" t="s">
        <v>86</v>
      </c>
      <c r="AV1082" s="15" t="s">
        <v>84</v>
      </c>
      <c r="AW1082" s="15" t="s">
        <v>37</v>
      </c>
      <c r="AX1082" s="15" t="s">
        <v>76</v>
      </c>
      <c r="AY1082" s="226" t="s">
        <v>148</v>
      </c>
    </row>
    <row r="1083" spans="1:65" s="13" customFormat="1" ht="11.25">
      <c r="B1083" s="195"/>
      <c r="C1083" s="196"/>
      <c r="D1083" s="188" t="s">
        <v>161</v>
      </c>
      <c r="E1083" s="197" t="s">
        <v>31</v>
      </c>
      <c r="F1083" s="198" t="s">
        <v>799</v>
      </c>
      <c r="G1083" s="196"/>
      <c r="H1083" s="199">
        <v>75.36</v>
      </c>
      <c r="I1083" s="200"/>
      <c r="J1083" s="196"/>
      <c r="K1083" s="196"/>
      <c r="L1083" s="201"/>
      <c r="M1083" s="202"/>
      <c r="N1083" s="203"/>
      <c r="O1083" s="203"/>
      <c r="P1083" s="203"/>
      <c r="Q1083" s="203"/>
      <c r="R1083" s="203"/>
      <c r="S1083" s="203"/>
      <c r="T1083" s="204"/>
      <c r="AT1083" s="205" t="s">
        <v>161</v>
      </c>
      <c r="AU1083" s="205" t="s">
        <v>86</v>
      </c>
      <c r="AV1083" s="13" t="s">
        <v>86</v>
      </c>
      <c r="AW1083" s="13" t="s">
        <v>37</v>
      </c>
      <c r="AX1083" s="13" t="s">
        <v>76</v>
      </c>
      <c r="AY1083" s="205" t="s">
        <v>148</v>
      </c>
    </row>
    <row r="1084" spans="1:65" s="15" customFormat="1" ht="11.25">
      <c r="B1084" s="217"/>
      <c r="C1084" s="218"/>
      <c r="D1084" s="188" t="s">
        <v>161</v>
      </c>
      <c r="E1084" s="219" t="s">
        <v>31</v>
      </c>
      <c r="F1084" s="220" t="s">
        <v>758</v>
      </c>
      <c r="G1084" s="218"/>
      <c r="H1084" s="219" t="s">
        <v>31</v>
      </c>
      <c r="I1084" s="221"/>
      <c r="J1084" s="218"/>
      <c r="K1084" s="218"/>
      <c r="L1084" s="222"/>
      <c r="M1084" s="223"/>
      <c r="N1084" s="224"/>
      <c r="O1084" s="224"/>
      <c r="P1084" s="224"/>
      <c r="Q1084" s="224"/>
      <c r="R1084" s="224"/>
      <c r="S1084" s="224"/>
      <c r="T1084" s="225"/>
      <c r="AT1084" s="226" t="s">
        <v>161</v>
      </c>
      <c r="AU1084" s="226" t="s">
        <v>86</v>
      </c>
      <c r="AV1084" s="15" t="s">
        <v>84</v>
      </c>
      <c r="AW1084" s="15" t="s">
        <v>37</v>
      </c>
      <c r="AX1084" s="15" t="s">
        <v>76</v>
      </c>
      <c r="AY1084" s="226" t="s">
        <v>148</v>
      </c>
    </row>
    <row r="1085" spans="1:65" s="13" customFormat="1" ht="11.25">
      <c r="B1085" s="195"/>
      <c r="C1085" s="196"/>
      <c r="D1085" s="188" t="s">
        <v>161</v>
      </c>
      <c r="E1085" s="197" t="s">
        <v>31</v>
      </c>
      <c r="F1085" s="198" t="s">
        <v>800</v>
      </c>
      <c r="G1085" s="196"/>
      <c r="H1085" s="199">
        <v>14.68</v>
      </c>
      <c r="I1085" s="200"/>
      <c r="J1085" s="196"/>
      <c r="K1085" s="196"/>
      <c r="L1085" s="201"/>
      <c r="M1085" s="202"/>
      <c r="N1085" s="203"/>
      <c r="O1085" s="203"/>
      <c r="P1085" s="203"/>
      <c r="Q1085" s="203"/>
      <c r="R1085" s="203"/>
      <c r="S1085" s="203"/>
      <c r="T1085" s="204"/>
      <c r="AT1085" s="205" t="s">
        <v>161</v>
      </c>
      <c r="AU1085" s="205" t="s">
        <v>86</v>
      </c>
      <c r="AV1085" s="13" t="s">
        <v>86</v>
      </c>
      <c r="AW1085" s="13" t="s">
        <v>37</v>
      </c>
      <c r="AX1085" s="13" t="s">
        <v>76</v>
      </c>
      <c r="AY1085" s="205" t="s">
        <v>148</v>
      </c>
    </row>
    <row r="1086" spans="1:65" s="15" customFormat="1" ht="11.25">
      <c r="B1086" s="217"/>
      <c r="C1086" s="218"/>
      <c r="D1086" s="188" t="s">
        <v>161</v>
      </c>
      <c r="E1086" s="219" t="s">
        <v>31</v>
      </c>
      <c r="F1086" s="220" t="s">
        <v>760</v>
      </c>
      <c r="G1086" s="218"/>
      <c r="H1086" s="219" t="s">
        <v>31</v>
      </c>
      <c r="I1086" s="221"/>
      <c r="J1086" s="218"/>
      <c r="K1086" s="218"/>
      <c r="L1086" s="222"/>
      <c r="M1086" s="223"/>
      <c r="N1086" s="224"/>
      <c r="O1086" s="224"/>
      <c r="P1086" s="224"/>
      <c r="Q1086" s="224"/>
      <c r="R1086" s="224"/>
      <c r="S1086" s="224"/>
      <c r="T1086" s="225"/>
      <c r="AT1086" s="226" t="s">
        <v>161</v>
      </c>
      <c r="AU1086" s="226" t="s">
        <v>86</v>
      </c>
      <c r="AV1086" s="15" t="s">
        <v>84</v>
      </c>
      <c r="AW1086" s="15" t="s">
        <v>37</v>
      </c>
      <c r="AX1086" s="15" t="s">
        <v>76</v>
      </c>
      <c r="AY1086" s="226" t="s">
        <v>148</v>
      </c>
    </row>
    <row r="1087" spans="1:65" s="13" customFormat="1" ht="11.25">
      <c r="B1087" s="195"/>
      <c r="C1087" s="196"/>
      <c r="D1087" s="188" t="s">
        <v>161</v>
      </c>
      <c r="E1087" s="197" t="s">
        <v>31</v>
      </c>
      <c r="F1087" s="198" t="s">
        <v>801</v>
      </c>
      <c r="G1087" s="196"/>
      <c r="H1087" s="199">
        <v>6.37</v>
      </c>
      <c r="I1087" s="200"/>
      <c r="J1087" s="196"/>
      <c r="K1087" s="196"/>
      <c r="L1087" s="201"/>
      <c r="M1087" s="202"/>
      <c r="N1087" s="203"/>
      <c r="O1087" s="203"/>
      <c r="P1087" s="203"/>
      <c r="Q1087" s="203"/>
      <c r="R1087" s="203"/>
      <c r="S1087" s="203"/>
      <c r="T1087" s="204"/>
      <c r="AT1087" s="205" t="s">
        <v>161</v>
      </c>
      <c r="AU1087" s="205" t="s">
        <v>86</v>
      </c>
      <c r="AV1087" s="13" t="s">
        <v>86</v>
      </c>
      <c r="AW1087" s="13" t="s">
        <v>37</v>
      </c>
      <c r="AX1087" s="13" t="s">
        <v>76</v>
      </c>
      <c r="AY1087" s="205" t="s">
        <v>148</v>
      </c>
    </row>
    <row r="1088" spans="1:65" s="15" customFormat="1" ht="11.25">
      <c r="B1088" s="217"/>
      <c r="C1088" s="218"/>
      <c r="D1088" s="188" t="s">
        <v>161</v>
      </c>
      <c r="E1088" s="219" t="s">
        <v>31</v>
      </c>
      <c r="F1088" s="220" t="s">
        <v>762</v>
      </c>
      <c r="G1088" s="218"/>
      <c r="H1088" s="219" t="s">
        <v>31</v>
      </c>
      <c r="I1088" s="221"/>
      <c r="J1088" s="218"/>
      <c r="K1088" s="218"/>
      <c r="L1088" s="222"/>
      <c r="M1088" s="223"/>
      <c r="N1088" s="224"/>
      <c r="O1088" s="224"/>
      <c r="P1088" s="224"/>
      <c r="Q1088" s="224"/>
      <c r="R1088" s="224"/>
      <c r="S1088" s="224"/>
      <c r="T1088" s="225"/>
      <c r="AT1088" s="226" t="s">
        <v>161</v>
      </c>
      <c r="AU1088" s="226" t="s">
        <v>86</v>
      </c>
      <c r="AV1088" s="15" t="s">
        <v>84</v>
      </c>
      <c r="AW1088" s="15" t="s">
        <v>37</v>
      </c>
      <c r="AX1088" s="15" t="s">
        <v>76</v>
      </c>
      <c r="AY1088" s="226" t="s">
        <v>148</v>
      </c>
    </row>
    <row r="1089" spans="1:65" s="13" customFormat="1" ht="11.25">
      <c r="B1089" s="195"/>
      <c r="C1089" s="196"/>
      <c r="D1089" s="188" t="s">
        <v>161</v>
      </c>
      <c r="E1089" s="197" t="s">
        <v>31</v>
      </c>
      <c r="F1089" s="198" t="s">
        <v>800</v>
      </c>
      <c r="G1089" s="196"/>
      <c r="H1089" s="199">
        <v>14.68</v>
      </c>
      <c r="I1089" s="200"/>
      <c r="J1089" s="196"/>
      <c r="K1089" s="196"/>
      <c r="L1089" s="201"/>
      <c r="M1089" s="202"/>
      <c r="N1089" s="203"/>
      <c r="O1089" s="203"/>
      <c r="P1089" s="203"/>
      <c r="Q1089" s="203"/>
      <c r="R1089" s="203"/>
      <c r="S1089" s="203"/>
      <c r="T1089" s="204"/>
      <c r="AT1089" s="205" t="s">
        <v>161</v>
      </c>
      <c r="AU1089" s="205" t="s">
        <v>86</v>
      </c>
      <c r="AV1089" s="13" t="s">
        <v>86</v>
      </c>
      <c r="AW1089" s="13" t="s">
        <v>37</v>
      </c>
      <c r="AX1089" s="13" t="s">
        <v>76</v>
      </c>
      <c r="AY1089" s="205" t="s">
        <v>148</v>
      </c>
    </row>
    <row r="1090" spans="1:65" s="14" customFormat="1" ht="11.25">
      <c r="B1090" s="206"/>
      <c r="C1090" s="207"/>
      <c r="D1090" s="188" t="s">
        <v>161</v>
      </c>
      <c r="E1090" s="208" t="s">
        <v>31</v>
      </c>
      <c r="F1090" s="209" t="s">
        <v>163</v>
      </c>
      <c r="G1090" s="207"/>
      <c r="H1090" s="210">
        <v>111.09</v>
      </c>
      <c r="I1090" s="211"/>
      <c r="J1090" s="207"/>
      <c r="K1090" s="207"/>
      <c r="L1090" s="212"/>
      <c r="M1090" s="213"/>
      <c r="N1090" s="214"/>
      <c r="O1090" s="214"/>
      <c r="P1090" s="214"/>
      <c r="Q1090" s="214"/>
      <c r="R1090" s="214"/>
      <c r="S1090" s="214"/>
      <c r="T1090" s="215"/>
      <c r="AT1090" s="216" t="s">
        <v>161</v>
      </c>
      <c r="AU1090" s="216" t="s">
        <v>86</v>
      </c>
      <c r="AV1090" s="14" t="s">
        <v>155</v>
      </c>
      <c r="AW1090" s="14" t="s">
        <v>37</v>
      </c>
      <c r="AX1090" s="14" t="s">
        <v>84</v>
      </c>
      <c r="AY1090" s="216" t="s">
        <v>148</v>
      </c>
    </row>
    <row r="1091" spans="1:65" s="2" customFormat="1" ht="16.5" customHeight="1">
      <c r="A1091" s="36"/>
      <c r="B1091" s="37"/>
      <c r="C1091" s="227" t="s">
        <v>1246</v>
      </c>
      <c r="D1091" s="227" t="s">
        <v>217</v>
      </c>
      <c r="E1091" s="228" t="s">
        <v>1247</v>
      </c>
      <c r="F1091" s="229" t="s">
        <v>1248</v>
      </c>
      <c r="G1091" s="230" t="s">
        <v>153</v>
      </c>
      <c r="H1091" s="231">
        <v>233.28899999999999</v>
      </c>
      <c r="I1091" s="232"/>
      <c r="J1091" s="233">
        <f>ROUND(I1091*H1091,2)</f>
        <v>0</v>
      </c>
      <c r="K1091" s="229" t="s">
        <v>154</v>
      </c>
      <c r="L1091" s="234"/>
      <c r="M1091" s="235" t="s">
        <v>31</v>
      </c>
      <c r="N1091" s="236" t="s">
        <v>47</v>
      </c>
      <c r="O1091" s="66"/>
      <c r="P1091" s="184">
        <f>O1091*H1091</f>
        <v>0</v>
      </c>
      <c r="Q1091" s="184">
        <v>3.2000000000000002E-3</v>
      </c>
      <c r="R1091" s="184">
        <f>Q1091*H1091</f>
        <v>0.74652479999999999</v>
      </c>
      <c r="S1091" s="184">
        <v>0</v>
      </c>
      <c r="T1091" s="185">
        <f>S1091*H1091</f>
        <v>0</v>
      </c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R1091" s="186" t="s">
        <v>366</v>
      </c>
      <c r="AT1091" s="186" t="s">
        <v>217</v>
      </c>
      <c r="AU1091" s="186" t="s">
        <v>86</v>
      </c>
      <c r="AY1091" s="19" t="s">
        <v>148</v>
      </c>
      <c r="BE1091" s="187">
        <f>IF(N1091="základní",J1091,0)</f>
        <v>0</v>
      </c>
      <c r="BF1091" s="187">
        <f>IF(N1091="snížená",J1091,0)</f>
        <v>0</v>
      </c>
      <c r="BG1091" s="187">
        <f>IF(N1091="zákl. přenesená",J1091,0)</f>
        <v>0</v>
      </c>
      <c r="BH1091" s="187">
        <f>IF(N1091="sníž. přenesená",J1091,0)</f>
        <v>0</v>
      </c>
      <c r="BI1091" s="187">
        <f>IF(N1091="nulová",J1091,0)</f>
        <v>0</v>
      </c>
      <c r="BJ1091" s="19" t="s">
        <v>84</v>
      </c>
      <c r="BK1091" s="187">
        <f>ROUND(I1091*H1091,2)</f>
        <v>0</v>
      </c>
      <c r="BL1091" s="19" t="s">
        <v>257</v>
      </c>
      <c r="BM1091" s="186" t="s">
        <v>1249</v>
      </c>
    </row>
    <row r="1092" spans="1:65" s="2" customFormat="1" ht="11.25">
      <c r="A1092" s="36"/>
      <c r="B1092" s="37"/>
      <c r="C1092" s="38"/>
      <c r="D1092" s="188" t="s">
        <v>157</v>
      </c>
      <c r="E1092" s="38"/>
      <c r="F1092" s="189" t="s">
        <v>1248</v>
      </c>
      <c r="G1092" s="38"/>
      <c r="H1092" s="38"/>
      <c r="I1092" s="190"/>
      <c r="J1092" s="38"/>
      <c r="K1092" s="38"/>
      <c r="L1092" s="41"/>
      <c r="M1092" s="191"/>
      <c r="N1092" s="192"/>
      <c r="O1092" s="66"/>
      <c r="P1092" s="66"/>
      <c r="Q1092" s="66"/>
      <c r="R1092" s="66"/>
      <c r="S1092" s="66"/>
      <c r="T1092" s="67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T1092" s="19" t="s">
        <v>157</v>
      </c>
      <c r="AU1092" s="19" t="s">
        <v>86</v>
      </c>
    </row>
    <row r="1093" spans="1:65" s="13" customFormat="1" ht="11.25">
      <c r="B1093" s="195"/>
      <c r="C1093" s="196"/>
      <c r="D1093" s="188" t="s">
        <v>161</v>
      </c>
      <c r="E1093" s="196"/>
      <c r="F1093" s="198" t="s">
        <v>1250</v>
      </c>
      <c r="G1093" s="196"/>
      <c r="H1093" s="199">
        <v>233.28899999999999</v>
      </c>
      <c r="I1093" s="200"/>
      <c r="J1093" s="196"/>
      <c r="K1093" s="196"/>
      <c r="L1093" s="201"/>
      <c r="M1093" s="202"/>
      <c r="N1093" s="203"/>
      <c r="O1093" s="203"/>
      <c r="P1093" s="203"/>
      <c r="Q1093" s="203"/>
      <c r="R1093" s="203"/>
      <c r="S1093" s="203"/>
      <c r="T1093" s="204"/>
      <c r="AT1093" s="205" t="s">
        <v>161</v>
      </c>
      <c r="AU1093" s="205" t="s">
        <v>86</v>
      </c>
      <c r="AV1093" s="13" t="s">
        <v>86</v>
      </c>
      <c r="AW1093" s="13" t="s">
        <v>4</v>
      </c>
      <c r="AX1093" s="13" t="s">
        <v>84</v>
      </c>
      <c r="AY1093" s="205" t="s">
        <v>148</v>
      </c>
    </row>
    <row r="1094" spans="1:65" s="2" customFormat="1" ht="16.5" customHeight="1">
      <c r="A1094" s="36"/>
      <c r="B1094" s="37"/>
      <c r="C1094" s="175" t="s">
        <v>1251</v>
      </c>
      <c r="D1094" s="175" t="s">
        <v>150</v>
      </c>
      <c r="E1094" s="176" t="s">
        <v>1252</v>
      </c>
      <c r="F1094" s="177" t="s">
        <v>1253</v>
      </c>
      <c r="G1094" s="178" t="s">
        <v>153</v>
      </c>
      <c r="H1094" s="179">
        <v>125.03400000000001</v>
      </c>
      <c r="I1094" s="180"/>
      <c r="J1094" s="181">
        <f>ROUND(I1094*H1094,2)</f>
        <v>0</v>
      </c>
      <c r="K1094" s="177" t="s">
        <v>154</v>
      </c>
      <c r="L1094" s="41"/>
      <c r="M1094" s="182" t="s">
        <v>31</v>
      </c>
      <c r="N1094" s="183" t="s">
        <v>47</v>
      </c>
      <c r="O1094" s="66"/>
      <c r="P1094" s="184">
        <f>O1094*H1094</f>
        <v>0</v>
      </c>
      <c r="Q1094" s="184">
        <v>0</v>
      </c>
      <c r="R1094" s="184">
        <f>Q1094*H1094</f>
        <v>0</v>
      </c>
      <c r="S1094" s="184">
        <v>0</v>
      </c>
      <c r="T1094" s="185">
        <f>S1094*H1094</f>
        <v>0</v>
      </c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R1094" s="186" t="s">
        <v>257</v>
      </c>
      <c r="AT1094" s="186" t="s">
        <v>150</v>
      </c>
      <c r="AU1094" s="186" t="s">
        <v>86</v>
      </c>
      <c r="AY1094" s="19" t="s">
        <v>148</v>
      </c>
      <c r="BE1094" s="187">
        <f>IF(N1094="základní",J1094,0)</f>
        <v>0</v>
      </c>
      <c r="BF1094" s="187">
        <f>IF(N1094="snížená",J1094,0)</f>
        <v>0</v>
      </c>
      <c r="BG1094" s="187">
        <f>IF(N1094="zákl. přenesená",J1094,0)</f>
        <v>0</v>
      </c>
      <c r="BH1094" s="187">
        <f>IF(N1094="sníž. přenesená",J1094,0)</f>
        <v>0</v>
      </c>
      <c r="BI1094" s="187">
        <f>IF(N1094="nulová",J1094,0)</f>
        <v>0</v>
      </c>
      <c r="BJ1094" s="19" t="s">
        <v>84</v>
      </c>
      <c r="BK1094" s="187">
        <f>ROUND(I1094*H1094,2)</f>
        <v>0</v>
      </c>
      <c r="BL1094" s="19" t="s">
        <v>257</v>
      </c>
      <c r="BM1094" s="186" t="s">
        <v>1254</v>
      </c>
    </row>
    <row r="1095" spans="1:65" s="2" customFormat="1" ht="11.25">
      <c r="A1095" s="36"/>
      <c r="B1095" s="37"/>
      <c r="C1095" s="38"/>
      <c r="D1095" s="188" t="s">
        <v>157</v>
      </c>
      <c r="E1095" s="38"/>
      <c r="F1095" s="189" t="s">
        <v>1255</v>
      </c>
      <c r="G1095" s="38"/>
      <c r="H1095" s="38"/>
      <c r="I1095" s="190"/>
      <c r="J1095" s="38"/>
      <c r="K1095" s="38"/>
      <c r="L1095" s="41"/>
      <c r="M1095" s="191"/>
      <c r="N1095" s="192"/>
      <c r="O1095" s="66"/>
      <c r="P1095" s="66"/>
      <c r="Q1095" s="66"/>
      <c r="R1095" s="66"/>
      <c r="S1095" s="66"/>
      <c r="T1095" s="67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T1095" s="19" t="s">
        <v>157</v>
      </c>
      <c r="AU1095" s="19" t="s">
        <v>86</v>
      </c>
    </row>
    <row r="1096" spans="1:65" s="2" customFormat="1" ht="11.25">
      <c r="A1096" s="36"/>
      <c r="B1096" s="37"/>
      <c r="C1096" s="38"/>
      <c r="D1096" s="193" t="s">
        <v>159</v>
      </c>
      <c r="E1096" s="38"/>
      <c r="F1096" s="194" t="s">
        <v>1256</v>
      </c>
      <c r="G1096" s="38"/>
      <c r="H1096" s="38"/>
      <c r="I1096" s="190"/>
      <c r="J1096" s="38"/>
      <c r="K1096" s="38"/>
      <c r="L1096" s="41"/>
      <c r="M1096" s="191"/>
      <c r="N1096" s="192"/>
      <c r="O1096" s="66"/>
      <c r="P1096" s="66"/>
      <c r="Q1096" s="66"/>
      <c r="R1096" s="66"/>
      <c r="S1096" s="66"/>
      <c r="T1096" s="67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T1096" s="19" t="s">
        <v>159</v>
      </c>
      <c r="AU1096" s="19" t="s">
        <v>86</v>
      </c>
    </row>
    <row r="1097" spans="1:65" s="13" customFormat="1" ht="11.25">
      <c r="B1097" s="195"/>
      <c r="C1097" s="196"/>
      <c r="D1097" s="188" t="s">
        <v>161</v>
      </c>
      <c r="E1097" s="197" t="s">
        <v>31</v>
      </c>
      <c r="F1097" s="198" t="s">
        <v>1257</v>
      </c>
      <c r="G1097" s="196"/>
      <c r="H1097" s="199">
        <v>125.03400000000001</v>
      </c>
      <c r="I1097" s="200"/>
      <c r="J1097" s="196"/>
      <c r="K1097" s="196"/>
      <c r="L1097" s="201"/>
      <c r="M1097" s="202"/>
      <c r="N1097" s="203"/>
      <c r="O1097" s="203"/>
      <c r="P1097" s="203"/>
      <c r="Q1097" s="203"/>
      <c r="R1097" s="203"/>
      <c r="S1097" s="203"/>
      <c r="T1097" s="204"/>
      <c r="AT1097" s="205" t="s">
        <v>161</v>
      </c>
      <c r="AU1097" s="205" t="s">
        <v>86</v>
      </c>
      <c r="AV1097" s="13" t="s">
        <v>86</v>
      </c>
      <c r="AW1097" s="13" t="s">
        <v>37</v>
      </c>
      <c r="AX1097" s="13" t="s">
        <v>76</v>
      </c>
      <c r="AY1097" s="205" t="s">
        <v>148</v>
      </c>
    </row>
    <row r="1098" spans="1:65" s="14" customFormat="1" ht="11.25">
      <c r="B1098" s="206"/>
      <c r="C1098" s="207"/>
      <c r="D1098" s="188" t="s">
        <v>161</v>
      </c>
      <c r="E1098" s="208" t="s">
        <v>31</v>
      </c>
      <c r="F1098" s="209" t="s">
        <v>163</v>
      </c>
      <c r="G1098" s="207"/>
      <c r="H1098" s="210">
        <v>125.03400000000001</v>
      </c>
      <c r="I1098" s="211"/>
      <c r="J1098" s="207"/>
      <c r="K1098" s="207"/>
      <c r="L1098" s="212"/>
      <c r="M1098" s="213"/>
      <c r="N1098" s="214"/>
      <c r="O1098" s="214"/>
      <c r="P1098" s="214"/>
      <c r="Q1098" s="214"/>
      <c r="R1098" s="214"/>
      <c r="S1098" s="214"/>
      <c r="T1098" s="215"/>
      <c r="AT1098" s="216" t="s">
        <v>161</v>
      </c>
      <c r="AU1098" s="216" t="s">
        <v>86</v>
      </c>
      <c r="AV1098" s="14" t="s">
        <v>155</v>
      </c>
      <c r="AW1098" s="14" t="s">
        <v>37</v>
      </c>
      <c r="AX1098" s="14" t="s">
        <v>84</v>
      </c>
      <c r="AY1098" s="216" t="s">
        <v>148</v>
      </c>
    </row>
    <row r="1099" spans="1:65" s="2" customFormat="1" ht="16.5" customHeight="1">
      <c r="A1099" s="36"/>
      <c r="B1099" s="37"/>
      <c r="C1099" s="227" t="s">
        <v>1258</v>
      </c>
      <c r="D1099" s="227" t="s">
        <v>217</v>
      </c>
      <c r="E1099" s="228" t="s">
        <v>1259</v>
      </c>
      <c r="F1099" s="229" t="s">
        <v>1260</v>
      </c>
      <c r="G1099" s="230" t="s">
        <v>153</v>
      </c>
      <c r="H1099" s="231">
        <v>393.85700000000003</v>
      </c>
      <c r="I1099" s="232"/>
      <c r="J1099" s="233">
        <f>ROUND(I1099*H1099,2)</f>
        <v>0</v>
      </c>
      <c r="K1099" s="229" t="s">
        <v>154</v>
      </c>
      <c r="L1099" s="234"/>
      <c r="M1099" s="235" t="s">
        <v>31</v>
      </c>
      <c r="N1099" s="236" t="s">
        <v>47</v>
      </c>
      <c r="O1099" s="66"/>
      <c r="P1099" s="184">
        <f>O1099*H1099</f>
        <v>0</v>
      </c>
      <c r="Q1099" s="184">
        <v>4.1999999999999997E-3</v>
      </c>
      <c r="R1099" s="184">
        <f>Q1099*H1099</f>
        <v>1.6541994</v>
      </c>
      <c r="S1099" s="184">
        <v>0</v>
      </c>
      <c r="T1099" s="185">
        <f>S1099*H1099</f>
        <v>0</v>
      </c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R1099" s="186" t="s">
        <v>366</v>
      </c>
      <c r="AT1099" s="186" t="s">
        <v>217</v>
      </c>
      <c r="AU1099" s="186" t="s">
        <v>86</v>
      </c>
      <c r="AY1099" s="19" t="s">
        <v>148</v>
      </c>
      <c r="BE1099" s="187">
        <f>IF(N1099="základní",J1099,0)</f>
        <v>0</v>
      </c>
      <c r="BF1099" s="187">
        <f>IF(N1099="snížená",J1099,0)</f>
        <v>0</v>
      </c>
      <c r="BG1099" s="187">
        <f>IF(N1099="zákl. přenesená",J1099,0)</f>
        <v>0</v>
      </c>
      <c r="BH1099" s="187">
        <f>IF(N1099="sníž. přenesená",J1099,0)</f>
        <v>0</v>
      </c>
      <c r="BI1099" s="187">
        <f>IF(N1099="nulová",J1099,0)</f>
        <v>0</v>
      </c>
      <c r="BJ1099" s="19" t="s">
        <v>84</v>
      </c>
      <c r="BK1099" s="187">
        <f>ROUND(I1099*H1099,2)</f>
        <v>0</v>
      </c>
      <c r="BL1099" s="19" t="s">
        <v>257</v>
      </c>
      <c r="BM1099" s="186" t="s">
        <v>1261</v>
      </c>
    </row>
    <row r="1100" spans="1:65" s="2" customFormat="1" ht="11.25">
      <c r="A1100" s="36"/>
      <c r="B1100" s="37"/>
      <c r="C1100" s="38"/>
      <c r="D1100" s="188" t="s">
        <v>157</v>
      </c>
      <c r="E1100" s="38"/>
      <c r="F1100" s="189" t="s">
        <v>1260</v>
      </c>
      <c r="G1100" s="38"/>
      <c r="H1100" s="38"/>
      <c r="I1100" s="190"/>
      <c r="J1100" s="38"/>
      <c r="K1100" s="38"/>
      <c r="L1100" s="41"/>
      <c r="M1100" s="191"/>
      <c r="N1100" s="192"/>
      <c r="O1100" s="66"/>
      <c r="P1100" s="66"/>
      <c r="Q1100" s="66"/>
      <c r="R1100" s="66"/>
      <c r="S1100" s="66"/>
      <c r="T1100" s="67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T1100" s="19" t="s">
        <v>157</v>
      </c>
      <c r="AU1100" s="19" t="s">
        <v>86</v>
      </c>
    </row>
    <row r="1101" spans="1:65" s="13" customFormat="1" ht="11.25">
      <c r="B1101" s="195"/>
      <c r="C1101" s="196"/>
      <c r="D1101" s="188" t="s">
        <v>161</v>
      </c>
      <c r="E1101" s="196"/>
      <c r="F1101" s="198" t="s">
        <v>1262</v>
      </c>
      <c r="G1101" s="196"/>
      <c r="H1101" s="199">
        <v>393.85700000000003</v>
      </c>
      <c r="I1101" s="200"/>
      <c r="J1101" s="196"/>
      <c r="K1101" s="196"/>
      <c r="L1101" s="201"/>
      <c r="M1101" s="202"/>
      <c r="N1101" s="203"/>
      <c r="O1101" s="203"/>
      <c r="P1101" s="203"/>
      <c r="Q1101" s="203"/>
      <c r="R1101" s="203"/>
      <c r="S1101" s="203"/>
      <c r="T1101" s="204"/>
      <c r="AT1101" s="205" t="s">
        <v>161</v>
      </c>
      <c r="AU1101" s="205" t="s">
        <v>86</v>
      </c>
      <c r="AV1101" s="13" t="s">
        <v>86</v>
      </c>
      <c r="AW1101" s="13" t="s">
        <v>4</v>
      </c>
      <c r="AX1101" s="13" t="s">
        <v>84</v>
      </c>
      <c r="AY1101" s="205" t="s">
        <v>148</v>
      </c>
    </row>
    <row r="1102" spans="1:65" s="2" customFormat="1" ht="16.5" customHeight="1">
      <c r="A1102" s="36"/>
      <c r="B1102" s="37"/>
      <c r="C1102" s="175" t="s">
        <v>1263</v>
      </c>
      <c r="D1102" s="175" t="s">
        <v>150</v>
      </c>
      <c r="E1102" s="176" t="s">
        <v>1264</v>
      </c>
      <c r="F1102" s="177" t="s">
        <v>1265</v>
      </c>
      <c r="G1102" s="178" t="s">
        <v>153</v>
      </c>
      <c r="H1102" s="179">
        <v>125.03400000000001</v>
      </c>
      <c r="I1102" s="180"/>
      <c r="J1102" s="181">
        <f>ROUND(I1102*H1102,2)</f>
        <v>0</v>
      </c>
      <c r="K1102" s="177" t="s">
        <v>154</v>
      </c>
      <c r="L1102" s="41"/>
      <c r="M1102" s="182" t="s">
        <v>31</v>
      </c>
      <c r="N1102" s="183" t="s">
        <v>47</v>
      </c>
      <c r="O1102" s="66"/>
      <c r="P1102" s="184">
        <f>O1102*H1102</f>
        <v>0</v>
      </c>
      <c r="Q1102" s="184">
        <v>1E-4</v>
      </c>
      <c r="R1102" s="184">
        <f>Q1102*H1102</f>
        <v>1.2503400000000001E-2</v>
      </c>
      <c r="S1102" s="184">
        <v>0</v>
      </c>
      <c r="T1102" s="185">
        <f>S1102*H1102</f>
        <v>0</v>
      </c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R1102" s="186" t="s">
        <v>257</v>
      </c>
      <c r="AT1102" s="186" t="s">
        <v>150</v>
      </c>
      <c r="AU1102" s="186" t="s">
        <v>86</v>
      </c>
      <c r="AY1102" s="19" t="s">
        <v>148</v>
      </c>
      <c r="BE1102" s="187">
        <f>IF(N1102="základní",J1102,0)</f>
        <v>0</v>
      </c>
      <c r="BF1102" s="187">
        <f>IF(N1102="snížená",J1102,0)</f>
        <v>0</v>
      </c>
      <c r="BG1102" s="187">
        <f>IF(N1102="zákl. přenesená",J1102,0)</f>
        <v>0</v>
      </c>
      <c r="BH1102" s="187">
        <f>IF(N1102="sníž. přenesená",J1102,0)</f>
        <v>0</v>
      </c>
      <c r="BI1102" s="187">
        <f>IF(N1102="nulová",J1102,0)</f>
        <v>0</v>
      </c>
      <c r="BJ1102" s="19" t="s">
        <v>84</v>
      </c>
      <c r="BK1102" s="187">
        <f>ROUND(I1102*H1102,2)</f>
        <v>0</v>
      </c>
      <c r="BL1102" s="19" t="s">
        <v>257</v>
      </c>
      <c r="BM1102" s="186" t="s">
        <v>1266</v>
      </c>
    </row>
    <row r="1103" spans="1:65" s="2" customFormat="1" ht="19.5">
      <c r="A1103" s="36"/>
      <c r="B1103" s="37"/>
      <c r="C1103" s="38"/>
      <c r="D1103" s="188" t="s">
        <v>157</v>
      </c>
      <c r="E1103" s="38"/>
      <c r="F1103" s="189" t="s">
        <v>1267</v>
      </c>
      <c r="G1103" s="38"/>
      <c r="H1103" s="38"/>
      <c r="I1103" s="190"/>
      <c r="J1103" s="38"/>
      <c r="K1103" s="38"/>
      <c r="L1103" s="41"/>
      <c r="M1103" s="191"/>
      <c r="N1103" s="192"/>
      <c r="O1103" s="66"/>
      <c r="P1103" s="66"/>
      <c r="Q1103" s="66"/>
      <c r="R1103" s="66"/>
      <c r="S1103" s="66"/>
      <c r="T1103" s="67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T1103" s="19" t="s">
        <v>157</v>
      </c>
      <c r="AU1103" s="19" t="s">
        <v>86</v>
      </c>
    </row>
    <row r="1104" spans="1:65" s="2" customFormat="1" ht="11.25">
      <c r="A1104" s="36"/>
      <c r="B1104" s="37"/>
      <c r="C1104" s="38"/>
      <c r="D1104" s="193" t="s">
        <v>159</v>
      </c>
      <c r="E1104" s="38"/>
      <c r="F1104" s="194" t="s">
        <v>1268</v>
      </c>
      <c r="G1104" s="38"/>
      <c r="H1104" s="38"/>
      <c r="I1104" s="190"/>
      <c r="J1104" s="38"/>
      <c r="K1104" s="38"/>
      <c r="L1104" s="41"/>
      <c r="M1104" s="191"/>
      <c r="N1104" s="192"/>
      <c r="O1104" s="66"/>
      <c r="P1104" s="66"/>
      <c r="Q1104" s="66"/>
      <c r="R1104" s="66"/>
      <c r="S1104" s="66"/>
      <c r="T1104" s="67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T1104" s="19" t="s">
        <v>159</v>
      </c>
      <c r="AU1104" s="19" t="s">
        <v>86</v>
      </c>
    </row>
    <row r="1105" spans="1:65" s="2" customFormat="1" ht="16.5" customHeight="1">
      <c r="A1105" s="36"/>
      <c r="B1105" s="37"/>
      <c r="C1105" s="175" t="s">
        <v>1269</v>
      </c>
      <c r="D1105" s="175" t="s">
        <v>150</v>
      </c>
      <c r="E1105" s="176" t="s">
        <v>1270</v>
      </c>
      <c r="F1105" s="177" t="s">
        <v>1271</v>
      </c>
      <c r="G1105" s="178" t="s">
        <v>153</v>
      </c>
      <c r="H1105" s="179">
        <v>125.03400000000001</v>
      </c>
      <c r="I1105" s="180"/>
      <c r="J1105" s="181">
        <f>ROUND(I1105*H1105,2)</f>
        <v>0</v>
      </c>
      <c r="K1105" s="177" t="s">
        <v>154</v>
      </c>
      <c r="L1105" s="41"/>
      <c r="M1105" s="182" t="s">
        <v>31</v>
      </c>
      <c r="N1105" s="183" t="s">
        <v>47</v>
      </c>
      <c r="O1105" s="66"/>
      <c r="P1105" s="184">
        <f>O1105*H1105</f>
        <v>0</v>
      </c>
      <c r="Q1105" s="184">
        <v>0</v>
      </c>
      <c r="R1105" s="184">
        <f>Q1105*H1105</f>
        <v>0</v>
      </c>
      <c r="S1105" s="184">
        <v>0</v>
      </c>
      <c r="T1105" s="185">
        <f>S1105*H1105</f>
        <v>0</v>
      </c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R1105" s="186" t="s">
        <v>257</v>
      </c>
      <c r="AT1105" s="186" t="s">
        <v>150</v>
      </c>
      <c r="AU1105" s="186" t="s">
        <v>86</v>
      </c>
      <c r="AY1105" s="19" t="s">
        <v>148</v>
      </c>
      <c r="BE1105" s="187">
        <f>IF(N1105="základní",J1105,0)</f>
        <v>0</v>
      </c>
      <c r="BF1105" s="187">
        <f>IF(N1105="snížená",J1105,0)</f>
        <v>0</v>
      </c>
      <c r="BG1105" s="187">
        <f>IF(N1105="zákl. přenesená",J1105,0)</f>
        <v>0</v>
      </c>
      <c r="BH1105" s="187">
        <f>IF(N1105="sníž. přenesená",J1105,0)</f>
        <v>0</v>
      </c>
      <c r="BI1105" s="187">
        <f>IF(N1105="nulová",J1105,0)</f>
        <v>0</v>
      </c>
      <c r="BJ1105" s="19" t="s">
        <v>84</v>
      </c>
      <c r="BK1105" s="187">
        <f>ROUND(I1105*H1105,2)</f>
        <v>0</v>
      </c>
      <c r="BL1105" s="19" t="s">
        <v>257</v>
      </c>
      <c r="BM1105" s="186" t="s">
        <v>1272</v>
      </c>
    </row>
    <row r="1106" spans="1:65" s="2" customFormat="1" ht="11.25">
      <c r="A1106" s="36"/>
      <c r="B1106" s="37"/>
      <c r="C1106" s="38"/>
      <c r="D1106" s="188" t="s">
        <v>157</v>
      </c>
      <c r="E1106" s="38"/>
      <c r="F1106" s="189" t="s">
        <v>1273</v>
      </c>
      <c r="G1106" s="38"/>
      <c r="H1106" s="38"/>
      <c r="I1106" s="190"/>
      <c r="J1106" s="38"/>
      <c r="K1106" s="38"/>
      <c r="L1106" s="41"/>
      <c r="M1106" s="191"/>
      <c r="N1106" s="192"/>
      <c r="O1106" s="66"/>
      <c r="P1106" s="66"/>
      <c r="Q1106" s="66"/>
      <c r="R1106" s="66"/>
      <c r="S1106" s="66"/>
      <c r="T1106" s="67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T1106" s="19" t="s">
        <v>157</v>
      </c>
      <c r="AU1106" s="19" t="s">
        <v>86</v>
      </c>
    </row>
    <row r="1107" spans="1:65" s="2" customFormat="1" ht="11.25">
      <c r="A1107" s="36"/>
      <c r="B1107" s="37"/>
      <c r="C1107" s="38"/>
      <c r="D1107" s="193" t="s">
        <v>159</v>
      </c>
      <c r="E1107" s="38"/>
      <c r="F1107" s="194" t="s">
        <v>1274</v>
      </c>
      <c r="G1107" s="38"/>
      <c r="H1107" s="38"/>
      <c r="I1107" s="190"/>
      <c r="J1107" s="38"/>
      <c r="K1107" s="38"/>
      <c r="L1107" s="41"/>
      <c r="M1107" s="191"/>
      <c r="N1107" s="192"/>
      <c r="O1107" s="66"/>
      <c r="P1107" s="66"/>
      <c r="Q1107" s="66"/>
      <c r="R1107" s="66"/>
      <c r="S1107" s="66"/>
      <c r="T1107" s="67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T1107" s="19" t="s">
        <v>159</v>
      </c>
      <c r="AU1107" s="19" t="s">
        <v>86</v>
      </c>
    </row>
    <row r="1108" spans="1:65" s="13" customFormat="1" ht="11.25">
      <c r="B1108" s="195"/>
      <c r="C1108" s="196"/>
      <c r="D1108" s="188" t="s">
        <v>161</v>
      </c>
      <c r="E1108" s="197" t="s">
        <v>31</v>
      </c>
      <c r="F1108" s="198" t="s">
        <v>1257</v>
      </c>
      <c r="G1108" s="196"/>
      <c r="H1108" s="199">
        <v>125.03400000000001</v>
      </c>
      <c r="I1108" s="200"/>
      <c r="J1108" s="196"/>
      <c r="K1108" s="196"/>
      <c r="L1108" s="201"/>
      <c r="M1108" s="202"/>
      <c r="N1108" s="203"/>
      <c r="O1108" s="203"/>
      <c r="P1108" s="203"/>
      <c r="Q1108" s="203"/>
      <c r="R1108" s="203"/>
      <c r="S1108" s="203"/>
      <c r="T1108" s="204"/>
      <c r="AT1108" s="205" t="s">
        <v>161</v>
      </c>
      <c r="AU1108" s="205" t="s">
        <v>86</v>
      </c>
      <c r="AV1108" s="13" t="s">
        <v>86</v>
      </c>
      <c r="AW1108" s="13" t="s">
        <v>37</v>
      </c>
      <c r="AX1108" s="13" t="s">
        <v>76</v>
      </c>
      <c r="AY1108" s="205" t="s">
        <v>148</v>
      </c>
    </row>
    <row r="1109" spans="1:65" s="14" customFormat="1" ht="11.25">
      <c r="B1109" s="206"/>
      <c r="C1109" s="207"/>
      <c r="D1109" s="188" t="s">
        <v>161</v>
      </c>
      <c r="E1109" s="208" t="s">
        <v>31</v>
      </c>
      <c r="F1109" s="209" t="s">
        <v>163</v>
      </c>
      <c r="G1109" s="207"/>
      <c r="H1109" s="210">
        <v>125.03400000000001</v>
      </c>
      <c r="I1109" s="211"/>
      <c r="J1109" s="207"/>
      <c r="K1109" s="207"/>
      <c r="L1109" s="212"/>
      <c r="M1109" s="213"/>
      <c r="N1109" s="214"/>
      <c r="O1109" s="214"/>
      <c r="P1109" s="214"/>
      <c r="Q1109" s="214"/>
      <c r="R1109" s="214"/>
      <c r="S1109" s="214"/>
      <c r="T1109" s="215"/>
      <c r="AT1109" s="216" t="s">
        <v>161</v>
      </c>
      <c r="AU1109" s="216" t="s">
        <v>86</v>
      </c>
      <c r="AV1109" s="14" t="s">
        <v>155</v>
      </c>
      <c r="AW1109" s="14" t="s">
        <v>37</v>
      </c>
      <c r="AX1109" s="14" t="s">
        <v>84</v>
      </c>
      <c r="AY1109" s="216" t="s">
        <v>148</v>
      </c>
    </row>
    <row r="1110" spans="1:65" s="2" customFormat="1" ht="16.5" customHeight="1">
      <c r="A1110" s="36"/>
      <c r="B1110" s="37"/>
      <c r="C1110" s="227" t="s">
        <v>1275</v>
      </c>
      <c r="D1110" s="227" t="s">
        <v>217</v>
      </c>
      <c r="E1110" s="228" t="s">
        <v>1276</v>
      </c>
      <c r="F1110" s="229" t="s">
        <v>1277</v>
      </c>
      <c r="G1110" s="230" t="s">
        <v>166</v>
      </c>
      <c r="H1110" s="231">
        <v>11.253</v>
      </c>
      <c r="I1110" s="232"/>
      <c r="J1110" s="233">
        <f>ROUND(I1110*H1110,2)</f>
        <v>0</v>
      </c>
      <c r="K1110" s="229" t="s">
        <v>154</v>
      </c>
      <c r="L1110" s="234"/>
      <c r="M1110" s="235" t="s">
        <v>31</v>
      </c>
      <c r="N1110" s="236" t="s">
        <v>47</v>
      </c>
      <c r="O1110" s="66"/>
      <c r="P1110" s="184">
        <f>O1110*H1110</f>
        <v>0</v>
      </c>
      <c r="Q1110" s="184">
        <v>2.6249999999999999E-2</v>
      </c>
      <c r="R1110" s="184">
        <f>Q1110*H1110</f>
        <v>0.29539124999999999</v>
      </c>
      <c r="S1110" s="184">
        <v>0</v>
      </c>
      <c r="T1110" s="185">
        <f>S1110*H1110</f>
        <v>0</v>
      </c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R1110" s="186" t="s">
        <v>366</v>
      </c>
      <c r="AT1110" s="186" t="s">
        <v>217</v>
      </c>
      <c r="AU1110" s="186" t="s">
        <v>86</v>
      </c>
      <c r="AY1110" s="19" t="s">
        <v>148</v>
      </c>
      <c r="BE1110" s="187">
        <f>IF(N1110="základní",J1110,0)</f>
        <v>0</v>
      </c>
      <c r="BF1110" s="187">
        <f>IF(N1110="snížená",J1110,0)</f>
        <v>0</v>
      </c>
      <c r="BG1110" s="187">
        <f>IF(N1110="zákl. přenesená",J1110,0)</f>
        <v>0</v>
      </c>
      <c r="BH1110" s="187">
        <f>IF(N1110="sníž. přenesená",J1110,0)</f>
        <v>0</v>
      </c>
      <c r="BI1110" s="187">
        <f>IF(N1110="nulová",J1110,0)</f>
        <v>0</v>
      </c>
      <c r="BJ1110" s="19" t="s">
        <v>84</v>
      </c>
      <c r="BK1110" s="187">
        <f>ROUND(I1110*H1110,2)</f>
        <v>0</v>
      </c>
      <c r="BL1110" s="19" t="s">
        <v>257</v>
      </c>
      <c r="BM1110" s="186" t="s">
        <v>1278</v>
      </c>
    </row>
    <row r="1111" spans="1:65" s="2" customFormat="1" ht="11.25">
      <c r="A1111" s="36"/>
      <c r="B1111" s="37"/>
      <c r="C1111" s="38"/>
      <c r="D1111" s="188" t="s">
        <v>157</v>
      </c>
      <c r="E1111" s="38"/>
      <c r="F1111" s="189" t="s">
        <v>1277</v>
      </c>
      <c r="G1111" s="38"/>
      <c r="H1111" s="38"/>
      <c r="I1111" s="190"/>
      <c r="J1111" s="38"/>
      <c r="K1111" s="38"/>
      <c r="L1111" s="41"/>
      <c r="M1111" s="191"/>
      <c r="N1111" s="192"/>
      <c r="O1111" s="66"/>
      <c r="P1111" s="66"/>
      <c r="Q1111" s="66"/>
      <c r="R1111" s="66"/>
      <c r="S1111" s="66"/>
      <c r="T1111" s="67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T1111" s="19" t="s">
        <v>157</v>
      </c>
      <c r="AU1111" s="19" t="s">
        <v>86</v>
      </c>
    </row>
    <row r="1112" spans="1:65" s="13" customFormat="1" ht="11.25">
      <c r="B1112" s="195"/>
      <c r="C1112" s="196"/>
      <c r="D1112" s="188" t="s">
        <v>161</v>
      </c>
      <c r="E1112" s="197" t="s">
        <v>31</v>
      </c>
      <c r="F1112" s="198" t="s">
        <v>1279</v>
      </c>
      <c r="G1112" s="196"/>
      <c r="H1112" s="199">
        <v>11.253</v>
      </c>
      <c r="I1112" s="200"/>
      <c r="J1112" s="196"/>
      <c r="K1112" s="196"/>
      <c r="L1112" s="201"/>
      <c r="M1112" s="202"/>
      <c r="N1112" s="203"/>
      <c r="O1112" s="203"/>
      <c r="P1112" s="203"/>
      <c r="Q1112" s="203"/>
      <c r="R1112" s="203"/>
      <c r="S1112" s="203"/>
      <c r="T1112" s="204"/>
      <c r="AT1112" s="205" t="s">
        <v>161</v>
      </c>
      <c r="AU1112" s="205" t="s">
        <v>86</v>
      </c>
      <c r="AV1112" s="13" t="s">
        <v>86</v>
      </c>
      <c r="AW1112" s="13" t="s">
        <v>37</v>
      </c>
      <c r="AX1112" s="13" t="s">
        <v>76</v>
      </c>
      <c r="AY1112" s="205" t="s">
        <v>148</v>
      </c>
    </row>
    <row r="1113" spans="1:65" s="14" customFormat="1" ht="11.25">
      <c r="B1113" s="206"/>
      <c r="C1113" s="207"/>
      <c r="D1113" s="188" t="s">
        <v>161</v>
      </c>
      <c r="E1113" s="208" t="s">
        <v>31</v>
      </c>
      <c r="F1113" s="209" t="s">
        <v>163</v>
      </c>
      <c r="G1113" s="207"/>
      <c r="H1113" s="210">
        <v>11.253</v>
      </c>
      <c r="I1113" s="211"/>
      <c r="J1113" s="207"/>
      <c r="K1113" s="207"/>
      <c r="L1113" s="212"/>
      <c r="M1113" s="213"/>
      <c r="N1113" s="214"/>
      <c r="O1113" s="214"/>
      <c r="P1113" s="214"/>
      <c r="Q1113" s="214"/>
      <c r="R1113" s="214"/>
      <c r="S1113" s="214"/>
      <c r="T1113" s="215"/>
      <c r="AT1113" s="216" t="s">
        <v>161</v>
      </c>
      <c r="AU1113" s="216" t="s">
        <v>86</v>
      </c>
      <c r="AV1113" s="14" t="s">
        <v>155</v>
      </c>
      <c r="AW1113" s="14" t="s">
        <v>37</v>
      </c>
      <c r="AX1113" s="14" t="s">
        <v>84</v>
      </c>
      <c r="AY1113" s="216" t="s">
        <v>148</v>
      </c>
    </row>
    <row r="1114" spans="1:65" s="2" customFormat="1" ht="16.5" customHeight="1">
      <c r="A1114" s="36"/>
      <c r="B1114" s="37"/>
      <c r="C1114" s="175" t="s">
        <v>1280</v>
      </c>
      <c r="D1114" s="175" t="s">
        <v>150</v>
      </c>
      <c r="E1114" s="176" t="s">
        <v>1281</v>
      </c>
      <c r="F1114" s="177" t="s">
        <v>1282</v>
      </c>
      <c r="G1114" s="178" t="s">
        <v>198</v>
      </c>
      <c r="H1114" s="179">
        <v>2.7090000000000001</v>
      </c>
      <c r="I1114" s="180"/>
      <c r="J1114" s="181">
        <f>ROUND(I1114*H1114,2)</f>
        <v>0</v>
      </c>
      <c r="K1114" s="177" t="s">
        <v>154</v>
      </c>
      <c r="L1114" s="41"/>
      <c r="M1114" s="182" t="s">
        <v>31</v>
      </c>
      <c r="N1114" s="183" t="s">
        <v>47</v>
      </c>
      <c r="O1114" s="66"/>
      <c r="P1114" s="184">
        <f>O1114*H1114</f>
        <v>0</v>
      </c>
      <c r="Q1114" s="184">
        <v>0</v>
      </c>
      <c r="R1114" s="184">
        <f>Q1114*H1114</f>
        <v>0</v>
      </c>
      <c r="S1114" s="184">
        <v>0</v>
      </c>
      <c r="T1114" s="185">
        <f>S1114*H1114</f>
        <v>0</v>
      </c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R1114" s="186" t="s">
        <v>257</v>
      </c>
      <c r="AT1114" s="186" t="s">
        <v>150</v>
      </c>
      <c r="AU1114" s="186" t="s">
        <v>86</v>
      </c>
      <c r="AY1114" s="19" t="s">
        <v>148</v>
      </c>
      <c r="BE1114" s="187">
        <f>IF(N1114="základní",J1114,0)</f>
        <v>0</v>
      </c>
      <c r="BF1114" s="187">
        <f>IF(N1114="snížená",J1114,0)</f>
        <v>0</v>
      </c>
      <c r="BG1114" s="187">
        <f>IF(N1114="zákl. přenesená",J1114,0)</f>
        <v>0</v>
      </c>
      <c r="BH1114" s="187">
        <f>IF(N1114="sníž. přenesená",J1114,0)</f>
        <v>0</v>
      </c>
      <c r="BI1114" s="187">
        <f>IF(N1114="nulová",J1114,0)</f>
        <v>0</v>
      </c>
      <c r="BJ1114" s="19" t="s">
        <v>84</v>
      </c>
      <c r="BK1114" s="187">
        <f>ROUND(I1114*H1114,2)</f>
        <v>0</v>
      </c>
      <c r="BL1114" s="19" t="s">
        <v>257</v>
      </c>
      <c r="BM1114" s="186" t="s">
        <v>1283</v>
      </c>
    </row>
    <row r="1115" spans="1:65" s="2" customFormat="1" ht="19.5">
      <c r="A1115" s="36"/>
      <c r="B1115" s="37"/>
      <c r="C1115" s="38"/>
      <c r="D1115" s="188" t="s">
        <v>157</v>
      </c>
      <c r="E1115" s="38"/>
      <c r="F1115" s="189" t="s">
        <v>1284</v>
      </c>
      <c r="G1115" s="38"/>
      <c r="H1115" s="38"/>
      <c r="I1115" s="190"/>
      <c r="J1115" s="38"/>
      <c r="K1115" s="38"/>
      <c r="L1115" s="41"/>
      <c r="M1115" s="191"/>
      <c r="N1115" s="192"/>
      <c r="O1115" s="66"/>
      <c r="P1115" s="66"/>
      <c r="Q1115" s="66"/>
      <c r="R1115" s="66"/>
      <c r="S1115" s="66"/>
      <c r="T1115" s="67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T1115" s="19" t="s">
        <v>157</v>
      </c>
      <c r="AU1115" s="19" t="s">
        <v>86</v>
      </c>
    </row>
    <row r="1116" spans="1:65" s="2" customFormat="1" ht="11.25">
      <c r="A1116" s="36"/>
      <c r="B1116" s="37"/>
      <c r="C1116" s="38"/>
      <c r="D1116" s="193" t="s">
        <v>159</v>
      </c>
      <c r="E1116" s="38"/>
      <c r="F1116" s="194" t="s">
        <v>1285</v>
      </c>
      <c r="G1116" s="38"/>
      <c r="H1116" s="38"/>
      <c r="I1116" s="190"/>
      <c r="J1116" s="38"/>
      <c r="K1116" s="38"/>
      <c r="L1116" s="41"/>
      <c r="M1116" s="191"/>
      <c r="N1116" s="192"/>
      <c r="O1116" s="66"/>
      <c r="P1116" s="66"/>
      <c r="Q1116" s="66"/>
      <c r="R1116" s="66"/>
      <c r="S1116" s="66"/>
      <c r="T1116" s="67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T1116" s="19" t="s">
        <v>159</v>
      </c>
      <c r="AU1116" s="19" t="s">
        <v>86</v>
      </c>
    </row>
    <row r="1117" spans="1:65" s="2" customFormat="1" ht="16.5" customHeight="1">
      <c r="A1117" s="36"/>
      <c r="B1117" s="37"/>
      <c r="C1117" s="175" t="s">
        <v>1286</v>
      </c>
      <c r="D1117" s="175" t="s">
        <v>150</v>
      </c>
      <c r="E1117" s="176" t="s">
        <v>1287</v>
      </c>
      <c r="F1117" s="177" t="s">
        <v>1288</v>
      </c>
      <c r="G1117" s="178" t="s">
        <v>198</v>
      </c>
      <c r="H1117" s="179">
        <v>2.7090000000000001</v>
      </c>
      <c r="I1117" s="180"/>
      <c r="J1117" s="181">
        <f>ROUND(I1117*H1117,2)</f>
        <v>0</v>
      </c>
      <c r="K1117" s="177" t="s">
        <v>154</v>
      </c>
      <c r="L1117" s="41"/>
      <c r="M1117" s="182" t="s">
        <v>31</v>
      </c>
      <c r="N1117" s="183" t="s">
        <v>47</v>
      </c>
      <c r="O1117" s="66"/>
      <c r="P1117" s="184">
        <f>O1117*H1117</f>
        <v>0</v>
      </c>
      <c r="Q1117" s="184">
        <v>0</v>
      </c>
      <c r="R1117" s="184">
        <f>Q1117*H1117</f>
        <v>0</v>
      </c>
      <c r="S1117" s="184">
        <v>0</v>
      </c>
      <c r="T1117" s="185">
        <f>S1117*H1117</f>
        <v>0</v>
      </c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R1117" s="186" t="s">
        <v>257</v>
      </c>
      <c r="AT1117" s="186" t="s">
        <v>150</v>
      </c>
      <c r="AU1117" s="186" t="s">
        <v>86</v>
      </c>
      <c r="AY1117" s="19" t="s">
        <v>148</v>
      </c>
      <c r="BE1117" s="187">
        <f>IF(N1117="základní",J1117,0)</f>
        <v>0</v>
      </c>
      <c r="BF1117" s="187">
        <f>IF(N1117="snížená",J1117,0)</f>
        <v>0</v>
      </c>
      <c r="BG1117" s="187">
        <f>IF(N1117="zákl. přenesená",J1117,0)</f>
        <v>0</v>
      </c>
      <c r="BH1117" s="187">
        <f>IF(N1117="sníž. přenesená",J1117,0)</f>
        <v>0</v>
      </c>
      <c r="BI1117" s="187">
        <f>IF(N1117="nulová",J1117,0)</f>
        <v>0</v>
      </c>
      <c r="BJ1117" s="19" t="s">
        <v>84</v>
      </c>
      <c r="BK1117" s="187">
        <f>ROUND(I1117*H1117,2)</f>
        <v>0</v>
      </c>
      <c r="BL1117" s="19" t="s">
        <v>257</v>
      </c>
      <c r="BM1117" s="186" t="s">
        <v>1289</v>
      </c>
    </row>
    <row r="1118" spans="1:65" s="2" customFormat="1" ht="19.5">
      <c r="A1118" s="36"/>
      <c r="B1118" s="37"/>
      <c r="C1118" s="38"/>
      <c r="D1118" s="188" t="s">
        <v>157</v>
      </c>
      <c r="E1118" s="38"/>
      <c r="F1118" s="189" t="s">
        <v>1290</v>
      </c>
      <c r="G1118" s="38"/>
      <c r="H1118" s="38"/>
      <c r="I1118" s="190"/>
      <c r="J1118" s="38"/>
      <c r="K1118" s="38"/>
      <c r="L1118" s="41"/>
      <c r="M1118" s="191"/>
      <c r="N1118" s="192"/>
      <c r="O1118" s="66"/>
      <c r="P1118" s="66"/>
      <c r="Q1118" s="66"/>
      <c r="R1118" s="66"/>
      <c r="S1118" s="66"/>
      <c r="T1118" s="67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T1118" s="19" t="s">
        <v>157</v>
      </c>
      <c r="AU1118" s="19" t="s">
        <v>86</v>
      </c>
    </row>
    <row r="1119" spans="1:65" s="2" customFormat="1" ht="11.25">
      <c r="A1119" s="36"/>
      <c r="B1119" s="37"/>
      <c r="C1119" s="38"/>
      <c r="D1119" s="193" t="s">
        <v>159</v>
      </c>
      <c r="E1119" s="38"/>
      <c r="F1119" s="194" t="s">
        <v>1291</v>
      </c>
      <c r="G1119" s="38"/>
      <c r="H1119" s="38"/>
      <c r="I1119" s="190"/>
      <c r="J1119" s="38"/>
      <c r="K1119" s="38"/>
      <c r="L1119" s="41"/>
      <c r="M1119" s="191"/>
      <c r="N1119" s="192"/>
      <c r="O1119" s="66"/>
      <c r="P1119" s="66"/>
      <c r="Q1119" s="66"/>
      <c r="R1119" s="66"/>
      <c r="S1119" s="66"/>
      <c r="T1119" s="67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T1119" s="19" t="s">
        <v>159</v>
      </c>
      <c r="AU1119" s="19" t="s">
        <v>86</v>
      </c>
    </row>
    <row r="1120" spans="1:65" s="12" customFormat="1" ht="22.9" customHeight="1">
      <c r="B1120" s="159"/>
      <c r="C1120" s="160"/>
      <c r="D1120" s="161" t="s">
        <v>75</v>
      </c>
      <c r="E1120" s="173" t="s">
        <v>1292</v>
      </c>
      <c r="F1120" s="173" t="s">
        <v>1293</v>
      </c>
      <c r="G1120" s="160"/>
      <c r="H1120" s="160"/>
      <c r="I1120" s="163"/>
      <c r="J1120" s="174">
        <f>BK1120</f>
        <v>0</v>
      </c>
      <c r="K1120" s="160"/>
      <c r="L1120" s="165"/>
      <c r="M1120" s="166"/>
      <c r="N1120" s="167"/>
      <c r="O1120" s="167"/>
      <c r="P1120" s="168">
        <f>SUM(P1121:P1155)</f>
        <v>0</v>
      </c>
      <c r="Q1120" s="167"/>
      <c r="R1120" s="168">
        <f>SUM(R1121:R1155)</f>
        <v>0.11044580000000002</v>
      </c>
      <c r="S1120" s="167"/>
      <c r="T1120" s="169">
        <f>SUM(T1121:T1155)</f>
        <v>0</v>
      </c>
      <c r="AR1120" s="170" t="s">
        <v>86</v>
      </c>
      <c r="AT1120" s="171" t="s">
        <v>75</v>
      </c>
      <c r="AU1120" s="171" t="s">
        <v>84</v>
      </c>
      <c r="AY1120" s="170" t="s">
        <v>148</v>
      </c>
      <c r="BK1120" s="172">
        <f>SUM(BK1121:BK1155)</f>
        <v>0</v>
      </c>
    </row>
    <row r="1121" spans="1:65" s="2" customFormat="1" ht="16.5" customHeight="1">
      <c r="A1121" s="36"/>
      <c r="B1121" s="37"/>
      <c r="C1121" s="175" t="s">
        <v>1294</v>
      </c>
      <c r="D1121" s="175" t="s">
        <v>150</v>
      </c>
      <c r="E1121" s="176" t="s">
        <v>1295</v>
      </c>
      <c r="F1121" s="177" t="s">
        <v>1296</v>
      </c>
      <c r="G1121" s="178" t="s">
        <v>285</v>
      </c>
      <c r="H1121" s="179">
        <v>23.87</v>
      </c>
      <c r="I1121" s="180"/>
      <c r="J1121" s="181">
        <f>ROUND(I1121*H1121,2)</f>
        <v>0</v>
      </c>
      <c r="K1121" s="177" t="s">
        <v>154</v>
      </c>
      <c r="L1121" s="41"/>
      <c r="M1121" s="182" t="s">
        <v>31</v>
      </c>
      <c r="N1121" s="183" t="s">
        <v>47</v>
      </c>
      <c r="O1121" s="66"/>
      <c r="P1121" s="184">
        <f>O1121*H1121</f>
        <v>0</v>
      </c>
      <c r="Q1121" s="184">
        <v>3.0400000000000002E-3</v>
      </c>
      <c r="R1121" s="184">
        <f>Q1121*H1121</f>
        <v>7.2564800000000013E-2</v>
      </c>
      <c r="S1121" s="184">
        <v>0</v>
      </c>
      <c r="T1121" s="185">
        <f>S1121*H1121</f>
        <v>0</v>
      </c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R1121" s="186" t="s">
        <v>257</v>
      </c>
      <c r="AT1121" s="186" t="s">
        <v>150</v>
      </c>
      <c r="AU1121" s="186" t="s">
        <v>86</v>
      </c>
      <c r="AY1121" s="19" t="s">
        <v>148</v>
      </c>
      <c r="BE1121" s="187">
        <f>IF(N1121="základní",J1121,0)</f>
        <v>0</v>
      </c>
      <c r="BF1121" s="187">
        <f>IF(N1121="snížená",J1121,0)</f>
        <v>0</v>
      </c>
      <c r="BG1121" s="187">
        <f>IF(N1121="zákl. přenesená",J1121,0)</f>
        <v>0</v>
      </c>
      <c r="BH1121" s="187">
        <f>IF(N1121="sníž. přenesená",J1121,0)</f>
        <v>0</v>
      </c>
      <c r="BI1121" s="187">
        <f>IF(N1121="nulová",J1121,0)</f>
        <v>0</v>
      </c>
      <c r="BJ1121" s="19" t="s">
        <v>84</v>
      </c>
      <c r="BK1121" s="187">
        <f>ROUND(I1121*H1121,2)</f>
        <v>0</v>
      </c>
      <c r="BL1121" s="19" t="s">
        <v>257</v>
      </c>
      <c r="BM1121" s="186" t="s">
        <v>1297</v>
      </c>
    </row>
    <row r="1122" spans="1:65" s="2" customFormat="1" ht="11.25">
      <c r="A1122" s="36"/>
      <c r="B1122" s="37"/>
      <c r="C1122" s="38"/>
      <c r="D1122" s="188" t="s">
        <v>157</v>
      </c>
      <c r="E1122" s="38"/>
      <c r="F1122" s="189" t="s">
        <v>1298</v>
      </c>
      <c r="G1122" s="38"/>
      <c r="H1122" s="38"/>
      <c r="I1122" s="190"/>
      <c r="J1122" s="38"/>
      <c r="K1122" s="38"/>
      <c r="L1122" s="41"/>
      <c r="M1122" s="191"/>
      <c r="N1122" s="192"/>
      <c r="O1122" s="66"/>
      <c r="P1122" s="66"/>
      <c r="Q1122" s="66"/>
      <c r="R1122" s="66"/>
      <c r="S1122" s="66"/>
      <c r="T1122" s="67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T1122" s="19" t="s">
        <v>157</v>
      </c>
      <c r="AU1122" s="19" t="s">
        <v>86</v>
      </c>
    </row>
    <row r="1123" spans="1:65" s="2" customFormat="1" ht="11.25">
      <c r="A1123" s="36"/>
      <c r="B1123" s="37"/>
      <c r="C1123" s="38"/>
      <c r="D1123" s="193" t="s">
        <v>159</v>
      </c>
      <c r="E1123" s="38"/>
      <c r="F1123" s="194" t="s">
        <v>1299</v>
      </c>
      <c r="G1123" s="38"/>
      <c r="H1123" s="38"/>
      <c r="I1123" s="190"/>
      <c r="J1123" s="38"/>
      <c r="K1123" s="38"/>
      <c r="L1123" s="41"/>
      <c r="M1123" s="191"/>
      <c r="N1123" s="192"/>
      <c r="O1123" s="66"/>
      <c r="P1123" s="66"/>
      <c r="Q1123" s="66"/>
      <c r="R1123" s="66"/>
      <c r="S1123" s="66"/>
      <c r="T1123" s="67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T1123" s="19" t="s">
        <v>159</v>
      </c>
      <c r="AU1123" s="19" t="s">
        <v>86</v>
      </c>
    </row>
    <row r="1124" spans="1:65" s="13" customFormat="1" ht="11.25">
      <c r="B1124" s="195"/>
      <c r="C1124" s="196"/>
      <c r="D1124" s="188" t="s">
        <v>161</v>
      </c>
      <c r="E1124" s="197" t="s">
        <v>31</v>
      </c>
      <c r="F1124" s="198" t="s">
        <v>1300</v>
      </c>
      <c r="G1124" s="196"/>
      <c r="H1124" s="199">
        <v>23.87</v>
      </c>
      <c r="I1124" s="200"/>
      <c r="J1124" s="196"/>
      <c r="K1124" s="196"/>
      <c r="L1124" s="201"/>
      <c r="M1124" s="202"/>
      <c r="N1124" s="203"/>
      <c r="O1124" s="203"/>
      <c r="P1124" s="203"/>
      <c r="Q1124" s="203"/>
      <c r="R1124" s="203"/>
      <c r="S1124" s="203"/>
      <c r="T1124" s="204"/>
      <c r="AT1124" s="205" t="s">
        <v>161</v>
      </c>
      <c r="AU1124" s="205" t="s">
        <v>86</v>
      </c>
      <c r="AV1124" s="13" t="s">
        <v>86</v>
      </c>
      <c r="AW1124" s="13" t="s">
        <v>37</v>
      </c>
      <c r="AX1124" s="13" t="s">
        <v>76</v>
      </c>
      <c r="AY1124" s="205" t="s">
        <v>148</v>
      </c>
    </row>
    <row r="1125" spans="1:65" s="14" customFormat="1" ht="11.25">
      <c r="B1125" s="206"/>
      <c r="C1125" s="207"/>
      <c r="D1125" s="188" t="s">
        <v>161</v>
      </c>
      <c r="E1125" s="208" t="s">
        <v>31</v>
      </c>
      <c r="F1125" s="209" t="s">
        <v>163</v>
      </c>
      <c r="G1125" s="207"/>
      <c r="H1125" s="210">
        <v>23.87</v>
      </c>
      <c r="I1125" s="211"/>
      <c r="J1125" s="207"/>
      <c r="K1125" s="207"/>
      <c r="L1125" s="212"/>
      <c r="M1125" s="213"/>
      <c r="N1125" s="214"/>
      <c r="O1125" s="214"/>
      <c r="P1125" s="214"/>
      <c r="Q1125" s="214"/>
      <c r="R1125" s="214"/>
      <c r="S1125" s="214"/>
      <c r="T1125" s="215"/>
      <c r="AT1125" s="216" t="s">
        <v>161</v>
      </c>
      <c r="AU1125" s="216" t="s">
        <v>86</v>
      </c>
      <c r="AV1125" s="14" t="s">
        <v>155</v>
      </c>
      <c r="AW1125" s="14" t="s">
        <v>37</v>
      </c>
      <c r="AX1125" s="14" t="s">
        <v>84</v>
      </c>
      <c r="AY1125" s="216" t="s">
        <v>148</v>
      </c>
    </row>
    <row r="1126" spans="1:65" s="2" customFormat="1" ht="16.5" customHeight="1">
      <c r="A1126" s="36"/>
      <c r="B1126" s="37"/>
      <c r="C1126" s="175" t="s">
        <v>1301</v>
      </c>
      <c r="D1126" s="175" t="s">
        <v>150</v>
      </c>
      <c r="E1126" s="176" t="s">
        <v>1302</v>
      </c>
      <c r="F1126" s="177" t="s">
        <v>1303</v>
      </c>
      <c r="G1126" s="178" t="s">
        <v>285</v>
      </c>
      <c r="H1126" s="179">
        <v>8.9</v>
      </c>
      <c r="I1126" s="180"/>
      <c r="J1126" s="181">
        <f>ROUND(I1126*H1126,2)</f>
        <v>0</v>
      </c>
      <c r="K1126" s="177" t="s">
        <v>154</v>
      </c>
      <c r="L1126" s="41"/>
      <c r="M1126" s="182" t="s">
        <v>31</v>
      </c>
      <c r="N1126" s="183" t="s">
        <v>47</v>
      </c>
      <c r="O1126" s="66"/>
      <c r="P1126" s="184">
        <f>O1126*H1126</f>
        <v>0</v>
      </c>
      <c r="Q1126" s="184">
        <v>3.3899999999999998E-3</v>
      </c>
      <c r="R1126" s="184">
        <f>Q1126*H1126</f>
        <v>3.0171E-2</v>
      </c>
      <c r="S1126" s="184">
        <v>0</v>
      </c>
      <c r="T1126" s="185">
        <f>S1126*H1126</f>
        <v>0</v>
      </c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R1126" s="186" t="s">
        <v>257</v>
      </c>
      <c r="AT1126" s="186" t="s">
        <v>150</v>
      </c>
      <c r="AU1126" s="186" t="s">
        <v>86</v>
      </c>
      <c r="AY1126" s="19" t="s">
        <v>148</v>
      </c>
      <c r="BE1126" s="187">
        <f>IF(N1126="základní",J1126,0)</f>
        <v>0</v>
      </c>
      <c r="BF1126" s="187">
        <f>IF(N1126="snížená",J1126,0)</f>
        <v>0</v>
      </c>
      <c r="BG1126" s="187">
        <f>IF(N1126="zákl. přenesená",J1126,0)</f>
        <v>0</v>
      </c>
      <c r="BH1126" s="187">
        <f>IF(N1126="sníž. přenesená",J1126,0)</f>
        <v>0</v>
      </c>
      <c r="BI1126" s="187">
        <f>IF(N1126="nulová",J1126,0)</f>
        <v>0</v>
      </c>
      <c r="BJ1126" s="19" t="s">
        <v>84</v>
      </c>
      <c r="BK1126" s="187">
        <f>ROUND(I1126*H1126,2)</f>
        <v>0</v>
      </c>
      <c r="BL1126" s="19" t="s">
        <v>257</v>
      </c>
      <c r="BM1126" s="186" t="s">
        <v>1304</v>
      </c>
    </row>
    <row r="1127" spans="1:65" s="2" customFormat="1" ht="11.25">
      <c r="A1127" s="36"/>
      <c r="B1127" s="37"/>
      <c r="C1127" s="38"/>
      <c r="D1127" s="188" t="s">
        <v>157</v>
      </c>
      <c r="E1127" s="38"/>
      <c r="F1127" s="189" t="s">
        <v>1305</v>
      </c>
      <c r="G1127" s="38"/>
      <c r="H1127" s="38"/>
      <c r="I1127" s="190"/>
      <c r="J1127" s="38"/>
      <c r="K1127" s="38"/>
      <c r="L1127" s="41"/>
      <c r="M1127" s="191"/>
      <c r="N1127" s="192"/>
      <c r="O1127" s="66"/>
      <c r="P1127" s="66"/>
      <c r="Q1127" s="66"/>
      <c r="R1127" s="66"/>
      <c r="S1127" s="66"/>
      <c r="T1127" s="67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T1127" s="19" t="s">
        <v>157</v>
      </c>
      <c r="AU1127" s="19" t="s">
        <v>86</v>
      </c>
    </row>
    <row r="1128" spans="1:65" s="2" customFormat="1" ht="11.25">
      <c r="A1128" s="36"/>
      <c r="B1128" s="37"/>
      <c r="C1128" s="38"/>
      <c r="D1128" s="193" t="s">
        <v>159</v>
      </c>
      <c r="E1128" s="38"/>
      <c r="F1128" s="194" t="s">
        <v>1306</v>
      </c>
      <c r="G1128" s="38"/>
      <c r="H1128" s="38"/>
      <c r="I1128" s="190"/>
      <c r="J1128" s="38"/>
      <c r="K1128" s="38"/>
      <c r="L1128" s="41"/>
      <c r="M1128" s="191"/>
      <c r="N1128" s="192"/>
      <c r="O1128" s="66"/>
      <c r="P1128" s="66"/>
      <c r="Q1128" s="66"/>
      <c r="R1128" s="66"/>
      <c r="S1128" s="66"/>
      <c r="T1128" s="67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T1128" s="19" t="s">
        <v>159</v>
      </c>
      <c r="AU1128" s="19" t="s">
        <v>86</v>
      </c>
    </row>
    <row r="1129" spans="1:65" s="13" customFormat="1" ht="11.25">
      <c r="B1129" s="195"/>
      <c r="C1129" s="196"/>
      <c r="D1129" s="188" t="s">
        <v>161</v>
      </c>
      <c r="E1129" s="197" t="s">
        <v>31</v>
      </c>
      <c r="F1129" s="198" t="s">
        <v>1307</v>
      </c>
      <c r="G1129" s="196"/>
      <c r="H1129" s="199">
        <v>6.25</v>
      </c>
      <c r="I1129" s="200"/>
      <c r="J1129" s="196"/>
      <c r="K1129" s="196"/>
      <c r="L1129" s="201"/>
      <c r="M1129" s="202"/>
      <c r="N1129" s="203"/>
      <c r="O1129" s="203"/>
      <c r="P1129" s="203"/>
      <c r="Q1129" s="203"/>
      <c r="R1129" s="203"/>
      <c r="S1129" s="203"/>
      <c r="T1129" s="204"/>
      <c r="AT1129" s="205" t="s">
        <v>161</v>
      </c>
      <c r="AU1129" s="205" t="s">
        <v>86</v>
      </c>
      <c r="AV1129" s="13" t="s">
        <v>86</v>
      </c>
      <c r="AW1129" s="13" t="s">
        <v>37</v>
      </c>
      <c r="AX1129" s="13" t="s">
        <v>76</v>
      </c>
      <c r="AY1129" s="205" t="s">
        <v>148</v>
      </c>
    </row>
    <row r="1130" spans="1:65" s="13" customFormat="1" ht="11.25">
      <c r="B1130" s="195"/>
      <c r="C1130" s="196"/>
      <c r="D1130" s="188" t="s">
        <v>161</v>
      </c>
      <c r="E1130" s="197" t="s">
        <v>31</v>
      </c>
      <c r="F1130" s="198" t="s">
        <v>1308</v>
      </c>
      <c r="G1130" s="196"/>
      <c r="H1130" s="199">
        <v>1.2</v>
      </c>
      <c r="I1130" s="200"/>
      <c r="J1130" s="196"/>
      <c r="K1130" s="196"/>
      <c r="L1130" s="201"/>
      <c r="M1130" s="202"/>
      <c r="N1130" s="203"/>
      <c r="O1130" s="203"/>
      <c r="P1130" s="203"/>
      <c r="Q1130" s="203"/>
      <c r="R1130" s="203"/>
      <c r="S1130" s="203"/>
      <c r="T1130" s="204"/>
      <c r="AT1130" s="205" t="s">
        <v>161</v>
      </c>
      <c r="AU1130" s="205" t="s">
        <v>86</v>
      </c>
      <c r="AV1130" s="13" t="s">
        <v>86</v>
      </c>
      <c r="AW1130" s="13" t="s">
        <v>37</v>
      </c>
      <c r="AX1130" s="13" t="s">
        <v>76</v>
      </c>
      <c r="AY1130" s="205" t="s">
        <v>148</v>
      </c>
    </row>
    <row r="1131" spans="1:65" s="13" customFormat="1" ht="11.25">
      <c r="B1131" s="195"/>
      <c r="C1131" s="196"/>
      <c r="D1131" s="188" t="s">
        <v>161</v>
      </c>
      <c r="E1131" s="197" t="s">
        <v>31</v>
      </c>
      <c r="F1131" s="198" t="s">
        <v>1309</v>
      </c>
      <c r="G1131" s="196"/>
      <c r="H1131" s="199">
        <v>1.45</v>
      </c>
      <c r="I1131" s="200"/>
      <c r="J1131" s="196"/>
      <c r="K1131" s="196"/>
      <c r="L1131" s="201"/>
      <c r="M1131" s="202"/>
      <c r="N1131" s="203"/>
      <c r="O1131" s="203"/>
      <c r="P1131" s="203"/>
      <c r="Q1131" s="203"/>
      <c r="R1131" s="203"/>
      <c r="S1131" s="203"/>
      <c r="T1131" s="204"/>
      <c r="AT1131" s="205" t="s">
        <v>161</v>
      </c>
      <c r="AU1131" s="205" t="s">
        <v>86</v>
      </c>
      <c r="AV1131" s="13" t="s">
        <v>86</v>
      </c>
      <c r="AW1131" s="13" t="s">
        <v>37</v>
      </c>
      <c r="AX1131" s="13" t="s">
        <v>76</v>
      </c>
      <c r="AY1131" s="205" t="s">
        <v>148</v>
      </c>
    </row>
    <row r="1132" spans="1:65" s="14" customFormat="1" ht="11.25">
      <c r="B1132" s="206"/>
      <c r="C1132" s="207"/>
      <c r="D1132" s="188" t="s">
        <v>161</v>
      </c>
      <c r="E1132" s="208" t="s">
        <v>31</v>
      </c>
      <c r="F1132" s="209" t="s">
        <v>163</v>
      </c>
      <c r="G1132" s="207"/>
      <c r="H1132" s="210">
        <v>8.9</v>
      </c>
      <c r="I1132" s="211"/>
      <c r="J1132" s="207"/>
      <c r="K1132" s="207"/>
      <c r="L1132" s="212"/>
      <c r="M1132" s="213"/>
      <c r="N1132" s="214"/>
      <c r="O1132" s="214"/>
      <c r="P1132" s="214"/>
      <c r="Q1132" s="214"/>
      <c r="R1132" s="214"/>
      <c r="S1132" s="214"/>
      <c r="T1132" s="215"/>
      <c r="AT1132" s="216" t="s">
        <v>161</v>
      </c>
      <c r="AU1132" s="216" t="s">
        <v>86</v>
      </c>
      <c r="AV1132" s="14" t="s">
        <v>155</v>
      </c>
      <c r="AW1132" s="14" t="s">
        <v>37</v>
      </c>
      <c r="AX1132" s="14" t="s">
        <v>84</v>
      </c>
      <c r="AY1132" s="216" t="s">
        <v>148</v>
      </c>
    </row>
    <row r="1133" spans="1:65" s="2" customFormat="1" ht="16.5" customHeight="1">
      <c r="A1133" s="36"/>
      <c r="B1133" s="37"/>
      <c r="C1133" s="175" t="s">
        <v>1310</v>
      </c>
      <c r="D1133" s="175" t="s">
        <v>150</v>
      </c>
      <c r="E1133" s="176" t="s">
        <v>1311</v>
      </c>
      <c r="F1133" s="177" t="s">
        <v>1312</v>
      </c>
      <c r="G1133" s="178" t="s">
        <v>424</v>
      </c>
      <c r="H1133" s="179">
        <v>3</v>
      </c>
      <c r="I1133" s="180"/>
      <c r="J1133" s="181">
        <f>ROUND(I1133*H1133,2)</f>
        <v>0</v>
      </c>
      <c r="K1133" s="177" t="s">
        <v>154</v>
      </c>
      <c r="L1133" s="41"/>
      <c r="M1133" s="182" t="s">
        <v>31</v>
      </c>
      <c r="N1133" s="183" t="s">
        <v>47</v>
      </c>
      <c r="O1133" s="66"/>
      <c r="P1133" s="184">
        <f>O1133*H1133</f>
        <v>0</v>
      </c>
      <c r="Q1133" s="184">
        <v>0</v>
      </c>
      <c r="R1133" s="184">
        <f>Q1133*H1133</f>
        <v>0</v>
      </c>
      <c r="S1133" s="184">
        <v>0</v>
      </c>
      <c r="T1133" s="185">
        <f>S1133*H1133</f>
        <v>0</v>
      </c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R1133" s="186" t="s">
        <v>257</v>
      </c>
      <c r="AT1133" s="186" t="s">
        <v>150</v>
      </c>
      <c r="AU1133" s="186" t="s">
        <v>86</v>
      </c>
      <c r="AY1133" s="19" t="s">
        <v>148</v>
      </c>
      <c r="BE1133" s="187">
        <f>IF(N1133="základní",J1133,0)</f>
        <v>0</v>
      </c>
      <c r="BF1133" s="187">
        <f>IF(N1133="snížená",J1133,0)</f>
        <v>0</v>
      </c>
      <c r="BG1133" s="187">
        <f>IF(N1133="zákl. přenesená",J1133,0)</f>
        <v>0</v>
      </c>
      <c r="BH1133" s="187">
        <f>IF(N1133="sníž. přenesená",J1133,0)</f>
        <v>0</v>
      </c>
      <c r="BI1133" s="187">
        <f>IF(N1133="nulová",J1133,0)</f>
        <v>0</v>
      </c>
      <c r="BJ1133" s="19" t="s">
        <v>84</v>
      </c>
      <c r="BK1133" s="187">
        <f>ROUND(I1133*H1133,2)</f>
        <v>0</v>
      </c>
      <c r="BL1133" s="19" t="s">
        <v>257</v>
      </c>
      <c r="BM1133" s="186" t="s">
        <v>1313</v>
      </c>
    </row>
    <row r="1134" spans="1:65" s="2" customFormat="1" ht="11.25">
      <c r="A1134" s="36"/>
      <c r="B1134" s="37"/>
      <c r="C1134" s="38"/>
      <c r="D1134" s="188" t="s">
        <v>157</v>
      </c>
      <c r="E1134" s="38"/>
      <c r="F1134" s="189" t="s">
        <v>1314</v>
      </c>
      <c r="G1134" s="38"/>
      <c r="H1134" s="38"/>
      <c r="I1134" s="190"/>
      <c r="J1134" s="38"/>
      <c r="K1134" s="38"/>
      <c r="L1134" s="41"/>
      <c r="M1134" s="191"/>
      <c r="N1134" s="192"/>
      <c r="O1134" s="66"/>
      <c r="P1134" s="66"/>
      <c r="Q1134" s="66"/>
      <c r="R1134" s="66"/>
      <c r="S1134" s="66"/>
      <c r="T1134" s="67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T1134" s="19" t="s">
        <v>157</v>
      </c>
      <c r="AU1134" s="19" t="s">
        <v>86</v>
      </c>
    </row>
    <row r="1135" spans="1:65" s="2" customFormat="1" ht="11.25">
      <c r="A1135" s="36"/>
      <c r="B1135" s="37"/>
      <c r="C1135" s="38"/>
      <c r="D1135" s="193" t="s">
        <v>159</v>
      </c>
      <c r="E1135" s="38"/>
      <c r="F1135" s="194" t="s">
        <v>1315</v>
      </c>
      <c r="G1135" s="38"/>
      <c r="H1135" s="38"/>
      <c r="I1135" s="190"/>
      <c r="J1135" s="38"/>
      <c r="K1135" s="38"/>
      <c r="L1135" s="41"/>
      <c r="M1135" s="191"/>
      <c r="N1135" s="192"/>
      <c r="O1135" s="66"/>
      <c r="P1135" s="66"/>
      <c r="Q1135" s="66"/>
      <c r="R1135" s="66"/>
      <c r="S1135" s="66"/>
      <c r="T1135" s="67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T1135" s="19" t="s">
        <v>159</v>
      </c>
      <c r="AU1135" s="19" t="s">
        <v>86</v>
      </c>
    </row>
    <row r="1136" spans="1:65" s="2" customFormat="1" ht="16.5" customHeight="1">
      <c r="A1136" s="36"/>
      <c r="B1136" s="37"/>
      <c r="C1136" s="175" t="s">
        <v>1316</v>
      </c>
      <c r="D1136" s="175" t="s">
        <v>150</v>
      </c>
      <c r="E1136" s="176" t="s">
        <v>1317</v>
      </c>
      <c r="F1136" s="177" t="s">
        <v>1318</v>
      </c>
      <c r="G1136" s="178" t="s">
        <v>424</v>
      </c>
      <c r="H1136" s="179">
        <v>2</v>
      </c>
      <c r="I1136" s="180"/>
      <c r="J1136" s="181">
        <f>ROUND(I1136*H1136,2)</f>
        <v>0</v>
      </c>
      <c r="K1136" s="177" t="s">
        <v>154</v>
      </c>
      <c r="L1136" s="41"/>
      <c r="M1136" s="182" t="s">
        <v>31</v>
      </c>
      <c r="N1136" s="183" t="s">
        <v>47</v>
      </c>
      <c r="O1136" s="66"/>
      <c r="P1136" s="184">
        <f>O1136*H1136</f>
        <v>0</v>
      </c>
      <c r="Q1136" s="184">
        <v>1.48E-3</v>
      </c>
      <c r="R1136" s="184">
        <f>Q1136*H1136</f>
        <v>2.96E-3</v>
      </c>
      <c r="S1136" s="184">
        <v>0</v>
      </c>
      <c r="T1136" s="185">
        <f>S1136*H1136</f>
        <v>0</v>
      </c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R1136" s="186" t="s">
        <v>257</v>
      </c>
      <c r="AT1136" s="186" t="s">
        <v>150</v>
      </c>
      <c r="AU1136" s="186" t="s">
        <v>86</v>
      </c>
      <c r="AY1136" s="19" t="s">
        <v>148</v>
      </c>
      <c r="BE1136" s="187">
        <f>IF(N1136="základní",J1136,0)</f>
        <v>0</v>
      </c>
      <c r="BF1136" s="187">
        <f>IF(N1136="snížená",J1136,0)</f>
        <v>0</v>
      </c>
      <c r="BG1136" s="187">
        <f>IF(N1136="zákl. přenesená",J1136,0)</f>
        <v>0</v>
      </c>
      <c r="BH1136" s="187">
        <f>IF(N1136="sníž. přenesená",J1136,0)</f>
        <v>0</v>
      </c>
      <c r="BI1136" s="187">
        <f>IF(N1136="nulová",J1136,0)</f>
        <v>0</v>
      </c>
      <c r="BJ1136" s="19" t="s">
        <v>84</v>
      </c>
      <c r="BK1136" s="187">
        <f>ROUND(I1136*H1136,2)</f>
        <v>0</v>
      </c>
      <c r="BL1136" s="19" t="s">
        <v>257</v>
      </c>
      <c r="BM1136" s="186" t="s">
        <v>1319</v>
      </c>
    </row>
    <row r="1137" spans="1:65" s="2" customFormat="1" ht="11.25">
      <c r="A1137" s="36"/>
      <c r="B1137" s="37"/>
      <c r="C1137" s="38"/>
      <c r="D1137" s="188" t="s">
        <v>157</v>
      </c>
      <c r="E1137" s="38"/>
      <c r="F1137" s="189" t="s">
        <v>1320</v>
      </c>
      <c r="G1137" s="38"/>
      <c r="H1137" s="38"/>
      <c r="I1137" s="190"/>
      <c r="J1137" s="38"/>
      <c r="K1137" s="38"/>
      <c r="L1137" s="41"/>
      <c r="M1137" s="191"/>
      <c r="N1137" s="192"/>
      <c r="O1137" s="66"/>
      <c r="P1137" s="66"/>
      <c r="Q1137" s="66"/>
      <c r="R1137" s="66"/>
      <c r="S1137" s="66"/>
      <c r="T1137" s="67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T1137" s="19" t="s">
        <v>157</v>
      </c>
      <c r="AU1137" s="19" t="s">
        <v>86</v>
      </c>
    </row>
    <row r="1138" spans="1:65" s="2" customFormat="1" ht="11.25">
      <c r="A1138" s="36"/>
      <c r="B1138" s="37"/>
      <c r="C1138" s="38"/>
      <c r="D1138" s="193" t="s">
        <v>159</v>
      </c>
      <c r="E1138" s="38"/>
      <c r="F1138" s="194" t="s">
        <v>1321</v>
      </c>
      <c r="G1138" s="38"/>
      <c r="H1138" s="38"/>
      <c r="I1138" s="190"/>
      <c r="J1138" s="38"/>
      <c r="K1138" s="38"/>
      <c r="L1138" s="41"/>
      <c r="M1138" s="191"/>
      <c r="N1138" s="192"/>
      <c r="O1138" s="66"/>
      <c r="P1138" s="66"/>
      <c r="Q1138" s="66"/>
      <c r="R1138" s="66"/>
      <c r="S1138" s="66"/>
      <c r="T1138" s="67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T1138" s="19" t="s">
        <v>159</v>
      </c>
      <c r="AU1138" s="19" t="s">
        <v>86</v>
      </c>
    </row>
    <row r="1139" spans="1:65" s="2" customFormat="1" ht="24.2" customHeight="1">
      <c r="A1139" s="36"/>
      <c r="B1139" s="37"/>
      <c r="C1139" s="175" t="s">
        <v>1322</v>
      </c>
      <c r="D1139" s="175" t="s">
        <v>150</v>
      </c>
      <c r="E1139" s="176" t="s">
        <v>1323</v>
      </c>
      <c r="F1139" s="177" t="s">
        <v>1324</v>
      </c>
      <c r="G1139" s="178" t="s">
        <v>424</v>
      </c>
      <c r="H1139" s="179">
        <v>1</v>
      </c>
      <c r="I1139" s="180"/>
      <c r="J1139" s="181">
        <f>ROUND(I1139*H1139,2)</f>
        <v>0</v>
      </c>
      <c r="K1139" s="177" t="s">
        <v>154</v>
      </c>
      <c r="L1139" s="41"/>
      <c r="M1139" s="182" t="s">
        <v>31</v>
      </c>
      <c r="N1139" s="183" t="s">
        <v>47</v>
      </c>
      <c r="O1139" s="66"/>
      <c r="P1139" s="184">
        <f>O1139*H1139</f>
        <v>0</v>
      </c>
      <c r="Q1139" s="184">
        <v>4.7499999999999999E-3</v>
      </c>
      <c r="R1139" s="184">
        <f>Q1139*H1139</f>
        <v>4.7499999999999999E-3</v>
      </c>
      <c r="S1139" s="184">
        <v>0</v>
      </c>
      <c r="T1139" s="185">
        <f>S1139*H1139</f>
        <v>0</v>
      </c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R1139" s="186" t="s">
        <v>257</v>
      </c>
      <c r="AT1139" s="186" t="s">
        <v>150</v>
      </c>
      <c r="AU1139" s="186" t="s">
        <v>86</v>
      </c>
      <c r="AY1139" s="19" t="s">
        <v>148</v>
      </c>
      <c r="BE1139" s="187">
        <f>IF(N1139="základní",J1139,0)</f>
        <v>0</v>
      </c>
      <c r="BF1139" s="187">
        <f>IF(N1139="snížená",J1139,0)</f>
        <v>0</v>
      </c>
      <c r="BG1139" s="187">
        <f>IF(N1139="zákl. přenesená",J1139,0)</f>
        <v>0</v>
      </c>
      <c r="BH1139" s="187">
        <f>IF(N1139="sníž. přenesená",J1139,0)</f>
        <v>0</v>
      </c>
      <c r="BI1139" s="187">
        <f>IF(N1139="nulová",J1139,0)</f>
        <v>0</v>
      </c>
      <c r="BJ1139" s="19" t="s">
        <v>84</v>
      </c>
      <c r="BK1139" s="187">
        <f>ROUND(I1139*H1139,2)</f>
        <v>0</v>
      </c>
      <c r="BL1139" s="19" t="s">
        <v>257</v>
      </c>
      <c r="BM1139" s="186" t="s">
        <v>1325</v>
      </c>
    </row>
    <row r="1140" spans="1:65" s="2" customFormat="1" ht="19.5">
      <c r="A1140" s="36"/>
      <c r="B1140" s="37"/>
      <c r="C1140" s="38"/>
      <c r="D1140" s="188" t="s">
        <v>157</v>
      </c>
      <c r="E1140" s="38"/>
      <c r="F1140" s="189" t="s">
        <v>1326</v>
      </c>
      <c r="G1140" s="38"/>
      <c r="H1140" s="38"/>
      <c r="I1140" s="190"/>
      <c r="J1140" s="38"/>
      <c r="K1140" s="38"/>
      <c r="L1140" s="41"/>
      <c r="M1140" s="191"/>
      <c r="N1140" s="192"/>
      <c r="O1140" s="66"/>
      <c r="P1140" s="66"/>
      <c r="Q1140" s="66"/>
      <c r="R1140" s="66"/>
      <c r="S1140" s="66"/>
      <c r="T1140" s="67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T1140" s="19" t="s">
        <v>157</v>
      </c>
      <c r="AU1140" s="19" t="s">
        <v>86</v>
      </c>
    </row>
    <row r="1141" spans="1:65" s="2" customFormat="1" ht="11.25">
      <c r="A1141" s="36"/>
      <c r="B1141" s="37"/>
      <c r="C1141" s="38"/>
      <c r="D1141" s="193" t="s">
        <v>159</v>
      </c>
      <c r="E1141" s="38"/>
      <c r="F1141" s="194" t="s">
        <v>1327</v>
      </c>
      <c r="G1141" s="38"/>
      <c r="H1141" s="38"/>
      <c r="I1141" s="190"/>
      <c r="J1141" s="38"/>
      <c r="K1141" s="38"/>
      <c r="L1141" s="41"/>
      <c r="M1141" s="191"/>
      <c r="N1141" s="192"/>
      <c r="O1141" s="66"/>
      <c r="P1141" s="66"/>
      <c r="Q1141" s="66"/>
      <c r="R1141" s="66"/>
      <c r="S1141" s="66"/>
      <c r="T1141" s="67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T1141" s="19" t="s">
        <v>159</v>
      </c>
      <c r="AU1141" s="19" t="s">
        <v>86</v>
      </c>
    </row>
    <row r="1142" spans="1:65" s="2" customFormat="1" ht="16.5" customHeight="1">
      <c r="A1142" s="36"/>
      <c r="B1142" s="37"/>
      <c r="C1142" s="175" t="s">
        <v>1328</v>
      </c>
      <c r="D1142" s="175" t="s">
        <v>150</v>
      </c>
      <c r="E1142" s="176" t="s">
        <v>1329</v>
      </c>
      <c r="F1142" s="177" t="s">
        <v>1330</v>
      </c>
      <c r="G1142" s="178" t="s">
        <v>285</v>
      </c>
      <c r="H1142" s="179">
        <v>32.770000000000003</v>
      </c>
      <c r="I1142" s="180"/>
      <c r="J1142" s="181">
        <f>ROUND(I1142*H1142,2)</f>
        <v>0</v>
      </c>
      <c r="K1142" s="177" t="s">
        <v>154</v>
      </c>
      <c r="L1142" s="41"/>
      <c r="M1142" s="182" t="s">
        <v>31</v>
      </c>
      <c r="N1142" s="183" t="s">
        <v>47</v>
      </c>
      <c r="O1142" s="66"/>
      <c r="P1142" s="184">
        <f>O1142*H1142</f>
        <v>0</v>
      </c>
      <c r="Q1142" s="184">
        <v>0</v>
      </c>
      <c r="R1142" s="184">
        <f>Q1142*H1142</f>
        <v>0</v>
      </c>
      <c r="S1142" s="184">
        <v>0</v>
      </c>
      <c r="T1142" s="185">
        <f>S1142*H1142</f>
        <v>0</v>
      </c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R1142" s="186" t="s">
        <v>257</v>
      </c>
      <c r="AT1142" s="186" t="s">
        <v>150</v>
      </c>
      <c r="AU1142" s="186" t="s">
        <v>86</v>
      </c>
      <c r="AY1142" s="19" t="s">
        <v>148</v>
      </c>
      <c r="BE1142" s="187">
        <f>IF(N1142="základní",J1142,0)</f>
        <v>0</v>
      </c>
      <c r="BF1142" s="187">
        <f>IF(N1142="snížená",J1142,0)</f>
        <v>0</v>
      </c>
      <c r="BG1142" s="187">
        <f>IF(N1142="zákl. přenesená",J1142,0)</f>
        <v>0</v>
      </c>
      <c r="BH1142" s="187">
        <f>IF(N1142="sníž. přenesená",J1142,0)</f>
        <v>0</v>
      </c>
      <c r="BI1142" s="187">
        <f>IF(N1142="nulová",J1142,0)</f>
        <v>0</v>
      </c>
      <c r="BJ1142" s="19" t="s">
        <v>84</v>
      </c>
      <c r="BK1142" s="187">
        <f>ROUND(I1142*H1142,2)</f>
        <v>0</v>
      </c>
      <c r="BL1142" s="19" t="s">
        <v>257</v>
      </c>
      <c r="BM1142" s="186" t="s">
        <v>1331</v>
      </c>
    </row>
    <row r="1143" spans="1:65" s="2" customFormat="1" ht="11.25">
      <c r="A1143" s="36"/>
      <c r="B1143" s="37"/>
      <c r="C1143" s="38"/>
      <c r="D1143" s="188" t="s">
        <v>157</v>
      </c>
      <c r="E1143" s="38"/>
      <c r="F1143" s="189" t="s">
        <v>1332</v>
      </c>
      <c r="G1143" s="38"/>
      <c r="H1143" s="38"/>
      <c r="I1143" s="190"/>
      <c r="J1143" s="38"/>
      <c r="K1143" s="38"/>
      <c r="L1143" s="41"/>
      <c r="M1143" s="191"/>
      <c r="N1143" s="192"/>
      <c r="O1143" s="66"/>
      <c r="P1143" s="66"/>
      <c r="Q1143" s="66"/>
      <c r="R1143" s="66"/>
      <c r="S1143" s="66"/>
      <c r="T1143" s="67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T1143" s="19" t="s">
        <v>157</v>
      </c>
      <c r="AU1143" s="19" t="s">
        <v>86</v>
      </c>
    </row>
    <row r="1144" spans="1:65" s="2" customFormat="1" ht="11.25">
      <c r="A1144" s="36"/>
      <c r="B1144" s="37"/>
      <c r="C1144" s="38"/>
      <c r="D1144" s="193" t="s">
        <v>159</v>
      </c>
      <c r="E1144" s="38"/>
      <c r="F1144" s="194" t="s">
        <v>1333</v>
      </c>
      <c r="G1144" s="38"/>
      <c r="H1144" s="38"/>
      <c r="I1144" s="190"/>
      <c r="J1144" s="38"/>
      <c r="K1144" s="38"/>
      <c r="L1144" s="41"/>
      <c r="M1144" s="191"/>
      <c r="N1144" s="192"/>
      <c r="O1144" s="66"/>
      <c r="P1144" s="66"/>
      <c r="Q1144" s="66"/>
      <c r="R1144" s="66"/>
      <c r="S1144" s="66"/>
      <c r="T1144" s="67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T1144" s="19" t="s">
        <v>159</v>
      </c>
      <c r="AU1144" s="19" t="s">
        <v>86</v>
      </c>
    </row>
    <row r="1145" spans="1:65" s="13" customFormat="1" ht="11.25">
      <c r="B1145" s="195"/>
      <c r="C1145" s="196"/>
      <c r="D1145" s="188" t="s">
        <v>161</v>
      </c>
      <c r="E1145" s="197" t="s">
        <v>31</v>
      </c>
      <c r="F1145" s="198" t="s">
        <v>1300</v>
      </c>
      <c r="G1145" s="196"/>
      <c r="H1145" s="199">
        <v>23.87</v>
      </c>
      <c r="I1145" s="200"/>
      <c r="J1145" s="196"/>
      <c r="K1145" s="196"/>
      <c r="L1145" s="201"/>
      <c r="M1145" s="202"/>
      <c r="N1145" s="203"/>
      <c r="O1145" s="203"/>
      <c r="P1145" s="203"/>
      <c r="Q1145" s="203"/>
      <c r="R1145" s="203"/>
      <c r="S1145" s="203"/>
      <c r="T1145" s="204"/>
      <c r="AT1145" s="205" t="s">
        <v>161</v>
      </c>
      <c r="AU1145" s="205" t="s">
        <v>86</v>
      </c>
      <c r="AV1145" s="13" t="s">
        <v>86</v>
      </c>
      <c r="AW1145" s="13" t="s">
        <v>37</v>
      </c>
      <c r="AX1145" s="13" t="s">
        <v>76</v>
      </c>
      <c r="AY1145" s="205" t="s">
        <v>148</v>
      </c>
    </row>
    <row r="1146" spans="1:65" s="13" customFormat="1" ht="11.25">
      <c r="B1146" s="195"/>
      <c r="C1146" s="196"/>
      <c r="D1146" s="188" t="s">
        <v>161</v>
      </c>
      <c r="E1146" s="197" t="s">
        <v>31</v>
      </c>
      <c r="F1146" s="198" t="s">
        <v>1307</v>
      </c>
      <c r="G1146" s="196"/>
      <c r="H1146" s="199">
        <v>6.25</v>
      </c>
      <c r="I1146" s="200"/>
      <c r="J1146" s="196"/>
      <c r="K1146" s="196"/>
      <c r="L1146" s="201"/>
      <c r="M1146" s="202"/>
      <c r="N1146" s="203"/>
      <c r="O1146" s="203"/>
      <c r="P1146" s="203"/>
      <c r="Q1146" s="203"/>
      <c r="R1146" s="203"/>
      <c r="S1146" s="203"/>
      <c r="T1146" s="204"/>
      <c r="AT1146" s="205" t="s">
        <v>161</v>
      </c>
      <c r="AU1146" s="205" t="s">
        <v>86</v>
      </c>
      <c r="AV1146" s="13" t="s">
        <v>86</v>
      </c>
      <c r="AW1146" s="13" t="s">
        <v>37</v>
      </c>
      <c r="AX1146" s="13" t="s">
        <v>76</v>
      </c>
      <c r="AY1146" s="205" t="s">
        <v>148</v>
      </c>
    </row>
    <row r="1147" spans="1:65" s="13" customFormat="1" ht="11.25">
      <c r="B1147" s="195"/>
      <c r="C1147" s="196"/>
      <c r="D1147" s="188" t="s">
        <v>161</v>
      </c>
      <c r="E1147" s="197" t="s">
        <v>31</v>
      </c>
      <c r="F1147" s="198" t="s">
        <v>1308</v>
      </c>
      <c r="G1147" s="196"/>
      <c r="H1147" s="199">
        <v>1.2</v>
      </c>
      <c r="I1147" s="200"/>
      <c r="J1147" s="196"/>
      <c r="K1147" s="196"/>
      <c r="L1147" s="201"/>
      <c r="M1147" s="202"/>
      <c r="N1147" s="203"/>
      <c r="O1147" s="203"/>
      <c r="P1147" s="203"/>
      <c r="Q1147" s="203"/>
      <c r="R1147" s="203"/>
      <c r="S1147" s="203"/>
      <c r="T1147" s="204"/>
      <c r="AT1147" s="205" t="s">
        <v>161</v>
      </c>
      <c r="AU1147" s="205" t="s">
        <v>86</v>
      </c>
      <c r="AV1147" s="13" t="s">
        <v>86</v>
      </c>
      <c r="AW1147" s="13" t="s">
        <v>37</v>
      </c>
      <c r="AX1147" s="13" t="s">
        <v>76</v>
      </c>
      <c r="AY1147" s="205" t="s">
        <v>148</v>
      </c>
    </row>
    <row r="1148" spans="1:65" s="13" customFormat="1" ht="11.25">
      <c r="B1148" s="195"/>
      <c r="C1148" s="196"/>
      <c r="D1148" s="188" t="s">
        <v>161</v>
      </c>
      <c r="E1148" s="197" t="s">
        <v>31</v>
      </c>
      <c r="F1148" s="198" t="s">
        <v>1309</v>
      </c>
      <c r="G1148" s="196"/>
      <c r="H1148" s="199">
        <v>1.45</v>
      </c>
      <c r="I1148" s="200"/>
      <c r="J1148" s="196"/>
      <c r="K1148" s="196"/>
      <c r="L1148" s="201"/>
      <c r="M1148" s="202"/>
      <c r="N1148" s="203"/>
      <c r="O1148" s="203"/>
      <c r="P1148" s="203"/>
      <c r="Q1148" s="203"/>
      <c r="R1148" s="203"/>
      <c r="S1148" s="203"/>
      <c r="T1148" s="204"/>
      <c r="AT1148" s="205" t="s">
        <v>161</v>
      </c>
      <c r="AU1148" s="205" t="s">
        <v>86</v>
      </c>
      <c r="AV1148" s="13" t="s">
        <v>86</v>
      </c>
      <c r="AW1148" s="13" t="s">
        <v>37</v>
      </c>
      <c r="AX1148" s="13" t="s">
        <v>76</v>
      </c>
      <c r="AY1148" s="205" t="s">
        <v>148</v>
      </c>
    </row>
    <row r="1149" spans="1:65" s="14" customFormat="1" ht="11.25">
      <c r="B1149" s="206"/>
      <c r="C1149" s="207"/>
      <c r="D1149" s="188" t="s">
        <v>161</v>
      </c>
      <c r="E1149" s="208" t="s">
        <v>31</v>
      </c>
      <c r="F1149" s="209" t="s">
        <v>163</v>
      </c>
      <c r="G1149" s="207"/>
      <c r="H1149" s="210">
        <v>32.770000000000003</v>
      </c>
      <c r="I1149" s="211"/>
      <c r="J1149" s="207"/>
      <c r="K1149" s="207"/>
      <c r="L1149" s="212"/>
      <c r="M1149" s="213"/>
      <c r="N1149" s="214"/>
      <c r="O1149" s="214"/>
      <c r="P1149" s="214"/>
      <c r="Q1149" s="214"/>
      <c r="R1149" s="214"/>
      <c r="S1149" s="214"/>
      <c r="T1149" s="215"/>
      <c r="AT1149" s="216" t="s">
        <v>161</v>
      </c>
      <c r="AU1149" s="216" t="s">
        <v>86</v>
      </c>
      <c r="AV1149" s="14" t="s">
        <v>155</v>
      </c>
      <c r="AW1149" s="14" t="s">
        <v>37</v>
      </c>
      <c r="AX1149" s="14" t="s">
        <v>84</v>
      </c>
      <c r="AY1149" s="216" t="s">
        <v>148</v>
      </c>
    </row>
    <row r="1150" spans="1:65" s="2" customFormat="1" ht="16.5" customHeight="1">
      <c r="A1150" s="36"/>
      <c r="B1150" s="37"/>
      <c r="C1150" s="175" t="s">
        <v>1334</v>
      </c>
      <c r="D1150" s="175" t="s">
        <v>150</v>
      </c>
      <c r="E1150" s="176" t="s">
        <v>1335</v>
      </c>
      <c r="F1150" s="177" t="s">
        <v>1336</v>
      </c>
      <c r="G1150" s="178" t="s">
        <v>198</v>
      </c>
      <c r="H1150" s="179">
        <v>0.11</v>
      </c>
      <c r="I1150" s="180"/>
      <c r="J1150" s="181">
        <f>ROUND(I1150*H1150,2)</f>
        <v>0</v>
      </c>
      <c r="K1150" s="177" t="s">
        <v>154</v>
      </c>
      <c r="L1150" s="41"/>
      <c r="M1150" s="182" t="s">
        <v>31</v>
      </c>
      <c r="N1150" s="183" t="s">
        <v>47</v>
      </c>
      <c r="O1150" s="66"/>
      <c r="P1150" s="184">
        <f>O1150*H1150</f>
        <v>0</v>
      </c>
      <c r="Q1150" s="184">
        <v>0</v>
      </c>
      <c r="R1150" s="184">
        <f>Q1150*H1150</f>
        <v>0</v>
      </c>
      <c r="S1150" s="184">
        <v>0</v>
      </c>
      <c r="T1150" s="185">
        <f>S1150*H1150</f>
        <v>0</v>
      </c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R1150" s="186" t="s">
        <v>257</v>
      </c>
      <c r="AT1150" s="186" t="s">
        <v>150</v>
      </c>
      <c r="AU1150" s="186" t="s">
        <v>86</v>
      </c>
      <c r="AY1150" s="19" t="s">
        <v>148</v>
      </c>
      <c r="BE1150" s="187">
        <f>IF(N1150="základní",J1150,0)</f>
        <v>0</v>
      </c>
      <c r="BF1150" s="187">
        <f>IF(N1150="snížená",J1150,0)</f>
        <v>0</v>
      </c>
      <c r="BG1150" s="187">
        <f>IF(N1150="zákl. přenesená",J1150,0)</f>
        <v>0</v>
      </c>
      <c r="BH1150" s="187">
        <f>IF(N1150="sníž. přenesená",J1150,0)</f>
        <v>0</v>
      </c>
      <c r="BI1150" s="187">
        <f>IF(N1150="nulová",J1150,0)</f>
        <v>0</v>
      </c>
      <c r="BJ1150" s="19" t="s">
        <v>84</v>
      </c>
      <c r="BK1150" s="187">
        <f>ROUND(I1150*H1150,2)</f>
        <v>0</v>
      </c>
      <c r="BL1150" s="19" t="s">
        <v>257</v>
      </c>
      <c r="BM1150" s="186" t="s">
        <v>1337</v>
      </c>
    </row>
    <row r="1151" spans="1:65" s="2" customFormat="1" ht="19.5">
      <c r="A1151" s="36"/>
      <c r="B1151" s="37"/>
      <c r="C1151" s="38"/>
      <c r="D1151" s="188" t="s">
        <v>157</v>
      </c>
      <c r="E1151" s="38"/>
      <c r="F1151" s="189" t="s">
        <v>1338</v>
      </c>
      <c r="G1151" s="38"/>
      <c r="H1151" s="38"/>
      <c r="I1151" s="190"/>
      <c r="J1151" s="38"/>
      <c r="K1151" s="38"/>
      <c r="L1151" s="41"/>
      <c r="M1151" s="191"/>
      <c r="N1151" s="192"/>
      <c r="O1151" s="66"/>
      <c r="P1151" s="66"/>
      <c r="Q1151" s="66"/>
      <c r="R1151" s="66"/>
      <c r="S1151" s="66"/>
      <c r="T1151" s="67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T1151" s="19" t="s">
        <v>157</v>
      </c>
      <c r="AU1151" s="19" t="s">
        <v>86</v>
      </c>
    </row>
    <row r="1152" spans="1:65" s="2" customFormat="1" ht="11.25">
      <c r="A1152" s="36"/>
      <c r="B1152" s="37"/>
      <c r="C1152" s="38"/>
      <c r="D1152" s="193" t="s">
        <v>159</v>
      </c>
      <c r="E1152" s="38"/>
      <c r="F1152" s="194" t="s">
        <v>1339</v>
      </c>
      <c r="G1152" s="38"/>
      <c r="H1152" s="38"/>
      <c r="I1152" s="190"/>
      <c r="J1152" s="38"/>
      <c r="K1152" s="38"/>
      <c r="L1152" s="41"/>
      <c r="M1152" s="191"/>
      <c r="N1152" s="192"/>
      <c r="O1152" s="66"/>
      <c r="P1152" s="66"/>
      <c r="Q1152" s="66"/>
      <c r="R1152" s="66"/>
      <c r="S1152" s="66"/>
      <c r="T1152" s="67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T1152" s="19" t="s">
        <v>159</v>
      </c>
      <c r="AU1152" s="19" t="s">
        <v>86</v>
      </c>
    </row>
    <row r="1153" spans="1:65" s="2" customFormat="1" ht="21.75" customHeight="1">
      <c r="A1153" s="36"/>
      <c r="B1153" s="37"/>
      <c r="C1153" s="175" t="s">
        <v>1340</v>
      </c>
      <c r="D1153" s="175" t="s">
        <v>150</v>
      </c>
      <c r="E1153" s="176" t="s">
        <v>1341</v>
      </c>
      <c r="F1153" s="177" t="s">
        <v>1342</v>
      </c>
      <c r="G1153" s="178" t="s">
        <v>198</v>
      </c>
      <c r="H1153" s="179">
        <v>0.11</v>
      </c>
      <c r="I1153" s="180"/>
      <c r="J1153" s="181">
        <f>ROUND(I1153*H1153,2)</f>
        <v>0</v>
      </c>
      <c r="K1153" s="177" t="s">
        <v>154</v>
      </c>
      <c r="L1153" s="41"/>
      <c r="M1153" s="182" t="s">
        <v>31</v>
      </c>
      <c r="N1153" s="183" t="s">
        <v>47</v>
      </c>
      <c r="O1153" s="66"/>
      <c r="P1153" s="184">
        <f>O1153*H1153</f>
        <v>0</v>
      </c>
      <c r="Q1153" s="184">
        <v>0</v>
      </c>
      <c r="R1153" s="184">
        <f>Q1153*H1153</f>
        <v>0</v>
      </c>
      <c r="S1153" s="184">
        <v>0</v>
      </c>
      <c r="T1153" s="185">
        <f>S1153*H1153</f>
        <v>0</v>
      </c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R1153" s="186" t="s">
        <v>257</v>
      </c>
      <c r="AT1153" s="186" t="s">
        <v>150</v>
      </c>
      <c r="AU1153" s="186" t="s">
        <v>86</v>
      </c>
      <c r="AY1153" s="19" t="s">
        <v>148</v>
      </c>
      <c r="BE1153" s="187">
        <f>IF(N1153="základní",J1153,0)</f>
        <v>0</v>
      </c>
      <c r="BF1153" s="187">
        <f>IF(N1153="snížená",J1153,0)</f>
        <v>0</v>
      </c>
      <c r="BG1153" s="187">
        <f>IF(N1153="zákl. přenesená",J1153,0)</f>
        <v>0</v>
      </c>
      <c r="BH1153" s="187">
        <f>IF(N1153="sníž. přenesená",J1153,0)</f>
        <v>0</v>
      </c>
      <c r="BI1153" s="187">
        <f>IF(N1153="nulová",J1153,0)</f>
        <v>0</v>
      </c>
      <c r="BJ1153" s="19" t="s">
        <v>84</v>
      </c>
      <c r="BK1153" s="187">
        <f>ROUND(I1153*H1153,2)</f>
        <v>0</v>
      </c>
      <c r="BL1153" s="19" t="s">
        <v>257</v>
      </c>
      <c r="BM1153" s="186" t="s">
        <v>1343</v>
      </c>
    </row>
    <row r="1154" spans="1:65" s="2" customFormat="1" ht="19.5">
      <c r="A1154" s="36"/>
      <c r="B1154" s="37"/>
      <c r="C1154" s="38"/>
      <c r="D1154" s="188" t="s">
        <v>157</v>
      </c>
      <c r="E1154" s="38"/>
      <c r="F1154" s="189" t="s">
        <v>1344</v>
      </c>
      <c r="G1154" s="38"/>
      <c r="H1154" s="38"/>
      <c r="I1154" s="190"/>
      <c r="J1154" s="38"/>
      <c r="K1154" s="38"/>
      <c r="L1154" s="41"/>
      <c r="M1154" s="191"/>
      <c r="N1154" s="192"/>
      <c r="O1154" s="66"/>
      <c r="P1154" s="66"/>
      <c r="Q1154" s="66"/>
      <c r="R1154" s="66"/>
      <c r="S1154" s="66"/>
      <c r="T1154" s="67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T1154" s="19" t="s">
        <v>157</v>
      </c>
      <c r="AU1154" s="19" t="s">
        <v>86</v>
      </c>
    </row>
    <row r="1155" spans="1:65" s="2" customFormat="1" ht="11.25">
      <c r="A1155" s="36"/>
      <c r="B1155" s="37"/>
      <c r="C1155" s="38"/>
      <c r="D1155" s="193" t="s">
        <v>159</v>
      </c>
      <c r="E1155" s="38"/>
      <c r="F1155" s="194" t="s">
        <v>1345</v>
      </c>
      <c r="G1155" s="38"/>
      <c r="H1155" s="38"/>
      <c r="I1155" s="190"/>
      <c r="J1155" s="38"/>
      <c r="K1155" s="38"/>
      <c r="L1155" s="41"/>
      <c r="M1155" s="191"/>
      <c r="N1155" s="192"/>
      <c r="O1155" s="66"/>
      <c r="P1155" s="66"/>
      <c r="Q1155" s="66"/>
      <c r="R1155" s="66"/>
      <c r="S1155" s="66"/>
      <c r="T1155" s="67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T1155" s="19" t="s">
        <v>159</v>
      </c>
      <c r="AU1155" s="19" t="s">
        <v>86</v>
      </c>
    </row>
    <row r="1156" spans="1:65" s="12" customFormat="1" ht="22.9" customHeight="1">
      <c r="B1156" s="159"/>
      <c r="C1156" s="160"/>
      <c r="D1156" s="161" t="s">
        <v>75</v>
      </c>
      <c r="E1156" s="173" t="s">
        <v>1346</v>
      </c>
      <c r="F1156" s="173" t="s">
        <v>1347</v>
      </c>
      <c r="G1156" s="160"/>
      <c r="H1156" s="160"/>
      <c r="I1156" s="163"/>
      <c r="J1156" s="174">
        <f>BK1156</f>
        <v>0</v>
      </c>
      <c r="K1156" s="160"/>
      <c r="L1156" s="165"/>
      <c r="M1156" s="166"/>
      <c r="N1156" s="167"/>
      <c r="O1156" s="167"/>
      <c r="P1156" s="168">
        <f>SUM(P1157:P1197)</f>
        <v>0</v>
      </c>
      <c r="Q1156" s="167"/>
      <c r="R1156" s="168">
        <f>SUM(R1157:R1197)</f>
        <v>7.2474000000000011E-2</v>
      </c>
      <c r="S1156" s="167"/>
      <c r="T1156" s="169">
        <f>SUM(T1157:T1197)</f>
        <v>0</v>
      </c>
      <c r="AR1156" s="170" t="s">
        <v>86</v>
      </c>
      <c r="AT1156" s="171" t="s">
        <v>75</v>
      </c>
      <c r="AU1156" s="171" t="s">
        <v>84</v>
      </c>
      <c r="AY1156" s="170" t="s">
        <v>148</v>
      </c>
      <c r="BK1156" s="172">
        <f>SUM(BK1157:BK1197)</f>
        <v>0</v>
      </c>
    </row>
    <row r="1157" spans="1:65" s="2" customFormat="1" ht="16.5" customHeight="1">
      <c r="A1157" s="36"/>
      <c r="B1157" s="37"/>
      <c r="C1157" s="175" t="s">
        <v>1348</v>
      </c>
      <c r="D1157" s="175" t="s">
        <v>150</v>
      </c>
      <c r="E1157" s="176" t="s">
        <v>1349</v>
      </c>
      <c r="F1157" s="177" t="s">
        <v>1350</v>
      </c>
      <c r="G1157" s="178" t="s">
        <v>285</v>
      </c>
      <c r="H1157" s="179">
        <v>31.2</v>
      </c>
      <c r="I1157" s="180"/>
      <c r="J1157" s="181">
        <f>ROUND(I1157*H1157,2)</f>
        <v>0</v>
      </c>
      <c r="K1157" s="177" t="s">
        <v>154</v>
      </c>
      <c r="L1157" s="41"/>
      <c r="M1157" s="182" t="s">
        <v>31</v>
      </c>
      <c r="N1157" s="183" t="s">
        <v>47</v>
      </c>
      <c r="O1157" s="66"/>
      <c r="P1157" s="184">
        <f>O1157*H1157</f>
        <v>0</v>
      </c>
      <c r="Q1157" s="184">
        <v>1.1900000000000001E-3</v>
      </c>
      <c r="R1157" s="184">
        <f>Q1157*H1157</f>
        <v>3.7128000000000001E-2</v>
      </c>
      <c r="S1157" s="184">
        <v>0</v>
      </c>
      <c r="T1157" s="185">
        <f>S1157*H1157</f>
        <v>0</v>
      </c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R1157" s="186" t="s">
        <v>257</v>
      </c>
      <c r="AT1157" s="186" t="s">
        <v>150</v>
      </c>
      <c r="AU1157" s="186" t="s">
        <v>86</v>
      </c>
      <c r="AY1157" s="19" t="s">
        <v>148</v>
      </c>
      <c r="BE1157" s="187">
        <f>IF(N1157="základní",J1157,0)</f>
        <v>0</v>
      </c>
      <c r="BF1157" s="187">
        <f>IF(N1157="snížená",J1157,0)</f>
        <v>0</v>
      </c>
      <c r="BG1157" s="187">
        <f>IF(N1157="zákl. přenesená",J1157,0)</f>
        <v>0</v>
      </c>
      <c r="BH1157" s="187">
        <f>IF(N1157="sníž. přenesená",J1157,0)</f>
        <v>0</v>
      </c>
      <c r="BI1157" s="187">
        <f>IF(N1157="nulová",J1157,0)</f>
        <v>0</v>
      </c>
      <c r="BJ1157" s="19" t="s">
        <v>84</v>
      </c>
      <c r="BK1157" s="187">
        <f>ROUND(I1157*H1157,2)</f>
        <v>0</v>
      </c>
      <c r="BL1157" s="19" t="s">
        <v>257</v>
      </c>
      <c r="BM1157" s="186" t="s">
        <v>1351</v>
      </c>
    </row>
    <row r="1158" spans="1:65" s="2" customFormat="1" ht="11.25">
      <c r="A1158" s="36"/>
      <c r="B1158" s="37"/>
      <c r="C1158" s="38"/>
      <c r="D1158" s="188" t="s">
        <v>157</v>
      </c>
      <c r="E1158" s="38"/>
      <c r="F1158" s="189" t="s">
        <v>1352</v>
      </c>
      <c r="G1158" s="38"/>
      <c r="H1158" s="38"/>
      <c r="I1158" s="190"/>
      <c r="J1158" s="38"/>
      <c r="K1158" s="38"/>
      <c r="L1158" s="41"/>
      <c r="M1158" s="191"/>
      <c r="N1158" s="192"/>
      <c r="O1158" s="66"/>
      <c r="P1158" s="66"/>
      <c r="Q1158" s="66"/>
      <c r="R1158" s="66"/>
      <c r="S1158" s="66"/>
      <c r="T1158" s="67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T1158" s="19" t="s">
        <v>157</v>
      </c>
      <c r="AU1158" s="19" t="s">
        <v>86</v>
      </c>
    </row>
    <row r="1159" spans="1:65" s="2" customFormat="1" ht="11.25">
      <c r="A1159" s="36"/>
      <c r="B1159" s="37"/>
      <c r="C1159" s="38"/>
      <c r="D1159" s="193" t="s">
        <v>159</v>
      </c>
      <c r="E1159" s="38"/>
      <c r="F1159" s="194" t="s">
        <v>1353</v>
      </c>
      <c r="G1159" s="38"/>
      <c r="H1159" s="38"/>
      <c r="I1159" s="190"/>
      <c r="J1159" s="38"/>
      <c r="K1159" s="38"/>
      <c r="L1159" s="41"/>
      <c r="M1159" s="191"/>
      <c r="N1159" s="192"/>
      <c r="O1159" s="66"/>
      <c r="P1159" s="66"/>
      <c r="Q1159" s="66"/>
      <c r="R1159" s="66"/>
      <c r="S1159" s="66"/>
      <c r="T1159" s="67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T1159" s="19" t="s">
        <v>159</v>
      </c>
      <c r="AU1159" s="19" t="s">
        <v>86</v>
      </c>
    </row>
    <row r="1160" spans="1:65" s="13" customFormat="1" ht="11.25">
      <c r="B1160" s="195"/>
      <c r="C1160" s="196"/>
      <c r="D1160" s="188" t="s">
        <v>161</v>
      </c>
      <c r="E1160" s="197" t="s">
        <v>31</v>
      </c>
      <c r="F1160" s="198" t="s">
        <v>1354</v>
      </c>
      <c r="G1160" s="196"/>
      <c r="H1160" s="199">
        <v>31.2</v>
      </c>
      <c r="I1160" s="200"/>
      <c r="J1160" s="196"/>
      <c r="K1160" s="196"/>
      <c r="L1160" s="201"/>
      <c r="M1160" s="202"/>
      <c r="N1160" s="203"/>
      <c r="O1160" s="203"/>
      <c r="P1160" s="203"/>
      <c r="Q1160" s="203"/>
      <c r="R1160" s="203"/>
      <c r="S1160" s="203"/>
      <c r="T1160" s="204"/>
      <c r="AT1160" s="205" t="s">
        <v>161</v>
      </c>
      <c r="AU1160" s="205" t="s">
        <v>86</v>
      </c>
      <c r="AV1160" s="13" t="s">
        <v>86</v>
      </c>
      <c r="AW1160" s="13" t="s">
        <v>37</v>
      </c>
      <c r="AX1160" s="13" t="s">
        <v>76</v>
      </c>
      <c r="AY1160" s="205" t="s">
        <v>148</v>
      </c>
    </row>
    <row r="1161" spans="1:65" s="14" customFormat="1" ht="11.25">
      <c r="B1161" s="206"/>
      <c r="C1161" s="207"/>
      <c r="D1161" s="188" t="s">
        <v>161</v>
      </c>
      <c r="E1161" s="208" t="s">
        <v>31</v>
      </c>
      <c r="F1161" s="209" t="s">
        <v>163</v>
      </c>
      <c r="G1161" s="207"/>
      <c r="H1161" s="210">
        <v>31.2</v>
      </c>
      <c r="I1161" s="211"/>
      <c r="J1161" s="207"/>
      <c r="K1161" s="207"/>
      <c r="L1161" s="212"/>
      <c r="M1161" s="213"/>
      <c r="N1161" s="214"/>
      <c r="O1161" s="214"/>
      <c r="P1161" s="214"/>
      <c r="Q1161" s="214"/>
      <c r="R1161" s="214"/>
      <c r="S1161" s="214"/>
      <c r="T1161" s="215"/>
      <c r="AT1161" s="216" t="s">
        <v>161</v>
      </c>
      <c r="AU1161" s="216" t="s">
        <v>86</v>
      </c>
      <c r="AV1161" s="14" t="s">
        <v>155</v>
      </c>
      <c r="AW1161" s="14" t="s">
        <v>37</v>
      </c>
      <c r="AX1161" s="14" t="s">
        <v>84</v>
      </c>
      <c r="AY1161" s="216" t="s">
        <v>148</v>
      </c>
    </row>
    <row r="1162" spans="1:65" s="2" customFormat="1" ht="16.5" customHeight="1">
      <c r="A1162" s="36"/>
      <c r="B1162" s="37"/>
      <c r="C1162" s="175" t="s">
        <v>1355</v>
      </c>
      <c r="D1162" s="175" t="s">
        <v>150</v>
      </c>
      <c r="E1162" s="176" t="s">
        <v>1356</v>
      </c>
      <c r="F1162" s="177" t="s">
        <v>1357</v>
      </c>
      <c r="G1162" s="178" t="s">
        <v>1358</v>
      </c>
      <c r="H1162" s="179">
        <v>1</v>
      </c>
      <c r="I1162" s="180"/>
      <c r="J1162" s="181">
        <f>ROUND(I1162*H1162,2)</f>
        <v>0</v>
      </c>
      <c r="K1162" s="177" t="s">
        <v>154</v>
      </c>
      <c r="L1162" s="41"/>
      <c r="M1162" s="182" t="s">
        <v>31</v>
      </c>
      <c r="N1162" s="183" t="s">
        <v>47</v>
      </c>
      <c r="O1162" s="66"/>
      <c r="P1162" s="184">
        <f>O1162*H1162</f>
        <v>0</v>
      </c>
      <c r="Q1162" s="184">
        <v>0</v>
      </c>
      <c r="R1162" s="184">
        <f>Q1162*H1162</f>
        <v>0</v>
      </c>
      <c r="S1162" s="184">
        <v>0</v>
      </c>
      <c r="T1162" s="185">
        <f>S1162*H1162</f>
        <v>0</v>
      </c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R1162" s="186" t="s">
        <v>257</v>
      </c>
      <c r="AT1162" s="186" t="s">
        <v>150</v>
      </c>
      <c r="AU1162" s="186" t="s">
        <v>86</v>
      </c>
      <c r="AY1162" s="19" t="s">
        <v>148</v>
      </c>
      <c r="BE1162" s="187">
        <f>IF(N1162="základní",J1162,0)</f>
        <v>0</v>
      </c>
      <c r="BF1162" s="187">
        <f>IF(N1162="snížená",J1162,0)</f>
        <v>0</v>
      </c>
      <c r="BG1162" s="187">
        <f>IF(N1162="zákl. přenesená",J1162,0)</f>
        <v>0</v>
      </c>
      <c r="BH1162" s="187">
        <f>IF(N1162="sníž. přenesená",J1162,0)</f>
        <v>0</v>
      </c>
      <c r="BI1162" s="187">
        <f>IF(N1162="nulová",J1162,0)</f>
        <v>0</v>
      </c>
      <c r="BJ1162" s="19" t="s">
        <v>84</v>
      </c>
      <c r="BK1162" s="187">
        <f>ROUND(I1162*H1162,2)</f>
        <v>0</v>
      </c>
      <c r="BL1162" s="19" t="s">
        <v>257</v>
      </c>
      <c r="BM1162" s="186" t="s">
        <v>1359</v>
      </c>
    </row>
    <row r="1163" spans="1:65" s="2" customFormat="1" ht="11.25">
      <c r="A1163" s="36"/>
      <c r="B1163" s="37"/>
      <c r="C1163" s="38"/>
      <c r="D1163" s="188" t="s">
        <v>157</v>
      </c>
      <c r="E1163" s="38"/>
      <c r="F1163" s="189" t="s">
        <v>1360</v>
      </c>
      <c r="G1163" s="38"/>
      <c r="H1163" s="38"/>
      <c r="I1163" s="190"/>
      <c r="J1163" s="38"/>
      <c r="K1163" s="38"/>
      <c r="L1163" s="41"/>
      <c r="M1163" s="191"/>
      <c r="N1163" s="192"/>
      <c r="O1163" s="66"/>
      <c r="P1163" s="66"/>
      <c r="Q1163" s="66"/>
      <c r="R1163" s="66"/>
      <c r="S1163" s="66"/>
      <c r="T1163" s="67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T1163" s="19" t="s">
        <v>157</v>
      </c>
      <c r="AU1163" s="19" t="s">
        <v>86</v>
      </c>
    </row>
    <row r="1164" spans="1:65" s="2" customFormat="1" ht="11.25">
      <c r="A1164" s="36"/>
      <c r="B1164" s="37"/>
      <c r="C1164" s="38"/>
      <c r="D1164" s="193" t="s">
        <v>159</v>
      </c>
      <c r="E1164" s="38"/>
      <c r="F1164" s="194" t="s">
        <v>1361</v>
      </c>
      <c r="G1164" s="38"/>
      <c r="H1164" s="38"/>
      <c r="I1164" s="190"/>
      <c r="J1164" s="38"/>
      <c r="K1164" s="38"/>
      <c r="L1164" s="41"/>
      <c r="M1164" s="191"/>
      <c r="N1164" s="192"/>
      <c r="O1164" s="66"/>
      <c r="P1164" s="66"/>
      <c r="Q1164" s="66"/>
      <c r="R1164" s="66"/>
      <c r="S1164" s="66"/>
      <c r="T1164" s="67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T1164" s="19" t="s">
        <v>159</v>
      </c>
      <c r="AU1164" s="19" t="s">
        <v>86</v>
      </c>
    </row>
    <row r="1165" spans="1:65" s="2" customFormat="1" ht="21.75" customHeight="1">
      <c r="A1165" s="36"/>
      <c r="B1165" s="37"/>
      <c r="C1165" s="175" t="s">
        <v>1362</v>
      </c>
      <c r="D1165" s="175" t="s">
        <v>150</v>
      </c>
      <c r="E1165" s="176" t="s">
        <v>1363</v>
      </c>
      <c r="F1165" s="177" t="s">
        <v>1364</v>
      </c>
      <c r="G1165" s="178" t="s">
        <v>285</v>
      </c>
      <c r="H1165" s="179">
        <v>31.2</v>
      </c>
      <c r="I1165" s="180"/>
      <c r="J1165" s="181">
        <f>ROUND(I1165*H1165,2)</f>
        <v>0</v>
      </c>
      <c r="K1165" s="177" t="s">
        <v>154</v>
      </c>
      <c r="L1165" s="41"/>
      <c r="M1165" s="182" t="s">
        <v>31</v>
      </c>
      <c r="N1165" s="183" t="s">
        <v>47</v>
      </c>
      <c r="O1165" s="66"/>
      <c r="P1165" s="184">
        <f>O1165*H1165</f>
        <v>0</v>
      </c>
      <c r="Q1165" s="184">
        <v>2.0000000000000001E-4</v>
      </c>
      <c r="R1165" s="184">
        <f>Q1165*H1165</f>
        <v>6.2399999999999999E-3</v>
      </c>
      <c r="S1165" s="184">
        <v>0</v>
      </c>
      <c r="T1165" s="185">
        <f>S1165*H1165</f>
        <v>0</v>
      </c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R1165" s="186" t="s">
        <v>257</v>
      </c>
      <c r="AT1165" s="186" t="s">
        <v>150</v>
      </c>
      <c r="AU1165" s="186" t="s">
        <v>86</v>
      </c>
      <c r="AY1165" s="19" t="s">
        <v>148</v>
      </c>
      <c r="BE1165" s="187">
        <f>IF(N1165="základní",J1165,0)</f>
        <v>0</v>
      </c>
      <c r="BF1165" s="187">
        <f>IF(N1165="snížená",J1165,0)</f>
        <v>0</v>
      </c>
      <c r="BG1165" s="187">
        <f>IF(N1165="zákl. přenesená",J1165,0)</f>
        <v>0</v>
      </c>
      <c r="BH1165" s="187">
        <f>IF(N1165="sníž. přenesená",J1165,0)</f>
        <v>0</v>
      </c>
      <c r="BI1165" s="187">
        <f>IF(N1165="nulová",J1165,0)</f>
        <v>0</v>
      </c>
      <c r="BJ1165" s="19" t="s">
        <v>84</v>
      </c>
      <c r="BK1165" s="187">
        <f>ROUND(I1165*H1165,2)</f>
        <v>0</v>
      </c>
      <c r="BL1165" s="19" t="s">
        <v>257</v>
      </c>
      <c r="BM1165" s="186" t="s">
        <v>1365</v>
      </c>
    </row>
    <row r="1166" spans="1:65" s="2" customFormat="1" ht="19.5">
      <c r="A1166" s="36"/>
      <c r="B1166" s="37"/>
      <c r="C1166" s="38"/>
      <c r="D1166" s="188" t="s">
        <v>157</v>
      </c>
      <c r="E1166" s="38"/>
      <c r="F1166" s="189" t="s">
        <v>1366</v>
      </c>
      <c r="G1166" s="38"/>
      <c r="H1166" s="38"/>
      <c r="I1166" s="190"/>
      <c r="J1166" s="38"/>
      <c r="K1166" s="38"/>
      <c r="L1166" s="41"/>
      <c r="M1166" s="191"/>
      <c r="N1166" s="192"/>
      <c r="O1166" s="66"/>
      <c r="P1166" s="66"/>
      <c r="Q1166" s="66"/>
      <c r="R1166" s="66"/>
      <c r="S1166" s="66"/>
      <c r="T1166" s="67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T1166" s="19" t="s">
        <v>157</v>
      </c>
      <c r="AU1166" s="19" t="s">
        <v>86</v>
      </c>
    </row>
    <row r="1167" spans="1:65" s="2" customFormat="1" ht="11.25">
      <c r="A1167" s="36"/>
      <c r="B1167" s="37"/>
      <c r="C1167" s="38"/>
      <c r="D1167" s="193" t="s">
        <v>159</v>
      </c>
      <c r="E1167" s="38"/>
      <c r="F1167" s="194" t="s">
        <v>1367</v>
      </c>
      <c r="G1167" s="38"/>
      <c r="H1167" s="38"/>
      <c r="I1167" s="190"/>
      <c r="J1167" s="38"/>
      <c r="K1167" s="38"/>
      <c r="L1167" s="41"/>
      <c r="M1167" s="191"/>
      <c r="N1167" s="192"/>
      <c r="O1167" s="66"/>
      <c r="P1167" s="66"/>
      <c r="Q1167" s="66"/>
      <c r="R1167" s="66"/>
      <c r="S1167" s="66"/>
      <c r="T1167" s="67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T1167" s="19" t="s">
        <v>159</v>
      </c>
      <c r="AU1167" s="19" t="s">
        <v>86</v>
      </c>
    </row>
    <row r="1168" spans="1:65" s="13" customFormat="1" ht="11.25">
      <c r="B1168" s="195"/>
      <c r="C1168" s="196"/>
      <c r="D1168" s="188" t="s">
        <v>161</v>
      </c>
      <c r="E1168" s="197" t="s">
        <v>31</v>
      </c>
      <c r="F1168" s="198" t="s">
        <v>1354</v>
      </c>
      <c r="G1168" s="196"/>
      <c r="H1168" s="199">
        <v>31.2</v>
      </c>
      <c r="I1168" s="200"/>
      <c r="J1168" s="196"/>
      <c r="K1168" s="196"/>
      <c r="L1168" s="201"/>
      <c r="M1168" s="202"/>
      <c r="N1168" s="203"/>
      <c r="O1168" s="203"/>
      <c r="P1168" s="203"/>
      <c r="Q1168" s="203"/>
      <c r="R1168" s="203"/>
      <c r="S1168" s="203"/>
      <c r="T1168" s="204"/>
      <c r="AT1168" s="205" t="s">
        <v>161</v>
      </c>
      <c r="AU1168" s="205" t="s">
        <v>86</v>
      </c>
      <c r="AV1168" s="13" t="s">
        <v>86</v>
      </c>
      <c r="AW1168" s="13" t="s">
        <v>37</v>
      </c>
      <c r="AX1168" s="13" t="s">
        <v>76</v>
      </c>
      <c r="AY1168" s="205" t="s">
        <v>148</v>
      </c>
    </row>
    <row r="1169" spans="1:65" s="14" customFormat="1" ht="11.25">
      <c r="B1169" s="206"/>
      <c r="C1169" s="207"/>
      <c r="D1169" s="188" t="s">
        <v>161</v>
      </c>
      <c r="E1169" s="208" t="s">
        <v>31</v>
      </c>
      <c r="F1169" s="209" t="s">
        <v>163</v>
      </c>
      <c r="G1169" s="207"/>
      <c r="H1169" s="210">
        <v>31.2</v>
      </c>
      <c r="I1169" s="211"/>
      <c r="J1169" s="207"/>
      <c r="K1169" s="207"/>
      <c r="L1169" s="212"/>
      <c r="M1169" s="213"/>
      <c r="N1169" s="214"/>
      <c r="O1169" s="214"/>
      <c r="P1169" s="214"/>
      <c r="Q1169" s="214"/>
      <c r="R1169" s="214"/>
      <c r="S1169" s="214"/>
      <c r="T1169" s="215"/>
      <c r="AT1169" s="216" t="s">
        <v>161</v>
      </c>
      <c r="AU1169" s="216" t="s">
        <v>86</v>
      </c>
      <c r="AV1169" s="14" t="s">
        <v>155</v>
      </c>
      <c r="AW1169" s="14" t="s">
        <v>37</v>
      </c>
      <c r="AX1169" s="14" t="s">
        <v>84</v>
      </c>
      <c r="AY1169" s="216" t="s">
        <v>148</v>
      </c>
    </row>
    <row r="1170" spans="1:65" s="2" customFormat="1" ht="16.5" customHeight="1">
      <c r="A1170" s="36"/>
      <c r="B1170" s="37"/>
      <c r="C1170" s="175" t="s">
        <v>1368</v>
      </c>
      <c r="D1170" s="175" t="s">
        <v>150</v>
      </c>
      <c r="E1170" s="176" t="s">
        <v>1369</v>
      </c>
      <c r="F1170" s="177" t="s">
        <v>1370</v>
      </c>
      <c r="G1170" s="178" t="s">
        <v>285</v>
      </c>
      <c r="H1170" s="179">
        <v>31.2</v>
      </c>
      <c r="I1170" s="180"/>
      <c r="J1170" s="181">
        <f>ROUND(I1170*H1170,2)</f>
        <v>0</v>
      </c>
      <c r="K1170" s="177" t="s">
        <v>154</v>
      </c>
      <c r="L1170" s="41"/>
      <c r="M1170" s="182" t="s">
        <v>31</v>
      </c>
      <c r="N1170" s="183" t="s">
        <v>47</v>
      </c>
      <c r="O1170" s="66"/>
      <c r="P1170" s="184">
        <f>O1170*H1170</f>
        <v>0</v>
      </c>
      <c r="Q1170" s="184">
        <v>2.5000000000000001E-4</v>
      </c>
      <c r="R1170" s="184">
        <f>Q1170*H1170</f>
        <v>7.7999999999999996E-3</v>
      </c>
      <c r="S1170" s="184">
        <v>0</v>
      </c>
      <c r="T1170" s="185">
        <f>S1170*H1170</f>
        <v>0</v>
      </c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R1170" s="186" t="s">
        <v>257</v>
      </c>
      <c r="AT1170" s="186" t="s">
        <v>150</v>
      </c>
      <c r="AU1170" s="186" t="s">
        <v>86</v>
      </c>
      <c r="AY1170" s="19" t="s">
        <v>148</v>
      </c>
      <c r="BE1170" s="187">
        <f>IF(N1170="základní",J1170,0)</f>
        <v>0</v>
      </c>
      <c r="BF1170" s="187">
        <f>IF(N1170="snížená",J1170,0)</f>
        <v>0</v>
      </c>
      <c r="BG1170" s="187">
        <f>IF(N1170="zákl. přenesená",J1170,0)</f>
        <v>0</v>
      </c>
      <c r="BH1170" s="187">
        <f>IF(N1170="sníž. přenesená",J1170,0)</f>
        <v>0</v>
      </c>
      <c r="BI1170" s="187">
        <f>IF(N1170="nulová",J1170,0)</f>
        <v>0</v>
      </c>
      <c r="BJ1170" s="19" t="s">
        <v>84</v>
      </c>
      <c r="BK1170" s="187">
        <f>ROUND(I1170*H1170,2)</f>
        <v>0</v>
      </c>
      <c r="BL1170" s="19" t="s">
        <v>257</v>
      </c>
      <c r="BM1170" s="186" t="s">
        <v>1371</v>
      </c>
    </row>
    <row r="1171" spans="1:65" s="2" customFormat="1" ht="11.25">
      <c r="A1171" s="36"/>
      <c r="B1171" s="37"/>
      <c r="C1171" s="38"/>
      <c r="D1171" s="188" t="s">
        <v>157</v>
      </c>
      <c r="E1171" s="38"/>
      <c r="F1171" s="189" t="s">
        <v>1372</v>
      </c>
      <c r="G1171" s="38"/>
      <c r="H1171" s="38"/>
      <c r="I1171" s="190"/>
      <c r="J1171" s="38"/>
      <c r="K1171" s="38"/>
      <c r="L1171" s="41"/>
      <c r="M1171" s="191"/>
      <c r="N1171" s="192"/>
      <c r="O1171" s="66"/>
      <c r="P1171" s="66"/>
      <c r="Q1171" s="66"/>
      <c r="R1171" s="66"/>
      <c r="S1171" s="66"/>
      <c r="T1171" s="67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T1171" s="19" t="s">
        <v>157</v>
      </c>
      <c r="AU1171" s="19" t="s">
        <v>86</v>
      </c>
    </row>
    <row r="1172" spans="1:65" s="2" customFormat="1" ht="11.25">
      <c r="A1172" s="36"/>
      <c r="B1172" s="37"/>
      <c r="C1172" s="38"/>
      <c r="D1172" s="193" t="s">
        <v>159</v>
      </c>
      <c r="E1172" s="38"/>
      <c r="F1172" s="194" t="s">
        <v>1373</v>
      </c>
      <c r="G1172" s="38"/>
      <c r="H1172" s="38"/>
      <c r="I1172" s="190"/>
      <c r="J1172" s="38"/>
      <c r="K1172" s="38"/>
      <c r="L1172" s="41"/>
      <c r="M1172" s="191"/>
      <c r="N1172" s="192"/>
      <c r="O1172" s="66"/>
      <c r="P1172" s="66"/>
      <c r="Q1172" s="66"/>
      <c r="R1172" s="66"/>
      <c r="S1172" s="66"/>
      <c r="T1172" s="67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T1172" s="19" t="s">
        <v>159</v>
      </c>
      <c r="AU1172" s="19" t="s">
        <v>86</v>
      </c>
    </row>
    <row r="1173" spans="1:65" s="2" customFormat="1" ht="16.5" customHeight="1">
      <c r="A1173" s="36"/>
      <c r="B1173" s="37"/>
      <c r="C1173" s="175" t="s">
        <v>1374</v>
      </c>
      <c r="D1173" s="175" t="s">
        <v>150</v>
      </c>
      <c r="E1173" s="176" t="s">
        <v>1375</v>
      </c>
      <c r="F1173" s="177" t="s">
        <v>1376</v>
      </c>
      <c r="G1173" s="178" t="s">
        <v>424</v>
      </c>
      <c r="H1173" s="179">
        <v>4</v>
      </c>
      <c r="I1173" s="180"/>
      <c r="J1173" s="181">
        <f>ROUND(I1173*H1173,2)</f>
        <v>0</v>
      </c>
      <c r="K1173" s="177" t="s">
        <v>154</v>
      </c>
      <c r="L1173" s="41"/>
      <c r="M1173" s="182" t="s">
        <v>31</v>
      </c>
      <c r="N1173" s="183" t="s">
        <v>47</v>
      </c>
      <c r="O1173" s="66"/>
      <c r="P1173" s="184">
        <f>O1173*H1173</f>
        <v>0</v>
      </c>
      <c r="Q1173" s="184">
        <v>0</v>
      </c>
      <c r="R1173" s="184">
        <f>Q1173*H1173</f>
        <v>0</v>
      </c>
      <c r="S1173" s="184">
        <v>0</v>
      </c>
      <c r="T1173" s="185">
        <f>S1173*H1173</f>
        <v>0</v>
      </c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R1173" s="186" t="s">
        <v>257</v>
      </c>
      <c r="AT1173" s="186" t="s">
        <v>150</v>
      </c>
      <c r="AU1173" s="186" t="s">
        <v>86</v>
      </c>
      <c r="AY1173" s="19" t="s">
        <v>148</v>
      </c>
      <c r="BE1173" s="187">
        <f>IF(N1173="základní",J1173,0)</f>
        <v>0</v>
      </c>
      <c r="BF1173" s="187">
        <f>IF(N1173="snížená",J1173,0)</f>
        <v>0</v>
      </c>
      <c r="BG1173" s="187">
        <f>IF(N1173="zákl. přenesená",J1173,0)</f>
        <v>0</v>
      </c>
      <c r="BH1173" s="187">
        <f>IF(N1173="sníž. přenesená",J1173,0)</f>
        <v>0</v>
      </c>
      <c r="BI1173" s="187">
        <f>IF(N1173="nulová",J1173,0)</f>
        <v>0</v>
      </c>
      <c r="BJ1173" s="19" t="s">
        <v>84</v>
      </c>
      <c r="BK1173" s="187">
        <f>ROUND(I1173*H1173,2)</f>
        <v>0</v>
      </c>
      <c r="BL1173" s="19" t="s">
        <v>257</v>
      </c>
      <c r="BM1173" s="186" t="s">
        <v>1377</v>
      </c>
    </row>
    <row r="1174" spans="1:65" s="2" customFormat="1" ht="11.25">
      <c r="A1174" s="36"/>
      <c r="B1174" s="37"/>
      <c r="C1174" s="38"/>
      <c r="D1174" s="188" t="s">
        <v>157</v>
      </c>
      <c r="E1174" s="38"/>
      <c r="F1174" s="189" t="s">
        <v>1378</v>
      </c>
      <c r="G1174" s="38"/>
      <c r="H1174" s="38"/>
      <c r="I1174" s="190"/>
      <c r="J1174" s="38"/>
      <c r="K1174" s="38"/>
      <c r="L1174" s="41"/>
      <c r="M1174" s="191"/>
      <c r="N1174" s="192"/>
      <c r="O1174" s="66"/>
      <c r="P1174" s="66"/>
      <c r="Q1174" s="66"/>
      <c r="R1174" s="66"/>
      <c r="S1174" s="66"/>
      <c r="T1174" s="67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T1174" s="19" t="s">
        <v>157</v>
      </c>
      <c r="AU1174" s="19" t="s">
        <v>86</v>
      </c>
    </row>
    <row r="1175" spans="1:65" s="2" customFormat="1" ht="11.25">
      <c r="A1175" s="36"/>
      <c r="B1175" s="37"/>
      <c r="C1175" s="38"/>
      <c r="D1175" s="193" t="s">
        <v>159</v>
      </c>
      <c r="E1175" s="38"/>
      <c r="F1175" s="194" t="s">
        <v>1379</v>
      </c>
      <c r="G1175" s="38"/>
      <c r="H1175" s="38"/>
      <c r="I1175" s="190"/>
      <c r="J1175" s="38"/>
      <c r="K1175" s="38"/>
      <c r="L1175" s="41"/>
      <c r="M1175" s="191"/>
      <c r="N1175" s="192"/>
      <c r="O1175" s="66"/>
      <c r="P1175" s="66"/>
      <c r="Q1175" s="66"/>
      <c r="R1175" s="66"/>
      <c r="S1175" s="66"/>
      <c r="T1175" s="67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T1175" s="19" t="s">
        <v>159</v>
      </c>
      <c r="AU1175" s="19" t="s">
        <v>86</v>
      </c>
    </row>
    <row r="1176" spans="1:65" s="2" customFormat="1" ht="16.5" customHeight="1">
      <c r="A1176" s="36"/>
      <c r="B1176" s="37"/>
      <c r="C1176" s="175" t="s">
        <v>1380</v>
      </c>
      <c r="D1176" s="175" t="s">
        <v>150</v>
      </c>
      <c r="E1176" s="176" t="s">
        <v>1381</v>
      </c>
      <c r="F1176" s="177" t="s">
        <v>1382</v>
      </c>
      <c r="G1176" s="178" t="s">
        <v>1358</v>
      </c>
      <c r="H1176" s="179">
        <v>1</v>
      </c>
      <c r="I1176" s="180"/>
      <c r="J1176" s="181">
        <f>ROUND(I1176*H1176,2)</f>
        <v>0</v>
      </c>
      <c r="K1176" s="177" t="s">
        <v>154</v>
      </c>
      <c r="L1176" s="41"/>
      <c r="M1176" s="182" t="s">
        <v>31</v>
      </c>
      <c r="N1176" s="183" t="s">
        <v>47</v>
      </c>
      <c r="O1176" s="66"/>
      <c r="P1176" s="184">
        <f>O1176*H1176</f>
        <v>0</v>
      </c>
      <c r="Q1176" s="184">
        <v>1.7330000000000002E-2</v>
      </c>
      <c r="R1176" s="184">
        <f>Q1176*H1176</f>
        <v>1.7330000000000002E-2</v>
      </c>
      <c r="S1176" s="184">
        <v>0</v>
      </c>
      <c r="T1176" s="185">
        <f>S1176*H1176</f>
        <v>0</v>
      </c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R1176" s="186" t="s">
        <v>257</v>
      </c>
      <c r="AT1176" s="186" t="s">
        <v>150</v>
      </c>
      <c r="AU1176" s="186" t="s">
        <v>86</v>
      </c>
      <c r="AY1176" s="19" t="s">
        <v>148</v>
      </c>
      <c r="BE1176" s="187">
        <f>IF(N1176="základní",J1176,0)</f>
        <v>0</v>
      </c>
      <c r="BF1176" s="187">
        <f>IF(N1176="snížená",J1176,0)</f>
        <v>0</v>
      </c>
      <c r="BG1176" s="187">
        <f>IF(N1176="zákl. přenesená",J1176,0)</f>
        <v>0</v>
      </c>
      <c r="BH1176" s="187">
        <f>IF(N1176="sníž. přenesená",J1176,0)</f>
        <v>0</v>
      </c>
      <c r="BI1176" s="187">
        <f>IF(N1176="nulová",J1176,0)</f>
        <v>0</v>
      </c>
      <c r="BJ1176" s="19" t="s">
        <v>84</v>
      </c>
      <c r="BK1176" s="187">
        <f>ROUND(I1176*H1176,2)</f>
        <v>0</v>
      </c>
      <c r="BL1176" s="19" t="s">
        <v>257</v>
      </c>
      <c r="BM1176" s="186" t="s">
        <v>1383</v>
      </c>
    </row>
    <row r="1177" spans="1:65" s="2" customFormat="1" ht="11.25">
      <c r="A1177" s="36"/>
      <c r="B1177" s="37"/>
      <c r="C1177" s="38"/>
      <c r="D1177" s="188" t="s">
        <v>157</v>
      </c>
      <c r="E1177" s="38"/>
      <c r="F1177" s="189" t="s">
        <v>1384</v>
      </c>
      <c r="G1177" s="38"/>
      <c r="H1177" s="38"/>
      <c r="I1177" s="190"/>
      <c r="J1177" s="38"/>
      <c r="K1177" s="38"/>
      <c r="L1177" s="41"/>
      <c r="M1177" s="191"/>
      <c r="N1177" s="192"/>
      <c r="O1177" s="66"/>
      <c r="P1177" s="66"/>
      <c r="Q1177" s="66"/>
      <c r="R1177" s="66"/>
      <c r="S1177" s="66"/>
      <c r="T1177" s="67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T1177" s="19" t="s">
        <v>157</v>
      </c>
      <c r="AU1177" s="19" t="s">
        <v>86</v>
      </c>
    </row>
    <row r="1178" spans="1:65" s="2" customFormat="1" ht="11.25">
      <c r="A1178" s="36"/>
      <c r="B1178" s="37"/>
      <c r="C1178" s="38"/>
      <c r="D1178" s="193" t="s">
        <v>159</v>
      </c>
      <c r="E1178" s="38"/>
      <c r="F1178" s="194" t="s">
        <v>1385</v>
      </c>
      <c r="G1178" s="38"/>
      <c r="H1178" s="38"/>
      <c r="I1178" s="190"/>
      <c r="J1178" s="38"/>
      <c r="K1178" s="38"/>
      <c r="L1178" s="41"/>
      <c r="M1178" s="191"/>
      <c r="N1178" s="192"/>
      <c r="O1178" s="66"/>
      <c r="P1178" s="66"/>
      <c r="Q1178" s="66"/>
      <c r="R1178" s="66"/>
      <c r="S1178" s="66"/>
      <c r="T1178" s="67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T1178" s="19" t="s">
        <v>159</v>
      </c>
      <c r="AU1178" s="19" t="s">
        <v>86</v>
      </c>
    </row>
    <row r="1179" spans="1:65" s="2" customFormat="1" ht="16.5" customHeight="1">
      <c r="A1179" s="36"/>
      <c r="B1179" s="37"/>
      <c r="C1179" s="175" t="s">
        <v>1386</v>
      </c>
      <c r="D1179" s="175" t="s">
        <v>150</v>
      </c>
      <c r="E1179" s="176" t="s">
        <v>1387</v>
      </c>
      <c r="F1179" s="177" t="s">
        <v>1388</v>
      </c>
      <c r="G1179" s="178" t="s">
        <v>424</v>
      </c>
      <c r="H1179" s="179">
        <v>4</v>
      </c>
      <c r="I1179" s="180"/>
      <c r="J1179" s="181">
        <f>ROUND(I1179*H1179,2)</f>
        <v>0</v>
      </c>
      <c r="K1179" s="177" t="s">
        <v>154</v>
      </c>
      <c r="L1179" s="41"/>
      <c r="M1179" s="182" t="s">
        <v>31</v>
      </c>
      <c r="N1179" s="183" t="s">
        <v>47</v>
      </c>
      <c r="O1179" s="66"/>
      <c r="P1179" s="184">
        <f>O1179*H1179</f>
        <v>0</v>
      </c>
      <c r="Q1179" s="184">
        <v>7.6000000000000004E-4</v>
      </c>
      <c r="R1179" s="184">
        <f>Q1179*H1179</f>
        <v>3.0400000000000002E-3</v>
      </c>
      <c r="S1179" s="184">
        <v>0</v>
      </c>
      <c r="T1179" s="185">
        <f>S1179*H1179</f>
        <v>0</v>
      </c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R1179" s="186" t="s">
        <v>257</v>
      </c>
      <c r="AT1179" s="186" t="s">
        <v>150</v>
      </c>
      <c r="AU1179" s="186" t="s">
        <v>86</v>
      </c>
      <c r="AY1179" s="19" t="s">
        <v>148</v>
      </c>
      <c r="BE1179" s="187">
        <f>IF(N1179="základní",J1179,0)</f>
        <v>0</v>
      </c>
      <c r="BF1179" s="187">
        <f>IF(N1179="snížená",J1179,0)</f>
        <v>0</v>
      </c>
      <c r="BG1179" s="187">
        <f>IF(N1179="zákl. přenesená",J1179,0)</f>
        <v>0</v>
      </c>
      <c r="BH1179" s="187">
        <f>IF(N1179="sníž. přenesená",J1179,0)</f>
        <v>0</v>
      </c>
      <c r="BI1179" s="187">
        <f>IF(N1179="nulová",J1179,0)</f>
        <v>0</v>
      </c>
      <c r="BJ1179" s="19" t="s">
        <v>84</v>
      </c>
      <c r="BK1179" s="187">
        <f>ROUND(I1179*H1179,2)</f>
        <v>0</v>
      </c>
      <c r="BL1179" s="19" t="s">
        <v>257</v>
      </c>
      <c r="BM1179" s="186" t="s">
        <v>1389</v>
      </c>
    </row>
    <row r="1180" spans="1:65" s="2" customFormat="1" ht="11.25">
      <c r="A1180" s="36"/>
      <c r="B1180" s="37"/>
      <c r="C1180" s="38"/>
      <c r="D1180" s="188" t="s">
        <v>157</v>
      </c>
      <c r="E1180" s="38"/>
      <c r="F1180" s="189" t="s">
        <v>1390</v>
      </c>
      <c r="G1180" s="38"/>
      <c r="H1180" s="38"/>
      <c r="I1180" s="190"/>
      <c r="J1180" s="38"/>
      <c r="K1180" s="38"/>
      <c r="L1180" s="41"/>
      <c r="M1180" s="191"/>
      <c r="N1180" s="192"/>
      <c r="O1180" s="66"/>
      <c r="P1180" s="66"/>
      <c r="Q1180" s="66"/>
      <c r="R1180" s="66"/>
      <c r="S1180" s="66"/>
      <c r="T1180" s="67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T1180" s="19" t="s">
        <v>157</v>
      </c>
      <c r="AU1180" s="19" t="s">
        <v>86</v>
      </c>
    </row>
    <row r="1181" spans="1:65" s="2" customFormat="1" ht="11.25">
      <c r="A1181" s="36"/>
      <c r="B1181" s="37"/>
      <c r="C1181" s="38"/>
      <c r="D1181" s="193" t="s">
        <v>159</v>
      </c>
      <c r="E1181" s="38"/>
      <c r="F1181" s="194" t="s">
        <v>1391</v>
      </c>
      <c r="G1181" s="38"/>
      <c r="H1181" s="38"/>
      <c r="I1181" s="190"/>
      <c r="J1181" s="38"/>
      <c r="K1181" s="38"/>
      <c r="L1181" s="41"/>
      <c r="M1181" s="191"/>
      <c r="N1181" s="192"/>
      <c r="O1181" s="66"/>
      <c r="P1181" s="66"/>
      <c r="Q1181" s="66"/>
      <c r="R1181" s="66"/>
      <c r="S1181" s="66"/>
      <c r="T1181" s="67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T1181" s="19" t="s">
        <v>159</v>
      </c>
      <c r="AU1181" s="19" t="s">
        <v>86</v>
      </c>
    </row>
    <row r="1182" spans="1:65" s="2" customFormat="1" ht="16.5" customHeight="1">
      <c r="A1182" s="36"/>
      <c r="B1182" s="37"/>
      <c r="C1182" s="175" t="s">
        <v>1392</v>
      </c>
      <c r="D1182" s="175" t="s">
        <v>150</v>
      </c>
      <c r="E1182" s="176" t="s">
        <v>1393</v>
      </c>
      <c r="F1182" s="177" t="s">
        <v>1394</v>
      </c>
      <c r="G1182" s="178" t="s">
        <v>285</v>
      </c>
      <c r="H1182" s="179">
        <v>31.2</v>
      </c>
      <c r="I1182" s="180"/>
      <c r="J1182" s="181">
        <f>ROUND(I1182*H1182,2)</f>
        <v>0</v>
      </c>
      <c r="K1182" s="177" t="s">
        <v>154</v>
      </c>
      <c r="L1182" s="41"/>
      <c r="M1182" s="182" t="s">
        <v>31</v>
      </c>
      <c r="N1182" s="183" t="s">
        <v>47</v>
      </c>
      <c r="O1182" s="66"/>
      <c r="P1182" s="184">
        <f>O1182*H1182</f>
        <v>0</v>
      </c>
      <c r="Q1182" s="184">
        <v>1.0000000000000001E-5</v>
      </c>
      <c r="R1182" s="184">
        <f>Q1182*H1182</f>
        <v>3.1199999999999999E-4</v>
      </c>
      <c r="S1182" s="184">
        <v>0</v>
      </c>
      <c r="T1182" s="185">
        <f>S1182*H1182</f>
        <v>0</v>
      </c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R1182" s="186" t="s">
        <v>257</v>
      </c>
      <c r="AT1182" s="186" t="s">
        <v>150</v>
      </c>
      <c r="AU1182" s="186" t="s">
        <v>86</v>
      </c>
      <c r="AY1182" s="19" t="s">
        <v>148</v>
      </c>
      <c r="BE1182" s="187">
        <f>IF(N1182="základní",J1182,0)</f>
        <v>0</v>
      </c>
      <c r="BF1182" s="187">
        <f>IF(N1182="snížená",J1182,0)</f>
        <v>0</v>
      </c>
      <c r="BG1182" s="187">
        <f>IF(N1182="zákl. přenesená",J1182,0)</f>
        <v>0</v>
      </c>
      <c r="BH1182" s="187">
        <f>IF(N1182="sníž. přenesená",J1182,0)</f>
        <v>0</v>
      </c>
      <c r="BI1182" s="187">
        <f>IF(N1182="nulová",J1182,0)</f>
        <v>0</v>
      </c>
      <c r="BJ1182" s="19" t="s">
        <v>84</v>
      </c>
      <c r="BK1182" s="187">
        <f>ROUND(I1182*H1182,2)</f>
        <v>0</v>
      </c>
      <c r="BL1182" s="19" t="s">
        <v>257</v>
      </c>
      <c r="BM1182" s="186" t="s">
        <v>1395</v>
      </c>
    </row>
    <row r="1183" spans="1:65" s="2" customFormat="1" ht="11.25">
      <c r="A1183" s="36"/>
      <c r="B1183" s="37"/>
      <c r="C1183" s="38"/>
      <c r="D1183" s="188" t="s">
        <v>157</v>
      </c>
      <c r="E1183" s="38"/>
      <c r="F1183" s="189" t="s">
        <v>1396</v>
      </c>
      <c r="G1183" s="38"/>
      <c r="H1183" s="38"/>
      <c r="I1183" s="190"/>
      <c r="J1183" s="38"/>
      <c r="K1183" s="38"/>
      <c r="L1183" s="41"/>
      <c r="M1183" s="191"/>
      <c r="N1183" s="192"/>
      <c r="O1183" s="66"/>
      <c r="P1183" s="66"/>
      <c r="Q1183" s="66"/>
      <c r="R1183" s="66"/>
      <c r="S1183" s="66"/>
      <c r="T1183" s="67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T1183" s="19" t="s">
        <v>157</v>
      </c>
      <c r="AU1183" s="19" t="s">
        <v>86</v>
      </c>
    </row>
    <row r="1184" spans="1:65" s="2" customFormat="1" ht="11.25">
      <c r="A1184" s="36"/>
      <c r="B1184" s="37"/>
      <c r="C1184" s="38"/>
      <c r="D1184" s="193" t="s">
        <v>159</v>
      </c>
      <c r="E1184" s="38"/>
      <c r="F1184" s="194" t="s">
        <v>1397</v>
      </c>
      <c r="G1184" s="38"/>
      <c r="H1184" s="38"/>
      <c r="I1184" s="190"/>
      <c r="J1184" s="38"/>
      <c r="K1184" s="38"/>
      <c r="L1184" s="41"/>
      <c r="M1184" s="191"/>
      <c r="N1184" s="192"/>
      <c r="O1184" s="66"/>
      <c r="P1184" s="66"/>
      <c r="Q1184" s="66"/>
      <c r="R1184" s="66"/>
      <c r="S1184" s="66"/>
      <c r="T1184" s="67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T1184" s="19" t="s">
        <v>159</v>
      </c>
      <c r="AU1184" s="19" t="s">
        <v>86</v>
      </c>
    </row>
    <row r="1185" spans="1:65" s="13" customFormat="1" ht="11.25">
      <c r="B1185" s="195"/>
      <c r="C1185" s="196"/>
      <c r="D1185" s="188" t="s">
        <v>161</v>
      </c>
      <c r="E1185" s="197" t="s">
        <v>31</v>
      </c>
      <c r="F1185" s="198" t="s">
        <v>1354</v>
      </c>
      <c r="G1185" s="196"/>
      <c r="H1185" s="199">
        <v>31.2</v>
      </c>
      <c r="I1185" s="200"/>
      <c r="J1185" s="196"/>
      <c r="K1185" s="196"/>
      <c r="L1185" s="201"/>
      <c r="M1185" s="202"/>
      <c r="N1185" s="203"/>
      <c r="O1185" s="203"/>
      <c r="P1185" s="203"/>
      <c r="Q1185" s="203"/>
      <c r="R1185" s="203"/>
      <c r="S1185" s="203"/>
      <c r="T1185" s="204"/>
      <c r="AT1185" s="205" t="s">
        <v>161</v>
      </c>
      <c r="AU1185" s="205" t="s">
        <v>86</v>
      </c>
      <c r="AV1185" s="13" t="s">
        <v>86</v>
      </c>
      <c r="AW1185" s="13" t="s">
        <v>37</v>
      </c>
      <c r="AX1185" s="13" t="s">
        <v>76</v>
      </c>
      <c r="AY1185" s="205" t="s">
        <v>148</v>
      </c>
    </row>
    <row r="1186" spans="1:65" s="14" customFormat="1" ht="11.25">
      <c r="B1186" s="206"/>
      <c r="C1186" s="207"/>
      <c r="D1186" s="188" t="s">
        <v>161</v>
      </c>
      <c r="E1186" s="208" t="s">
        <v>31</v>
      </c>
      <c r="F1186" s="209" t="s">
        <v>163</v>
      </c>
      <c r="G1186" s="207"/>
      <c r="H1186" s="210">
        <v>31.2</v>
      </c>
      <c r="I1186" s="211"/>
      <c r="J1186" s="207"/>
      <c r="K1186" s="207"/>
      <c r="L1186" s="212"/>
      <c r="M1186" s="213"/>
      <c r="N1186" s="214"/>
      <c r="O1186" s="214"/>
      <c r="P1186" s="214"/>
      <c r="Q1186" s="214"/>
      <c r="R1186" s="214"/>
      <c r="S1186" s="214"/>
      <c r="T1186" s="215"/>
      <c r="AT1186" s="216" t="s">
        <v>161</v>
      </c>
      <c r="AU1186" s="216" t="s">
        <v>86</v>
      </c>
      <c r="AV1186" s="14" t="s">
        <v>155</v>
      </c>
      <c r="AW1186" s="14" t="s">
        <v>37</v>
      </c>
      <c r="AX1186" s="14" t="s">
        <v>84</v>
      </c>
      <c r="AY1186" s="216" t="s">
        <v>148</v>
      </c>
    </row>
    <row r="1187" spans="1:65" s="2" customFormat="1" ht="16.5" customHeight="1">
      <c r="A1187" s="36"/>
      <c r="B1187" s="37"/>
      <c r="C1187" s="175" t="s">
        <v>1398</v>
      </c>
      <c r="D1187" s="175" t="s">
        <v>150</v>
      </c>
      <c r="E1187" s="176" t="s">
        <v>1399</v>
      </c>
      <c r="F1187" s="177" t="s">
        <v>1400</v>
      </c>
      <c r="G1187" s="178" t="s">
        <v>285</v>
      </c>
      <c r="H1187" s="179">
        <v>31.2</v>
      </c>
      <c r="I1187" s="180"/>
      <c r="J1187" s="181">
        <f>ROUND(I1187*H1187,2)</f>
        <v>0</v>
      </c>
      <c r="K1187" s="177" t="s">
        <v>154</v>
      </c>
      <c r="L1187" s="41"/>
      <c r="M1187" s="182" t="s">
        <v>31</v>
      </c>
      <c r="N1187" s="183" t="s">
        <v>47</v>
      </c>
      <c r="O1187" s="66"/>
      <c r="P1187" s="184">
        <f>O1187*H1187</f>
        <v>0</v>
      </c>
      <c r="Q1187" s="184">
        <v>2.0000000000000002E-5</v>
      </c>
      <c r="R1187" s="184">
        <f>Q1187*H1187</f>
        <v>6.2399999999999999E-4</v>
      </c>
      <c r="S1187" s="184">
        <v>0</v>
      </c>
      <c r="T1187" s="185">
        <f>S1187*H1187</f>
        <v>0</v>
      </c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R1187" s="186" t="s">
        <v>257</v>
      </c>
      <c r="AT1187" s="186" t="s">
        <v>150</v>
      </c>
      <c r="AU1187" s="186" t="s">
        <v>86</v>
      </c>
      <c r="AY1187" s="19" t="s">
        <v>148</v>
      </c>
      <c r="BE1187" s="187">
        <f>IF(N1187="základní",J1187,0)</f>
        <v>0</v>
      </c>
      <c r="BF1187" s="187">
        <f>IF(N1187="snížená",J1187,0)</f>
        <v>0</v>
      </c>
      <c r="BG1187" s="187">
        <f>IF(N1187="zákl. přenesená",J1187,0)</f>
        <v>0</v>
      </c>
      <c r="BH1187" s="187">
        <f>IF(N1187="sníž. přenesená",J1187,0)</f>
        <v>0</v>
      </c>
      <c r="BI1187" s="187">
        <f>IF(N1187="nulová",J1187,0)</f>
        <v>0</v>
      </c>
      <c r="BJ1187" s="19" t="s">
        <v>84</v>
      </c>
      <c r="BK1187" s="187">
        <f>ROUND(I1187*H1187,2)</f>
        <v>0</v>
      </c>
      <c r="BL1187" s="19" t="s">
        <v>257</v>
      </c>
      <c r="BM1187" s="186" t="s">
        <v>1401</v>
      </c>
    </row>
    <row r="1188" spans="1:65" s="2" customFormat="1" ht="11.25">
      <c r="A1188" s="36"/>
      <c r="B1188" s="37"/>
      <c r="C1188" s="38"/>
      <c r="D1188" s="188" t="s">
        <v>157</v>
      </c>
      <c r="E1188" s="38"/>
      <c r="F1188" s="189" t="s">
        <v>1402</v>
      </c>
      <c r="G1188" s="38"/>
      <c r="H1188" s="38"/>
      <c r="I1188" s="190"/>
      <c r="J1188" s="38"/>
      <c r="K1188" s="38"/>
      <c r="L1188" s="41"/>
      <c r="M1188" s="191"/>
      <c r="N1188" s="192"/>
      <c r="O1188" s="66"/>
      <c r="P1188" s="66"/>
      <c r="Q1188" s="66"/>
      <c r="R1188" s="66"/>
      <c r="S1188" s="66"/>
      <c r="T1188" s="67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T1188" s="19" t="s">
        <v>157</v>
      </c>
      <c r="AU1188" s="19" t="s">
        <v>86</v>
      </c>
    </row>
    <row r="1189" spans="1:65" s="2" customFormat="1" ht="11.25">
      <c r="A1189" s="36"/>
      <c r="B1189" s="37"/>
      <c r="C1189" s="38"/>
      <c r="D1189" s="193" t="s">
        <v>159</v>
      </c>
      <c r="E1189" s="38"/>
      <c r="F1189" s="194" t="s">
        <v>1403</v>
      </c>
      <c r="G1189" s="38"/>
      <c r="H1189" s="38"/>
      <c r="I1189" s="190"/>
      <c r="J1189" s="38"/>
      <c r="K1189" s="38"/>
      <c r="L1189" s="41"/>
      <c r="M1189" s="191"/>
      <c r="N1189" s="192"/>
      <c r="O1189" s="66"/>
      <c r="P1189" s="66"/>
      <c r="Q1189" s="66"/>
      <c r="R1189" s="66"/>
      <c r="S1189" s="66"/>
      <c r="T1189" s="67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T1189" s="19" t="s">
        <v>159</v>
      </c>
      <c r="AU1189" s="19" t="s">
        <v>86</v>
      </c>
    </row>
    <row r="1190" spans="1:65" s="13" customFormat="1" ht="11.25">
      <c r="B1190" s="195"/>
      <c r="C1190" s="196"/>
      <c r="D1190" s="188" t="s">
        <v>161</v>
      </c>
      <c r="E1190" s="197" t="s">
        <v>31</v>
      </c>
      <c r="F1190" s="198" t="s">
        <v>1354</v>
      </c>
      <c r="G1190" s="196"/>
      <c r="H1190" s="199">
        <v>31.2</v>
      </c>
      <c r="I1190" s="200"/>
      <c r="J1190" s="196"/>
      <c r="K1190" s="196"/>
      <c r="L1190" s="201"/>
      <c r="M1190" s="202"/>
      <c r="N1190" s="203"/>
      <c r="O1190" s="203"/>
      <c r="P1190" s="203"/>
      <c r="Q1190" s="203"/>
      <c r="R1190" s="203"/>
      <c r="S1190" s="203"/>
      <c r="T1190" s="204"/>
      <c r="AT1190" s="205" t="s">
        <v>161</v>
      </c>
      <c r="AU1190" s="205" t="s">
        <v>86</v>
      </c>
      <c r="AV1190" s="13" t="s">
        <v>86</v>
      </c>
      <c r="AW1190" s="13" t="s">
        <v>37</v>
      </c>
      <c r="AX1190" s="13" t="s">
        <v>76</v>
      </c>
      <c r="AY1190" s="205" t="s">
        <v>148</v>
      </c>
    </row>
    <row r="1191" spans="1:65" s="14" customFormat="1" ht="11.25">
      <c r="B1191" s="206"/>
      <c r="C1191" s="207"/>
      <c r="D1191" s="188" t="s">
        <v>161</v>
      </c>
      <c r="E1191" s="208" t="s">
        <v>31</v>
      </c>
      <c r="F1191" s="209" t="s">
        <v>163</v>
      </c>
      <c r="G1191" s="207"/>
      <c r="H1191" s="210">
        <v>31.2</v>
      </c>
      <c r="I1191" s="211"/>
      <c r="J1191" s="207"/>
      <c r="K1191" s="207"/>
      <c r="L1191" s="212"/>
      <c r="M1191" s="213"/>
      <c r="N1191" s="214"/>
      <c r="O1191" s="214"/>
      <c r="P1191" s="214"/>
      <c r="Q1191" s="214"/>
      <c r="R1191" s="214"/>
      <c r="S1191" s="214"/>
      <c r="T1191" s="215"/>
      <c r="AT1191" s="216" t="s">
        <v>161</v>
      </c>
      <c r="AU1191" s="216" t="s">
        <v>86</v>
      </c>
      <c r="AV1191" s="14" t="s">
        <v>155</v>
      </c>
      <c r="AW1191" s="14" t="s">
        <v>37</v>
      </c>
      <c r="AX1191" s="14" t="s">
        <v>84</v>
      </c>
      <c r="AY1191" s="216" t="s">
        <v>148</v>
      </c>
    </row>
    <row r="1192" spans="1:65" s="2" customFormat="1" ht="16.5" customHeight="1">
      <c r="A1192" s="36"/>
      <c r="B1192" s="37"/>
      <c r="C1192" s="175" t="s">
        <v>1404</v>
      </c>
      <c r="D1192" s="175" t="s">
        <v>150</v>
      </c>
      <c r="E1192" s="176" t="s">
        <v>1405</v>
      </c>
      <c r="F1192" s="177" t="s">
        <v>1406</v>
      </c>
      <c r="G1192" s="178" t="s">
        <v>198</v>
      </c>
      <c r="H1192" s="179">
        <v>7.1999999999999995E-2</v>
      </c>
      <c r="I1192" s="180"/>
      <c r="J1192" s="181">
        <f>ROUND(I1192*H1192,2)</f>
        <v>0</v>
      </c>
      <c r="K1192" s="177" t="s">
        <v>154</v>
      </c>
      <c r="L1192" s="41"/>
      <c r="M1192" s="182" t="s">
        <v>31</v>
      </c>
      <c r="N1192" s="183" t="s">
        <v>47</v>
      </c>
      <c r="O1192" s="66"/>
      <c r="P1192" s="184">
        <f>O1192*H1192</f>
        <v>0</v>
      </c>
      <c r="Q1192" s="184">
        <v>0</v>
      </c>
      <c r="R1192" s="184">
        <f>Q1192*H1192</f>
        <v>0</v>
      </c>
      <c r="S1192" s="184">
        <v>0</v>
      </c>
      <c r="T1192" s="185">
        <f>S1192*H1192</f>
        <v>0</v>
      </c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R1192" s="186" t="s">
        <v>257</v>
      </c>
      <c r="AT1192" s="186" t="s">
        <v>150</v>
      </c>
      <c r="AU1192" s="186" t="s">
        <v>86</v>
      </c>
      <c r="AY1192" s="19" t="s">
        <v>148</v>
      </c>
      <c r="BE1192" s="187">
        <f>IF(N1192="základní",J1192,0)</f>
        <v>0</v>
      </c>
      <c r="BF1192" s="187">
        <f>IF(N1192="snížená",J1192,0)</f>
        <v>0</v>
      </c>
      <c r="BG1192" s="187">
        <f>IF(N1192="zákl. přenesená",J1192,0)</f>
        <v>0</v>
      </c>
      <c r="BH1192" s="187">
        <f>IF(N1192="sníž. přenesená",J1192,0)</f>
        <v>0</v>
      </c>
      <c r="BI1192" s="187">
        <f>IF(N1192="nulová",J1192,0)</f>
        <v>0</v>
      </c>
      <c r="BJ1192" s="19" t="s">
        <v>84</v>
      </c>
      <c r="BK1192" s="187">
        <f>ROUND(I1192*H1192,2)</f>
        <v>0</v>
      </c>
      <c r="BL1192" s="19" t="s">
        <v>257</v>
      </c>
      <c r="BM1192" s="186" t="s">
        <v>1407</v>
      </c>
    </row>
    <row r="1193" spans="1:65" s="2" customFormat="1" ht="19.5">
      <c r="A1193" s="36"/>
      <c r="B1193" s="37"/>
      <c r="C1193" s="38"/>
      <c r="D1193" s="188" t="s">
        <v>157</v>
      </c>
      <c r="E1193" s="38"/>
      <c r="F1193" s="189" t="s">
        <v>1408</v>
      </c>
      <c r="G1193" s="38"/>
      <c r="H1193" s="38"/>
      <c r="I1193" s="190"/>
      <c r="J1193" s="38"/>
      <c r="K1193" s="38"/>
      <c r="L1193" s="41"/>
      <c r="M1193" s="191"/>
      <c r="N1193" s="192"/>
      <c r="O1193" s="66"/>
      <c r="P1193" s="66"/>
      <c r="Q1193" s="66"/>
      <c r="R1193" s="66"/>
      <c r="S1193" s="66"/>
      <c r="T1193" s="67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T1193" s="19" t="s">
        <v>157</v>
      </c>
      <c r="AU1193" s="19" t="s">
        <v>86</v>
      </c>
    </row>
    <row r="1194" spans="1:65" s="2" customFormat="1" ht="11.25">
      <c r="A1194" s="36"/>
      <c r="B1194" s="37"/>
      <c r="C1194" s="38"/>
      <c r="D1194" s="193" t="s">
        <v>159</v>
      </c>
      <c r="E1194" s="38"/>
      <c r="F1194" s="194" t="s">
        <v>1409</v>
      </c>
      <c r="G1194" s="38"/>
      <c r="H1194" s="38"/>
      <c r="I1194" s="190"/>
      <c r="J1194" s="38"/>
      <c r="K1194" s="38"/>
      <c r="L1194" s="41"/>
      <c r="M1194" s="191"/>
      <c r="N1194" s="192"/>
      <c r="O1194" s="66"/>
      <c r="P1194" s="66"/>
      <c r="Q1194" s="66"/>
      <c r="R1194" s="66"/>
      <c r="S1194" s="66"/>
      <c r="T1194" s="67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T1194" s="19" t="s">
        <v>159</v>
      </c>
      <c r="AU1194" s="19" t="s">
        <v>86</v>
      </c>
    </row>
    <row r="1195" spans="1:65" s="2" customFormat="1" ht="21.75" customHeight="1">
      <c r="A1195" s="36"/>
      <c r="B1195" s="37"/>
      <c r="C1195" s="175" t="s">
        <v>1410</v>
      </c>
      <c r="D1195" s="175" t="s">
        <v>150</v>
      </c>
      <c r="E1195" s="176" t="s">
        <v>1411</v>
      </c>
      <c r="F1195" s="177" t="s">
        <v>1412</v>
      </c>
      <c r="G1195" s="178" t="s">
        <v>198</v>
      </c>
      <c r="H1195" s="179">
        <v>7.1999999999999995E-2</v>
      </c>
      <c r="I1195" s="180"/>
      <c r="J1195" s="181">
        <f>ROUND(I1195*H1195,2)</f>
        <v>0</v>
      </c>
      <c r="K1195" s="177" t="s">
        <v>154</v>
      </c>
      <c r="L1195" s="41"/>
      <c r="M1195" s="182" t="s">
        <v>31</v>
      </c>
      <c r="N1195" s="183" t="s">
        <v>47</v>
      </c>
      <c r="O1195" s="66"/>
      <c r="P1195" s="184">
        <f>O1195*H1195</f>
        <v>0</v>
      </c>
      <c r="Q1195" s="184">
        <v>0</v>
      </c>
      <c r="R1195" s="184">
        <f>Q1195*H1195</f>
        <v>0</v>
      </c>
      <c r="S1195" s="184">
        <v>0</v>
      </c>
      <c r="T1195" s="185">
        <f>S1195*H1195</f>
        <v>0</v>
      </c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R1195" s="186" t="s">
        <v>257</v>
      </c>
      <c r="AT1195" s="186" t="s">
        <v>150</v>
      </c>
      <c r="AU1195" s="186" t="s">
        <v>86</v>
      </c>
      <c r="AY1195" s="19" t="s">
        <v>148</v>
      </c>
      <c r="BE1195" s="187">
        <f>IF(N1195="základní",J1195,0)</f>
        <v>0</v>
      </c>
      <c r="BF1195" s="187">
        <f>IF(N1195="snížená",J1195,0)</f>
        <v>0</v>
      </c>
      <c r="BG1195" s="187">
        <f>IF(N1195="zákl. přenesená",J1195,0)</f>
        <v>0</v>
      </c>
      <c r="BH1195" s="187">
        <f>IF(N1195="sníž. přenesená",J1195,0)</f>
        <v>0</v>
      </c>
      <c r="BI1195" s="187">
        <f>IF(N1195="nulová",J1195,0)</f>
        <v>0</v>
      </c>
      <c r="BJ1195" s="19" t="s">
        <v>84</v>
      </c>
      <c r="BK1195" s="187">
        <f>ROUND(I1195*H1195,2)</f>
        <v>0</v>
      </c>
      <c r="BL1195" s="19" t="s">
        <v>257</v>
      </c>
      <c r="BM1195" s="186" t="s">
        <v>1413</v>
      </c>
    </row>
    <row r="1196" spans="1:65" s="2" customFormat="1" ht="19.5">
      <c r="A1196" s="36"/>
      <c r="B1196" s="37"/>
      <c r="C1196" s="38"/>
      <c r="D1196" s="188" t="s">
        <v>157</v>
      </c>
      <c r="E1196" s="38"/>
      <c r="F1196" s="189" t="s">
        <v>1414</v>
      </c>
      <c r="G1196" s="38"/>
      <c r="H1196" s="38"/>
      <c r="I1196" s="190"/>
      <c r="J1196" s="38"/>
      <c r="K1196" s="38"/>
      <c r="L1196" s="41"/>
      <c r="M1196" s="191"/>
      <c r="N1196" s="192"/>
      <c r="O1196" s="66"/>
      <c r="P1196" s="66"/>
      <c r="Q1196" s="66"/>
      <c r="R1196" s="66"/>
      <c r="S1196" s="66"/>
      <c r="T1196" s="67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T1196" s="19" t="s">
        <v>157</v>
      </c>
      <c r="AU1196" s="19" t="s">
        <v>86</v>
      </c>
    </row>
    <row r="1197" spans="1:65" s="2" customFormat="1" ht="11.25">
      <c r="A1197" s="36"/>
      <c r="B1197" s="37"/>
      <c r="C1197" s="38"/>
      <c r="D1197" s="193" t="s">
        <v>159</v>
      </c>
      <c r="E1197" s="38"/>
      <c r="F1197" s="194" t="s">
        <v>1415</v>
      </c>
      <c r="G1197" s="38"/>
      <c r="H1197" s="38"/>
      <c r="I1197" s="190"/>
      <c r="J1197" s="38"/>
      <c r="K1197" s="38"/>
      <c r="L1197" s="41"/>
      <c r="M1197" s="191"/>
      <c r="N1197" s="192"/>
      <c r="O1197" s="66"/>
      <c r="P1197" s="66"/>
      <c r="Q1197" s="66"/>
      <c r="R1197" s="66"/>
      <c r="S1197" s="66"/>
      <c r="T1197" s="67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T1197" s="19" t="s">
        <v>159</v>
      </c>
      <c r="AU1197" s="19" t="s">
        <v>86</v>
      </c>
    </row>
    <row r="1198" spans="1:65" s="12" customFormat="1" ht="22.9" customHeight="1">
      <c r="B1198" s="159"/>
      <c r="C1198" s="160"/>
      <c r="D1198" s="161" t="s">
        <v>75</v>
      </c>
      <c r="E1198" s="173" t="s">
        <v>1416</v>
      </c>
      <c r="F1198" s="173" t="s">
        <v>1417</v>
      </c>
      <c r="G1198" s="160"/>
      <c r="H1198" s="160"/>
      <c r="I1198" s="163"/>
      <c r="J1198" s="174">
        <f>BK1198</f>
        <v>0</v>
      </c>
      <c r="K1198" s="160"/>
      <c r="L1198" s="165"/>
      <c r="M1198" s="166"/>
      <c r="N1198" s="167"/>
      <c r="O1198" s="167"/>
      <c r="P1198" s="168">
        <f>SUM(P1199:P1219)</f>
        <v>0</v>
      </c>
      <c r="Q1198" s="167"/>
      <c r="R1198" s="168">
        <f>SUM(R1199:R1219)</f>
        <v>4.2790000000000002E-2</v>
      </c>
      <c r="S1198" s="167"/>
      <c r="T1198" s="169">
        <f>SUM(T1199:T1219)</f>
        <v>0</v>
      </c>
      <c r="AR1198" s="170" t="s">
        <v>86</v>
      </c>
      <c r="AT1198" s="171" t="s">
        <v>75</v>
      </c>
      <c r="AU1198" s="171" t="s">
        <v>84</v>
      </c>
      <c r="AY1198" s="170" t="s">
        <v>148</v>
      </c>
      <c r="BK1198" s="172">
        <f>SUM(BK1199:BK1219)</f>
        <v>0</v>
      </c>
    </row>
    <row r="1199" spans="1:65" s="2" customFormat="1" ht="16.5" customHeight="1">
      <c r="A1199" s="36"/>
      <c r="B1199" s="37"/>
      <c r="C1199" s="175" t="s">
        <v>1418</v>
      </c>
      <c r="D1199" s="175" t="s">
        <v>150</v>
      </c>
      <c r="E1199" s="176" t="s">
        <v>1419</v>
      </c>
      <c r="F1199" s="177" t="s">
        <v>1420</v>
      </c>
      <c r="G1199" s="178" t="s">
        <v>1358</v>
      </c>
      <c r="H1199" s="179">
        <v>1</v>
      </c>
      <c r="I1199" s="180"/>
      <c r="J1199" s="181">
        <f>ROUND(I1199*H1199,2)</f>
        <v>0</v>
      </c>
      <c r="K1199" s="177" t="s">
        <v>154</v>
      </c>
      <c r="L1199" s="41"/>
      <c r="M1199" s="182" t="s">
        <v>31</v>
      </c>
      <c r="N1199" s="183" t="s">
        <v>47</v>
      </c>
      <c r="O1199" s="66"/>
      <c r="P1199" s="184">
        <f>O1199*H1199</f>
        <v>0</v>
      </c>
      <c r="Q1199" s="184">
        <v>2.4230000000000002E-2</v>
      </c>
      <c r="R1199" s="184">
        <f>Q1199*H1199</f>
        <v>2.4230000000000002E-2</v>
      </c>
      <c r="S1199" s="184">
        <v>0</v>
      </c>
      <c r="T1199" s="185">
        <f>S1199*H1199</f>
        <v>0</v>
      </c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R1199" s="186" t="s">
        <v>257</v>
      </c>
      <c r="AT1199" s="186" t="s">
        <v>150</v>
      </c>
      <c r="AU1199" s="186" t="s">
        <v>86</v>
      </c>
      <c r="AY1199" s="19" t="s">
        <v>148</v>
      </c>
      <c r="BE1199" s="187">
        <f>IF(N1199="základní",J1199,0)</f>
        <v>0</v>
      </c>
      <c r="BF1199" s="187">
        <f>IF(N1199="snížená",J1199,0)</f>
        <v>0</v>
      </c>
      <c r="BG1199" s="187">
        <f>IF(N1199="zákl. přenesená",J1199,0)</f>
        <v>0</v>
      </c>
      <c r="BH1199" s="187">
        <f>IF(N1199="sníž. přenesená",J1199,0)</f>
        <v>0</v>
      </c>
      <c r="BI1199" s="187">
        <f>IF(N1199="nulová",J1199,0)</f>
        <v>0</v>
      </c>
      <c r="BJ1199" s="19" t="s">
        <v>84</v>
      </c>
      <c r="BK1199" s="187">
        <f>ROUND(I1199*H1199,2)</f>
        <v>0</v>
      </c>
      <c r="BL1199" s="19" t="s">
        <v>257</v>
      </c>
      <c r="BM1199" s="186" t="s">
        <v>1421</v>
      </c>
    </row>
    <row r="1200" spans="1:65" s="2" customFormat="1" ht="19.5">
      <c r="A1200" s="36"/>
      <c r="B1200" s="37"/>
      <c r="C1200" s="38"/>
      <c r="D1200" s="188" t="s">
        <v>157</v>
      </c>
      <c r="E1200" s="38"/>
      <c r="F1200" s="189" t="s">
        <v>1422</v>
      </c>
      <c r="G1200" s="38"/>
      <c r="H1200" s="38"/>
      <c r="I1200" s="190"/>
      <c r="J1200" s="38"/>
      <c r="K1200" s="38"/>
      <c r="L1200" s="41"/>
      <c r="M1200" s="191"/>
      <c r="N1200" s="192"/>
      <c r="O1200" s="66"/>
      <c r="P1200" s="66"/>
      <c r="Q1200" s="66"/>
      <c r="R1200" s="66"/>
      <c r="S1200" s="66"/>
      <c r="T1200" s="67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T1200" s="19" t="s">
        <v>157</v>
      </c>
      <c r="AU1200" s="19" t="s">
        <v>86</v>
      </c>
    </row>
    <row r="1201" spans="1:65" s="2" customFormat="1" ht="11.25">
      <c r="A1201" s="36"/>
      <c r="B1201" s="37"/>
      <c r="C1201" s="38"/>
      <c r="D1201" s="193" t="s">
        <v>159</v>
      </c>
      <c r="E1201" s="38"/>
      <c r="F1201" s="194" t="s">
        <v>1423</v>
      </c>
      <c r="G1201" s="38"/>
      <c r="H1201" s="38"/>
      <c r="I1201" s="190"/>
      <c r="J1201" s="38"/>
      <c r="K1201" s="38"/>
      <c r="L1201" s="41"/>
      <c r="M1201" s="191"/>
      <c r="N1201" s="192"/>
      <c r="O1201" s="66"/>
      <c r="P1201" s="66"/>
      <c r="Q1201" s="66"/>
      <c r="R1201" s="66"/>
      <c r="S1201" s="66"/>
      <c r="T1201" s="67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T1201" s="19" t="s">
        <v>159</v>
      </c>
      <c r="AU1201" s="19" t="s">
        <v>86</v>
      </c>
    </row>
    <row r="1202" spans="1:65" s="2" customFormat="1" ht="16.5" customHeight="1">
      <c r="A1202" s="36"/>
      <c r="B1202" s="37"/>
      <c r="C1202" s="175" t="s">
        <v>1424</v>
      </c>
      <c r="D1202" s="175" t="s">
        <v>150</v>
      </c>
      <c r="E1202" s="176" t="s">
        <v>1425</v>
      </c>
      <c r="F1202" s="177" t="s">
        <v>1426</v>
      </c>
      <c r="G1202" s="178" t="s">
        <v>1358</v>
      </c>
      <c r="H1202" s="179">
        <v>1</v>
      </c>
      <c r="I1202" s="180"/>
      <c r="J1202" s="181">
        <f>ROUND(I1202*H1202,2)</f>
        <v>0</v>
      </c>
      <c r="K1202" s="177" t="s">
        <v>154</v>
      </c>
      <c r="L1202" s="41"/>
      <c r="M1202" s="182" t="s">
        <v>31</v>
      </c>
      <c r="N1202" s="183" t="s">
        <v>47</v>
      </c>
      <c r="O1202" s="66"/>
      <c r="P1202" s="184">
        <f>O1202*H1202</f>
        <v>0</v>
      </c>
      <c r="Q1202" s="184">
        <v>1.0659999999999999E-2</v>
      </c>
      <c r="R1202" s="184">
        <f>Q1202*H1202</f>
        <v>1.0659999999999999E-2</v>
      </c>
      <c r="S1202" s="184">
        <v>0</v>
      </c>
      <c r="T1202" s="185">
        <f>S1202*H1202</f>
        <v>0</v>
      </c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R1202" s="186" t="s">
        <v>257</v>
      </c>
      <c r="AT1202" s="186" t="s">
        <v>150</v>
      </c>
      <c r="AU1202" s="186" t="s">
        <v>86</v>
      </c>
      <c r="AY1202" s="19" t="s">
        <v>148</v>
      </c>
      <c r="BE1202" s="187">
        <f>IF(N1202="základní",J1202,0)</f>
        <v>0</v>
      </c>
      <c r="BF1202" s="187">
        <f>IF(N1202="snížená",J1202,0)</f>
        <v>0</v>
      </c>
      <c r="BG1202" s="187">
        <f>IF(N1202="zákl. přenesená",J1202,0)</f>
        <v>0</v>
      </c>
      <c r="BH1202" s="187">
        <f>IF(N1202="sníž. přenesená",J1202,0)</f>
        <v>0</v>
      </c>
      <c r="BI1202" s="187">
        <f>IF(N1202="nulová",J1202,0)</f>
        <v>0</v>
      </c>
      <c r="BJ1202" s="19" t="s">
        <v>84</v>
      </c>
      <c r="BK1202" s="187">
        <f>ROUND(I1202*H1202,2)</f>
        <v>0</v>
      </c>
      <c r="BL1202" s="19" t="s">
        <v>257</v>
      </c>
      <c r="BM1202" s="186" t="s">
        <v>1427</v>
      </c>
    </row>
    <row r="1203" spans="1:65" s="2" customFormat="1" ht="11.25">
      <c r="A1203" s="36"/>
      <c r="B1203" s="37"/>
      <c r="C1203" s="38"/>
      <c r="D1203" s="188" t="s">
        <v>157</v>
      </c>
      <c r="E1203" s="38"/>
      <c r="F1203" s="189" t="s">
        <v>1428</v>
      </c>
      <c r="G1203" s="38"/>
      <c r="H1203" s="38"/>
      <c r="I1203" s="190"/>
      <c r="J1203" s="38"/>
      <c r="K1203" s="38"/>
      <c r="L1203" s="41"/>
      <c r="M1203" s="191"/>
      <c r="N1203" s="192"/>
      <c r="O1203" s="66"/>
      <c r="P1203" s="66"/>
      <c r="Q1203" s="66"/>
      <c r="R1203" s="66"/>
      <c r="S1203" s="66"/>
      <c r="T1203" s="67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T1203" s="19" t="s">
        <v>157</v>
      </c>
      <c r="AU1203" s="19" t="s">
        <v>86</v>
      </c>
    </row>
    <row r="1204" spans="1:65" s="2" customFormat="1" ht="11.25">
      <c r="A1204" s="36"/>
      <c r="B1204" s="37"/>
      <c r="C1204" s="38"/>
      <c r="D1204" s="193" t="s">
        <v>159</v>
      </c>
      <c r="E1204" s="38"/>
      <c r="F1204" s="194" t="s">
        <v>1429</v>
      </c>
      <c r="G1204" s="38"/>
      <c r="H1204" s="38"/>
      <c r="I1204" s="190"/>
      <c r="J1204" s="38"/>
      <c r="K1204" s="38"/>
      <c r="L1204" s="41"/>
      <c r="M1204" s="191"/>
      <c r="N1204" s="192"/>
      <c r="O1204" s="66"/>
      <c r="P1204" s="66"/>
      <c r="Q1204" s="66"/>
      <c r="R1204" s="66"/>
      <c r="S1204" s="66"/>
      <c r="T1204" s="67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T1204" s="19" t="s">
        <v>159</v>
      </c>
      <c r="AU1204" s="19" t="s">
        <v>86</v>
      </c>
    </row>
    <row r="1205" spans="1:65" s="2" customFormat="1" ht="16.5" customHeight="1">
      <c r="A1205" s="36"/>
      <c r="B1205" s="37"/>
      <c r="C1205" s="175" t="s">
        <v>1430</v>
      </c>
      <c r="D1205" s="175" t="s">
        <v>150</v>
      </c>
      <c r="E1205" s="176" t="s">
        <v>1431</v>
      </c>
      <c r="F1205" s="177" t="s">
        <v>1432</v>
      </c>
      <c r="G1205" s="178" t="s">
        <v>1358</v>
      </c>
      <c r="H1205" s="179">
        <v>3</v>
      </c>
      <c r="I1205" s="180"/>
      <c r="J1205" s="181">
        <f>ROUND(I1205*H1205,2)</f>
        <v>0</v>
      </c>
      <c r="K1205" s="177" t="s">
        <v>154</v>
      </c>
      <c r="L1205" s="41"/>
      <c r="M1205" s="182" t="s">
        <v>31</v>
      </c>
      <c r="N1205" s="183" t="s">
        <v>47</v>
      </c>
      <c r="O1205" s="66"/>
      <c r="P1205" s="184">
        <f>O1205*H1205</f>
        <v>0</v>
      </c>
      <c r="Q1205" s="184">
        <v>1.89E-3</v>
      </c>
      <c r="R1205" s="184">
        <f>Q1205*H1205</f>
        <v>5.6699999999999997E-3</v>
      </c>
      <c r="S1205" s="184">
        <v>0</v>
      </c>
      <c r="T1205" s="185">
        <f>S1205*H1205</f>
        <v>0</v>
      </c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R1205" s="186" t="s">
        <v>257</v>
      </c>
      <c r="AT1205" s="186" t="s">
        <v>150</v>
      </c>
      <c r="AU1205" s="186" t="s">
        <v>86</v>
      </c>
      <c r="AY1205" s="19" t="s">
        <v>148</v>
      </c>
      <c r="BE1205" s="187">
        <f>IF(N1205="základní",J1205,0)</f>
        <v>0</v>
      </c>
      <c r="BF1205" s="187">
        <f>IF(N1205="snížená",J1205,0)</f>
        <v>0</v>
      </c>
      <c r="BG1205" s="187">
        <f>IF(N1205="zákl. přenesená",J1205,0)</f>
        <v>0</v>
      </c>
      <c r="BH1205" s="187">
        <f>IF(N1205="sníž. přenesená",J1205,0)</f>
        <v>0</v>
      </c>
      <c r="BI1205" s="187">
        <f>IF(N1205="nulová",J1205,0)</f>
        <v>0</v>
      </c>
      <c r="BJ1205" s="19" t="s">
        <v>84</v>
      </c>
      <c r="BK1205" s="187">
        <f>ROUND(I1205*H1205,2)</f>
        <v>0</v>
      </c>
      <c r="BL1205" s="19" t="s">
        <v>257</v>
      </c>
      <c r="BM1205" s="186" t="s">
        <v>1433</v>
      </c>
    </row>
    <row r="1206" spans="1:65" s="2" customFormat="1" ht="11.25">
      <c r="A1206" s="36"/>
      <c r="B1206" s="37"/>
      <c r="C1206" s="38"/>
      <c r="D1206" s="188" t="s">
        <v>157</v>
      </c>
      <c r="E1206" s="38"/>
      <c r="F1206" s="189" t="s">
        <v>1434</v>
      </c>
      <c r="G1206" s="38"/>
      <c r="H1206" s="38"/>
      <c r="I1206" s="190"/>
      <c r="J1206" s="38"/>
      <c r="K1206" s="38"/>
      <c r="L1206" s="41"/>
      <c r="M1206" s="191"/>
      <c r="N1206" s="192"/>
      <c r="O1206" s="66"/>
      <c r="P1206" s="66"/>
      <c r="Q1206" s="66"/>
      <c r="R1206" s="66"/>
      <c r="S1206" s="66"/>
      <c r="T1206" s="67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T1206" s="19" t="s">
        <v>157</v>
      </c>
      <c r="AU1206" s="19" t="s">
        <v>86</v>
      </c>
    </row>
    <row r="1207" spans="1:65" s="2" customFormat="1" ht="11.25">
      <c r="A1207" s="36"/>
      <c r="B1207" s="37"/>
      <c r="C1207" s="38"/>
      <c r="D1207" s="193" t="s">
        <v>159</v>
      </c>
      <c r="E1207" s="38"/>
      <c r="F1207" s="194" t="s">
        <v>1435</v>
      </c>
      <c r="G1207" s="38"/>
      <c r="H1207" s="38"/>
      <c r="I1207" s="190"/>
      <c r="J1207" s="38"/>
      <c r="K1207" s="38"/>
      <c r="L1207" s="41"/>
      <c r="M1207" s="191"/>
      <c r="N1207" s="192"/>
      <c r="O1207" s="66"/>
      <c r="P1207" s="66"/>
      <c r="Q1207" s="66"/>
      <c r="R1207" s="66"/>
      <c r="S1207" s="66"/>
      <c r="T1207" s="67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T1207" s="19" t="s">
        <v>159</v>
      </c>
      <c r="AU1207" s="19" t="s">
        <v>86</v>
      </c>
    </row>
    <row r="1208" spans="1:65" s="2" customFormat="1" ht="16.5" customHeight="1">
      <c r="A1208" s="36"/>
      <c r="B1208" s="37"/>
      <c r="C1208" s="175" t="s">
        <v>1436</v>
      </c>
      <c r="D1208" s="175" t="s">
        <v>150</v>
      </c>
      <c r="E1208" s="176" t="s">
        <v>1437</v>
      </c>
      <c r="F1208" s="177" t="s">
        <v>1438</v>
      </c>
      <c r="G1208" s="178" t="s">
        <v>1358</v>
      </c>
      <c r="H1208" s="179">
        <v>1</v>
      </c>
      <c r="I1208" s="180"/>
      <c r="J1208" s="181">
        <f>ROUND(I1208*H1208,2)</f>
        <v>0</v>
      </c>
      <c r="K1208" s="177" t="s">
        <v>154</v>
      </c>
      <c r="L1208" s="41"/>
      <c r="M1208" s="182" t="s">
        <v>31</v>
      </c>
      <c r="N1208" s="183" t="s">
        <v>47</v>
      </c>
      <c r="O1208" s="66"/>
      <c r="P1208" s="184">
        <f>O1208*H1208</f>
        <v>0</v>
      </c>
      <c r="Q1208" s="184">
        <v>1.5399999999999999E-3</v>
      </c>
      <c r="R1208" s="184">
        <f>Q1208*H1208</f>
        <v>1.5399999999999999E-3</v>
      </c>
      <c r="S1208" s="184">
        <v>0</v>
      </c>
      <c r="T1208" s="185">
        <f>S1208*H1208</f>
        <v>0</v>
      </c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R1208" s="186" t="s">
        <v>257</v>
      </c>
      <c r="AT1208" s="186" t="s">
        <v>150</v>
      </c>
      <c r="AU1208" s="186" t="s">
        <v>86</v>
      </c>
      <c r="AY1208" s="19" t="s">
        <v>148</v>
      </c>
      <c r="BE1208" s="187">
        <f>IF(N1208="základní",J1208,0)</f>
        <v>0</v>
      </c>
      <c r="BF1208" s="187">
        <f>IF(N1208="snížená",J1208,0)</f>
        <v>0</v>
      </c>
      <c r="BG1208" s="187">
        <f>IF(N1208="zákl. přenesená",J1208,0)</f>
        <v>0</v>
      </c>
      <c r="BH1208" s="187">
        <f>IF(N1208="sníž. přenesená",J1208,0)</f>
        <v>0</v>
      </c>
      <c r="BI1208" s="187">
        <f>IF(N1208="nulová",J1208,0)</f>
        <v>0</v>
      </c>
      <c r="BJ1208" s="19" t="s">
        <v>84</v>
      </c>
      <c r="BK1208" s="187">
        <f>ROUND(I1208*H1208,2)</f>
        <v>0</v>
      </c>
      <c r="BL1208" s="19" t="s">
        <v>257</v>
      </c>
      <c r="BM1208" s="186" t="s">
        <v>1439</v>
      </c>
    </row>
    <row r="1209" spans="1:65" s="2" customFormat="1" ht="11.25">
      <c r="A1209" s="36"/>
      <c r="B1209" s="37"/>
      <c r="C1209" s="38"/>
      <c r="D1209" s="188" t="s">
        <v>157</v>
      </c>
      <c r="E1209" s="38"/>
      <c r="F1209" s="189" t="s">
        <v>1440</v>
      </c>
      <c r="G1209" s="38"/>
      <c r="H1209" s="38"/>
      <c r="I1209" s="190"/>
      <c r="J1209" s="38"/>
      <c r="K1209" s="38"/>
      <c r="L1209" s="41"/>
      <c r="M1209" s="191"/>
      <c r="N1209" s="192"/>
      <c r="O1209" s="66"/>
      <c r="P1209" s="66"/>
      <c r="Q1209" s="66"/>
      <c r="R1209" s="66"/>
      <c r="S1209" s="66"/>
      <c r="T1209" s="67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T1209" s="19" t="s">
        <v>157</v>
      </c>
      <c r="AU1209" s="19" t="s">
        <v>86</v>
      </c>
    </row>
    <row r="1210" spans="1:65" s="2" customFormat="1" ht="11.25">
      <c r="A1210" s="36"/>
      <c r="B1210" s="37"/>
      <c r="C1210" s="38"/>
      <c r="D1210" s="193" t="s">
        <v>159</v>
      </c>
      <c r="E1210" s="38"/>
      <c r="F1210" s="194" t="s">
        <v>1441</v>
      </c>
      <c r="G1210" s="38"/>
      <c r="H1210" s="38"/>
      <c r="I1210" s="190"/>
      <c r="J1210" s="38"/>
      <c r="K1210" s="38"/>
      <c r="L1210" s="41"/>
      <c r="M1210" s="191"/>
      <c r="N1210" s="192"/>
      <c r="O1210" s="66"/>
      <c r="P1210" s="66"/>
      <c r="Q1210" s="66"/>
      <c r="R1210" s="66"/>
      <c r="S1210" s="66"/>
      <c r="T1210" s="67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T1210" s="19" t="s">
        <v>159</v>
      </c>
      <c r="AU1210" s="19" t="s">
        <v>86</v>
      </c>
    </row>
    <row r="1211" spans="1:65" s="2" customFormat="1" ht="16.5" customHeight="1">
      <c r="A1211" s="36"/>
      <c r="B1211" s="37"/>
      <c r="C1211" s="175" t="s">
        <v>1442</v>
      </c>
      <c r="D1211" s="175" t="s">
        <v>150</v>
      </c>
      <c r="E1211" s="176" t="s">
        <v>1443</v>
      </c>
      <c r="F1211" s="177" t="s">
        <v>1444</v>
      </c>
      <c r="G1211" s="178" t="s">
        <v>424</v>
      </c>
      <c r="H1211" s="179">
        <v>1</v>
      </c>
      <c r="I1211" s="180"/>
      <c r="J1211" s="181">
        <f>ROUND(I1211*H1211,2)</f>
        <v>0</v>
      </c>
      <c r="K1211" s="177" t="s">
        <v>154</v>
      </c>
      <c r="L1211" s="41"/>
      <c r="M1211" s="182" t="s">
        <v>31</v>
      </c>
      <c r="N1211" s="183" t="s">
        <v>47</v>
      </c>
      <c r="O1211" s="66"/>
      <c r="P1211" s="184">
        <f>O1211*H1211</f>
        <v>0</v>
      </c>
      <c r="Q1211" s="184">
        <v>1.3999999999999999E-4</v>
      </c>
      <c r="R1211" s="184">
        <f>Q1211*H1211</f>
        <v>1.3999999999999999E-4</v>
      </c>
      <c r="S1211" s="184">
        <v>0</v>
      </c>
      <c r="T1211" s="185">
        <f>S1211*H1211</f>
        <v>0</v>
      </c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R1211" s="186" t="s">
        <v>257</v>
      </c>
      <c r="AT1211" s="186" t="s">
        <v>150</v>
      </c>
      <c r="AU1211" s="186" t="s">
        <v>86</v>
      </c>
      <c r="AY1211" s="19" t="s">
        <v>148</v>
      </c>
      <c r="BE1211" s="187">
        <f>IF(N1211="základní",J1211,0)</f>
        <v>0</v>
      </c>
      <c r="BF1211" s="187">
        <f>IF(N1211="snížená",J1211,0)</f>
        <v>0</v>
      </c>
      <c r="BG1211" s="187">
        <f>IF(N1211="zákl. přenesená",J1211,0)</f>
        <v>0</v>
      </c>
      <c r="BH1211" s="187">
        <f>IF(N1211="sníž. přenesená",J1211,0)</f>
        <v>0</v>
      </c>
      <c r="BI1211" s="187">
        <f>IF(N1211="nulová",J1211,0)</f>
        <v>0</v>
      </c>
      <c r="BJ1211" s="19" t="s">
        <v>84</v>
      </c>
      <c r="BK1211" s="187">
        <f>ROUND(I1211*H1211,2)</f>
        <v>0</v>
      </c>
      <c r="BL1211" s="19" t="s">
        <v>257</v>
      </c>
      <c r="BM1211" s="186" t="s">
        <v>1445</v>
      </c>
    </row>
    <row r="1212" spans="1:65" s="2" customFormat="1" ht="11.25">
      <c r="A1212" s="36"/>
      <c r="B1212" s="37"/>
      <c r="C1212" s="38"/>
      <c r="D1212" s="188" t="s">
        <v>157</v>
      </c>
      <c r="E1212" s="38"/>
      <c r="F1212" s="189" t="s">
        <v>1446</v>
      </c>
      <c r="G1212" s="38"/>
      <c r="H1212" s="38"/>
      <c r="I1212" s="190"/>
      <c r="J1212" s="38"/>
      <c r="K1212" s="38"/>
      <c r="L1212" s="41"/>
      <c r="M1212" s="191"/>
      <c r="N1212" s="192"/>
      <c r="O1212" s="66"/>
      <c r="P1212" s="66"/>
      <c r="Q1212" s="66"/>
      <c r="R1212" s="66"/>
      <c r="S1212" s="66"/>
      <c r="T1212" s="67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T1212" s="19" t="s">
        <v>157</v>
      </c>
      <c r="AU1212" s="19" t="s">
        <v>86</v>
      </c>
    </row>
    <row r="1213" spans="1:65" s="2" customFormat="1" ht="11.25">
      <c r="A1213" s="36"/>
      <c r="B1213" s="37"/>
      <c r="C1213" s="38"/>
      <c r="D1213" s="193" t="s">
        <v>159</v>
      </c>
      <c r="E1213" s="38"/>
      <c r="F1213" s="194" t="s">
        <v>1447</v>
      </c>
      <c r="G1213" s="38"/>
      <c r="H1213" s="38"/>
      <c r="I1213" s="190"/>
      <c r="J1213" s="38"/>
      <c r="K1213" s="38"/>
      <c r="L1213" s="41"/>
      <c r="M1213" s="191"/>
      <c r="N1213" s="192"/>
      <c r="O1213" s="66"/>
      <c r="P1213" s="66"/>
      <c r="Q1213" s="66"/>
      <c r="R1213" s="66"/>
      <c r="S1213" s="66"/>
      <c r="T1213" s="67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T1213" s="19" t="s">
        <v>159</v>
      </c>
      <c r="AU1213" s="19" t="s">
        <v>86</v>
      </c>
    </row>
    <row r="1214" spans="1:65" s="2" customFormat="1" ht="16.5" customHeight="1">
      <c r="A1214" s="36"/>
      <c r="B1214" s="37"/>
      <c r="C1214" s="175" t="s">
        <v>1448</v>
      </c>
      <c r="D1214" s="175" t="s">
        <v>150</v>
      </c>
      <c r="E1214" s="176" t="s">
        <v>1449</v>
      </c>
      <c r="F1214" s="177" t="s">
        <v>1450</v>
      </c>
      <c r="G1214" s="178" t="s">
        <v>424</v>
      </c>
      <c r="H1214" s="179">
        <v>1</v>
      </c>
      <c r="I1214" s="180"/>
      <c r="J1214" s="181">
        <f>ROUND(I1214*H1214,2)</f>
        <v>0</v>
      </c>
      <c r="K1214" s="177" t="s">
        <v>154</v>
      </c>
      <c r="L1214" s="41"/>
      <c r="M1214" s="182" t="s">
        <v>31</v>
      </c>
      <c r="N1214" s="183" t="s">
        <v>47</v>
      </c>
      <c r="O1214" s="66"/>
      <c r="P1214" s="184">
        <f>O1214*H1214</f>
        <v>0</v>
      </c>
      <c r="Q1214" s="184">
        <v>2.4000000000000001E-4</v>
      </c>
      <c r="R1214" s="184">
        <f>Q1214*H1214</f>
        <v>2.4000000000000001E-4</v>
      </c>
      <c r="S1214" s="184">
        <v>0</v>
      </c>
      <c r="T1214" s="185">
        <f>S1214*H1214</f>
        <v>0</v>
      </c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R1214" s="186" t="s">
        <v>257</v>
      </c>
      <c r="AT1214" s="186" t="s">
        <v>150</v>
      </c>
      <c r="AU1214" s="186" t="s">
        <v>86</v>
      </c>
      <c r="AY1214" s="19" t="s">
        <v>148</v>
      </c>
      <c r="BE1214" s="187">
        <f>IF(N1214="základní",J1214,0)</f>
        <v>0</v>
      </c>
      <c r="BF1214" s="187">
        <f>IF(N1214="snížená",J1214,0)</f>
        <v>0</v>
      </c>
      <c r="BG1214" s="187">
        <f>IF(N1214="zákl. přenesená",J1214,0)</f>
        <v>0</v>
      </c>
      <c r="BH1214" s="187">
        <f>IF(N1214="sníž. přenesená",J1214,0)</f>
        <v>0</v>
      </c>
      <c r="BI1214" s="187">
        <f>IF(N1214="nulová",J1214,0)</f>
        <v>0</v>
      </c>
      <c r="BJ1214" s="19" t="s">
        <v>84</v>
      </c>
      <c r="BK1214" s="187">
        <f>ROUND(I1214*H1214,2)</f>
        <v>0</v>
      </c>
      <c r="BL1214" s="19" t="s">
        <v>257</v>
      </c>
      <c r="BM1214" s="186" t="s">
        <v>1451</v>
      </c>
    </row>
    <row r="1215" spans="1:65" s="2" customFormat="1" ht="11.25">
      <c r="A1215" s="36"/>
      <c r="B1215" s="37"/>
      <c r="C1215" s="38"/>
      <c r="D1215" s="188" t="s">
        <v>157</v>
      </c>
      <c r="E1215" s="38"/>
      <c r="F1215" s="189" t="s">
        <v>1452</v>
      </c>
      <c r="G1215" s="38"/>
      <c r="H1215" s="38"/>
      <c r="I1215" s="190"/>
      <c r="J1215" s="38"/>
      <c r="K1215" s="38"/>
      <c r="L1215" s="41"/>
      <c r="M1215" s="191"/>
      <c r="N1215" s="192"/>
      <c r="O1215" s="66"/>
      <c r="P1215" s="66"/>
      <c r="Q1215" s="66"/>
      <c r="R1215" s="66"/>
      <c r="S1215" s="66"/>
      <c r="T1215" s="67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T1215" s="19" t="s">
        <v>157</v>
      </c>
      <c r="AU1215" s="19" t="s">
        <v>86</v>
      </c>
    </row>
    <row r="1216" spans="1:65" s="2" customFormat="1" ht="11.25">
      <c r="A1216" s="36"/>
      <c r="B1216" s="37"/>
      <c r="C1216" s="38"/>
      <c r="D1216" s="193" t="s">
        <v>159</v>
      </c>
      <c r="E1216" s="38"/>
      <c r="F1216" s="194" t="s">
        <v>1453</v>
      </c>
      <c r="G1216" s="38"/>
      <c r="H1216" s="38"/>
      <c r="I1216" s="190"/>
      <c r="J1216" s="38"/>
      <c r="K1216" s="38"/>
      <c r="L1216" s="41"/>
      <c r="M1216" s="191"/>
      <c r="N1216" s="192"/>
      <c r="O1216" s="66"/>
      <c r="P1216" s="66"/>
      <c r="Q1216" s="66"/>
      <c r="R1216" s="66"/>
      <c r="S1216" s="66"/>
      <c r="T1216" s="67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T1216" s="19" t="s">
        <v>159</v>
      </c>
      <c r="AU1216" s="19" t="s">
        <v>86</v>
      </c>
    </row>
    <row r="1217" spans="1:65" s="2" customFormat="1" ht="16.5" customHeight="1">
      <c r="A1217" s="36"/>
      <c r="B1217" s="37"/>
      <c r="C1217" s="175" t="s">
        <v>1454</v>
      </c>
      <c r="D1217" s="175" t="s">
        <v>150</v>
      </c>
      <c r="E1217" s="176" t="s">
        <v>1455</v>
      </c>
      <c r="F1217" s="177" t="s">
        <v>1456</v>
      </c>
      <c r="G1217" s="178" t="s">
        <v>424</v>
      </c>
      <c r="H1217" s="179">
        <v>1</v>
      </c>
      <c r="I1217" s="180"/>
      <c r="J1217" s="181">
        <f>ROUND(I1217*H1217,2)</f>
        <v>0</v>
      </c>
      <c r="K1217" s="177" t="s">
        <v>154</v>
      </c>
      <c r="L1217" s="41"/>
      <c r="M1217" s="182" t="s">
        <v>31</v>
      </c>
      <c r="N1217" s="183" t="s">
        <v>47</v>
      </c>
      <c r="O1217" s="66"/>
      <c r="P1217" s="184">
        <f>O1217*H1217</f>
        <v>0</v>
      </c>
      <c r="Q1217" s="184">
        <v>3.1E-4</v>
      </c>
      <c r="R1217" s="184">
        <f>Q1217*H1217</f>
        <v>3.1E-4</v>
      </c>
      <c r="S1217" s="184">
        <v>0</v>
      </c>
      <c r="T1217" s="185">
        <f>S1217*H1217</f>
        <v>0</v>
      </c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R1217" s="186" t="s">
        <v>257</v>
      </c>
      <c r="AT1217" s="186" t="s">
        <v>150</v>
      </c>
      <c r="AU1217" s="186" t="s">
        <v>86</v>
      </c>
      <c r="AY1217" s="19" t="s">
        <v>148</v>
      </c>
      <c r="BE1217" s="187">
        <f>IF(N1217="základní",J1217,0)</f>
        <v>0</v>
      </c>
      <c r="BF1217" s="187">
        <f>IF(N1217="snížená",J1217,0)</f>
        <v>0</v>
      </c>
      <c r="BG1217" s="187">
        <f>IF(N1217="zákl. přenesená",J1217,0)</f>
        <v>0</v>
      </c>
      <c r="BH1217" s="187">
        <f>IF(N1217="sníž. přenesená",J1217,0)</f>
        <v>0</v>
      </c>
      <c r="BI1217" s="187">
        <f>IF(N1217="nulová",J1217,0)</f>
        <v>0</v>
      </c>
      <c r="BJ1217" s="19" t="s">
        <v>84</v>
      </c>
      <c r="BK1217" s="187">
        <f>ROUND(I1217*H1217,2)</f>
        <v>0</v>
      </c>
      <c r="BL1217" s="19" t="s">
        <v>257</v>
      </c>
      <c r="BM1217" s="186" t="s">
        <v>1457</v>
      </c>
    </row>
    <row r="1218" spans="1:65" s="2" customFormat="1" ht="11.25">
      <c r="A1218" s="36"/>
      <c r="B1218" s="37"/>
      <c r="C1218" s="38"/>
      <c r="D1218" s="188" t="s">
        <v>157</v>
      </c>
      <c r="E1218" s="38"/>
      <c r="F1218" s="189" t="s">
        <v>1456</v>
      </c>
      <c r="G1218" s="38"/>
      <c r="H1218" s="38"/>
      <c r="I1218" s="190"/>
      <c r="J1218" s="38"/>
      <c r="K1218" s="38"/>
      <c r="L1218" s="41"/>
      <c r="M1218" s="191"/>
      <c r="N1218" s="192"/>
      <c r="O1218" s="66"/>
      <c r="P1218" s="66"/>
      <c r="Q1218" s="66"/>
      <c r="R1218" s="66"/>
      <c r="S1218" s="66"/>
      <c r="T1218" s="67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T1218" s="19" t="s">
        <v>157</v>
      </c>
      <c r="AU1218" s="19" t="s">
        <v>86</v>
      </c>
    </row>
    <row r="1219" spans="1:65" s="2" customFormat="1" ht="11.25">
      <c r="A1219" s="36"/>
      <c r="B1219" s="37"/>
      <c r="C1219" s="38"/>
      <c r="D1219" s="193" t="s">
        <v>159</v>
      </c>
      <c r="E1219" s="38"/>
      <c r="F1219" s="194" t="s">
        <v>1458</v>
      </c>
      <c r="G1219" s="38"/>
      <c r="H1219" s="38"/>
      <c r="I1219" s="190"/>
      <c r="J1219" s="38"/>
      <c r="K1219" s="38"/>
      <c r="L1219" s="41"/>
      <c r="M1219" s="191"/>
      <c r="N1219" s="192"/>
      <c r="O1219" s="66"/>
      <c r="P1219" s="66"/>
      <c r="Q1219" s="66"/>
      <c r="R1219" s="66"/>
      <c r="S1219" s="66"/>
      <c r="T1219" s="67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T1219" s="19" t="s">
        <v>159</v>
      </c>
      <c r="AU1219" s="19" t="s">
        <v>86</v>
      </c>
    </row>
    <row r="1220" spans="1:65" s="12" customFormat="1" ht="22.9" customHeight="1">
      <c r="B1220" s="159"/>
      <c r="C1220" s="160"/>
      <c r="D1220" s="161" t="s">
        <v>75</v>
      </c>
      <c r="E1220" s="173" t="s">
        <v>1459</v>
      </c>
      <c r="F1220" s="173" t="s">
        <v>1460</v>
      </c>
      <c r="G1220" s="160"/>
      <c r="H1220" s="160"/>
      <c r="I1220" s="163"/>
      <c r="J1220" s="174">
        <f>BK1220</f>
        <v>0</v>
      </c>
      <c r="K1220" s="160"/>
      <c r="L1220" s="165"/>
      <c r="M1220" s="166"/>
      <c r="N1220" s="167"/>
      <c r="O1220" s="167"/>
      <c r="P1220" s="168">
        <f>SUM(P1221:P1223)</f>
        <v>0</v>
      </c>
      <c r="Q1220" s="167"/>
      <c r="R1220" s="168">
        <f>SUM(R1221:R1223)</f>
        <v>4.0000000000000001E-3</v>
      </c>
      <c r="S1220" s="167"/>
      <c r="T1220" s="169">
        <f>SUM(T1221:T1223)</f>
        <v>0</v>
      </c>
      <c r="AR1220" s="170" t="s">
        <v>86</v>
      </c>
      <c r="AT1220" s="171" t="s">
        <v>75</v>
      </c>
      <c r="AU1220" s="171" t="s">
        <v>84</v>
      </c>
      <c r="AY1220" s="170" t="s">
        <v>148</v>
      </c>
      <c r="BK1220" s="172">
        <f>SUM(BK1221:BK1223)</f>
        <v>0</v>
      </c>
    </row>
    <row r="1221" spans="1:65" s="2" customFormat="1" ht="24.2" customHeight="1">
      <c r="A1221" s="36"/>
      <c r="B1221" s="37"/>
      <c r="C1221" s="175" t="s">
        <v>1461</v>
      </c>
      <c r="D1221" s="175" t="s">
        <v>150</v>
      </c>
      <c r="E1221" s="176" t="s">
        <v>1462</v>
      </c>
      <c r="F1221" s="177" t="s">
        <v>1463</v>
      </c>
      <c r="G1221" s="178" t="s">
        <v>424</v>
      </c>
      <c r="H1221" s="179">
        <v>8</v>
      </c>
      <c r="I1221" s="180"/>
      <c r="J1221" s="181">
        <f>ROUND(I1221*H1221,2)</f>
        <v>0</v>
      </c>
      <c r="K1221" s="177" t="s">
        <v>154</v>
      </c>
      <c r="L1221" s="41"/>
      <c r="M1221" s="182" t="s">
        <v>31</v>
      </c>
      <c r="N1221" s="183" t="s">
        <v>47</v>
      </c>
      <c r="O1221" s="66"/>
      <c r="P1221" s="184">
        <f>O1221*H1221</f>
        <v>0</v>
      </c>
      <c r="Q1221" s="184">
        <v>5.0000000000000001E-4</v>
      </c>
      <c r="R1221" s="184">
        <f>Q1221*H1221</f>
        <v>4.0000000000000001E-3</v>
      </c>
      <c r="S1221" s="184">
        <v>0</v>
      </c>
      <c r="T1221" s="185">
        <f>S1221*H1221</f>
        <v>0</v>
      </c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R1221" s="186" t="s">
        <v>257</v>
      </c>
      <c r="AT1221" s="186" t="s">
        <v>150</v>
      </c>
      <c r="AU1221" s="186" t="s">
        <v>86</v>
      </c>
      <c r="AY1221" s="19" t="s">
        <v>148</v>
      </c>
      <c r="BE1221" s="187">
        <f>IF(N1221="základní",J1221,0)</f>
        <v>0</v>
      </c>
      <c r="BF1221" s="187">
        <f>IF(N1221="snížená",J1221,0)</f>
        <v>0</v>
      </c>
      <c r="BG1221" s="187">
        <f>IF(N1221="zákl. přenesená",J1221,0)</f>
        <v>0</v>
      </c>
      <c r="BH1221" s="187">
        <f>IF(N1221="sníž. přenesená",J1221,0)</f>
        <v>0</v>
      </c>
      <c r="BI1221" s="187">
        <f>IF(N1221="nulová",J1221,0)</f>
        <v>0</v>
      </c>
      <c r="BJ1221" s="19" t="s">
        <v>84</v>
      </c>
      <c r="BK1221" s="187">
        <f>ROUND(I1221*H1221,2)</f>
        <v>0</v>
      </c>
      <c r="BL1221" s="19" t="s">
        <v>257</v>
      </c>
      <c r="BM1221" s="186" t="s">
        <v>1464</v>
      </c>
    </row>
    <row r="1222" spans="1:65" s="2" customFormat="1" ht="11.25">
      <c r="A1222" s="36"/>
      <c r="B1222" s="37"/>
      <c r="C1222" s="38"/>
      <c r="D1222" s="188" t="s">
        <v>157</v>
      </c>
      <c r="E1222" s="38"/>
      <c r="F1222" s="189" t="s">
        <v>1465</v>
      </c>
      <c r="G1222" s="38"/>
      <c r="H1222" s="38"/>
      <c r="I1222" s="190"/>
      <c r="J1222" s="38"/>
      <c r="K1222" s="38"/>
      <c r="L1222" s="41"/>
      <c r="M1222" s="191"/>
      <c r="N1222" s="192"/>
      <c r="O1222" s="66"/>
      <c r="P1222" s="66"/>
      <c r="Q1222" s="66"/>
      <c r="R1222" s="66"/>
      <c r="S1222" s="66"/>
      <c r="T1222" s="67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T1222" s="19" t="s">
        <v>157</v>
      </c>
      <c r="AU1222" s="19" t="s">
        <v>86</v>
      </c>
    </row>
    <row r="1223" spans="1:65" s="2" customFormat="1" ht="11.25">
      <c r="A1223" s="36"/>
      <c r="B1223" s="37"/>
      <c r="C1223" s="38"/>
      <c r="D1223" s="193" t="s">
        <v>159</v>
      </c>
      <c r="E1223" s="38"/>
      <c r="F1223" s="194" t="s">
        <v>1466</v>
      </c>
      <c r="G1223" s="38"/>
      <c r="H1223" s="38"/>
      <c r="I1223" s="190"/>
      <c r="J1223" s="38"/>
      <c r="K1223" s="38"/>
      <c r="L1223" s="41"/>
      <c r="M1223" s="191"/>
      <c r="N1223" s="192"/>
      <c r="O1223" s="66"/>
      <c r="P1223" s="66"/>
      <c r="Q1223" s="66"/>
      <c r="R1223" s="66"/>
      <c r="S1223" s="66"/>
      <c r="T1223" s="67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T1223" s="19" t="s">
        <v>159</v>
      </c>
      <c r="AU1223" s="19" t="s">
        <v>86</v>
      </c>
    </row>
    <row r="1224" spans="1:65" s="12" customFormat="1" ht="22.9" customHeight="1">
      <c r="B1224" s="159"/>
      <c r="C1224" s="160"/>
      <c r="D1224" s="161" t="s">
        <v>75</v>
      </c>
      <c r="E1224" s="173" t="s">
        <v>1467</v>
      </c>
      <c r="F1224" s="173" t="s">
        <v>1468</v>
      </c>
      <c r="G1224" s="160"/>
      <c r="H1224" s="160"/>
      <c r="I1224" s="163"/>
      <c r="J1224" s="174">
        <f>BK1224</f>
        <v>0</v>
      </c>
      <c r="K1224" s="160"/>
      <c r="L1224" s="165"/>
      <c r="M1224" s="166"/>
      <c r="N1224" s="167"/>
      <c r="O1224" s="167"/>
      <c r="P1224" s="168">
        <f>SUM(P1225:P1292)</f>
        <v>0</v>
      </c>
      <c r="Q1224" s="167"/>
      <c r="R1224" s="168">
        <f>SUM(R1225:R1292)</f>
        <v>0</v>
      </c>
      <c r="S1224" s="167"/>
      <c r="T1224" s="169">
        <f>SUM(T1225:T1292)</f>
        <v>0</v>
      </c>
      <c r="AR1224" s="170" t="s">
        <v>86</v>
      </c>
      <c r="AT1224" s="171" t="s">
        <v>75</v>
      </c>
      <c r="AU1224" s="171" t="s">
        <v>84</v>
      </c>
      <c r="AY1224" s="170" t="s">
        <v>148</v>
      </c>
      <c r="BK1224" s="172">
        <f>SUM(BK1225:BK1292)</f>
        <v>0</v>
      </c>
    </row>
    <row r="1225" spans="1:65" s="2" customFormat="1" ht="24.2" customHeight="1">
      <c r="A1225" s="36"/>
      <c r="B1225" s="37"/>
      <c r="C1225" s="175" t="s">
        <v>1469</v>
      </c>
      <c r="D1225" s="175" t="s">
        <v>150</v>
      </c>
      <c r="E1225" s="176" t="s">
        <v>1470</v>
      </c>
      <c r="F1225" s="177" t="s">
        <v>1471</v>
      </c>
      <c r="G1225" s="178" t="s">
        <v>1472</v>
      </c>
      <c r="H1225" s="179">
        <v>1</v>
      </c>
      <c r="I1225" s="180"/>
      <c r="J1225" s="181">
        <f>ROUND(I1225*H1225,2)</f>
        <v>0</v>
      </c>
      <c r="K1225" s="177" t="s">
        <v>31</v>
      </c>
      <c r="L1225" s="41"/>
      <c r="M1225" s="182" t="s">
        <v>31</v>
      </c>
      <c r="N1225" s="183" t="s">
        <v>47</v>
      </c>
      <c r="O1225" s="66"/>
      <c r="P1225" s="184">
        <f>O1225*H1225</f>
        <v>0</v>
      </c>
      <c r="Q1225" s="184">
        <v>0</v>
      </c>
      <c r="R1225" s="184">
        <f>Q1225*H1225</f>
        <v>0</v>
      </c>
      <c r="S1225" s="184">
        <v>0</v>
      </c>
      <c r="T1225" s="185">
        <f>S1225*H1225</f>
        <v>0</v>
      </c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R1225" s="186" t="s">
        <v>155</v>
      </c>
      <c r="AT1225" s="186" t="s">
        <v>150</v>
      </c>
      <c r="AU1225" s="186" t="s">
        <v>86</v>
      </c>
      <c r="AY1225" s="19" t="s">
        <v>148</v>
      </c>
      <c r="BE1225" s="187">
        <f>IF(N1225="základní",J1225,0)</f>
        <v>0</v>
      </c>
      <c r="BF1225" s="187">
        <f>IF(N1225="snížená",J1225,0)</f>
        <v>0</v>
      </c>
      <c r="BG1225" s="187">
        <f>IF(N1225="zákl. přenesená",J1225,0)</f>
        <v>0</v>
      </c>
      <c r="BH1225" s="187">
        <f>IF(N1225="sníž. přenesená",J1225,0)</f>
        <v>0</v>
      </c>
      <c r="BI1225" s="187">
        <f>IF(N1225="nulová",J1225,0)</f>
        <v>0</v>
      </c>
      <c r="BJ1225" s="19" t="s">
        <v>84</v>
      </c>
      <c r="BK1225" s="187">
        <f>ROUND(I1225*H1225,2)</f>
        <v>0</v>
      </c>
      <c r="BL1225" s="19" t="s">
        <v>155</v>
      </c>
      <c r="BM1225" s="186" t="s">
        <v>1473</v>
      </c>
    </row>
    <row r="1226" spans="1:65" s="2" customFormat="1" ht="19.5">
      <c r="A1226" s="36"/>
      <c r="B1226" s="37"/>
      <c r="C1226" s="38"/>
      <c r="D1226" s="188" t="s">
        <v>157</v>
      </c>
      <c r="E1226" s="38"/>
      <c r="F1226" s="189" t="s">
        <v>1471</v>
      </c>
      <c r="G1226" s="38"/>
      <c r="H1226" s="38"/>
      <c r="I1226" s="190"/>
      <c r="J1226" s="38"/>
      <c r="K1226" s="38"/>
      <c r="L1226" s="41"/>
      <c r="M1226" s="191"/>
      <c r="N1226" s="192"/>
      <c r="O1226" s="66"/>
      <c r="P1226" s="66"/>
      <c r="Q1226" s="66"/>
      <c r="R1226" s="66"/>
      <c r="S1226" s="66"/>
      <c r="T1226" s="67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T1226" s="19" t="s">
        <v>157</v>
      </c>
      <c r="AU1226" s="19" t="s">
        <v>86</v>
      </c>
    </row>
    <row r="1227" spans="1:65" s="2" customFormat="1" ht="16.5" customHeight="1">
      <c r="A1227" s="36"/>
      <c r="B1227" s="37"/>
      <c r="C1227" s="175" t="s">
        <v>1474</v>
      </c>
      <c r="D1227" s="175" t="s">
        <v>150</v>
      </c>
      <c r="E1227" s="176" t="s">
        <v>1475</v>
      </c>
      <c r="F1227" s="177" t="s">
        <v>1476</v>
      </c>
      <c r="G1227" s="178" t="s">
        <v>1472</v>
      </c>
      <c r="H1227" s="179">
        <v>1</v>
      </c>
      <c r="I1227" s="180"/>
      <c r="J1227" s="181">
        <f>ROUND(I1227*H1227,2)</f>
        <v>0</v>
      </c>
      <c r="K1227" s="177" t="s">
        <v>31</v>
      </c>
      <c r="L1227" s="41"/>
      <c r="M1227" s="182" t="s">
        <v>31</v>
      </c>
      <c r="N1227" s="183" t="s">
        <v>47</v>
      </c>
      <c r="O1227" s="66"/>
      <c r="P1227" s="184">
        <f>O1227*H1227</f>
        <v>0</v>
      </c>
      <c r="Q1227" s="184">
        <v>0</v>
      </c>
      <c r="R1227" s="184">
        <f>Q1227*H1227</f>
        <v>0</v>
      </c>
      <c r="S1227" s="184">
        <v>0</v>
      </c>
      <c r="T1227" s="185">
        <f>S1227*H1227</f>
        <v>0</v>
      </c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R1227" s="186" t="s">
        <v>155</v>
      </c>
      <c r="AT1227" s="186" t="s">
        <v>150</v>
      </c>
      <c r="AU1227" s="186" t="s">
        <v>86</v>
      </c>
      <c r="AY1227" s="19" t="s">
        <v>148</v>
      </c>
      <c r="BE1227" s="187">
        <f>IF(N1227="základní",J1227,0)</f>
        <v>0</v>
      </c>
      <c r="BF1227" s="187">
        <f>IF(N1227="snížená",J1227,0)</f>
        <v>0</v>
      </c>
      <c r="BG1227" s="187">
        <f>IF(N1227="zákl. přenesená",J1227,0)</f>
        <v>0</v>
      </c>
      <c r="BH1227" s="187">
        <f>IF(N1227="sníž. přenesená",J1227,0)</f>
        <v>0</v>
      </c>
      <c r="BI1227" s="187">
        <f>IF(N1227="nulová",J1227,0)</f>
        <v>0</v>
      </c>
      <c r="BJ1227" s="19" t="s">
        <v>84</v>
      </c>
      <c r="BK1227" s="187">
        <f>ROUND(I1227*H1227,2)</f>
        <v>0</v>
      </c>
      <c r="BL1227" s="19" t="s">
        <v>155</v>
      </c>
      <c r="BM1227" s="186" t="s">
        <v>1477</v>
      </c>
    </row>
    <row r="1228" spans="1:65" s="2" customFormat="1" ht="11.25">
      <c r="A1228" s="36"/>
      <c r="B1228" s="37"/>
      <c r="C1228" s="38"/>
      <c r="D1228" s="188" t="s">
        <v>157</v>
      </c>
      <c r="E1228" s="38"/>
      <c r="F1228" s="189" t="s">
        <v>1476</v>
      </c>
      <c r="G1228" s="38"/>
      <c r="H1228" s="38"/>
      <c r="I1228" s="190"/>
      <c r="J1228" s="38"/>
      <c r="K1228" s="38"/>
      <c r="L1228" s="41"/>
      <c r="M1228" s="191"/>
      <c r="N1228" s="192"/>
      <c r="O1228" s="66"/>
      <c r="P1228" s="66"/>
      <c r="Q1228" s="66"/>
      <c r="R1228" s="66"/>
      <c r="S1228" s="66"/>
      <c r="T1228" s="67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T1228" s="19" t="s">
        <v>157</v>
      </c>
      <c r="AU1228" s="19" t="s">
        <v>86</v>
      </c>
    </row>
    <row r="1229" spans="1:65" s="2" customFormat="1" ht="16.5" customHeight="1">
      <c r="A1229" s="36"/>
      <c r="B1229" s="37"/>
      <c r="C1229" s="175" t="s">
        <v>1478</v>
      </c>
      <c r="D1229" s="175" t="s">
        <v>150</v>
      </c>
      <c r="E1229" s="176" t="s">
        <v>1479</v>
      </c>
      <c r="F1229" s="177" t="s">
        <v>1480</v>
      </c>
      <c r="G1229" s="178" t="s">
        <v>1481</v>
      </c>
      <c r="H1229" s="179">
        <v>1</v>
      </c>
      <c r="I1229" s="180"/>
      <c r="J1229" s="181">
        <f>ROUND(I1229*H1229,2)</f>
        <v>0</v>
      </c>
      <c r="K1229" s="177" t="s">
        <v>31</v>
      </c>
      <c r="L1229" s="41"/>
      <c r="M1229" s="182" t="s">
        <v>31</v>
      </c>
      <c r="N1229" s="183" t="s">
        <v>47</v>
      </c>
      <c r="O1229" s="66"/>
      <c r="P1229" s="184">
        <f>O1229*H1229</f>
        <v>0</v>
      </c>
      <c r="Q1229" s="184">
        <v>0</v>
      </c>
      <c r="R1229" s="184">
        <f>Q1229*H1229</f>
        <v>0</v>
      </c>
      <c r="S1229" s="184">
        <v>0</v>
      </c>
      <c r="T1229" s="185">
        <f>S1229*H1229</f>
        <v>0</v>
      </c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R1229" s="186" t="s">
        <v>155</v>
      </c>
      <c r="AT1229" s="186" t="s">
        <v>150</v>
      </c>
      <c r="AU1229" s="186" t="s">
        <v>86</v>
      </c>
      <c r="AY1229" s="19" t="s">
        <v>148</v>
      </c>
      <c r="BE1229" s="187">
        <f>IF(N1229="základní",J1229,0)</f>
        <v>0</v>
      </c>
      <c r="BF1229" s="187">
        <f>IF(N1229="snížená",J1229,0)</f>
        <v>0</v>
      </c>
      <c r="BG1229" s="187">
        <f>IF(N1229="zákl. přenesená",J1229,0)</f>
        <v>0</v>
      </c>
      <c r="BH1229" s="187">
        <f>IF(N1229="sníž. přenesená",J1229,0)</f>
        <v>0</v>
      </c>
      <c r="BI1229" s="187">
        <f>IF(N1229="nulová",J1229,0)</f>
        <v>0</v>
      </c>
      <c r="BJ1229" s="19" t="s">
        <v>84</v>
      </c>
      <c r="BK1229" s="187">
        <f>ROUND(I1229*H1229,2)</f>
        <v>0</v>
      </c>
      <c r="BL1229" s="19" t="s">
        <v>155</v>
      </c>
      <c r="BM1229" s="186" t="s">
        <v>1482</v>
      </c>
    </row>
    <row r="1230" spans="1:65" s="2" customFormat="1" ht="11.25">
      <c r="A1230" s="36"/>
      <c r="B1230" s="37"/>
      <c r="C1230" s="38"/>
      <c r="D1230" s="188" t="s">
        <v>157</v>
      </c>
      <c r="E1230" s="38"/>
      <c r="F1230" s="189" t="s">
        <v>1480</v>
      </c>
      <c r="G1230" s="38"/>
      <c r="H1230" s="38"/>
      <c r="I1230" s="190"/>
      <c r="J1230" s="38"/>
      <c r="K1230" s="38"/>
      <c r="L1230" s="41"/>
      <c r="M1230" s="191"/>
      <c r="N1230" s="192"/>
      <c r="O1230" s="66"/>
      <c r="P1230" s="66"/>
      <c r="Q1230" s="66"/>
      <c r="R1230" s="66"/>
      <c r="S1230" s="66"/>
      <c r="T1230" s="67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T1230" s="19" t="s">
        <v>157</v>
      </c>
      <c r="AU1230" s="19" t="s">
        <v>86</v>
      </c>
    </row>
    <row r="1231" spans="1:65" s="2" customFormat="1" ht="16.5" customHeight="1">
      <c r="A1231" s="36"/>
      <c r="B1231" s="37"/>
      <c r="C1231" s="175" t="s">
        <v>1483</v>
      </c>
      <c r="D1231" s="175" t="s">
        <v>150</v>
      </c>
      <c r="E1231" s="176" t="s">
        <v>1484</v>
      </c>
      <c r="F1231" s="177" t="s">
        <v>1485</v>
      </c>
      <c r="G1231" s="178" t="s">
        <v>285</v>
      </c>
      <c r="H1231" s="179">
        <v>20</v>
      </c>
      <c r="I1231" s="180"/>
      <c r="J1231" s="181">
        <f>ROUND(I1231*H1231,2)</f>
        <v>0</v>
      </c>
      <c r="K1231" s="177" t="s">
        <v>31</v>
      </c>
      <c r="L1231" s="41"/>
      <c r="M1231" s="182" t="s">
        <v>31</v>
      </c>
      <c r="N1231" s="183" t="s">
        <v>47</v>
      </c>
      <c r="O1231" s="66"/>
      <c r="P1231" s="184">
        <f>O1231*H1231</f>
        <v>0</v>
      </c>
      <c r="Q1231" s="184">
        <v>0</v>
      </c>
      <c r="R1231" s="184">
        <f>Q1231*H1231</f>
        <v>0</v>
      </c>
      <c r="S1231" s="184">
        <v>0</v>
      </c>
      <c r="T1231" s="185">
        <f>S1231*H1231</f>
        <v>0</v>
      </c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R1231" s="186" t="s">
        <v>155</v>
      </c>
      <c r="AT1231" s="186" t="s">
        <v>150</v>
      </c>
      <c r="AU1231" s="186" t="s">
        <v>86</v>
      </c>
      <c r="AY1231" s="19" t="s">
        <v>148</v>
      </c>
      <c r="BE1231" s="187">
        <f>IF(N1231="základní",J1231,0)</f>
        <v>0</v>
      </c>
      <c r="BF1231" s="187">
        <f>IF(N1231="snížená",J1231,0)</f>
        <v>0</v>
      </c>
      <c r="BG1231" s="187">
        <f>IF(N1231="zákl. přenesená",J1231,0)</f>
        <v>0</v>
      </c>
      <c r="BH1231" s="187">
        <f>IF(N1231="sníž. přenesená",J1231,0)</f>
        <v>0</v>
      </c>
      <c r="BI1231" s="187">
        <f>IF(N1231="nulová",J1231,0)</f>
        <v>0</v>
      </c>
      <c r="BJ1231" s="19" t="s">
        <v>84</v>
      </c>
      <c r="BK1231" s="187">
        <f>ROUND(I1231*H1231,2)</f>
        <v>0</v>
      </c>
      <c r="BL1231" s="19" t="s">
        <v>155</v>
      </c>
      <c r="BM1231" s="186" t="s">
        <v>1486</v>
      </c>
    </row>
    <row r="1232" spans="1:65" s="2" customFormat="1" ht="11.25">
      <c r="A1232" s="36"/>
      <c r="B1232" s="37"/>
      <c r="C1232" s="38"/>
      <c r="D1232" s="188" t="s">
        <v>157</v>
      </c>
      <c r="E1232" s="38"/>
      <c r="F1232" s="189" t="s">
        <v>1485</v>
      </c>
      <c r="G1232" s="38"/>
      <c r="H1232" s="38"/>
      <c r="I1232" s="190"/>
      <c r="J1232" s="38"/>
      <c r="K1232" s="38"/>
      <c r="L1232" s="41"/>
      <c r="M1232" s="191"/>
      <c r="N1232" s="192"/>
      <c r="O1232" s="66"/>
      <c r="P1232" s="66"/>
      <c r="Q1232" s="66"/>
      <c r="R1232" s="66"/>
      <c r="S1232" s="66"/>
      <c r="T1232" s="67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T1232" s="19" t="s">
        <v>157</v>
      </c>
      <c r="AU1232" s="19" t="s">
        <v>86</v>
      </c>
    </row>
    <row r="1233" spans="1:65" s="2" customFormat="1" ht="16.5" customHeight="1">
      <c r="A1233" s="36"/>
      <c r="B1233" s="37"/>
      <c r="C1233" s="175" t="s">
        <v>1487</v>
      </c>
      <c r="D1233" s="175" t="s">
        <v>150</v>
      </c>
      <c r="E1233" s="176" t="s">
        <v>1488</v>
      </c>
      <c r="F1233" s="177" t="s">
        <v>1489</v>
      </c>
      <c r="G1233" s="178" t="s">
        <v>285</v>
      </c>
      <c r="H1233" s="179">
        <v>25</v>
      </c>
      <c r="I1233" s="180"/>
      <c r="J1233" s="181">
        <f>ROUND(I1233*H1233,2)</f>
        <v>0</v>
      </c>
      <c r="K1233" s="177" t="s">
        <v>31</v>
      </c>
      <c r="L1233" s="41"/>
      <c r="M1233" s="182" t="s">
        <v>31</v>
      </c>
      <c r="N1233" s="183" t="s">
        <v>47</v>
      </c>
      <c r="O1233" s="66"/>
      <c r="P1233" s="184">
        <f>O1233*H1233</f>
        <v>0</v>
      </c>
      <c r="Q1233" s="184">
        <v>0</v>
      </c>
      <c r="R1233" s="184">
        <f>Q1233*H1233</f>
        <v>0</v>
      </c>
      <c r="S1233" s="184">
        <v>0</v>
      </c>
      <c r="T1233" s="185">
        <f>S1233*H1233</f>
        <v>0</v>
      </c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R1233" s="186" t="s">
        <v>155</v>
      </c>
      <c r="AT1233" s="186" t="s">
        <v>150</v>
      </c>
      <c r="AU1233" s="186" t="s">
        <v>86</v>
      </c>
      <c r="AY1233" s="19" t="s">
        <v>148</v>
      </c>
      <c r="BE1233" s="187">
        <f>IF(N1233="základní",J1233,0)</f>
        <v>0</v>
      </c>
      <c r="BF1233" s="187">
        <f>IF(N1233="snížená",J1233,0)</f>
        <v>0</v>
      </c>
      <c r="BG1233" s="187">
        <f>IF(N1233="zákl. přenesená",J1233,0)</f>
        <v>0</v>
      </c>
      <c r="BH1233" s="187">
        <f>IF(N1233="sníž. přenesená",J1233,0)</f>
        <v>0</v>
      </c>
      <c r="BI1233" s="187">
        <f>IF(N1233="nulová",J1233,0)</f>
        <v>0</v>
      </c>
      <c r="BJ1233" s="19" t="s">
        <v>84</v>
      </c>
      <c r="BK1233" s="187">
        <f>ROUND(I1233*H1233,2)</f>
        <v>0</v>
      </c>
      <c r="BL1233" s="19" t="s">
        <v>155</v>
      </c>
      <c r="BM1233" s="186" t="s">
        <v>1490</v>
      </c>
    </row>
    <row r="1234" spans="1:65" s="2" customFormat="1" ht="11.25">
      <c r="A1234" s="36"/>
      <c r="B1234" s="37"/>
      <c r="C1234" s="38"/>
      <c r="D1234" s="188" t="s">
        <v>157</v>
      </c>
      <c r="E1234" s="38"/>
      <c r="F1234" s="189" t="s">
        <v>1489</v>
      </c>
      <c r="G1234" s="38"/>
      <c r="H1234" s="38"/>
      <c r="I1234" s="190"/>
      <c r="J1234" s="38"/>
      <c r="K1234" s="38"/>
      <c r="L1234" s="41"/>
      <c r="M1234" s="191"/>
      <c r="N1234" s="192"/>
      <c r="O1234" s="66"/>
      <c r="P1234" s="66"/>
      <c r="Q1234" s="66"/>
      <c r="R1234" s="66"/>
      <c r="S1234" s="66"/>
      <c r="T1234" s="67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T1234" s="19" t="s">
        <v>157</v>
      </c>
      <c r="AU1234" s="19" t="s">
        <v>86</v>
      </c>
    </row>
    <row r="1235" spans="1:65" s="2" customFormat="1" ht="16.5" customHeight="1">
      <c r="A1235" s="36"/>
      <c r="B1235" s="37"/>
      <c r="C1235" s="175" t="s">
        <v>1491</v>
      </c>
      <c r="D1235" s="175" t="s">
        <v>150</v>
      </c>
      <c r="E1235" s="176" t="s">
        <v>1492</v>
      </c>
      <c r="F1235" s="177" t="s">
        <v>1493</v>
      </c>
      <c r="G1235" s="178" t="s">
        <v>285</v>
      </c>
      <c r="H1235" s="179">
        <v>22</v>
      </c>
      <c r="I1235" s="180"/>
      <c r="J1235" s="181">
        <f>ROUND(I1235*H1235,2)</f>
        <v>0</v>
      </c>
      <c r="K1235" s="177" t="s">
        <v>31</v>
      </c>
      <c r="L1235" s="41"/>
      <c r="M1235" s="182" t="s">
        <v>31</v>
      </c>
      <c r="N1235" s="183" t="s">
        <v>47</v>
      </c>
      <c r="O1235" s="66"/>
      <c r="P1235" s="184">
        <f>O1235*H1235</f>
        <v>0</v>
      </c>
      <c r="Q1235" s="184">
        <v>0</v>
      </c>
      <c r="R1235" s="184">
        <f>Q1235*H1235</f>
        <v>0</v>
      </c>
      <c r="S1235" s="184">
        <v>0</v>
      </c>
      <c r="T1235" s="185">
        <f>S1235*H1235</f>
        <v>0</v>
      </c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R1235" s="186" t="s">
        <v>155</v>
      </c>
      <c r="AT1235" s="186" t="s">
        <v>150</v>
      </c>
      <c r="AU1235" s="186" t="s">
        <v>86</v>
      </c>
      <c r="AY1235" s="19" t="s">
        <v>148</v>
      </c>
      <c r="BE1235" s="187">
        <f>IF(N1235="základní",J1235,0)</f>
        <v>0</v>
      </c>
      <c r="BF1235" s="187">
        <f>IF(N1235="snížená",J1235,0)</f>
        <v>0</v>
      </c>
      <c r="BG1235" s="187">
        <f>IF(N1235="zákl. přenesená",J1235,0)</f>
        <v>0</v>
      </c>
      <c r="BH1235" s="187">
        <f>IF(N1235="sníž. přenesená",J1235,0)</f>
        <v>0</v>
      </c>
      <c r="BI1235" s="187">
        <f>IF(N1235="nulová",J1235,0)</f>
        <v>0</v>
      </c>
      <c r="BJ1235" s="19" t="s">
        <v>84</v>
      </c>
      <c r="BK1235" s="187">
        <f>ROUND(I1235*H1235,2)</f>
        <v>0</v>
      </c>
      <c r="BL1235" s="19" t="s">
        <v>155</v>
      </c>
      <c r="BM1235" s="186" t="s">
        <v>1494</v>
      </c>
    </row>
    <row r="1236" spans="1:65" s="2" customFormat="1" ht="11.25">
      <c r="A1236" s="36"/>
      <c r="B1236" s="37"/>
      <c r="C1236" s="38"/>
      <c r="D1236" s="188" t="s">
        <v>157</v>
      </c>
      <c r="E1236" s="38"/>
      <c r="F1236" s="189" t="s">
        <v>1493</v>
      </c>
      <c r="G1236" s="38"/>
      <c r="H1236" s="38"/>
      <c r="I1236" s="190"/>
      <c r="J1236" s="38"/>
      <c r="K1236" s="38"/>
      <c r="L1236" s="41"/>
      <c r="M1236" s="191"/>
      <c r="N1236" s="192"/>
      <c r="O1236" s="66"/>
      <c r="P1236" s="66"/>
      <c r="Q1236" s="66"/>
      <c r="R1236" s="66"/>
      <c r="S1236" s="66"/>
      <c r="T1236" s="67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T1236" s="19" t="s">
        <v>157</v>
      </c>
      <c r="AU1236" s="19" t="s">
        <v>86</v>
      </c>
    </row>
    <row r="1237" spans="1:65" s="2" customFormat="1" ht="16.5" customHeight="1">
      <c r="A1237" s="36"/>
      <c r="B1237" s="37"/>
      <c r="C1237" s="175" t="s">
        <v>1495</v>
      </c>
      <c r="D1237" s="175" t="s">
        <v>150</v>
      </c>
      <c r="E1237" s="176" t="s">
        <v>1496</v>
      </c>
      <c r="F1237" s="177" t="s">
        <v>1497</v>
      </c>
      <c r="G1237" s="178" t="s">
        <v>285</v>
      </c>
      <c r="H1237" s="179">
        <v>20</v>
      </c>
      <c r="I1237" s="180"/>
      <c r="J1237" s="181">
        <f>ROUND(I1237*H1237,2)</f>
        <v>0</v>
      </c>
      <c r="K1237" s="177" t="s">
        <v>31</v>
      </c>
      <c r="L1237" s="41"/>
      <c r="M1237" s="182" t="s">
        <v>31</v>
      </c>
      <c r="N1237" s="183" t="s">
        <v>47</v>
      </c>
      <c r="O1237" s="66"/>
      <c r="P1237" s="184">
        <f>O1237*H1237</f>
        <v>0</v>
      </c>
      <c r="Q1237" s="184">
        <v>0</v>
      </c>
      <c r="R1237" s="184">
        <f>Q1237*H1237</f>
        <v>0</v>
      </c>
      <c r="S1237" s="184">
        <v>0</v>
      </c>
      <c r="T1237" s="185">
        <f>S1237*H1237</f>
        <v>0</v>
      </c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R1237" s="186" t="s">
        <v>155</v>
      </c>
      <c r="AT1237" s="186" t="s">
        <v>150</v>
      </c>
      <c r="AU1237" s="186" t="s">
        <v>86</v>
      </c>
      <c r="AY1237" s="19" t="s">
        <v>148</v>
      </c>
      <c r="BE1237" s="187">
        <f>IF(N1237="základní",J1237,0)</f>
        <v>0</v>
      </c>
      <c r="BF1237" s="187">
        <f>IF(N1237="snížená",J1237,0)</f>
        <v>0</v>
      </c>
      <c r="BG1237" s="187">
        <f>IF(N1237="zákl. přenesená",J1237,0)</f>
        <v>0</v>
      </c>
      <c r="BH1237" s="187">
        <f>IF(N1237="sníž. přenesená",J1237,0)</f>
        <v>0</v>
      </c>
      <c r="BI1237" s="187">
        <f>IF(N1237="nulová",J1237,0)</f>
        <v>0</v>
      </c>
      <c r="BJ1237" s="19" t="s">
        <v>84</v>
      </c>
      <c r="BK1237" s="187">
        <f>ROUND(I1237*H1237,2)</f>
        <v>0</v>
      </c>
      <c r="BL1237" s="19" t="s">
        <v>155</v>
      </c>
      <c r="BM1237" s="186" t="s">
        <v>1498</v>
      </c>
    </row>
    <row r="1238" spans="1:65" s="2" customFormat="1" ht="11.25">
      <c r="A1238" s="36"/>
      <c r="B1238" s="37"/>
      <c r="C1238" s="38"/>
      <c r="D1238" s="188" t="s">
        <v>157</v>
      </c>
      <c r="E1238" s="38"/>
      <c r="F1238" s="189" t="s">
        <v>1497</v>
      </c>
      <c r="G1238" s="38"/>
      <c r="H1238" s="38"/>
      <c r="I1238" s="190"/>
      <c r="J1238" s="38"/>
      <c r="K1238" s="38"/>
      <c r="L1238" s="41"/>
      <c r="M1238" s="191"/>
      <c r="N1238" s="192"/>
      <c r="O1238" s="66"/>
      <c r="P1238" s="66"/>
      <c r="Q1238" s="66"/>
      <c r="R1238" s="66"/>
      <c r="S1238" s="66"/>
      <c r="T1238" s="67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T1238" s="19" t="s">
        <v>157</v>
      </c>
      <c r="AU1238" s="19" t="s">
        <v>86</v>
      </c>
    </row>
    <row r="1239" spans="1:65" s="2" customFormat="1" ht="16.5" customHeight="1">
      <c r="A1239" s="36"/>
      <c r="B1239" s="37"/>
      <c r="C1239" s="175" t="s">
        <v>1499</v>
      </c>
      <c r="D1239" s="175" t="s">
        <v>150</v>
      </c>
      <c r="E1239" s="176" t="s">
        <v>1500</v>
      </c>
      <c r="F1239" s="177" t="s">
        <v>1501</v>
      </c>
      <c r="G1239" s="178" t="s">
        <v>285</v>
      </c>
      <c r="H1239" s="179">
        <v>90</v>
      </c>
      <c r="I1239" s="180"/>
      <c r="J1239" s="181">
        <f>ROUND(I1239*H1239,2)</f>
        <v>0</v>
      </c>
      <c r="K1239" s="177" t="s">
        <v>31</v>
      </c>
      <c r="L1239" s="41"/>
      <c r="M1239" s="182" t="s">
        <v>31</v>
      </c>
      <c r="N1239" s="183" t="s">
        <v>47</v>
      </c>
      <c r="O1239" s="66"/>
      <c r="P1239" s="184">
        <f>O1239*H1239</f>
        <v>0</v>
      </c>
      <c r="Q1239" s="184">
        <v>0</v>
      </c>
      <c r="R1239" s="184">
        <f>Q1239*H1239</f>
        <v>0</v>
      </c>
      <c r="S1239" s="184">
        <v>0</v>
      </c>
      <c r="T1239" s="185">
        <f>S1239*H1239</f>
        <v>0</v>
      </c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R1239" s="186" t="s">
        <v>155</v>
      </c>
      <c r="AT1239" s="186" t="s">
        <v>150</v>
      </c>
      <c r="AU1239" s="186" t="s">
        <v>86</v>
      </c>
      <c r="AY1239" s="19" t="s">
        <v>148</v>
      </c>
      <c r="BE1239" s="187">
        <f>IF(N1239="základní",J1239,0)</f>
        <v>0</v>
      </c>
      <c r="BF1239" s="187">
        <f>IF(N1239="snížená",J1239,0)</f>
        <v>0</v>
      </c>
      <c r="BG1239" s="187">
        <f>IF(N1239="zákl. přenesená",J1239,0)</f>
        <v>0</v>
      </c>
      <c r="BH1239" s="187">
        <f>IF(N1239="sníž. přenesená",J1239,0)</f>
        <v>0</v>
      </c>
      <c r="BI1239" s="187">
        <f>IF(N1239="nulová",J1239,0)</f>
        <v>0</v>
      </c>
      <c r="BJ1239" s="19" t="s">
        <v>84</v>
      </c>
      <c r="BK1239" s="187">
        <f>ROUND(I1239*H1239,2)</f>
        <v>0</v>
      </c>
      <c r="BL1239" s="19" t="s">
        <v>155</v>
      </c>
      <c r="BM1239" s="186" t="s">
        <v>1502</v>
      </c>
    </row>
    <row r="1240" spans="1:65" s="2" customFormat="1" ht="11.25">
      <c r="A1240" s="36"/>
      <c r="B1240" s="37"/>
      <c r="C1240" s="38"/>
      <c r="D1240" s="188" t="s">
        <v>157</v>
      </c>
      <c r="E1240" s="38"/>
      <c r="F1240" s="189" t="s">
        <v>1501</v>
      </c>
      <c r="G1240" s="38"/>
      <c r="H1240" s="38"/>
      <c r="I1240" s="190"/>
      <c r="J1240" s="38"/>
      <c r="K1240" s="38"/>
      <c r="L1240" s="41"/>
      <c r="M1240" s="191"/>
      <c r="N1240" s="192"/>
      <c r="O1240" s="66"/>
      <c r="P1240" s="66"/>
      <c r="Q1240" s="66"/>
      <c r="R1240" s="66"/>
      <c r="S1240" s="66"/>
      <c r="T1240" s="67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T1240" s="19" t="s">
        <v>157</v>
      </c>
      <c r="AU1240" s="19" t="s">
        <v>86</v>
      </c>
    </row>
    <row r="1241" spans="1:65" s="2" customFormat="1" ht="16.5" customHeight="1">
      <c r="A1241" s="36"/>
      <c r="B1241" s="37"/>
      <c r="C1241" s="175" t="s">
        <v>1503</v>
      </c>
      <c r="D1241" s="175" t="s">
        <v>150</v>
      </c>
      <c r="E1241" s="176" t="s">
        <v>1504</v>
      </c>
      <c r="F1241" s="177" t="s">
        <v>1505</v>
      </c>
      <c r="G1241" s="178" t="s">
        <v>1472</v>
      </c>
      <c r="H1241" s="179">
        <v>1</v>
      </c>
      <c r="I1241" s="180"/>
      <c r="J1241" s="181">
        <f>ROUND(I1241*H1241,2)</f>
        <v>0</v>
      </c>
      <c r="K1241" s="177" t="s">
        <v>31</v>
      </c>
      <c r="L1241" s="41"/>
      <c r="M1241" s="182" t="s">
        <v>31</v>
      </c>
      <c r="N1241" s="183" t="s">
        <v>47</v>
      </c>
      <c r="O1241" s="66"/>
      <c r="P1241" s="184">
        <f>O1241*H1241</f>
        <v>0</v>
      </c>
      <c r="Q1241" s="184">
        <v>0</v>
      </c>
      <c r="R1241" s="184">
        <f>Q1241*H1241</f>
        <v>0</v>
      </c>
      <c r="S1241" s="184">
        <v>0</v>
      </c>
      <c r="T1241" s="185">
        <f>S1241*H1241</f>
        <v>0</v>
      </c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R1241" s="186" t="s">
        <v>155</v>
      </c>
      <c r="AT1241" s="186" t="s">
        <v>150</v>
      </c>
      <c r="AU1241" s="186" t="s">
        <v>86</v>
      </c>
      <c r="AY1241" s="19" t="s">
        <v>148</v>
      </c>
      <c r="BE1241" s="187">
        <f>IF(N1241="základní",J1241,0)</f>
        <v>0</v>
      </c>
      <c r="BF1241" s="187">
        <f>IF(N1241="snížená",J1241,0)</f>
        <v>0</v>
      </c>
      <c r="BG1241" s="187">
        <f>IF(N1241="zákl. přenesená",J1241,0)</f>
        <v>0</v>
      </c>
      <c r="BH1241" s="187">
        <f>IF(N1241="sníž. přenesená",J1241,0)</f>
        <v>0</v>
      </c>
      <c r="BI1241" s="187">
        <f>IF(N1241="nulová",J1241,0)</f>
        <v>0</v>
      </c>
      <c r="BJ1241" s="19" t="s">
        <v>84</v>
      </c>
      <c r="BK1241" s="187">
        <f>ROUND(I1241*H1241,2)</f>
        <v>0</v>
      </c>
      <c r="BL1241" s="19" t="s">
        <v>155</v>
      </c>
      <c r="BM1241" s="186" t="s">
        <v>1506</v>
      </c>
    </row>
    <row r="1242" spans="1:65" s="2" customFormat="1" ht="11.25">
      <c r="A1242" s="36"/>
      <c r="B1242" s="37"/>
      <c r="C1242" s="38"/>
      <c r="D1242" s="188" t="s">
        <v>157</v>
      </c>
      <c r="E1242" s="38"/>
      <c r="F1242" s="189" t="s">
        <v>1505</v>
      </c>
      <c r="G1242" s="38"/>
      <c r="H1242" s="38"/>
      <c r="I1242" s="190"/>
      <c r="J1242" s="38"/>
      <c r="K1242" s="38"/>
      <c r="L1242" s="41"/>
      <c r="M1242" s="191"/>
      <c r="N1242" s="192"/>
      <c r="O1242" s="66"/>
      <c r="P1242" s="66"/>
      <c r="Q1242" s="66"/>
      <c r="R1242" s="66"/>
      <c r="S1242" s="66"/>
      <c r="T1242" s="67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T1242" s="19" t="s">
        <v>157</v>
      </c>
      <c r="AU1242" s="19" t="s">
        <v>86</v>
      </c>
    </row>
    <row r="1243" spans="1:65" s="2" customFormat="1" ht="16.5" customHeight="1">
      <c r="A1243" s="36"/>
      <c r="B1243" s="37"/>
      <c r="C1243" s="175" t="s">
        <v>1507</v>
      </c>
      <c r="D1243" s="175" t="s">
        <v>150</v>
      </c>
      <c r="E1243" s="176" t="s">
        <v>1508</v>
      </c>
      <c r="F1243" s="177" t="s">
        <v>1509</v>
      </c>
      <c r="G1243" s="178" t="s">
        <v>285</v>
      </c>
      <c r="H1243" s="179">
        <v>20</v>
      </c>
      <c r="I1243" s="180"/>
      <c r="J1243" s="181">
        <f>ROUND(I1243*H1243,2)</f>
        <v>0</v>
      </c>
      <c r="K1243" s="177" t="s">
        <v>31</v>
      </c>
      <c r="L1243" s="41"/>
      <c r="M1243" s="182" t="s">
        <v>31</v>
      </c>
      <c r="N1243" s="183" t="s">
        <v>47</v>
      </c>
      <c r="O1243" s="66"/>
      <c r="P1243" s="184">
        <f>O1243*H1243</f>
        <v>0</v>
      </c>
      <c r="Q1243" s="184">
        <v>0</v>
      </c>
      <c r="R1243" s="184">
        <f>Q1243*H1243</f>
        <v>0</v>
      </c>
      <c r="S1243" s="184">
        <v>0</v>
      </c>
      <c r="T1243" s="185">
        <f>S1243*H1243</f>
        <v>0</v>
      </c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R1243" s="186" t="s">
        <v>155</v>
      </c>
      <c r="AT1243" s="186" t="s">
        <v>150</v>
      </c>
      <c r="AU1243" s="186" t="s">
        <v>86</v>
      </c>
      <c r="AY1243" s="19" t="s">
        <v>148</v>
      </c>
      <c r="BE1243" s="187">
        <f>IF(N1243="základní",J1243,0)</f>
        <v>0</v>
      </c>
      <c r="BF1243" s="187">
        <f>IF(N1243="snížená",J1243,0)</f>
        <v>0</v>
      </c>
      <c r="BG1243" s="187">
        <f>IF(N1243="zákl. přenesená",J1243,0)</f>
        <v>0</v>
      </c>
      <c r="BH1243" s="187">
        <f>IF(N1243="sníž. přenesená",J1243,0)</f>
        <v>0</v>
      </c>
      <c r="BI1243" s="187">
        <f>IF(N1243="nulová",J1243,0)</f>
        <v>0</v>
      </c>
      <c r="BJ1243" s="19" t="s">
        <v>84</v>
      </c>
      <c r="BK1243" s="187">
        <f>ROUND(I1243*H1243,2)</f>
        <v>0</v>
      </c>
      <c r="BL1243" s="19" t="s">
        <v>155</v>
      </c>
      <c r="BM1243" s="186" t="s">
        <v>1510</v>
      </c>
    </row>
    <row r="1244" spans="1:65" s="2" customFormat="1" ht="11.25">
      <c r="A1244" s="36"/>
      <c r="B1244" s="37"/>
      <c r="C1244" s="38"/>
      <c r="D1244" s="188" t="s">
        <v>157</v>
      </c>
      <c r="E1244" s="38"/>
      <c r="F1244" s="189" t="s">
        <v>1509</v>
      </c>
      <c r="G1244" s="38"/>
      <c r="H1244" s="38"/>
      <c r="I1244" s="190"/>
      <c r="J1244" s="38"/>
      <c r="K1244" s="38"/>
      <c r="L1244" s="41"/>
      <c r="M1244" s="191"/>
      <c r="N1244" s="192"/>
      <c r="O1244" s="66"/>
      <c r="P1244" s="66"/>
      <c r="Q1244" s="66"/>
      <c r="R1244" s="66"/>
      <c r="S1244" s="66"/>
      <c r="T1244" s="67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T1244" s="19" t="s">
        <v>157</v>
      </c>
      <c r="AU1244" s="19" t="s">
        <v>86</v>
      </c>
    </row>
    <row r="1245" spans="1:65" s="2" customFormat="1" ht="16.5" customHeight="1">
      <c r="A1245" s="36"/>
      <c r="B1245" s="37"/>
      <c r="C1245" s="175" t="s">
        <v>1511</v>
      </c>
      <c r="D1245" s="175" t="s">
        <v>150</v>
      </c>
      <c r="E1245" s="176" t="s">
        <v>1512</v>
      </c>
      <c r="F1245" s="177" t="s">
        <v>1513</v>
      </c>
      <c r="G1245" s="178" t="s">
        <v>285</v>
      </c>
      <c r="H1245" s="179">
        <v>25</v>
      </c>
      <c r="I1245" s="180"/>
      <c r="J1245" s="181">
        <f>ROUND(I1245*H1245,2)</f>
        <v>0</v>
      </c>
      <c r="K1245" s="177" t="s">
        <v>31</v>
      </c>
      <c r="L1245" s="41"/>
      <c r="M1245" s="182" t="s">
        <v>31</v>
      </c>
      <c r="N1245" s="183" t="s">
        <v>47</v>
      </c>
      <c r="O1245" s="66"/>
      <c r="P1245" s="184">
        <f>O1245*H1245</f>
        <v>0</v>
      </c>
      <c r="Q1245" s="184">
        <v>0</v>
      </c>
      <c r="R1245" s="184">
        <f>Q1245*H1245</f>
        <v>0</v>
      </c>
      <c r="S1245" s="184">
        <v>0</v>
      </c>
      <c r="T1245" s="185">
        <f>S1245*H1245</f>
        <v>0</v>
      </c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R1245" s="186" t="s">
        <v>155</v>
      </c>
      <c r="AT1245" s="186" t="s">
        <v>150</v>
      </c>
      <c r="AU1245" s="186" t="s">
        <v>86</v>
      </c>
      <c r="AY1245" s="19" t="s">
        <v>148</v>
      </c>
      <c r="BE1245" s="187">
        <f>IF(N1245="základní",J1245,0)</f>
        <v>0</v>
      </c>
      <c r="BF1245" s="187">
        <f>IF(N1245="snížená",J1245,0)</f>
        <v>0</v>
      </c>
      <c r="BG1245" s="187">
        <f>IF(N1245="zákl. přenesená",J1245,0)</f>
        <v>0</v>
      </c>
      <c r="BH1245" s="187">
        <f>IF(N1245="sníž. přenesená",J1245,0)</f>
        <v>0</v>
      </c>
      <c r="BI1245" s="187">
        <f>IF(N1245="nulová",J1245,0)</f>
        <v>0</v>
      </c>
      <c r="BJ1245" s="19" t="s">
        <v>84</v>
      </c>
      <c r="BK1245" s="187">
        <f>ROUND(I1245*H1245,2)</f>
        <v>0</v>
      </c>
      <c r="BL1245" s="19" t="s">
        <v>155</v>
      </c>
      <c r="BM1245" s="186" t="s">
        <v>1514</v>
      </c>
    </row>
    <row r="1246" spans="1:65" s="2" customFormat="1" ht="11.25">
      <c r="A1246" s="36"/>
      <c r="B1246" s="37"/>
      <c r="C1246" s="38"/>
      <c r="D1246" s="188" t="s">
        <v>157</v>
      </c>
      <c r="E1246" s="38"/>
      <c r="F1246" s="189" t="s">
        <v>1513</v>
      </c>
      <c r="G1246" s="38"/>
      <c r="H1246" s="38"/>
      <c r="I1246" s="190"/>
      <c r="J1246" s="38"/>
      <c r="K1246" s="38"/>
      <c r="L1246" s="41"/>
      <c r="M1246" s="191"/>
      <c r="N1246" s="192"/>
      <c r="O1246" s="66"/>
      <c r="P1246" s="66"/>
      <c r="Q1246" s="66"/>
      <c r="R1246" s="66"/>
      <c r="S1246" s="66"/>
      <c r="T1246" s="67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T1246" s="19" t="s">
        <v>157</v>
      </c>
      <c r="AU1246" s="19" t="s">
        <v>86</v>
      </c>
    </row>
    <row r="1247" spans="1:65" s="2" customFormat="1" ht="16.5" customHeight="1">
      <c r="A1247" s="36"/>
      <c r="B1247" s="37"/>
      <c r="C1247" s="175" t="s">
        <v>1515</v>
      </c>
      <c r="D1247" s="175" t="s">
        <v>150</v>
      </c>
      <c r="E1247" s="176" t="s">
        <v>1516</v>
      </c>
      <c r="F1247" s="177" t="s">
        <v>1517</v>
      </c>
      <c r="G1247" s="178" t="s">
        <v>285</v>
      </c>
      <c r="H1247" s="179">
        <v>22</v>
      </c>
      <c r="I1247" s="180"/>
      <c r="J1247" s="181">
        <f>ROUND(I1247*H1247,2)</f>
        <v>0</v>
      </c>
      <c r="K1247" s="177" t="s">
        <v>31</v>
      </c>
      <c r="L1247" s="41"/>
      <c r="M1247" s="182" t="s">
        <v>31</v>
      </c>
      <c r="N1247" s="183" t="s">
        <v>47</v>
      </c>
      <c r="O1247" s="66"/>
      <c r="P1247" s="184">
        <f>O1247*H1247</f>
        <v>0</v>
      </c>
      <c r="Q1247" s="184">
        <v>0</v>
      </c>
      <c r="R1247" s="184">
        <f>Q1247*H1247</f>
        <v>0</v>
      </c>
      <c r="S1247" s="184">
        <v>0</v>
      </c>
      <c r="T1247" s="185">
        <f>S1247*H1247</f>
        <v>0</v>
      </c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R1247" s="186" t="s">
        <v>155</v>
      </c>
      <c r="AT1247" s="186" t="s">
        <v>150</v>
      </c>
      <c r="AU1247" s="186" t="s">
        <v>86</v>
      </c>
      <c r="AY1247" s="19" t="s">
        <v>148</v>
      </c>
      <c r="BE1247" s="187">
        <f>IF(N1247="základní",J1247,0)</f>
        <v>0</v>
      </c>
      <c r="BF1247" s="187">
        <f>IF(N1247="snížená",J1247,0)</f>
        <v>0</v>
      </c>
      <c r="BG1247" s="187">
        <f>IF(N1247="zákl. přenesená",J1247,0)</f>
        <v>0</v>
      </c>
      <c r="BH1247" s="187">
        <f>IF(N1247="sníž. přenesená",J1247,0)</f>
        <v>0</v>
      </c>
      <c r="BI1247" s="187">
        <f>IF(N1247="nulová",J1247,0)</f>
        <v>0</v>
      </c>
      <c r="BJ1247" s="19" t="s">
        <v>84</v>
      </c>
      <c r="BK1247" s="187">
        <f>ROUND(I1247*H1247,2)</f>
        <v>0</v>
      </c>
      <c r="BL1247" s="19" t="s">
        <v>155</v>
      </c>
      <c r="BM1247" s="186" t="s">
        <v>1518</v>
      </c>
    </row>
    <row r="1248" spans="1:65" s="2" customFormat="1" ht="11.25">
      <c r="A1248" s="36"/>
      <c r="B1248" s="37"/>
      <c r="C1248" s="38"/>
      <c r="D1248" s="188" t="s">
        <v>157</v>
      </c>
      <c r="E1248" s="38"/>
      <c r="F1248" s="189" t="s">
        <v>1517</v>
      </c>
      <c r="G1248" s="38"/>
      <c r="H1248" s="38"/>
      <c r="I1248" s="190"/>
      <c r="J1248" s="38"/>
      <c r="K1248" s="38"/>
      <c r="L1248" s="41"/>
      <c r="M1248" s="191"/>
      <c r="N1248" s="192"/>
      <c r="O1248" s="66"/>
      <c r="P1248" s="66"/>
      <c r="Q1248" s="66"/>
      <c r="R1248" s="66"/>
      <c r="S1248" s="66"/>
      <c r="T1248" s="67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T1248" s="19" t="s">
        <v>157</v>
      </c>
      <c r="AU1248" s="19" t="s">
        <v>86</v>
      </c>
    </row>
    <row r="1249" spans="1:65" s="2" customFormat="1" ht="16.5" customHeight="1">
      <c r="A1249" s="36"/>
      <c r="B1249" s="37"/>
      <c r="C1249" s="175" t="s">
        <v>1519</v>
      </c>
      <c r="D1249" s="175" t="s">
        <v>150</v>
      </c>
      <c r="E1249" s="176" t="s">
        <v>1520</v>
      </c>
      <c r="F1249" s="177" t="s">
        <v>1521</v>
      </c>
      <c r="G1249" s="178" t="s">
        <v>285</v>
      </c>
      <c r="H1249" s="179">
        <v>20</v>
      </c>
      <c r="I1249" s="180"/>
      <c r="J1249" s="181">
        <f>ROUND(I1249*H1249,2)</f>
        <v>0</v>
      </c>
      <c r="K1249" s="177" t="s">
        <v>31</v>
      </c>
      <c r="L1249" s="41"/>
      <c r="M1249" s="182" t="s">
        <v>31</v>
      </c>
      <c r="N1249" s="183" t="s">
        <v>47</v>
      </c>
      <c r="O1249" s="66"/>
      <c r="P1249" s="184">
        <f>O1249*H1249</f>
        <v>0</v>
      </c>
      <c r="Q1249" s="184">
        <v>0</v>
      </c>
      <c r="R1249" s="184">
        <f>Q1249*H1249</f>
        <v>0</v>
      </c>
      <c r="S1249" s="184">
        <v>0</v>
      </c>
      <c r="T1249" s="185">
        <f>S1249*H1249</f>
        <v>0</v>
      </c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R1249" s="186" t="s">
        <v>155</v>
      </c>
      <c r="AT1249" s="186" t="s">
        <v>150</v>
      </c>
      <c r="AU1249" s="186" t="s">
        <v>86</v>
      </c>
      <c r="AY1249" s="19" t="s">
        <v>148</v>
      </c>
      <c r="BE1249" s="187">
        <f>IF(N1249="základní",J1249,0)</f>
        <v>0</v>
      </c>
      <c r="BF1249" s="187">
        <f>IF(N1249="snížená",J1249,0)</f>
        <v>0</v>
      </c>
      <c r="BG1249" s="187">
        <f>IF(N1249="zákl. přenesená",J1249,0)</f>
        <v>0</v>
      </c>
      <c r="BH1249" s="187">
        <f>IF(N1249="sníž. přenesená",J1249,0)</f>
        <v>0</v>
      </c>
      <c r="BI1249" s="187">
        <f>IF(N1249="nulová",J1249,0)</f>
        <v>0</v>
      </c>
      <c r="BJ1249" s="19" t="s">
        <v>84</v>
      </c>
      <c r="BK1249" s="187">
        <f>ROUND(I1249*H1249,2)</f>
        <v>0</v>
      </c>
      <c r="BL1249" s="19" t="s">
        <v>155</v>
      </c>
      <c r="BM1249" s="186" t="s">
        <v>1522</v>
      </c>
    </row>
    <row r="1250" spans="1:65" s="2" customFormat="1" ht="11.25">
      <c r="A1250" s="36"/>
      <c r="B1250" s="37"/>
      <c r="C1250" s="38"/>
      <c r="D1250" s="188" t="s">
        <v>157</v>
      </c>
      <c r="E1250" s="38"/>
      <c r="F1250" s="189" t="s">
        <v>1521</v>
      </c>
      <c r="G1250" s="38"/>
      <c r="H1250" s="38"/>
      <c r="I1250" s="190"/>
      <c r="J1250" s="38"/>
      <c r="K1250" s="38"/>
      <c r="L1250" s="41"/>
      <c r="M1250" s="191"/>
      <c r="N1250" s="192"/>
      <c r="O1250" s="66"/>
      <c r="P1250" s="66"/>
      <c r="Q1250" s="66"/>
      <c r="R1250" s="66"/>
      <c r="S1250" s="66"/>
      <c r="T1250" s="67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T1250" s="19" t="s">
        <v>157</v>
      </c>
      <c r="AU1250" s="19" t="s">
        <v>86</v>
      </c>
    </row>
    <row r="1251" spans="1:65" s="2" customFormat="1" ht="16.5" customHeight="1">
      <c r="A1251" s="36"/>
      <c r="B1251" s="37"/>
      <c r="C1251" s="175" t="s">
        <v>1523</v>
      </c>
      <c r="D1251" s="175" t="s">
        <v>150</v>
      </c>
      <c r="E1251" s="176" t="s">
        <v>1524</v>
      </c>
      <c r="F1251" s="177" t="s">
        <v>1525</v>
      </c>
      <c r="G1251" s="178" t="s">
        <v>285</v>
      </c>
      <c r="H1251" s="179">
        <v>90</v>
      </c>
      <c r="I1251" s="180"/>
      <c r="J1251" s="181">
        <f>ROUND(I1251*H1251,2)</f>
        <v>0</v>
      </c>
      <c r="K1251" s="177" t="s">
        <v>31</v>
      </c>
      <c r="L1251" s="41"/>
      <c r="M1251" s="182" t="s">
        <v>31</v>
      </c>
      <c r="N1251" s="183" t="s">
        <v>47</v>
      </c>
      <c r="O1251" s="66"/>
      <c r="P1251" s="184">
        <f>O1251*H1251</f>
        <v>0</v>
      </c>
      <c r="Q1251" s="184">
        <v>0</v>
      </c>
      <c r="R1251" s="184">
        <f>Q1251*H1251</f>
        <v>0</v>
      </c>
      <c r="S1251" s="184">
        <v>0</v>
      </c>
      <c r="T1251" s="185">
        <f>S1251*H1251</f>
        <v>0</v>
      </c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R1251" s="186" t="s">
        <v>155</v>
      </c>
      <c r="AT1251" s="186" t="s">
        <v>150</v>
      </c>
      <c r="AU1251" s="186" t="s">
        <v>86</v>
      </c>
      <c r="AY1251" s="19" t="s">
        <v>148</v>
      </c>
      <c r="BE1251" s="187">
        <f>IF(N1251="základní",J1251,0)</f>
        <v>0</v>
      </c>
      <c r="BF1251" s="187">
        <f>IF(N1251="snížená",J1251,0)</f>
        <v>0</v>
      </c>
      <c r="BG1251" s="187">
        <f>IF(N1251="zákl. přenesená",J1251,0)</f>
        <v>0</v>
      </c>
      <c r="BH1251" s="187">
        <f>IF(N1251="sníž. přenesená",J1251,0)</f>
        <v>0</v>
      </c>
      <c r="BI1251" s="187">
        <f>IF(N1251="nulová",J1251,0)</f>
        <v>0</v>
      </c>
      <c r="BJ1251" s="19" t="s">
        <v>84</v>
      </c>
      <c r="BK1251" s="187">
        <f>ROUND(I1251*H1251,2)</f>
        <v>0</v>
      </c>
      <c r="BL1251" s="19" t="s">
        <v>155</v>
      </c>
      <c r="BM1251" s="186" t="s">
        <v>1526</v>
      </c>
    </row>
    <row r="1252" spans="1:65" s="2" customFormat="1" ht="11.25">
      <c r="A1252" s="36"/>
      <c r="B1252" s="37"/>
      <c r="C1252" s="38"/>
      <c r="D1252" s="188" t="s">
        <v>157</v>
      </c>
      <c r="E1252" s="38"/>
      <c r="F1252" s="189" t="s">
        <v>1525</v>
      </c>
      <c r="G1252" s="38"/>
      <c r="H1252" s="38"/>
      <c r="I1252" s="190"/>
      <c r="J1252" s="38"/>
      <c r="K1252" s="38"/>
      <c r="L1252" s="41"/>
      <c r="M1252" s="191"/>
      <c r="N1252" s="192"/>
      <c r="O1252" s="66"/>
      <c r="P1252" s="66"/>
      <c r="Q1252" s="66"/>
      <c r="R1252" s="66"/>
      <c r="S1252" s="66"/>
      <c r="T1252" s="67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T1252" s="19" t="s">
        <v>157</v>
      </c>
      <c r="AU1252" s="19" t="s">
        <v>86</v>
      </c>
    </row>
    <row r="1253" spans="1:65" s="2" customFormat="1" ht="16.5" customHeight="1">
      <c r="A1253" s="36"/>
      <c r="B1253" s="37"/>
      <c r="C1253" s="175" t="s">
        <v>1527</v>
      </c>
      <c r="D1253" s="175" t="s">
        <v>150</v>
      </c>
      <c r="E1253" s="176" t="s">
        <v>1528</v>
      </c>
      <c r="F1253" s="177" t="s">
        <v>1529</v>
      </c>
      <c r="G1253" s="178" t="s">
        <v>1481</v>
      </c>
      <c r="H1253" s="179">
        <v>2</v>
      </c>
      <c r="I1253" s="180"/>
      <c r="J1253" s="181">
        <f>ROUND(I1253*H1253,2)</f>
        <v>0</v>
      </c>
      <c r="K1253" s="177" t="s">
        <v>31</v>
      </c>
      <c r="L1253" s="41"/>
      <c r="M1253" s="182" t="s">
        <v>31</v>
      </c>
      <c r="N1253" s="183" t="s">
        <v>47</v>
      </c>
      <c r="O1253" s="66"/>
      <c r="P1253" s="184">
        <f>O1253*H1253</f>
        <v>0</v>
      </c>
      <c r="Q1253" s="184">
        <v>0</v>
      </c>
      <c r="R1253" s="184">
        <f>Q1253*H1253</f>
        <v>0</v>
      </c>
      <c r="S1253" s="184">
        <v>0</v>
      </c>
      <c r="T1253" s="185">
        <f>S1253*H1253</f>
        <v>0</v>
      </c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R1253" s="186" t="s">
        <v>155</v>
      </c>
      <c r="AT1253" s="186" t="s">
        <v>150</v>
      </c>
      <c r="AU1253" s="186" t="s">
        <v>86</v>
      </c>
      <c r="AY1253" s="19" t="s">
        <v>148</v>
      </c>
      <c r="BE1253" s="187">
        <f>IF(N1253="základní",J1253,0)</f>
        <v>0</v>
      </c>
      <c r="BF1253" s="187">
        <f>IF(N1253="snížená",J1253,0)</f>
        <v>0</v>
      </c>
      <c r="BG1253" s="187">
        <f>IF(N1253="zákl. přenesená",J1253,0)</f>
        <v>0</v>
      </c>
      <c r="BH1253" s="187">
        <f>IF(N1253="sníž. přenesená",J1253,0)</f>
        <v>0</v>
      </c>
      <c r="BI1253" s="187">
        <f>IF(N1253="nulová",J1253,0)</f>
        <v>0</v>
      </c>
      <c r="BJ1253" s="19" t="s">
        <v>84</v>
      </c>
      <c r="BK1253" s="187">
        <f>ROUND(I1253*H1253,2)</f>
        <v>0</v>
      </c>
      <c r="BL1253" s="19" t="s">
        <v>155</v>
      </c>
      <c r="BM1253" s="186" t="s">
        <v>1530</v>
      </c>
    </row>
    <row r="1254" spans="1:65" s="2" customFormat="1" ht="11.25">
      <c r="A1254" s="36"/>
      <c r="B1254" s="37"/>
      <c r="C1254" s="38"/>
      <c r="D1254" s="188" t="s">
        <v>157</v>
      </c>
      <c r="E1254" s="38"/>
      <c r="F1254" s="189" t="s">
        <v>1531</v>
      </c>
      <c r="G1254" s="38"/>
      <c r="H1254" s="38"/>
      <c r="I1254" s="190"/>
      <c r="J1254" s="38"/>
      <c r="K1254" s="38"/>
      <c r="L1254" s="41"/>
      <c r="M1254" s="191"/>
      <c r="N1254" s="192"/>
      <c r="O1254" s="66"/>
      <c r="P1254" s="66"/>
      <c r="Q1254" s="66"/>
      <c r="R1254" s="66"/>
      <c r="S1254" s="66"/>
      <c r="T1254" s="67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T1254" s="19" t="s">
        <v>157</v>
      </c>
      <c r="AU1254" s="19" t="s">
        <v>86</v>
      </c>
    </row>
    <row r="1255" spans="1:65" s="2" customFormat="1" ht="16.5" customHeight="1">
      <c r="A1255" s="36"/>
      <c r="B1255" s="37"/>
      <c r="C1255" s="175" t="s">
        <v>1532</v>
      </c>
      <c r="D1255" s="175" t="s">
        <v>150</v>
      </c>
      <c r="E1255" s="176" t="s">
        <v>1533</v>
      </c>
      <c r="F1255" s="177" t="s">
        <v>1534</v>
      </c>
      <c r="G1255" s="178" t="s">
        <v>1481</v>
      </c>
      <c r="H1255" s="179">
        <v>2</v>
      </c>
      <c r="I1255" s="180"/>
      <c r="J1255" s="181">
        <f>ROUND(I1255*H1255,2)</f>
        <v>0</v>
      </c>
      <c r="K1255" s="177" t="s">
        <v>31</v>
      </c>
      <c r="L1255" s="41"/>
      <c r="M1255" s="182" t="s">
        <v>31</v>
      </c>
      <c r="N1255" s="183" t="s">
        <v>47</v>
      </c>
      <c r="O1255" s="66"/>
      <c r="P1255" s="184">
        <f>O1255*H1255</f>
        <v>0</v>
      </c>
      <c r="Q1255" s="184">
        <v>0</v>
      </c>
      <c r="R1255" s="184">
        <f>Q1255*H1255</f>
        <v>0</v>
      </c>
      <c r="S1255" s="184">
        <v>0</v>
      </c>
      <c r="T1255" s="185">
        <f>S1255*H1255</f>
        <v>0</v>
      </c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R1255" s="186" t="s">
        <v>155</v>
      </c>
      <c r="AT1255" s="186" t="s">
        <v>150</v>
      </c>
      <c r="AU1255" s="186" t="s">
        <v>86</v>
      </c>
      <c r="AY1255" s="19" t="s">
        <v>148</v>
      </c>
      <c r="BE1255" s="187">
        <f>IF(N1255="základní",J1255,0)</f>
        <v>0</v>
      </c>
      <c r="BF1255" s="187">
        <f>IF(N1255="snížená",J1255,0)</f>
        <v>0</v>
      </c>
      <c r="BG1255" s="187">
        <f>IF(N1255="zákl. přenesená",J1255,0)</f>
        <v>0</v>
      </c>
      <c r="BH1255" s="187">
        <f>IF(N1255="sníž. přenesená",J1255,0)</f>
        <v>0</v>
      </c>
      <c r="BI1255" s="187">
        <f>IF(N1255="nulová",J1255,0)</f>
        <v>0</v>
      </c>
      <c r="BJ1255" s="19" t="s">
        <v>84</v>
      </c>
      <c r="BK1255" s="187">
        <f>ROUND(I1255*H1255,2)</f>
        <v>0</v>
      </c>
      <c r="BL1255" s="19" t="s">
        <v>155</v>
      </c>
      <c r="BM1255" s="186" t="s">
        <v>1535</v>
      </c>
    </row>
    <row r="1256" spans="1:65" s="2" customFormat="1" ht="11.25">
      <c r="A1256" s="36"/>
      <c r="B1256" s="37"/>
      <c r="C1256" s="38"/>
      <c r="D1256" s="188" t="s">
        <v>157</v>
      </c>
      <c r="E1256" s="38"/>
      <c r="F1256" s="189" t="s">
        <v>1536</v>
      </c>
      <c r="G1256" s="38"/>
      <c r="H1256" s="38"/>
      <c r="I1256" s="190"/>
      <c r="J1256" s="38"/>
      <c r="K1256" s="38"/>
      <c r="L1256" s="41"/>
      <c r="M1256" s="191"/>
      <c r="N1256" s="192"/>
      <c r="O1256" s="66"/>
      <c r="P1256" s="66"/>
      <c r="Q1256" s="66"/>
      <c r="R1256" s="66"/>
      <c r="S1256" s="66"/>
      <c r="T1256" s="67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T1256" s="19" t="s">
        <v>157</v>
      </c>
      <c r="AU1256" s="19" t="s">
        <v>86</v>
      </c>
    </row>
    <row r="1257" spans="1:65" s="2" customFormat="1" ht="16.5" customHeight="1">
      <c r="A1257" s="36"/>
      <c r="B1257" s="37"/>
      <c r="C1257" s="175" t="s">
        <v>1537</v>
      </c>
      <c r="D1257" s="175" t="s">
        <v>150</v>
      </c>
      <c r="E1257" s="176" t="s">
        <v>1538</v>
      </c>
      <c r="F1257" s="177" t="s">
        <v>1539</v>
      </c>
      <c r="G1257" s="178" t="s">
        <v>1481</v>
      </c>
      <c r="H1257" s="179">
        <v>4</v>
      </c>
      <c r="I1257" s="180"/>
      <c r="J1257" s="181">
        <f>ROUND(I1257*H1257,2)</f>
        <v>0</v>
      </c>
      <c r="K1257" s="177" t="s">
        <v>31</v>
      </c>
      <c r="L1257" s="41"/>
      <c r="M1257" s="182" t="s">
        <v>31</v>
      </c>
      <c r="N1257" s="183" t="s">
        <v>47</v>
      </c>
      <c r="O1257" s="66"/>
      <c r="P1257" s="184">
        <f>O1257*H1257</f>
        <v>0</v>
      </c>
      <c r="Q1257" s="184">
        <v>0</v>
      </c>
      <c r="R1257" s="184">
        <f>Q1257*H1257</f>
        <v>0</v>
      </c>
      <c r="S1257" s="184">
        <v>0</v>
      </c>
      <c r="T1257" s="185">
        <f>S1257*H1257</f>
        <v>0</v>
      </c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R1257" s="186" t="s">
        <v>155</v>
      </c>
      <c r="AT1257" s="186" t="s">
        <v>150</v>
      </c>
      <c r="AU1257" s="186" t="s">
        <v>86</v>
      </c>
      <c r="AY1257" s="19" t="s">
        <v>148</v>
      </c>
      <c r="BE1257" s="187">
        <f>IF(N1257="základní",J1257,0)</f>
        <v>0</v>
      </c>
      <c r="BF1257" s="187">
        <f>IF(N1257="snížená",J1257,0)</f>
        <v>0</v>
      </c>
      <c r="BG1257" s="187">
        <f>IF(N1257="zákl. přenesená",J1257,0)</f>
        <v>0</v>
      </c>
      <c r="BH1257" s="187">
        <f>IF(N1257="sníž. přenesená",J1257,0)</f>
        <v>0</v>
      </c>
      <c r="BI1257" s="187">
        <f>IF(N1257="nulová",J1257,0)</f>
        <v>0</v>
      </c>
      <c r="BJ1257" s="19" t="s">
        <v>84</v>
      </c>
      <c r="BK1257" s="187">
        <f>ROUND(I1257*H1257,2)</f>
        <v>0</v>
      </c>
      <c r="BL1257" s="19" t="s">
        <v>155</v>
      </c>
      <c r="BM1257" s="186" t="s">
        <v>1540</v>
      </c>
    </row>
    <row r="1258" spans="1:65" s="2" customFormat="1" ht="11.25">
      <c r="A1258" s="36"/>
      <c r="B1258" s="37"/>
      <c r="C1258" s="38"/>
      <c r="D1258" s="188" t="s">
        <v>157</v>
      </c>
      <c r="E1258" s="38"/>
      <c r="F1258" s="189" t="s">
        <v>1541</v>
      </c>
      <c r="G1258" s="38"/>
      <c r="H1258" s="38"/>
      <c r="I1258" s="190"/>
      <c r="J1258" s="38"/>
      <c r="K1258" s="38"/>
      <c r="L1258" s="41"/>
      <c r="M1258" s="191"/>
      <c r="N1258" s="192"/>
      <c r="O1258" s="66"/>
      <c r="P1258" s="66"/>
      <c r="Q1258" s="66"/>
      <c r="R1258" s="66"/>
      <c r="S1258" s="66"/>
      <c r="T1258" s="67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T1258" s="19" t="s">
        <v>157</v>
      </c>
      <c r="AU1258" s="19" t="s">
        <v>86</v>
      </c>
    </row>
    <row r="1259" spans="1:65" s="2" customFormat="1" ht="16.5" customHeight="1">
      <c r="A1259" s="36"/>
      <c r="B1259" s="37"/>
      <c r="C1259" s="175" t="s">
        <v>1542</v>
      </c>
      <c r="D1259" s="175" t="s">
        <v>150</v>
      </c>
      <c r="E1259" s="176" t="s">
        <v>1543</v>
      </c>
      <c r="F1259" s="177" t="s">
        <v>1544</v>
      </c>
      <c r="G1259" s="178" t="s">
        <v>1481</v>
      </c>
      <c r="H1259" s="179">
        <v>2</v>
      </c>
      <c r="I1259" s="180"/>
      <c r="J1259" s="181">
        <f>ROUND(I1259*H1259,2)</f>
        <v>0</v>
      </c>
      <c r="K1259" s="177" t="s">
        <v>31</v>
      </c>
      <c r="L1259" s="41"/>
      <c r="M1259" s="182" t="s">
        <v>31</v>
      </c>
      <c r="N1259" s="183" t="s">
        <v>47</v>
      </c>
      <c r="O1259" s="66"/>
      <c r="P1259" s="184">
        <f>O1259*H1259</f>
        <v>0</v>
      </c>
      <c r="Q1259" s="184">
        <v>0</v>
      </c>
      <c r="R1259" s="184">
        <f>Q1259*H1259</f>
        <v>0</v>
      </c>
      <c r="S1259" s="184">
        <v>0</v>
      </c>
      <c r="T1259" s="185">
        <f>S1259*H1259</f>
        <v>0</v>
      </c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R1259" s="186" t="s">
        <v>155</v>
      </c>
      <c r="AT1259" s="186" t="s">
        <v>150</v>
      </c>
      <c r="AU1259" s="186" t="s">
        <v>86</v>
      </c>
      <c r="AY1259" s="19" t="s">
        <v>148</v>
      </c>
      <c r="BE1259" s="187">
        <f>IF(N1259="základní",J1259,0)</f>
        <v>0</v>
      </c>
      <c r="BF1259" s="187">
        <f>IF(N1259="snížená",J1259,0)</f>
        <v>0</v>
      </c>
      <c r="BG1259" s="187">
        <f>IF(N1259="zákl. přenesená",J1259,0)</f>
        <v>0</v>
      </c>
      <c r="BH1259" s="187">
        <f>IF(N1259="sníž. přenesená",J1259,0)</f>
        <v>0</v>
      </c>
      <c r="BI1259" s="187">
        <f>IF(N1259="nulová",J1259,0)</f>
        <v>0</v>
      </c>
      <c r="BJ1259" s="19" t="s">
        <v>84</v>
      </c>
      <c r="BK1259" s="187">
        <f>ROUND(I1259*H1259,2)</f>
        <v>0</v>
      </c>
      <c r="BL1259" s="19" t="s">
        <v>155</v>
      </c>
      <c r="BM1259" s="186" t="s">
        <v>1545</v>
      </c>
    </row>
    <row r="1260" spans="1:65" s="2" customFormat="1" ht="11.25">
      <c r="A1260" s="36"/>
      <c r="B1260" s="37"/>
      <c r="C1260" s="38"/>
      <c r="D1260" s="188" t="s">
        <v>157</v>
      </c>
      <c r="E1260" s="38"/>
      <c r="F1260" s="189" t="s">
        <v>1546</v>
      </c>
      <c r="G1260" s="38"/>
      <c r="H1260" s="38"/>
      <c r="I1260" s="190"/>
      <c r="J1260" s="38"/>
      <c r="K1260" s="38"/>
      <c r="L1260" s="41"/>
      <c r="M1260" s="191"/>
      <c r="N1260" s="192"/>
      <c r="O1260" s="66"/>
      <c r="P1260" s="66"/>
      <c r="Q1260" s="66"/>
      <c r="R1260" s="66"/>
      <c r="S1260" s="66"/>
      <c r="T1260" s="67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T1260" s="19" t="s">
        <v>157</v>
      </c>
      <c r="AU1260" s="19" t="s">
        <v>86</v>
      </c>
    </row>
    <row r="1261" spans="1:65" s="2" customFormat="1" ht="16.5" customHeight="1">
      <c r="A1261" s="36"/>
      <c r="B1261" s="37"/>
      <c r="C1261" s="175" t="s">
        <v>1547</v>
      </c>
      <c r="D1261" s="175" t="s">
        <v>150</v>
      </c>
      <c r="E1261" s="176" t="s">
        <v>1548</v>
      </c>
      <c r="F1261" s="177" t="s">
        <v>1549</v>
      </c>
      <c r="G1261" s="178" t="s">
        <v>1481</v>
      </c>
      <c r="H1261" s="179">
        <v>2</v>
      </c>
      <c r="I1261" s="180"/>
      <c r="J1261" s="181">
        <f>ROUND(I1261*H1261,2)</f>
        <v>0</v>
      </c>
      <c r="K1261" s="177" t="s">
        <v>31</v>
      </c>
      <c r="L1261" s="41"/>
      <c r="M1261" s="182" t="s">
        <v>31</v>
      </c>
      <c r="N1261" s="183" t="s">
        <v>47</v>
      </c>
      <c r="O1261" s="66"/>
      <c r="P1261" s="184">
        <f>O1261*H1261</f>
        <v>0</v>
      </c>
      <c r="Q1261" s="184">
        <v>0</v>
      </c>
      <c r="R1261" s="184">
        <f>Q1261*H1261</f>
        <v>0</v>
      </c>
      <c r="S1261" s="184">
        <v>0</v>
      </c>
      <c r="T1261" s="185">
        <f>S1261*H1261</f>
        <v>0</v>
      </c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R1261" s="186" t="s">
        <v>155</v>
      </c>
      <c r="AT1261" s="186" t="s">
        <v>150</v>
      </c>
      <c r="AU1261" s="186" t="s">
        <v>86</v>
      </c>
      <c r="AY1261" s="19" t="s">
        <v>148</v>
      </c>
      <c r="BE1261" s="187">
        <f>IF(N1261="základní",J1261,0)</f>
        <v>0</v>
      </c>
      <c r="BF1261" s="187">
        <f>IF(N1261="snížená",J1261,0)</f>
        <v>0</v>
      </c>
      <c r="BG1261" s="187">
        <f>IF(N1261="zákl. přenesená",J1261,0)</f>
        <v>0</v>
      </c>
      <c r="BH1261" s="187">
        <f>IF(N1261="sníž. přenesená",J1261,0)</f>
        <v>0</v>
      </c>
      <c r="BI1261" s="187">
        <f>IF(N1261="nulová",J1261,0)</f>
        <v>0</v>
      </c>
      <c r="BJ1261" s="19" t="s">
        <v>84</v>
      </c>
      <c r="BK1261" s="187">
        <f>ROUND(I1261*H1261,2)</f>
        <v>0</v>
      </c>
      <c r="BL1261" s="19" t="s">
        <v>155</v>
      </c>
      <c r="BM1261" s="186" t="s">
        <v>1550</v>
      </c>
    </row>
    <row r="1262" spans="1:65" s="2" customFormat="1" ht="11.25">
      <c r="A1262" s="36"/>
      <c r="B1262" s="37"/>
      <c r="C1262" s="38"/>
      <c r="D1262" s="188" t="s">
        <v>157</v>
      </c>
      <c r="E1262" s="38"/>
      <c r="F1262" s="189" t="s">
        <v>1549</v>
      </c>
      <c r="G1262" s="38"/>
      <c r="H1262" s="38"/>
      <c r="I1262" s="190"/>
      <c r="J1262" s="38"/>
      <c r="K1262" s="38"/>
      <c r="L1262" s="41"/>
      <c r="M1262" s="191"/>
      <c r="N1262" s="192"/>
      <c r="O1262" s="66"/>
      <c r="P1262" s="66"/>
      <c r="Q1262" s="66"/>
      <c r="R1262" s="66"/>
      <c r="S1262" s="66"/>
      <c r="T1262" s="67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T1262" s="19" t="s">
        <v>157</v>
      </c>
      <c r="AU1262" s="19" t="s">
        <v>86</v>
      </c>
    </row>
    <row r="1263" spans="1:65" s="2" customFormat="1" ht="16.5" customHeight="1">
      <c r="A1263" s="36"/>
      <c r="B1263" s="37"/>
      <c r="C1263" s="175" t="s">
        <v>1551</v>
      </c>
      <c r="D1263" s="175" t="s">
        <v>150</v>
      </c>
      <c r="E1263" s="176" t="s">
        <v>1552</v>
      </c>
      <c r="F1263" s="177" t="s">
        <v>1553</v>
      </c>
      <c r="G1263" s="178" t="s">
        <v>1554</v>
      </c>
      <c r="H1263" s="238"/>
      <c r="I1263" s="180"/>
      <c r="J1263" s="181">
        <f>ROUND(I1263*H1263,2)</f>
        <v>0</v>
      </c>
      <c r="K1263" s="177" t="s">
        <v>31</v>
      </c>
      <c r="L1263" s="41"/>
      <c r="M1263" s="182" t="s">
        <v>31</v>
      </c>
      <c r="N1263" s="183" t="s">
        <v>47</v>
      </c>
      <c r="O1263" s="66"/>
      <c r="P1263" s="184">
        <f>O1263*H1263</f>
        <v>0</v>
      </c>
      <c r="Q1263" s="184">
        <v>0</v>
      </c>
      <c r="R1263" s="184">
        <f>Q1263*H1263</f>
        <v>0</v>
      </c>
      <c r="S1263" s="184">
        <v>0</v>
      </c>
      <c r="T1263" s="185">
        <f>S1263*H1263</f>
        <v>0</v>
      </c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R1263" s="186" t="s">
        <v>155</v>
      </c>
      <c r="AT1263" s="186" t="s">
        <v>150</v>
      </c>
      <c r="AU1263" s="186" t="s">
        <v>86</v>
      </c>
      <c r="AY1263" s="19" t="s">
        <v>148</v>
      </c>
      <c r="BE1263" s="187">
        <f>IF(N1263="základní",J1263,0)</f>
        <v>0</v>
      </c>
      <c r="BF1263" s="187">
        <f>IF(N1263="snížená",J1263,0)</f>
        <v>0</v>
      </c>
      <c r="BG1263" s="187">
        <f>IF(N1263="zákl. přenesená",J1263,0)</f>
        <v>0</v>
      </c>
      <c r="BH1263" s="187">
        <f>IF(N1263="sníž. přenesená",J1263,0)</f>
        <v>0</v>
      </c>
      <c r="BI1263" s="187">
        <f>IF(N1263="nulová",J1263,0)</f>
        <v>0</v>
      </c>
      <c r="BJ1263" s="19" t="s">
        <v>84</v>
      </c>
      <c r="BK1263" s="187">
        <f>ROUND(I1263*H1263,2)</f>
        <v>0</v>
      </c>
      <c r="BL1263" s="19" t="s">
        <v>155</v>
      </c>
      <c r="BM1263" s="186" t="s">
        <v>1555</v>
      </c>
    </row>
    <row r="1264" spans="1:65" s="2" customFormat="1" ht="11.25">
      <c r="A1264" s="36"/>
      <c r="B1264" s="37"/>
      <c r="C1264" s="38"/>
      <c r="D1264" s="188" t="s">
        <v>157</v>
      </c>
      <c r="E1264" s="38"/>
      <c r="F1264" s="189" t="s">
        <v>1553</v>
      </c>
      <c r="G1264" s="38"/>
      <c r="H1264" s="38"/>
      <c r="I1264" s="190"/>
      <c r="J1264" s="38"/>
      <c r="K1264" s="38"/>
      <c r="L1264" s="41"/>
      <c r="M1264" s="191"/>
      <c r="N1264" s="192"/>
      <c r="O1264" s="66"/>
      <c r="P1264" s="66"/>
      <c r="Q1264" s="66"/>
      <c r="R1264" s="66"/>
      <c r="S1264" s="66"/>
      <c r="T1264" s="67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T1264" s="19" t="s">
        <v>157</v>
      </c>
      <c r="AU1264" s="19" t="s">
        <v>86</v>
      </c>
    </row>
    <row r="1265" spans="1:65" s="2" customFormat="1" ht="24.2" customHeight="1">
      <c r="A1265" s="36"/>
      <c r="B1265" s="37"/>
      <c r="C1265" s="175" t="s">
        <v>1556</v>
      </c>
      <c r="D1265" s="175" t="s">
        <v>150</v>
      </c>
      <c r="E1265" s="176" t="s">
        <v>1557</v>
      </c>
      <c r="F1265" s="177" t="s">
        <v>1558</v>
      </c>
      <c r="G1265" s="178" t="s">
        <v>1559</v>
      </c>
      <c r="H1265" s="179">
        <v>8</v>
      </c>
      <c r="I1265" s="180"/>
      <c r="J1265" s="181">
        <f>ROUND(I1265*H1265,2)</f>
        <v>0</v>
      </c>
      <c r="K1265" s="177" t="s">
        <v>31</v>
      </c>
      <c r="L1265" s="41"/>
      <c r="M1265" s="182" t="s">
        <v>31</v>
      </c>
      <c r="N1265" s="183" t="s">
        <v>47</v>
      </c>
      <c r="O1265" s="66"/>
      <c r="P1265" s="184">
        <f>O1265*H1265</f>
        <v>0</v>
      </c>
      <c r="Q1265" s="184">
        <v>0</v>
      </c>
      <c r="R1265" s="184">
        <f>Q1265*H1265</f>
        <v>0</v>
      </c>
      <c r="S1265" s="184">
        <v>0</v>
      </c>
      <c r="T1265" s="185">
        <f>S1265*H1265</f>
        <v>0</v>
      </c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R1265" s="186" t="s">
        <v>155</v>
      </c>
      <c r="AT1265" s="186" t="s">
        <v>150</v>
      </c>
      <c r="AU1265" s="186" t="s">
        <v>86</v>
      </c>
      <c r="AY1265" s="19" t="s">
        <v>148</v>
      </c>
      <c r="BE1265" s="187">
        <f>IF(N1265="základní",J1265,0)</f>
        <v>0</v>
      </c>
      <c r="BF1265" s="187">
        <f>IF(N1265="snížená",J1265,0)</f>
        <v>0</v>
      </c>
      <c r="BG1265" s="187">
        <f>IF(N1265="zákl. přenesená",J1265,0)</f>
        <v>0</v>
      </c>
      <c r="BH1265" s="187">
        <f>IF(N1265="sníž. přenesená",J1265,0)</f>
        <v>0</v>
      </c>
      <c r="BI1265" s="187">
        <f>IF(N1265="nulová",J1265,0)</f>
        <v>0</v>
      </c>
      <c r="BJ1265" s="19" t="s">
        <v>84</v>
      </c>
      <c r="BK1265" s="187">
        <f>ROUND(I1265*H1265,2)</f>
        <v>0</v>
      </c>
      <c r="BL1265" s="19" t="s">
        <v>155</v>
      </c>
      <c r="BM1265" s="186" t="s">
        <v>1560</v>
      </c>
    </row>
    <row r="1266" spans="1:65" s="2" customFormat="1" ht="19.5">
      <c r="A1266" s="36"/>
      <c r="B1266" s="37"/>
      <c r="C1266" s="38"/>
      <c r="D1266" s="188" t="s">
        <v>157</v>
      </c>
      <c r="E1266" s="38"/>
      <c r="F1266" s="189" t="s">
        <v>1558</v>
      </c>
      <c r="G1266" s="38"/>
      <c r="H1266" s="38"/>
      <c r="I1266" s="190"/>
      <c r="J1266" s="38"/>
      <c r="K1266" s="38"/>
      <c r="L1266" s="41"/>
      <c r="M1266" s="191"/>
      <c r="N1266" s="192"/>
      <c r="O1266" s="66"/>
      <c r="P1266" s="66"/>
      <c r="Q1266" s="66"/>
      <c r="R1266" s="66"/>
      <c r="S1266" s="66"/>
      <c r="T1266" s="67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T1266" s="19" t="s">
        <v>157</v>
      </c>
      <c r="AU1266" s="19" t="s">
        <v>86</v>
      </c>
    </row>
    <row r="1267" spans="1:65" s="2" customFormat="1" ht="37.9" customHeight="1">
      <c r="A1267" s="36"/>
      <c r="B1267" s="37"/>
      <c r="C1267" s="175" t="s">
        <v>1561</v>
      </c>
      <c r="D1267" s="175" t="s">
        <v>150</v>
      </c>
      <c r="E1267" s="176" t="s">
        <v>1562</v>
      </c>
      <c r="F1267" s="177" t="s">
        <v>1563</v>
      </c>
      <c r="G1267" s="178" t="s">
        <v>1559</v>
      </c>
      <c r="H1267" s="179">
        <v>2</v>
      </c>
      <c r="I1267" s="180"/>
      <c r="J1267" s="181">
        <f>ROUND(I1267*H1267,2)</f>
        <v>0</v>
      </c>
      <c r="K1267" s="177" t="s">
        <v>31</v>
      </c>
      <c r="L1267" s="41"/>
      <c r="M1267" s="182" t="s">
        <v>31</v>
      </c>
      <c r="N1267" s="183" t="s">
        <v>47</v>
      </c>
      <c r="O1267" s="66"/>
      <c r="P1267" s="184">
        <f>O1267*H1267</f>
        <v>0</v>
      </c>
      <c r="Q1267" s="184">
        <v>0</v>
      </c>
      <c r="R1267" s="184">
        <f>Q1267*H1267</f>
        <v>0</v>
      </c>
      <c r="S1267" s="184">
        <v>0</v>
      </c>
      <c r="T1267" s="185">
        <f>S1267*H1267</f>
        <v>0</v>
      </c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R1267" s="186" t="s">
        <v>155</v>
      </c>
      <c r="AT1267" s="186" t="s">
        <v>150</v>
      </c>
      <c r="AU1267" s="186" t="s">
        <v>86</v>
      </c>
      <c r="AY1267" s="19" t="s">
        <v>148</v>
      </c>
      <c r="BE1267" s="187">
        <f>IF(N1267="základní",J1267,0)</f>
        <v>0</v>
      </c>
      <c r="BF1267" s="187">
        <f>IF(N1267="snížená",J1267,0)</f>
        <v>0</v>
      </c>
      <c r="BG1267" s="187">
        <f>IF(N1267="zákl. přenesená",J1267,0)</f>
        <v>0</v>
      </c>
      <c r="BH1267" s="187">
        <f>IF(N1267="sníž. přenesená",J1267,0)</f>
        <v>0</v>
      </c>
      <c r="BI1267" s="187">
        <f>IF(N1267="nulová",J1267,0)</f>
        <v>0</v>
      </c>
      <c r="BJ1267" s="19" t="s">
        <v>84</v>
      </c>
      <c r="BK1267" s="187">
        <f>ROUND(I1267*H1267,2)</f>
        <v>0</v>
      </c>
      <c r="BL1267" s="19" t="s">
        <v>155</v>
      </c>
      <c r="BM1267" s="186" t="s">
        <v>1564</v>
      </c>
    </row>
    <row r="1268" spans="1:65" s="2" customFormat="1" ht="29.25">
      <c r="A1268" s="36"/>
      <c r="B1268" s="37"/>
      <c r="C1268" s="38"/>
      <c r="D1268" s="188" t="s">
        <v>157</v>
      </c>
      <c r="E1268" s="38"/>
      <c r="F1268" s="189" t="s">
        <v>1565</v>
      </c>
      <c r="G1268" s="38"/>
      <c r="H1268" s="38"/>
      <c r="I1268" s="190"/>
      <c r="J1268" s="38"/>
      <c r="K1268" s="38"/>
      <c r="L1268" s="41"/>
      <c r="M1268" s="191"/>
      <c r="N1268" s="192"/>
      <c r="O1268" s="66"/>
      <c r="P1268" s="66"/>
      <c r="Q1268" s="66"/>
      <c r="R1268" s="66"/>
      <c r="S1268" s="66"/>
      <c r="T1268" s="67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T1268" s="19" t="s">
        <v>157</v>
      </c>
      <c r="AU1268" s="19" t="s">
        <v>86</v>
      </c>
    </row>
    <row r="1269" spans="1:65" s="2" customFormat="1" ht="16.5" customHeight="1">
      <c r="A1269" s="36"/>
      <c r="B1269" s="37"/>
      <c r="C1269" s="175" t="s">
        <v>1566</v>
      </c>
      <c r="D1269" s="175" t="s">
        <v>150</v>
      </c>
      <c r="E1269" s="176" t="s">
        <v>1567</v>
      </c>
      <c r="F1269" s="177" t="s">
        <v>1568</v>
      </c>
      <c r="G1269" s="178" t="s">
        <v>1559</v>
      </c>
      <c r="H1269" s="179">
        <v>72</v>
      </c>
      <c r="I1269" s="180"/>
      <c r="J1269" s="181">
        <f>ROUND(I1269*H1269,2)</f>
        <v>0</v>
      </c>
      <c r="K1269" s="177" t="s">
        <v>31</v>
      </c>
      <c r="L1269" s="41"/>
      <c r="M1269" s="182" t="s">
        <v>31</v>
      </c>
      <c r="N1269" s="183" t="s">
        <v>47</v>
      </c>
      <c r="O1269" s="66"/>
      <c r="P1269" s="184">
        <f>O1269*H1269</f>
        <v>0</v>
      </c>
      <c r="Q1269" s="184">
        <v>0</v>
      </c>
      <c r="R1269" s="184">
        <f>Q1269*H1269</f>
        <v>0</v>
      </c>
      <c r="S1269" s="184">
        <v>0</v>
      </c>
      <c r="T1269" s="185">
        <f>S1269*H1269</f>
        <v>0</v>
      </c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R1269" s="186" t="s">
        <v>155</v>
      </c>
      <c r="AT1269" s="186" t="s">
        <v>150</v>
      </c>
      <c r="AU1269" s="186" t="s">
        <v>86</v>
      </c>
      <c r="AY1269" s="19" t="s">
        <v>148</v>
      </c>
      <c r="BE1269" s="187">
        <f>IF(N1269="základní",J1269,0)</f>
        <v>0</v>
      </c>
      <c r="BF1269" s="187">
        <f>IF(N1269="snížená",J1269,0)</f>
        <v>0</v>
      </c>
      <c r="BG1269" s="187">
        <f>IF(N1269="zákl. přenesená",J1269,0)</f>
        <v>0</v>
      </c>
      <c r="BH1269" s="187">
        <f>IF(N1269="sníž. přenesená",J1269,0)</f>
        <v>0</v>
      </c>
      <c r="BI1269" s="187">
        <f>IF(N1269="nulová",J1269,0)</f>
        <v>0</v>
      </c>
      <c r="BJ1269" s="19" t="s">
        <v>84</v>
      </c>
      <c r="BK1269" s="187">
        <f>ROUND(I1269*H1269,2)</f>
        <v>0</v>
      </c>
      <c r="BL1269" s="19" t="s">
        <v>155</v>
      </c>
      <c r="BM1269" s="186" t="s">
        <v>1569</v>
      </c>
    </row>
    <row r="1270" spans="1:65" s="2" customFormat="1" ht="11.25">
      <c r="A1270" s="36"/>
      <c r="B1270" s="37"/>
      <c r="C1270" s="38"/>
      <c r="D1270" s="188" t="s">
        <v>157</v>
      </c>
      <c r="E1270" s="38"/>
      <c r="F1270" s="189" t="s">
        <v>1568</v>
      </c>
      <c r="G1270" s="38"/>
      <c r="H1270" s="38"/>
      <c r="I1270" s="190"/>
      <c r="J1270" s="38"/>
      <c r="K1270" s="38"/>
      <c r="L1270" s="41"/>
      <c r="M1270" s="191"/>
      <c r="N1270" s="192"/>
      <c r="O1270" s="66"/>
      <c r="P1270" s="66"/>
      <c r="Q1270" s="66"/>
      <c r="R1270" s="66"/>
      <c r="S1270" s="66"/>
      <c r="T1270" s="67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T1270" s="19" t="s">
        <v>157</v>
      </c>
      <c r="AU1270" s="19" t="s">
        <v>86</v>
      </c>
    </row>
    <row r="1271" spans="1:65" s="2" customFormat="1" ht="16.5" customHeight="1">
      <c r="A1271" s="36"/>
      <c r="B1271" s="37"/>
      <c r="C1271" s="175" t="s">
        <v>1570</v>
      </c>
      <c r="D1271" s="175" t="s">
        <v>150</v>
      </c>
      <c r="E1271" s="176" t="s">
        <v>1571</v>
      </c>
      <c r="F1271" s="177" t="s">
        <v>1572</v>
      </c>
      <c r="G1271" s="178" t="s">
        <v>1559</v>
      </c>
      <c r="H1271" s="179">
        <v>8</v>
      </c>
      <c r="I1271" s="180"/>
      <c r="J1271" s="181">
        <f>ROUND(I1271*H1271,2)</f>
        <v>0</v>
      </c>
      <c r="K1271" s="177" t="s">
        <v>31</v>
      </c>
      <c r="L1271" s="41"/>
      <c r="M1271" s="182" t="s">
        <v>31</v>
      </c>
      <c r="N1271" s="183" t="s">
        <v>47</v>
      </c>
      <c r="O1271" s="66"/>
      <c r="P1271" s="184">
        <f>O1271*H1271</f>
        <v>0</v>
      </c>
      <c r="Q1271" s="184">
        <v>0</v>
      </c>
      <c r="R1271" s="184">
        <f>Q1271*H1271</f>
        <v>0</v>
      </c>
      <c r="S1271" s="184">
        <v>0</v>
      </c>
      <c r="T1271" s="185">
        <f>S1271*H1271</f>
        <v>0</v>
      </c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R1271" s="186" t="s">
        <v>155</v>
      </c>
      <c r="AT1271" s="186" t="s">
        <v>150</v>
      </c>
      <c r="AU1271" s="186" t="s">
        <v>86</v>
      </c>
      <c r="AY1271" s="19" t="s">
        <v>148</v>
      </c>
      <c r="BE1271" s="187">
        <f>IF(N1271="základní",J1271,0)</f>
        <v>0</v>
      </c>
      <c r="BF1271" s="187">
        <f>IF(N1271="snížená",J1271,0)</f>
        <v>0</v>
      </c>
      <c r="BG1271" s="187">
        <f>IF(N1271="zákl. přenesená",J1271,0)</f>
        <v>0</v>
      </c>
      <c r="BH1271" s="187">
        <f>IF(N1271="sníž. přenesená",J1271,0)</f>
        <v>0</v>
      </c>
      <c r="BI1271" s="187">
        <f>IF(N1271="nulová",J1271,0)</f>
        <v>0</v>
      </c>
      <c r="BJ1271" s="19" t="s">
        <v>84</v>
      </c>
      <c r="BK1271" s="187">
        <f>ROUND(I1271*H1271,2)</f>
        <v>0</v>
      </c>
      <c r="BL1271" s="19" t="s">
        <v>155</v>
      </c>
      <c r="BM1271" s="186" t="s">
        <v>1573</v>
      </c>
    </row>
    <row r="1272" spans="1:65" s="2" customFormat="1" ht="11.25">
      <c r="A1272" s="36"/>
      <c r="B1272" s="37"/>
      <c r="C1272" s="38"/>
      <c r="D1272" s="188" t="s">
        <v>157</v>
      </c>
      <c r="E1272" s="38"/>
      <c r="F1272" s="189" t="s">
        <v>1574</v>
      </c>
      <c r="G1272" s="38"/>
      <c r="H1272" s="38"/>
      <c r="I1272" s="190"/>
      <c r="J1272" s="38"/>
      <c r="K1272" s="38"/>
      <c r="L1272" s="41"/>
      <c r="M1272" s="191"/>
      <c r="N1272" s="192"/>
      <c r="O1272" s="66"/>
      <c r="P1272" s="66"/>
      <c r="Q1272" s="66"/>
      <c r="R1272" s="66"/>
      <c r="S1272" s="66"/>
      <c r="T1272" s="67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T1272" s="19" t="s">
        <v>157</v>
      </c>
      <c r="AU1272" s="19" t="s">
        <v>86</v>
      </c>
    </row>
    <row r="1273" spans="1:65" s="2" customFormat="1" ht="37.9" customHeight="1">
      <c r="A1273" s="36"/>
      <c r="B1273" s="37"/>
      <c r="C1273" s="175" t="s">
        <v>1575</v>
      </c>
      <c r="D1273" s="175" t="s">
        <v>150</v>
      </c>
      <c r="E1273" s="176" t="s">
        <v>1576</v>
      </c>
      <c r="F1273" s="177" t="s">
        <v>1577</v>
      </c>
      <c r="G1273" s="178" t="s">
        <v>1554</v>
      </c>
      <c r="H1273" s="238"/>
      <c r="I1273" s="180"/>
      <c r="J1273" s="181">
        <f>ROUND(I1273*H1273,2)</f>
        <v>0</v>
      </c>
      <c r="K1273" s="177" t="s">
        <v>31</v>
      </c>
      <c r="L1273" s="41"/>
      <c r="M1273" s="182" t="s">
        <v>31</v>
      </c>
      <c r="N1273" s="183" t="s">
        <v>47</v>
      </c>
      <c r="O1273" s="66"/>
      <c r="P1273" s="184">
        <f>O1273*H1273</f>
        <v>0</v>
      </c>
      <c r="Q1273" s="184">
        <v>0</v>
      </c>
      <c r="R1273" s="184">
        <f>Q1273*H1273</f>
        <v>0</v>
      </c>
      <c r="S1273" s="184">
        <v>0</v>
      </c>
      <c r="T1273" s="185">
        <f>S1273*H1273</f>
        <v>0</v>
      </c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R1273" s="186" t="s">
        <v>155</v>
      </c>
      <c r="AT1273" s="186" t="s">
        <v>150</v>
      </c>
      <c r="AU1273" s="186" t="s">
        <v>86</v>
      </c>
      <c r="AY1273" s="19" t="s">
        <v>148</v>
      </c>
      <c r="BE1273" s="187">
        <f>IF(N1273="základní",J1273,0)</f>
        <v>0</v>
      </c>
      <c r="BF1273" s="187">
        <f>IF(N1273="snížená",J1273,0)</f>
        <v>0</v>
      </c>
      <c r="BG1273" s="187">
        <f>IF(N1273="zákl. přenesená",J1273,0)</f>
        <v>0</v>
      </c>
      <c r="BH1273" s="187">
        <f>IF(N1273="sníž. přenesená",J1273,0)</f>
        <v>0</v>
      </c>
      <c r="BI1273" s="187">
        <f>IF(N1273="nulová",J1273,0)</f>
        <v>0</v>
      </c>
      <c r="BJ1273" s="19" t="s">
        <v>84</v>
      </c>
      <c r="BK1273" s="187">
        <f>ROUND(I1273*H1273,2)</f>
        <v>0</v>
      </c>
      <c r="BL1273" s="19" t="s">
        <v>155</v>
      </c>
      <c r="BM1273" s="186" t="s">
        <v>1578</v>
      </c>
    </row>
    <row r="1274" spans="1:65" s="2" customFormat="1" ht="48.75">
      <c r="A1274" s="36"/>
      <c r="B1274" s="37"/>
      <c r="C1274" s="38"/>
      <c r="D1274" s="188" t="s">
        <v>157</v>
      </c>
      <c r="E1274" s="38"/>
      <c r="F1274" s="189" t="s">
        <v>1579</v>
      </c>
      <c r="G1274" s="38"/>
      <c r="H1274" s="38"/>
      <c r="I1274" s="190"/>
      <c r="J1274" s="38"/>
      <c r="K1274" s="38"/>
      <c r="L1274" s="41"/>
      <c r="M1274" s="191"/>
      <c r="N1274" s="192"/>
      <c r="O1274" s="66"/>
      <c r="P1274" s="66"/>
      <c r="Q1274" s="66"/>
      <c r="R1274" s="66"/>
      <c r="S1274" s="66"/>
      <c r="T1274" s="67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T1274" s="19" t="s">
        <v>157</v>
      </c>
      <c r="AU1274" s="19" t="s">
        <v>86</v>
      </c>
    </row>
    <row r="1275" spans="1:65" s="2" customFormat="1" ht="37.9" customHeight="1">
      <c r="A1275" s="36"/>
      <c r="B1275" s="37"/>
      <c r="C1275" s="175" t="s">
        <v>1580</v>
      </c>
      <c r="D1275" s="175" t="s">
        <v>150</v>
      </c>
      <c r="E1275" s="176" t="s">
        <v>1581</v>
      </c>
      <c r="F1275" s="177" t="s">
        <v>1582</v>
      </c>
      <c r="G1275" s="178" t="s">
        <v>1554</v>
      </c>
      <c r="H1275" s="238"/>
      <c r="I1275" s="180"/>
      <c r="J1275" s="181">
        <f>ROUND(I1275*H1275,2)</f>
        <v>0</v>
      </c>
      <c r="K1275" s="177" t="s">
        <v>31</v>
      </c>
      <c r="L1275" s="41"/>
      <c r="M1275" s="182" t="s">
        <v>31</v>
      </c>
      <c r="N1275" s="183" t="s">
        <v>47</v>
      </c>
      <c r="O1275" s="66"/>
      <c r="P1275" s="184">
        <f>O1275*H1275</f>
        <v>0</v>
      </c>
      <c r="Q1275" s="184">
        <v>0</v>
      </c>
      <c r="R1275" s="184">
        <f>Q1275*H1275</f>
        <v>0</v>
      </c>
      <c r="S1275" s="184">
        <v>0</v>
      </c>
      <c r="T1275" s="185">
        <f>S1275*H1275</f>
        <v>0</v>
      </c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R1275" s="186" t="s">
        <v>155</v>
      </c>
      <c r="AT1275" s="186" t="s">
        <v>150</v>
      </c>
      <c r="AU1275" s="186" t="s">
        <v>86</v>
      </c>
      <c r="AY1275" s="19" t="s">
        <v>148</v>
      </c>
      <c r="BE1275" s="187">
        <f>IF(N1275="základní",J1275,0)</f>
        <v>0</v>
      </c>
      <c r="BF1275" s="187">
        <f>IF(N1275="snížená",J1275,0)</f>
        <v>0</v>
      </c>
      <c r="BG1275" s="187">
        <f>IF(N1275="zákl. přenesená",J1275,0)</f>
        <v>0</v>
      </c>
      <c r="BH1275" s="187">
        <f>IF(N1275="sníž. přenesená",J1275,0)</f>
        <v>0</v>
      </c>
      <c r="BI1275" s="187">
        <f>IF(N1275="nulová",J1275,0)</f>
        <v>0</v>
      </c>
      <c r="BJ1275" s="19" t="s">
        <v>84</v>
      </c>
      <c r="BK1275" s="187">
        <f>ROUND(I1275*H1275,2)</f>
        <v>0</v>
      </c>
      <c r="BL1275" s="19" t="s">
        <v>155</v>
      </c>
      <c r="BM1275" s="186" t="s">
        <v>1583</v>
      </c>
    </row>
    <row r="1276" spans="1:65" s="2" customFormat="1" ht="48.75">
      <c r="A1276" s="36"/>
      <c r="B1276" s="37"/>
      <c r="C1276" s="38"/>
      <c r="D1276" s="188" t="s">
        <v>157</v>
      </c>
      <c r="E1276" s="38"/>
      <c r="F1276" s="189" t="s">
        <v>1584</v>
      </c>
      <c r="G1276" s="38"/>
      <c r="H1276" s="38"/>
      <c r="I1276" s="190"/>
      <c r="J1276" s="38"/>
      <c r="K1276" s="38"/>
      <c r="L1276" s="41"/>
      <c r="M1276" s="191"/>
      <c r="N1276" s="192"/>
      <c r="O1276" s="66"/>
      <c r="P1276" s="66"/>
      <c r="Q1276" s="66"/>
      <c r="R1276" s="66"/>
      <c r="S1276" s="66"/>
      <c r="T1276" s="67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T1276" s="19" t="s">
        <v>157</v>
      </c>
      <c r="AU1276" s="19" t="s">
        <v>86</v>
      </c>
    </row>
    <row r="1277" spans="1:65" s="2" customFormat="1" ht="37.9" customHeight="1">
      <c r="A1277" s="36"/>
      <c r="B1277" s="37"/>
      <c r="C1277" s="175" t="s">
        <v>1585</v>
      </c>
      <c r="D1277" s="175" t="s">
        <v>150</v>
      </c>
      <c r="E1277" s="176" t="s">
        <v>1586</v>
      </c>
      <c r="F1277" s="177" t="s">
        <v>1587</v>
      </c>
      <c r="G1277" s="178" t="s">
        <v>1472</v>
      </c>
      <c r="H1277" s="179">
        <v>1</v>
      </c>
      <c r="I1277" s="180"/>
      <c r="J1277" s="181">
        <f>ROUND(I1277*H1277,2)</f>
        <v>0</v>
      </c>
      <c r="K1277" s="177" t="s">
        <v>31</v>
      </c>
      <c r="L1277" s="41"/>
      <c r="M1277" s="182" t="s">
        <v>31</v>
      </c>
      <c r="N1277" s="183" t="s">
        <v>47</v>
      </c>
      <c r="O1277" s="66"/>
      <c r="P1277" s="184">
        <f>O1277*H1277</f>
        <v>0</v>
      </c>
      <c r="Q1277" s="184">
        <v>0</v>
      </c>
      <c r="R1277" s="184">
        <f>Q1277*H1277</f>
        <v>0</v>
      </c>
      <c r="S1277" s="184">
        <v>0</v>
      </c>
      <c r="T1277" s="185">
        <f>S1277*H1277</f>
        <v>0</v>
      </c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R1277" s="186" t="s">
        <v>155</v>
      </c>
      <c r="AT1277" s="186" t="s">
        <v>150</v>
      </c>
      <c r="AU1277" s="186" t="s">
        <v>86</v>
      </c>
      <c r="AY1277" s="19" t="s">
        <v>148</v>
      </c>
      <c r="BE1277" s="187">
        <f>IF(N1277="základní",J1277,0)</f>
        <v>0</v>
      </c>
      <c r="BF1277" s="187">
        <f>IF(N1277="snížená",J1277,0)</f>
        <v>0</v>
      </c>
      <c r="BG1277" s="187">
        <f>IF(N1277="zákl. přenesená",J1277,0)</f>
        <v>0</v>
      </c>
      <c r="BH1277" s="187">
        <f>IF(N1277="sníž. přenesená",J1277,0)</f>
        <v>0</v>
      </c>
      <c r="BI1277" s="187">
        <f>IF(N1277="nulová",J1277,0)</f>
        <v>0</v>
      </c>
      <c r="BJ1277" s="19" t="s">
        <v>84</v>
      </c>
      <c r="BK1277" s="187">
        <f>ROUND(I1277*H1277,2)</f>
        <v>0</v>
      </c>
      <c r="BL1277" s="19" t="s">
        <v>155</v>
      </c>
      <c r="BM1277" s="186" t="s">
        <v>1588</v>
      </c>
    </row>
    <row r="1278" spans="1:65" s="2" customFormat="1" ht="19.5">
      <c r="A1278" s="36"/>
      <c r="B1278" s="37"/>
      <c r="C1278" s="38"/>
      <c r="D1278" s="188" t="s">
        <v>157</v>
      </c>
      <c r="E1278" s="38"/>
      <c r="F1278" s="189" t="s">
        <v>1587</v>
      </c>
      <c r="G1278" s="38"/>
      <c r="H1278" s="38"/>
      <c r="I1278" s="190"/>
      <c r="J1278" s="38"/>
      <c r="K1278" s="38"/>
      <c r="L1278" s="41"/>
      <c r="M1278" s="191"/>
      <c r="N1278" s="192"/>
      <c r="O1278" s="66"/>
      <c r="P1278" s="66"/>
      <c r="Q1278" s="66"/>
      <c r="R1278" s="66"/>
      <c r="S1278" s="66"/>
      <c r="T1278" s="67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T1278" s="19" t="s">
        <v>157</v>
      </c>
      <c r="AU1278" s="19" t="s">
        <v>86</v>
      </c>
    </row>
    <row r="1279" spans="1:65" s="2" customFormat="1" ht="24.2" customHeight="1">
      <c r="A1279" s="36"/>
      <c r="B1279" s="37"/>
      <c r="C1279" s="175" t="s">
        <v>1589</v>
      </c>
      <c r="D1279" s="175" t="s">
        <v>150</v>
      </c>
      <c r="E1279" s="176" t="s">
        <v>1590</v>
      </c>
      <c r="F1279" s="177" t="s">
        <v>1591</v>
      </c>
      <c r="G1279" s="178" t="s">
        <v>1554</v>
      </c>
      <c r="H1279" s="238"/>
      <c r="I1279" s="180"/>
      <c r="J1279" s="181">
        <f>ROUND(I1279*H1279,2)</f>
        <v>0</v>
      </c>
      <c r="K1279" s="177" t="s">
        <v>31</v>
      </c>
      <c r="L1279" s="41"/>
      <c r="M1279" s="182" t="s">
        <v>31</v>
      </c>
      <c r="N1279" s="183" t="s">
        <v>47</v>
      </c>
      <c r="O1279" s="66"/>
      <c r="P1279" s="184">
        <f>O1279*H1279</f>
        <v>0</v>
      </c>
      <c r="Q1279" s="184">
        <v>0</v>
      </c>
      <c r="R1279" s="184">
        <f>Q1279*H1279</f>
        <v>0</v>
      </c>
      <c r="S1279" s="184">
        <v>0</v>
      </c>
      <c r="T1279" s="185">
        <f>S1279*H1279</f>
        <v>0</v>
      </c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R1279" s="186" t="s">
        <v>155</v>
      </c>
      <c r="AT1279" s="186" t="s">
        <v>150</v>
      </c>
      <c r="AU1279" s="186" t="s">
        <v>86</v>
      </c>
      <c r="AY1279" s="19" t="s">
        <v>148</v>
      </c>
      <c r="BE1279" s="187">
        <f>IF(N1279="základní",J1279,0)</f>
        <v>0</v>
      </c>
      <c r="BF1279" s="187">
        <f>IF(N1279="snížená",J1279,0)</f>
        <v>0</v>
      </c>
      <c r="BG1279" s="187">
        <f>IF(N1279="zákl. přenesená",J1279,0)</f>
        <v>0</v>
      </c>
      <c r="BH1279" s="187">
        <f>IF(N1279="sníž. přenesená",J1279,0)</f>
        <v>0</v>
      </c>
      <c r="BI1279" s="187">
        <f>IF(N1279="nulová",J1279,0)</f>
        <v>0</v>
      </c>
      <c r="BJ1279" s="19" t="s">
        <v>84</v>
      </c>
      <c r="BK1279" s="187">
        <f>ROUND(I1279*H1279,2)</f>
        <v>0</v>
      </c>
      <c r="BL1279" s="19" t="s">
        <v>155</v>
      </c>
      <c r="BM1279" s="186" t="s">
        <v>1592</v>
      </c>
    </row>
    <row r="1280" spans="1:65" s="2" customFormat="1" ht="11.25">
      <c r="A1280" s="36"/>
      <c r="B1280" s="37"/>
      <c r="C1280" s="38"/>
      <c r="D1280" s="188" t="s">
        <v>157</v>
      </c>
      <c r="E1280" s="38"/>
      <c r="F1280" s="189" t="s">
        <v>1593</v>
      </c>
      <c r="G1280" s="38"/>
      <c r="H1280" s="38"/>
      <c r="I1280" s="190"/>
      <c r="J1280" s="38"/>
      <c r="K1280" s="38"/>
      <c r="L1280" s="41"/>
      <c r="M1280" s="191"/>
      <c r="N1280" s="192"/>
      <c r="O1280" s="66"/>
      <c r="P1280" s="66"/>
      <c r="Q1280" s="66"/>
      <c r="R1280" s="66"/>
      <c r="S1280" s="66"/>
      <c r="T1280" s="67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T1280" s="19" t="s">
        <v>157</v>
      </c>
      <c r="AU1280" s="19" t="s">
        <v>86</v>
      </c>
    </row>
    <row r="1281" spans="1:65" s="2" customFormat="1" ht="33" customHeight="1">
      <c r="A1281" s="36"/>
      <c r="B1281" s="37"/>
      <c r="C1281" s="175" t="s">
        <v>1594</v>
      </c>
      <c r="D1281" s="175" t="s">
        <v>150</v>
      </c>
      <c r="E1281" s="176" t="s">
        <v>1595</v>
      </c>
      <c r="F1281" s="177" t="s">
        <v>1596</v>
      </c>
      <c r="G1281" s="178" t="s">
        <v>1554</v>
      </c>
      <c r="H1281" s="238"/>
      <c r="I1281" s="180"/>
      <c r="J1281" s="181">
        <f>ROUND(I1281*H1281,2)</f>
        <v>0</v>
      </c>
      <c r="K1281" s="177" t="s">
        <v>31</v>
      </c>
      <c r="L1281" s="41"/>
      <c r="M1281" s="182" t="s">
        <v>31</v>
      </c>
      <c r="N1281" s="183" t="s">
        <v>47</v>
      </c>
      <c r="O1281" s="66"/>
      <c r="P1281" s="184">
        <f>O1281*H1281</f>
        <v>0</v>
      </c>
      <c r="Q1281" s="184">
        <v>0</v>
      </c>
      <c r="R1281" s="184">
        <f>Q1281*H1281</f>
        <v>0</v>
      </c>
      <c r="S1281" s="184">
        <v>0</v>
      </c>
      <c r="T1281" s="185">
        <f>S1281*H1281</f>
        <v>0</v>
      </c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R1281" s="186" t="s">
        <v>155</v>
      </c>
      <c r="AT1281" s="186" t="s">
        <v>150</v>
      </c>
      <c r="AU1281" s="186" t="s">
        <v>86</v>
      </c>
      <c r="AY1281" s="19" t="s">
        <v>148</v>
      </c>
      <c r="BE1281" s="187">
        <f>IF(N1281="základní",J1281,0)</f>
        <v>0</v>
      </c>
      <c r="BF1281" s="187">
        <f>IF(N1281="snížená",J1281,0)</f>
        <v>0</v>
      </c>
      <c r="BG1281" s="187">
        <f>IF(N1281="zákl. přenesená",J1281,0)</f>
        <v>0</v>
      </c>
      <c r="BH1281" s="187">
        <f>IF(N1281="sníž. přenesená",J1281,0)</f>
        <v>0</v>
      </c>
      <c r="BI1281" s="187">
        <f>IF(N1281="nulová",J1281,0)</f>
        <v>0</v>
      </c>
      <c r="BJ1281" s="19" t="s">
        <v>84</v>
      </c>
      <c r="BK1281" s="187">
        <f>ROUND(I1281*H1281,2)</f>
        <v>0</v>
      </c>
      <c r="BL1281" s="19" t="s">
        <v>155</v>
      </c>
      <c r="BM1281" s="186" t="s">
        <v>1597</v>
      </c>
    </row>
    <row r="1282" spans="1:65" s="2" customFormat="1" ht="19.5">
      <c r="A1282" s="36"/>
      <c r="B1282" s="37"/>
      <c r="C1282" s="38"/>
      <c r="D1282" s="188" t="s">
        <v>157</v>
      </c>
      <c r="E1282" s="38"/>
      <c r="F1282" s="189" t="s">
        <v>1596</v>
      </c>
      <c r="G1282" s="38"/>
      <c r="H1282" s="38"/>
      <c r="I1282" s="190"/>
      <c r="J1282" s="38"/>
      <c r="K1282" s="38"/>
      <c r="L1282" s="41"/>
      <c r="M1282" s="191"/>
      <c r="N1282" s="192"/>
      <c r="O1282" s="66"/>
      <c r="P1282" s="66"/>
      <c r="Q1282" s="66"/>
      <c r="R1282" s="66"/>
      <c r="S1282" s="66"/>
      <c r="T1282" s="67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T1282" s="19" t="s">
        <v>157</v>
      </c>
      <c r="AU1282" s="19" t="s">
        <v>86</v>
      </c>
    </row>
    <row r="1283" spans="1:65" s="2" customFormat="1" ht="37.9" customHeight="1">
      <c r="A1283" s="36"/>
      <c r="B1283" s="37"/>
      <c r="C1283" s="175" t="s">
        <v>1598</v>
      </c>
      <c r="D1283" s="175" t="s">
        <v>150</v>
      </c>
      <c r="E1283" s="176" t="s">
        <v>1599</v>
      </c>
      <c r="F1283" s="177" t="s">
        <v>1600</v>
      </c>
      <c r="G1283" s="178" t="s">
        <v>1481</v>
      </c>
      <c r="H1283" s="179">
        <v>1</v>
      </c>
      <c r="I1283" s="180"/>
      <c r="J1283" s="181">
        <f>ROUND(I1283*H1283,2)</f>
        <v>0</v>
      </c>
      <c r="K1283" s="177" t="s">
        <v>31</v>
      </c>
      <c r="L1283" s="41"/>
      <c r="M1283" s="182" t="s">
        <v>31</v>
      </c>
      <c r="N1283" s="183" t="s">
        <v>47</v>
      </c>
      <c r="O1283" s="66"/>
      <c r="P1283" s="184">
        <f>O1283*H1283</f>
        <v>0</v>
      </c>
      <c r="Q1283" s="184">
        <v>0</v>
      </c>
      <c r="R1283" s="184">
        <f>Q1283*H1283</f>
        <v>0</v>
      </c>
      <c r="S1283" s="184">
        <v>0</v>
      </c>
      <c r="T1283" s="185">
        <f>S1283*H1283</f>
        <v>0</v>
      </c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R1283" s="186" t="s">
        <v>155</v>
      </c>
      <c r="AT1283" s="186" t="s">
        <v>150</v>
      </c>
      <c r="AU1283" s="186" t="s">
        <v>86</v>
      </c>
      <c r="AY1283" s="19" t="s">
        <v>148</v>
      </c>
      <c r="BE1283" s="187">
        <f>IF(N1283="základní",J1283,0)</f>
        <v>0</v>
      </c>
      <c r="BF1283" s="187">
        <f>IF(N1283="snížená",J1283,0)</f>
        <v>0</v>
      </c>
      <c r="BG1283" s="187">
        <f>IF(N1283="zákl. přenesená",J1283,0)</f>
        <v>0</v>
      </c>
      <c r="BH1283" s="187">
        <f>IF(N1283="sníž. přenesená",J1283,0)</f>
        <v>0</v>
      </c>
      <c r="BI1283" s="187">
        <f>IF(N1283="nulová",J1283,0)</f>
        <v>0</v>
      </c>
      <c r="BJ1283" s="19" t="s">
        <v>84</v>
      </c>
      <c r="BK1283" s="187">
        <f>ROUND(I1283*H1283,2)</f>
        <v>0</v>
      </c>
      <c r="BL1283" s="19" t="s">
        <v>155</v>
      </c>
      <c r="BM1283" s="186" t="s">
        <v>1601</v>
      </c>
    </row>
    <row r="1284" spans="1:65" s="2" customFormat="1" ht="19.5">
      <c r="A1284" s="36"/>
      <c r="B1284" s="37"/>
      <c r="C1284" s="38"/>
      <c r="D1284" s="188" t="s">
        <v>157</v>
      </c>
      <c r="E1284" s="38"/>
      <c r="F1284" s="189" t="s">
        <v>1600</v>
      </c>
      <c r="G1284" s="38"/>
      <c r="H1284" s="38"/>
      <c r="I1284" s="190"/>
      <c r="J1284" s="38"/>
      <c r="K1284" s="38"/>
      <c r="L1284" s="41"/>
      <c r="M1284" s="191"/>
      <c r="N1284" s="192"/>
      <c r="O1284" s="66"/>
      <c r="P1284" s="66"/>
      <c r="Q1284" s="66"/>
      <c r="R1284" s="66"/>
      <c r="S1284" s="66"/>
      <c r="T1284" s="67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T1284" s="19" t="s">
        <v>157</v>
      </c>
      <c r="AU1284" s="19" t="s">
        <v>86</v>
      </c>
    </row>
    <row r="1285" spans="1:65" s="2" customFormat="1" ht="24.2" customHeight="1">
      <c r="A1285" s="36"/>
      <c r="B1285" s="37"/>
      <c r="C1285" s="175" t="s">
        <v>1602</v>
      </c>
      <c r="D1285" s="175" t="s">
        <v>150</v>
      </c>
      <c r="E1285" s="176" t="s">
        <v>1603</v>
      </c>
      <c r="F1285" s="177" t="s">
        <v>1604</v>
      </c>
      <c r="G1285" s="178" t="s">
        <v>1481</v>
      </c>
      <c r="H1285" s="179">
        <v>1</v>
      </c>
      <c r="I1285" s="180"/>
      <c r="J1285" s="181">
        <f>ROUND(I1285*H1285,2)</f>
        <v>0</v>
      </c>
      <c r="K1285" s="177" t="s">
        <v>31</v>
      </c>
      <c r="L1285" s="41"/>
      <c r="M1285" s="182" t="s">
        <v>31</v>
      </c>
      <c r="N1285" s="183" t="s">
        <v>47</v>
      </c>
      <c r="O1285" s="66"/>
      <c r="P1285" s="184">
        <f>O1285*H1285</f>
        <v>0</v>
      </c>
      <c r="Q1285" s="184">
        <v>0</v>
      </c>
      <c r="R1285" s="184">
        <f>Q1285*H1285</f>
        <v>0</v>
      </c>
      <c r="S1285" s="184">
        <v>0</v>
      </c>
      <c r="T1285" s="185">
        <f>S1285*H1285</f>
        <v>0</v>
      </c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R1285" s="186" t="s">
        <v>155</v>
      </c>
      <c r="AT1285" s="186" t="s">
        <v>150</v>
      </c>
      <c r="AU1285" s="186" t="s">
        <v>86</v>
      </c>
      <c r="AY1285" s="19" t="s">
        <v>148</v>
      </c>
      <c r="BE1285" s="187">
        <f>IF(N1285="základní",J1285,0)</f>
        <v>0</v>
      </c>
      <c r="BF1285" s="187">
        <f>IF(N1285="snížená",J1285,0)</f>
        <v>0</v>
      </c>
      <c r="BG1285" s="187">
        <f>IF(N1285="zákl. přenesená",J1285,0)</f>
        <v>0</v>
      </c>
      <c r="BH1285" s="187">
        <f>IF(N1285="sníž. přenesená",J1285,0)</f>
        <v>0</v>
      </c>
      <c r="BI1285" s="187">
        <f>IF(N1285="nulová",J1285,0)</f>
        <v>0</v>
      </c>
      <c r="BJ1285" s="19" t="s">
        <v>84</v>
      </c>
      <c r="BK1285" s="187">
        <f>ROUND(I1285*H1285,2)</f>
        <v>0</v>
      </c>
      <c r="BL1285" s="19" t="s">
        <v>155</v>
      </c>
      <c r="BM1285" s="186" t="s">
        <v>1605</v>
      </c>
    </row>
    <row r="1286" spans="1:65" s="2" customFormat="1" ht="19.5">
      <c r="A1286" s="36"/>
      <c r="B1286" s="37"/>
      <c r="C1286" s="38"/>
      <c r="D1286" s="188" t="s">
        <v>157</v>
      </c>
      <c r="E1286" s="38"/>
      <c r="F1286" s="189" t="s">
        <v>1604</v>
      </c>
      <c r="G1286" s="38"/>
      <c r="H1286" s="38"/>
      <c r="I1286" s="190"/>
      <c r="J1286" s="38"/>
      <c r="K1286" s="38"/>
      <c r="L1286" s="41"/>
      <c r="M1286" s="191"/>
      <c r="N1286" s="192"/>
      <c r="O1286" s="66"/>
      <c r="P1286" s="66"/>
      <c r="Q1286" s="66"/>
      <c r="R1286" s="66"/>
      <c r="S1286" s="66"/>
      <c r="T1286" s="67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T1286" s="19" t="s">
        <v>157</v>
      </c>
      <c r="AU1286" s="19" t="s">
        <v>86</v>
      </c>
    </row>
    <row r="1287" spans="1:65" s="2" customFormat="1" ht="24.2" customHeight="1">
      <c r="A1287" s="36"/>
      <c r="B1287" s="37"/>
      <c r="C1287" s="175" t="s">
        <v>1606</v>
      </c>
      <c r="D1287" s="175" t="s">
        <v>150</v>
      </c>
      <c r="E1287" s="176" t="s">
        <v>1607</v>
      </c>
      <c r="F1287" s="177" t="s">
        <v>1608</v>
      </c>
      <c r="G1287" s="178" t="s">
        <v>1481</v>
      </c>
      <c r="H1287" s="179">
        <v>1</v>
      </c>
      <c r="I1287" s="180"/>
      <c r="J1287" s="181">
        <f>ROUND(I1287*H1287,2)</f>
        <v>0</v>
      </c>
      <c r="K1287" s="177" t="s">
        <v>31</v>
      </c>
      <c r="L1287" s="41"/>
      <c r="M1287" s="182" t="s">
        <v>31</v>
      </c>
      <c r="N1287" s="183" t="s">
        <v>47</v>
      </c>
      <c r="O1287" s="66"/>
      <c r="P1287" s="184">
        <f>O1287*H1287</f>
        <v>0</v>
      </c>
      <c r="Q1287" s="184">
        <v>0</v>
      </c>
      <c r="R1287" s="184">
        <f>Q1287*H1287</f>
        <v>0</v>
      </c>
      <c r="S1287" s="184">
        <v>0</v>
      </c>
      <c r="T1287" s="185">
        <f>S1287*H1287</f>
        <v>0</v>
      </c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R1287" s="186" t="s">
        <v>155</v>
      </c>
      <c r="AT1287" s="186" t="s">
        <v>150</v>
      </c>
      <c r="AU1287" s="186" t="s">
        <v>86</v>
      </c>
      <c r="AY1287" s="19" t="s">
        <v>148</v>
      </c>
      <c r="BE1287" s="187">
        <f>IF(N1287="základní",J1287,0)</f>
        <v>0</v>
      </c>
      <c r="BF1287" s="187">
        <f>IF(N1287="snížená",J1287,0)</f>
        <v>0</v>
      </c>
      <c r="BG1287" s="187">
        <f>IF(N1287="zákl. přenesená",J1287,0)</f>
        <v>0</v>
      </c>
      <c r="BH1287" s="187">
        <f>IF(N1287="sníž. přenesená",J1287,0)</f>
        <v>0</v>
      </c>
      <c r="BI1287" s="187">
        <f>IF(N1287="nulová",J1287,0)</f>
        <v>0</v>
      </c>
      <c r="BJ1287" s="19" t="s">
        <v>84</v>
      </c>
      <c r="BK1287" s="187">
        <f>ROUND(I1287*H1287,2)</f>
        <v>0</v>
      </c>
      <c r="BL1287" s="19" t="s">
        <v>155</v>
      </c>
      <c r="BM1287" s="186" t="s">
        <v>1609</v>
      </c>
    </row>
    <row r="1288" spans="1:65" s="2" customFormat="1" ht="19.5">
      <c r="A1288" s="36"/>
      <c r="B1288" s="37"/>
      <c r="C1288" s="38"/>
      <c r="D1288" s="188" t="s">
        <v>157</v>
      </c>
      <c r="E1288" s="38"/>
      <c r="F1288" s="189" t="s">
        <v>1608</v>
      </c>
      <c r="G1288" s="38"/>
      <c r="H1288" s="38"/>
      <c r="I1288" s="190"/>
      <c r="J1288" s="38"/>
      <c r="K1288" s="38"/>
      <c r="L1288" s="41"/>
      <c r="M1288" s="191"/>
      <c r="N1288" s="192"/>
      <c r="O1288" s="66"/>
      <c r="P1288" s="66"/>
      <c r="Q1288" s="66"/>
      <c r="R1288" s="66"/>
      <c r="S1288" s="66"/>
      <c r="T1288" s="67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T1288" s="19" t="s">
        <v>157</v>
      </c>
      <c r="AU1288" s="19" t="s">
        <v>86</v>
      </c>
    </row>
    <row r="1289" spans="1:65" s="2" customFormat="1" ht="16.5" customHeight="1">
      <c r="A1289" s="36"/>
      <c r="B1289" s="37"/>
      <c r="C1289" s="175" t="s">
        <v>1610</v>
      </c>
      <c r="D1289" s="175" t="s">
        <v>150</v>
      </c>
      <c r="E1289" s="176" t="s">
        <v>1611</v>
      </c>
      <c r="F1289" s="177" t="s">
        <v>1612</v>
      </c>
      <c r="G1289" s="178" t="s">
        <v>1481</v>
      </c>
      <c r="H1289" s="179">
        <v>1</v>
      </c>
      <c r="I1289" s="180"/>
      <c r="J1289" s="181">
        <f>ROUND(I1289*H1289,2)</f>
        <v>0</v>
      </c>
      <c r="K1289" s="177" t="s">
        <v>31</v>
      </c>
      <c r="L1289" s="41"/>
      <c r="M1289" s="182" t="s">
        <v>31</v>
      </c>
      <c r="N1289" s="183" t="s">
        <v>47</v>
      </c>
      <c r="O1289" s="66"/>
      <c r="P1289" s="184">
        <f>O1289*H1289</f>
        <v>0</v>
      </c>
      <c r="Q1289" s="184">
        <v>0</v>
      </c>
      <c r="R1289" s="184">
        <f>Q1289*H1289</f>
        <v>0</v>
      </c>
      <c r="S1289" s="184">
        <v>0</v>
      </c>
      <c r="T1289" s="185">
        <f>S1289*H1289</f>
        <v>0</v>
      </c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R1289" s="186" t="s">
        <v>155</v>
      </c>
      <c r="AT1289" s="186" t="s">
        <v>150</v>
      </c>
      <c r="AU1289" s="186" t="s">
        <v>86</v>
      </c>
      <c r="AY1289" s="19" t="s">
        <v>148</v>
      </c>
      <c r="BE1289" s="187">
        <f>IF(N1289="základní",J1289,0)</f>
        <v>0</v>
      </c>
      <c r="BF1289" s="187">
        <f>IF(N1289="snížená",J1289,0)</f>
        <v>0</v>
      </c>
      <c r="BG1289" s="187">
        <f>IF(N1289="zákl. přenesená",J1289,0)</f>
        <v>0</v>
      </c>
      <c r="BH1289" s="187">
        <f>IF(N1289="sníž. přenesená",J1289,0)</f>
        <v>0</v>
      </c>
      <c r="BI1289" s="187">
        <f>IF(N1289="nulová",J1289,0)</f>
        <v>0</v>
      </c>
      <c r="BJ1289" s="19" t="s">
        <v>84</v>
      </c>
      <c r="BK1289" s="187">
        <f>ROUND(I1289*H1289,2)</f>
        <v>0</v>
      </c>
      <c r="BL1289" s="19" t="s">
        <v>155</v>
      </c>
      <c r="BM1289" s="186" t="s">
        <v>1613</v>
      </c>
    </row>
    <row r="1290" spans="1:65" s="2" customFormat="1" ht="11.25">
      <c r="A1290" s="36"/>
      <c r="B1290" s="37"/>
      <c r="C1290" s="38"/>
      <c r="D1290" s="188" t="s">
        <v>157</v>
      </c>
      <c r="E1290" s="38"/>
      <c r="F1290" s="189" t="s">
        <v>1612</v>
      </c>
      <c r="G1290" s="38"/>
      <c r="H1290" s="38"/>
      <c r="I1290" s="190"/>
      <c r="J1290" s="38"/>
      <c r="K1290" s="38"/>
      <c r="L1290" s="41"/>
      <c r="M1290" s="191"/>
      <c r="N1290" s="192"/>
      <c r="O1290" s="66"/>
      <c r="P1290" s="66"/>
      <c r="Q1290" s="66"/>
      <c r="R1290" s="66"/>
      <c r="S1290" s="66"/>
      <c r="T1290" s="67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T1290" s="19" t="s">
        <v>157</v>
      </c>
      <c r="AU1290" s="19" t="s">
        <v>86</v>
      </c>
    </row>
    <row r="1291" spans="1:65" s="2" customFormat="1" ht="16.5" customHeight="1">
      <c r="A1291" s="36"/>
      <c r="B1291" s="37"/>
      <c r="C1291" s="175" t="s">
        <v>1614</v>
      </c>
      <c r="D1291" s="175" t="s">
        <v>150</v>
      </c>
      <c r="E1291" s="176" t="s">
        <v>1615</v>
      </c>
      <c r="F1291" s="177" t="s">
        <v>1616</v>
      </c>
      <c r="G1291" s="178" t="s">
        <v>1554</v>
      </c>
      <c r="H1291" s="238"/>
      <c r="I1291" s="180"/>
      <c r="J1291" s="181">
        <f>ROUND(I1291*H1291,2)</f>
        <v>0</v>
      </c>
      <c r="K1291" s="177" t="s">
        <v>31</v>
      </c>
      <c r="L1291" s="41"/>
      <c r="M1291" s="182" t="s">
        <v>31</v>
      </c>
      <c r="N1291" s="183" t="s">
        <v>47</v>
      </c>
      <c r="O1291" s="66"/>
      <c r="P1291" s="184">
        <f>O1291*H1291</f>
        <v>0</v>
      </c>
      <c r="Q1291" s="184">
        <v>0</v>
      </c>
      <c r="R1291" s="184">
        <f>Q1291*H1291</f>
        <v>0</v>
      </c>
      <c r="S1291" s="184">
        <v>0</v>
      </c>
      <c r="T1291" s="185">
        <f>S1291*H1291</f>
        <v>0</v>
      </c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R1291" s="186" t="s">
        <v>155</v>
      </c>
      <c r="AT1291" s="186" t="s">
        <v>150</v>
      </c>
      <c r="AU1291" s="186" t="s">
        <v>86</v>
      </c>
      <c r="AY1291" s="19" t="s">
        <v>148</v>
      </c>
      <c r="BE1291" s="187">
        <f>IF(N1291="základní",J1291,0)</f>
        <v>0</v>
      </c>
      <c r="BF1291" s="187">
        <f>IF(N1291="snížená",J1291,0)</f>
        <v>0</v>
      </c>
      <c r="BG1291" s="187">
        <f>IF(N1291="zákl. přenesená",J1291,0)</f>
        <v>0</v>
      </c>
      <c r="BH1291" s="187">
        <f>IF(N1291="sníž. přenesená",J1291,0)</f>
        <v>0</v>
      </c>
      <c r="BI1291" s="187">
        <f>IF(N1291="nulová",J1291,0)</f>
        <v>0</v>
      </c>
      <c r="BJ1291" s="19" t="s">
        <v>84</v>
      </c>
      <c r="BK1291" s="187">
        <f>ROUND(I1291*H1291,2)</f>
        <v>0</v>
      </c>
      <c r="BL1291" s="19" t="s">
        <v>155</v>
      </c>
      <c r="BM1291" s="186" t="s">
        <v>1617</v>
      </c>
    </row>
    <row r="1292" spans="1:65" s="2" customFormat="1" ht="11.25">
      <c r="A1292" s="36"/>
      <c r="B1292" s="37"/>
      <c r="C1292" s="38"/>
      <c r="D1292" s="188" t="s">
        <v>157</v>
      </c>
      <c r="E1292" s="38"/>
      <c r="F1292" s="189" t="s">
        <v>1616</v>
      </c>
      <c r="G1292" s="38"/>
      <c r="H1292" s="38"/>
      <c r="I1292" s="190"/>
      <c r="J1292" s="38"/>
      <c r="K1292" s="38"/>
      <c r="L1292" s="41"/>
      <c r="M1292" s="191"/>
      <c r="N1292" s="192"/>
      <c r="O1292" s="66"/>
      <c r="P1292" s="66"/>
      <c r="Q1292" s="66"/>
      <c r="R1292" s="66"/>
      <c r="S1292" s="66"/>
      <c r="T1292" s="67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T1292" s="19" t="s">
        <v>157</v>
      </c>
      <c r="AU1292" s="19" t="s">
        <v>86</v>
      </c>
    </row>
    <row r="1293" spans="1:65" s="12" customFormat="1" ht="22.9" customHeight="1">
      <c r="B1293" s="159"/>
      <c r="C1293" s="160"/>
      <c r="D1293" s="161" t="s">
        <v>75</v>
      </c>
      <c r="E1293" s="173" t="s">
        <v>1618</v>
      </c>
      <c r="F1293" s="173" t="s">
        <v>1619</v>
      </c>
      <c r="G1293" s="160"/>
      <c r="H1293" s="160"/>
      <c r="I1293" s="163"/>
      <c r="J1293" s="174">
        <f>BK1293</f>
        <v>0</v>
      </c>
      <c r="K1293" s="160"/>
      <c r="L1293" s="165"/>
      <c r="M1293" s="166"/>
      <c r="N1293" s="167"/>
      <c r="O1293" s="167"/>
      <c r="P1293" s="168">
        <f>SUM(P1294:P1378)</f>
        <v>0</v>
      </c>
      <c r="Q1293" s="167"/>
      <c r="R1293" s="168">
        <f>SUM(R1294:R1378)</f>
        <v>0</v>
      </c>
      <c r="S1293" s="167"/>
      <c r="T1293" s="169">
        <f>SUM(T1294:T1378)</f>
        <v>0</v>
      </c>
      <c r="AR1293" s="170" t="s">
        <v>86</v>
      </c>
      <c r="AT1293" s="171" t="s">
        <v>75</v>
      </c>
      <c r="AU1293" s="171" t="s">
        <v>84</v>
      </c>
      <c r="AY1293" s="170" t="s">
        <v>148</v>
      </c>
      <c r="BK1293" s="172">
        <f>SUM(BK1294:BK1378)</f>
        <v>0</v>
      </c>
    </row>
    <row r="1294" spans="1:65" s="2" customFormat="1" ht="16.5" customHeight="1">
      <c r="A1294" s="36"/>
      <c r="B1294" s="37"/>
      <c r="C1294" s="175" t="s">
        <v>1620</v>
      </c>
      <c r="D1294" s="175" t="s">
        <v>150</v>
      </c>
      <c r="E1294" s="176" t="s">
        <v>1621</v>
      </c>
      <c r="F1294" s="177" t="s">
        <v>1622</v>
      </c>
      <c r="G1294" s="178" t="s">
        <v>1481</v>
      </c>
      <c r="H1294" s="179">
        <v>4</v>
      </c>
      <c r="I1294" s="180"/>
      <c r="J1294" s="181">
        <f>ROUND(I1294*H1294,2)</f>
        <v>0</v>
      </c>
      <c r="K1294" s="177" t="s">
        <v>31</v>
      </c>
      <c r="L1294" s="41"/>
      <c r="M1294" s="182" t="s">
        <v>31</v>
      </c>
      <c r="N1294" s="183" t="s">
        <v>47</v>
      </c>
      <c r="O1294" s="66"/>
      <c r="P1294" s="184">
        <f>O1294*H1294</f>
        <v>0</v>
      </c>
      <c r="Q1294" s="184">
        <v>0</v>
      </c>
      <c r="R1294" s="184">
        <f>Q1294*H1294</f>
        <v>0</v>
      </c>
      <c r="S1294" s="184">
        <v>0</v>
      </c>
      <c r="T1294" s="185">
        <f>S1294*H1294</f>
        <v>0</v>
      </c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R1294" s="186" t="s">
        <v>155</v>
      </c>
      <c r="AT1294" s="186" t="s">
        <v>150</v>
      </c>
      <c r="AU1294" s="186" t="s">
        <v>86</v>
      </c>
      <c r="AY1294" s="19" t="s">
        <v>148</v>
      </c>
      <c r="BE1294" s="187">
        <f>IF(N1294="základní",J1294,0)</f>
        <v>0</v>
      </c>
      <c r="BF1294" s="187">
        <f>IF(N1294="snížená",J1294,0)</f>
        <v>0</v>
      </c>
      <c r="BG1294" s="187">
        <f>IF(N1294="zákl. přenesená",J1294,0)</f>
        <v>0</v>
      </c>
      <c r="BH1294" s="187">
        <f>IF(N1294="sníž. přenesená",J1294,0)</f>
        <v>0</v>
      </c>
      <c r="BI1294" s="187">
        <f>IF(N1294="nulová",J1294,0)</f>
        <v>0</v>
      </c>
      <c r="BJ1294" s="19" t="s">
        <v>84</v>
      </c>
      <c r="BK1294" s="187">
        <f>ROUND(I1294*H1294,2)</f>
        <v>0</v>
      </c>
      <c r="BL1294" s="19" t="s">
        <v>155</v>
      </c>
      <c r="BM1294" s="186" t="s">
        <v>1623</v>
      </c>
    </row>
    <row r="1295" spans="1:65" s="2" customFormat="1" ht="11.25">
      <c r="A1295" s="36"/>
      <c r="B1295" s="37"/>
      <c r="C1295" s="38"/>
      <c r="D1295" s="188" t="s">
        <v>157</v>
      </c>
      <c r="E1295" s="38"/>
      <c r="F1295" s="189" t="s">
        <v>1622</v>
      </c>
      <c r="G1295" s="38"/>
      <c r="H1295" s="38"/>
      <c r="I1295" s="190"/>
      <c r="J1295" s="38"/>
      <c r="K1295" s="38"/>
      <c r="L1295" s="41"/>
      <c r="M1295" s="191"/>
      <c r="N1295" s="192"/>
      <c r="O1295" s="66"/>
      <c r="P1295" s="66"/>
      <c r="Q1295" s="66"/>
      <c r="R1295" s="66"/>
      <c r="S1295" s="66"/>
      <c r="T1295" s="67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T1295" s="19" t="s">
        <v>157</v>
      </c>
      <c r="AU1295" s="19" t="s">
        <v>86</v>
      </c>
    </row>
    <row r="1296" spans="1:65" s="2" customFormat="1" ht="16.5" customHeight="1">
      <c r="A1296" s="36"/>
      <c r="B1296" s="37"/>
      <c r="C1296" s="175" t="s">
        <v>1624</v>
      </c>
      <c r="D1296" s="175" t="s">
        <v>150</v>
      </c>
      <c r="E1296" s="176" t="s">
        <v>1625</v>
      </c>
      <c r="F1296" s="177" t="s">
        <v>1626</v>
      </c>
      <c r="G1296" s="178" t="s">
        <v>1481</v>
      </c>
      <c r="H1296" s="179">
        <v>2</v>
      </c>
      <c r="I1296" s="180"/>
      <c r="J1296" s="181">
        <f>ROUND(I1296*H1296,2)</f>
        <v>0</v>
      </c>
      <c r="K1296" s="177" t="s">
        <v>31</v>
      </c>
      <c r="L1296" s="41"/>
      <c r="M1296" s="182" t="s">
        <v>31</v>
      </c>
      <c r="N1296" s="183" t="s">
        <v>47</v>
      </c>
      <c r="O1296" s="66"/>
      <c r="P1296" s="184">
        <f>O1296*H1296</f>
        <v>0</v>
      </c>
      <c r="Q1296" s="184">
        <v>0</v>
      </c>
      <c r="R1296" s="184">
        <f>Q1296*H1296</f>
        <v>0</v>
      </c>
      <c r="S1296" s="184">
        <v>0</v>
      </c>
      <c r="T1296" s="185">
        <f>S1296*H1296</f>
        <v>0</v>
      </c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R1296" s="186" t="s">
        <v>155</v>
      </c>
      <c r="AT1296" s="186" t="s">
        <v>150</v>
      </c>
      <c r="AU1296" s="186" t="s">
        <v>86</v>
      </c>
      <c r="AY1296" s="19" t="s">
        <v>148</v>
      </c>
      <c r="BE1296" s="187">
        <f>IF(N1296="základní",J1296,0)</f>
        <v>0</v>
      </c>
      <c r="BF1296" s="187">
        <f>IF(N1296="snížená",J1296,0)</f>
        <v>0</v>
      </c>
      <c r="BG1296" s="187">
        <f>IF(N1296="zákl. přenesená",J1296,0)</f>
        <v>0</v>
      </c>
      <c r="BH1296" s="187">
        <f>IF(N1296="sníž. přenesená",J1296,0)</f>
        <v>0</v>
      </c>
      <c r="BI1296" s="187">
        <f>IF(N1296="nulová",J1296,0)</f>
        <v>0</v>
      </c>
      <c r="BJ1296" s="19" t="s">
        <v>84</v>
      </c>
      <c r="BK1296" s="187">
        <f>ROUND(I1296*H1296,2)</f>
        <v>0</v>
      </c>
      <c r="BL1296" s="19" t="s">
        <v>155</v>
      </c>
      <c r="BM1296" s="186" t="s">
        <v>1627</v>
      </c>
    </row>
    <row r="1297" spans="1:65" s="2" customFormat="1" ht="11.25">
      <c r="A1297" s="36"/>
      <c r="B1297" s="37"/>
      <c r="C1297" s="38"/>
      <c r="D1297" s="188" t="s">
        <v>157</v>
      </c>
      <c r="E1297" s="38"/>
      <c r="F1297" s="189" t="s">
        <v>1626</v>
      </c>
      <c r="G1297" s="38"/>
      <c r="H1297" s="38"/>
      <c r="I1297" s="190"/>
      <c r="J1297" s="38"/>
      <c r="K1297" s="38"/>
      <c r="L1297" s="41"/>
      <c r="M1297" s="191"/>
      <c r="N1297" s="192"/>
      <c r="O1297" s="66"/>
      <c r="P1297" s="66"/>
      <c r="Q1297" s="66"/>
      <c r="R1297" s="66"/>
      <c r="S1297" s="66"/>
      <c r="T1297" s="67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T1297" s="19" t="s">
        <v>157</v>
      </c>
      <c r="AU1297" s="19" t="s">
        <v>86</v>
      </c>
    </row>
    <row r="1298" spans="1:65" s="2" customFormat="1" ht="16.5" customHeight="1">
      <c r="A1298" s="36"/>
      <c r="B1298" s="37"/>
      <c r="C1298" s="175" t="s">
        <v>1628</v>
      </c>
      <c r="D1298" s="175" t="s">
        <v>150</v>
      </c>
      <c r="E1298" s="176" t="s">
        <v>1629</v>
      </c>
      <c r="F1298" s="177" t="s">
        <v>1630</v>
      </c>
      <c r="G1298" s="178" t="s">
        <v>1481</v>
      </c>
      <c r="H1298" s="179">
        <v>2</v>
      </c>
      <c r="I1298" s="180"/>
      <c r="J1298" s="181">
        <f>ROUND(I1298*H1298,2)</f>
        <v>0</v>
      </c>
      <c r="K1298" s="177" t="s">
        <v>31</v>
      </c>
      <c r="L1298" s="41"/>
      <c r="M1298" s="182" t="s">
        <v>31</v>
      </c>
      <c r="N1298" s="183" t="s">
        <v>47</v>
      </c>
      <c r="O1298" s="66"/>
      <c r="P1298" s="184">
        <f>O1298*H1298</f>
        <v>0</v>
      </c>
      <c r="Q1298" s="184">
        <v>0</v>
      </c>
      <c r="R1298" s="184">
        <f>Q1298*H1298</f>
        <v>0</v>
      </c>
      <c r="S1298" s="184">
        <v>0</v>
      </c>
      <c r="T1298" s="185">
        <f>S1298*H1298</f>
        <v>0</v>
      </c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R1298" s="186" t="s">
        <v>155</v>
      </c>
      <c r="AT1298" s="186" t="s">
        <v>150</v>
      </c>
      <c r="AU1298" s="186" t="s">
        <v>86</v>
      </c>
      <c r="AY1298" s="19" t="s">
        <v>148</v>
      </c>
      <c r="BE1298" s="187">
        <f>IF(N1298="základní",J1298,0)</f>
        <v>0</v>
      </c>
      <c r="BF1298" s="187">
        <f>IF(N1298="snížená",J1298,0)</f>
        <v>0</v>
      </c>
      <c r="BG1298" s="187">
        <f>IF(N1298="zákl. přenesená",J1298,0)</f>
        <v>0</v>
      </c>
      <c r="BH1298" s="187">
        <f>IF(N1298="sníž. přenesená",J1298,0)</f>
        <v>0</v>
      </c>
      <c r="BI1298" s="187">
        <f>IF(N1298="nulová",J1298,0)</f>
        <v>0</v>
      </c>
      <c r="BJ1298" s="19" t="s">
        <v>84</v>
      </c>
      <c r="BK1298" s="187">
        <f>ROUND(I1298*H1298,2)</f>
        <v>0</v>
      </c>
      <c r="BL1298" s="19" t="s">
        <v>155</v>
      </c>
      <c r="BM1298" s="186" t="s">
        <v>1631</v>
      </c>
    </row>
    <row r="1299" spans="1:65" s="2" customFormat="1" ht="11.25">
      <c r="A1299" s="36"/>
      <c r="B1299" s="37"/>
      <c r="C1299" s="38"/>
      <c r="D1299" s="188" t="s">
        <v>157</v>
      </c>
      <c r="E1299" s="38"/>
      <c r="F1299" s="189" t="s">
        <v>1630</v>
      </c>
      <c r="G1299" s="38"/>
      <c r="H1299" s="38"/>
      <c r="I1299" s="190"/>
      <c r="J1299" s="38"/>
      <c r="K1299" s="38"/>
      <c r="L1299" s="41"/>
      <c r="M1299" s="191"/>
      <c r="N1299" s="192"/>
      <c r="O1299" s="66"/>
      <c r="P1299" s="66"/>
      <c r="Q1299" s="66"/>
      <c r="R1299" s="66"/>
      <c r="S1299" s="66"/>
      <c r="T1299" s="67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T1299" s="19" t="s">
        <v>157</v>
      </c>
      <c r="AU1299" s="19" t="s">
        <v>86</v>
      </c>
    </row>
    <row r="1300" spans="1:65" s="2" customFormat="1" ht="16.5" customHeight="1">
      <c r="A1300" s="36"/>
      <c r="B1300" s="37"/>
      <c r="C1300" s="175" t="s">
        <v>1632</v>
      </c>
      <c r="D1300" s="175" t="s">
        <v>150</v>
      </c>
      <c r="E1300" s="176" t="s">
        <v>1633</v>
      </c>
      <c r="F1300" s="177" t="s">
        <v>1634</v>
      </c>
      <c r="G1300" s="178" t="s">
        <v>1481</v>
      </c>
      <c r="H1300" s="179">
        <v>8</v>
      </c>
      <c r="I1300" s="180"/>
      <c r="J1300" s="181">
        <f>ROUND(I1300*H1300,2)</f>
        <v>0</v>
      </c>
      <c r="K1300" s="177" t="s">
        <v>31</v>
      </c>
      <c r="L1300" s="41"/>
      <c r="M1300" s="182" t="s">
        <v>31</v>
      </c>
      <c r="N1300" s="183" t="s">
        <v>47</v>
      </c>
      <c r="O1300" s="66"/>
      <c r="P1300" s="184">
        <f>O1300*H1300</f>
        <v>0</v>
      </c>
      <c r="Q1300" s="184">
        <v>0</v>
      </c>
      <c r="R1300" s="184">
        <f>Q1300*H1300</f>
        <v>0</v>
      </c>
      <c r="S1300" s="184">
        <v>0</v>
      </c>
      <c r="T1300" s="185">
        <f>S1300*H1300</f>
        <v>0</v>
      </c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R1300" s="186" t="s">
        <v>155</v>
      </c>
      <c r="AT1300" s="186" t="s">
        <v>150</v>
      </c>
      <c r="AU1300" s="186" t="s">
        <v>86</v>
      </c>
      <c r="AY1300" s="19" t="s">
        <v>148</v>
      </c>
      <c r="BE1300" s="187">
        <f>IF(N1300="základní",J1300,0)</f>
        <v>0</v>
      </c>
      <c r="BF1300" s="187">
        <f>IF(N1300="snížená",J1300,0)</f>
        <v>0</v>
      </c>
      <c r="BG1300" s="187">
        <f>IF(N1300="zákl. přenesená",J1300,0)</f>
        <v>0</v>
      </c>
      <c r="BH1300" s="187">
        <f>IF(N1300="sníž. přenesená",J1300,0)</f>
        <v>0</v>
      </c>
      <c r="BI1300" s="187">
        <f>IF(N1300="nulová",J1300,0)</f>
        <v>0</v>
      </c>
      <c r="BJ1300" s="19" t="s">
        <v>84</v>
      </c>
      <c r="BK1300" s="187">
        <f>ROUND(I1300*H1300,2)</f>
        <v>0</v>
      </c>
      <c r="BL1300" s="19" t="s">
        <v>155</v>
      </c>
      <c r="BM1300" s="186" t="s">
        <v>1635</v>
      </c>
    </row>
    <row r="1301" spans="1:65" s="2" customFormat="1" ht="11.25">
      <c r="A1301" s="36"/>
      <c r="B1301" s="37"/>
      <c r="C1301" s="38"/>
      <c r="D1301" s="188" t="s">
        <v>157</v>
      </c>
      <c r="E1301" s="38"/>
      <c r="F1301" s="189" t="s">
        <v>1634</v>
      </c>
      <c r="G1301" s="38"/>
      <c r="H1301" s="38"/>
      <c r="I1301" s="190"/>
      <c r="J1301" s="38"/>
      <c r="K1301" s="38"/>
      <c r="L1301" s="41"/>
      <c r="M1301" s="191"/>
      <c r="N1301" s="192"/>
      <c r="O1301" s="66"/>
      <c r="P1301" s="66"/>
      <c r="Q1301" s="66"/>
      <c r="R1301" s="66"/>
      <c r="S1301" s="66"/>
      <c r="T1301" s="67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T1301" s="19" t="s">
        <v>157</v>
      </c>
      <c r="AU1301" s="19" t="s">
        <v>86</v>
      </c>
    </row>
    <row r="1302" spans="1:65" s="2" customFormat="1" ht="16.5" customHeight="1">
      <c r="A1302" s="36"/>
      <c r="B1302" s="37"/>
      <c r="C1302" s="175" t="s">
        <v>1636</v>
      </c>
      <c r="D1302" s="175" t="s">
        <v>150</v>
      </c>
      <c r="E1302" s="176" t="s">
        <v>1637</v>
      </c>
      <c r="F1302" s="177" t="s">
        <v>1638</v>
      </c>
      <c r="G1302" s="178" t="s">
        <v>1481</v>
      </c>
      <c r="H1302" s="179">
        <v>8</v>
      </c>
      <c r="I1302" s="180"/>
      <c r="J1302" s="181">
        <f>ROUND(I1302*H1302,2)</f>
        <v>0</v>
      </c>
      <c r="K1302" s="177" t="s">
        <v>31</v>
      </c>
      <c r="L1302" s="41"/>
      <c r="M1302" s="182" t="s">
        <v>31</v>
      </c>
      <c r="N1302" s="183" t="s">
        <v>47</v>
      </c>
      <c r="O1302" s="66"/>
      <c r="P1302" s="184">
        <f>O1302*H1302</f>
        <v>0</v>
      </c>
      <c r="Q1302" s="184">
        <v>0</v>
      </c>
      <c r="R1302" s="184">
        <f>Q1302*H1302</f>
        <v>0</v>
      </c>
      <c r="S1302" s="184">
        <v>0</v>
      </c>
      <c r="T1302" s="185">
        <f>S1302*H1302</f>
        <v>0</v>
      </c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R1302" s="186" t="s">
        <v>155</v>
      </c>
      <c r="AT1302" s="186" t="s">
        <v>150</v>
      </c>
      <c r="AU1302" s="186" t="s">
        <v>86</v>
      </c>
      <c r="AY1302" s="19" t="s">
        <v>148</v>
      </c>
      <c r="BE1302" s="187">
        <f>IF(N1302="základní",J1302,0)</f>
        <v>0</v>
      </c>
      <c r="BF1302" s="187">
        <f>IF(N1302="snížená",J1302,0)</f>
        <v>0</v>
      </c>
      <c r="BG1302" s="187">
        <f>IF(N1302="zákl. přenesená",J1302,0)</f>
        <v>0</v>
      </c>
      <c r="BH1302" s="187">
        <f>IF(N1302="sníž. přenesená",J1302,0)</f>
        <v>0</v>
      </c>
      <c r="BI1302" s="187">
        <f>IF(N1302="nulová",J1302,0)</f>
        <v>0</v>
      </c>
      <c r="BJ1302" s="19" t="s">
        <v>84</v>
      </c>
      <c r="BK1302" s="187">
        <f>ROUND(I1302*H1302,2)</f>
        <v>0</v>
      </c>
      <c r="BL1302" s="19" t="s">
        <v>155</v>
      </c>
      <c r="BM1302" s="186" t="s">
        <v>1639</v>
      </c>
    </row>
    <row r="1303" spans="1:65" s="2" customFormat="1" ht="11.25">
      <c r="A1303" s="36"/>
      <c r="B1303" s="37"/>
      <c r="C1303" s="38"/>
      <c r="D1303" s="188" t="s">
        <v>157</v>
      </c>
      <c r="E1303" s="38"/>
      <c r="F1303" s="189" t="s">
        <v>1638</v>
      </c>
      <c r="G1303" s="38"/>
      <c r="H1303" s="38"/>
      <c r="I1303" s="190"/>
      <c r="J1303" s="38"/>
      <c r="K1303" s="38"/>
      <c r="L1303" s="41"/>
      <c r="M1303" s="191"/>
      <c r="N1303" s="192"/>
      <c r="O1303" s="66"/>
      <c r="P1303" s="66"/>
      <c r="Q1303" s="66"/>
      <c r="R1303" s="66"/>
      <c r="S1303" s="66"/>
      <c r="T1303" s="67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T1303" s="19" t="s">
        <v>157</v>
      </c>
      <c r="AU1303" s="19" t="s">
        <v>86</v>
      </c>
    </row>
    <row r="1304" spans="1:65" s="2" customFormat="1" ht="16.5" customHeight="1">
      <c r="A1304" s="36"/>
      <c r="B1304" s="37"/>
      <c r="C1304" s="175" t="s">
        <v>1640</v>
      </c>
      <c r="D1304" s="175" t="s">
        <v>150</v>
      </c>
      <c r="E1304" s="176" t="s">
        <v>1641</v>
      </c>
      <c r="F1304" s="177" t="s">
        <v>1642</v>
      </c>
      <c r="G1304" s="178" t="s">
        <v>1481</v>
      </c>
      <c r="H1304" s="179">
        <v>2</v>
      </c>
      <c r="I1304" s="180"/>
      <c r="J1304" s="181">
        <f>ROUND(I1304*H1304,2)</f>
        <v>0</v>
      </c>
      <c r="K1304" s="177" t="s">
        <v>31</v>
      </c>
      <c r="L1304" s="41"/>
      <c r="M1304" s="182" t="s">
        <v>31</v>
      </c>
      <c r="N1304" s="183" t="s">
        <v>47</v>
      </c>
      <c r="O1304" s="66"/>
      <c r="P1304" s="184">
        <f>O1304*H1304</f>
        <v>0</v>
      </c>
      <c r="Q1304" s="184">
        <v>0</v>
      </c>
      <c r="R1304" s="184">
        <f>Q1304*H1304</f>
        <v>0</v>
      </c>
      <c r="S1304" s="184">
        <v>0</v>
      </c>
      <c r="T1304" s="185">
        <f>S1304*H1304</f>
        <v>0</v>
      </c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R1304" s="186" t="s">
        <v>155</v>
      </c>
      <c r="AT1304" s="186" t="s">
        <v>150</v>
      </c>
      <c r="AU1304" s="186" t="s">
        <v>86</v>
      </c>
      <c r="AY1304" s="19" t="s">
        <v>148</v>
      </c>
      <c r="BE1304" s="187">
        <f>IF(N1304="základní",J1304,0)</f>
        <v>0</v>
      </c>
      <c r="BF1304" s="187">
        <f>IF(N1304="snížená",J1304,0)</f>
        <v>0</v>
      </c>
      <c r="BG1304" s="187">
        <f>IF(N1304="zákl. přenesená",J1304,0)</f>
        <v>0</v>
      </c>
      <c r="BH1304" s="187">
        <f>IF(N1304="sníž. přenesená",J1304,0)</f>
        <v>0</v>
      </c>
      <c r="BI1304" s="187">
        <f>IF(N1304="nulová",J1304,0)</f>
        <v>0</v>
      </c>
      <c r="BJ1304" s="19" t="s">
        <v>84</v>
      </c>
      <c r="BK1304" s="187">
        <f>ROUND(I1304*H1304,2)</f>
        <v>0</v>
      </c>
      <c r="BL1304" s="19" t="s">
        <v>155</v>
      </c>
      <c r="BM1304" s="186" t="s">
        <v>1643</v>
      </c>
    </row>
    <row r="1305" spans="1:65" s="2" customFormat="1" ht="11.25">
      <c r="A1305" s="36"/>
      <c r="B1305" s="37"/>
      <c r="C1305" s="38"/>
      <c r="D1305" s="188" t="s">
        <v>157</v>
      </c>
      <c r="E1305" s="38"/>
      <c r="F1305" s="189" t="s">
        <v>1642</v>
      </c>
      <c r="G1305" s="38"/>
      <c r="H1305" s="38"/>
      <c r="I1305" s="190"/>
      <c r="J1305" s="38"/>
      <c r="K1305" s="38"/>
      <c r="L1305" s="41"/>
      <c r="M1305" s="191"/>
      <c r="N1305" s="192"/>
      <c r="O1305" s="66"/>
      <c r="P1305" s="66"/>
      <c r="Q1305" s="66"/>
      <c r="R1305" s="66"/>
      <c r="S1305" s="66"/>
      <c r="T1305" s="67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T1305" s="19" t="s">
        <v>157</v>
      </c>
      <c r="AU1305" s="19" t="s">
        <v>86</v>
      </c>
    </row>
    <row r="1306" spans="1:65" s="2" customFormat="1" ht="19.5">
      <c r="A1306" s="36"/>
      <c r="B1306" s="37"/>
      <c r="C1306" s="38"/>
      <c r="D1306" s="188" t="s">
        <v>458</v>
      </c>
      <c r="E1306" s="38"/>
      <c r="F1306" s="237" t="s">
        <v>1644</v>
      </c>
      <c r="G1306" s="38"/>
      <c r="H1306" s="38"/>
      <c r="I1306" s="190"/>
      <c r="J1306" s="38"/>
      <c r="K1306" s="38"/>
      <c r="L1306" s="41"/>
      <c r="M1306" s="191"/>
      <c r="N1306" s="192"/>
      <c r="O1306" s="66"/>
      <c r="P1306" s="66"/>
      <c r="Q1306" s="66"/>
      <c r="R1306" s="66"/>
      <c r="S1306" s="66"/>
      <c r="T1306" s="67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T1306" s="19" t="s">
        <v>458</v>
      </c>
      <c r="AU1306" s="19" t="s">
        <v>86</v>
      </c>
    </row>
    <row r="1307" spans="1:65" s="2" customFormat="1" ht="16.5" customHeight="1">
      <c r="A1307" s="36"/>
      <c r="B1307" s="37"/>
      <c r="C1307" s="175" t="s">
        <v>1645</v>
      </c>
      <c r="D1307" s="175" t="s">
        <v>150</v>
      </c>
      <c r="E1307" s="176" t="s">
        <v>1646</v>
      </c>
      <c r="F1307" s="177" t="s">
        <v>1647</v>
      </c>
      <c r="G1307" s="178" t="s">
        <v>1481</v>
      </c>
      <c r="H1307" s="179">
        <v>8</v>
      </c>
      <c r="I1307" s="180"/>
      <c r="J1307" s="181">
        <f>ROUND(I1307*H1307,2)</f>
        <v>0</v>
      </c>
      <c r="K1307" s="177" t="s">
        <v>31</v>
      </c>
      <c r="L1307" s="41"/>
      <c r="M1307" s="182" t="s">
        <v>31</v>
      </c>
      <c r="N1307" s="183" t="s">
        <v>47</v>
      </c>
      <c r="O1307" s="66"/>
      <c r="P1307" s="184">
        <f>O1307*H1307</f>
        <v>0</v>
      </c>
      <c r="Q1307" s="184">
        <v>0</v>
      </c>
      <c r="R1307" s="184">
        <f>Q1307*H1307</f>
        <v>0</v>
      </c>
      <c r="S1307" s="184">
        <v>0</v>
      </c>
      <c r="T1307" s="185">
        <f>S1307*H1307</f>
        <v>0</v>
      </c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R1307" s="186" t="s">
        <v>155</v>
      </c>
      <c r="AT1307" s="186" t="s">
        <v>150</v>
      </c>
      <c r="AU1307" s="186" t="s">
        <v>86</v>
      </c>
      <c r="AY1307" s="19" t="s">
        <v>148</v>
      </c>
      <c r="BE1307" s="187">
        <f>IF(N1307="základní",J1307,0)</f>
        <v>0</v>
      </c>
      <c r="BF1307" s="187">
        <f>IF(N1307="snížená",J1307,0)</f>
        <v>0</v>
      </c>
      <c r="BG1307" s="187">
        <f>IF(N1307="zákl. přenesená",J1307,0)</f>
        <v>0</v>
      </c>
      <c r="BH1307" s="187">
        <f>IF(N1307="sníž. přenesená",J1307,0)</f>
        <v>0</v>
      </c>
      <c r="BI1307" s="187">
        <f>IF(N1307="nulová",J1307,0)</f>
        <v>0</v>
      </c>
      <c r="BJ1307" s="19" t="s">
        <v>84</v>
      </c>
      <c r="BK1307" s="187">
        <f>ROUND(I1307*H1307,2)</f>
        <v>0</v>
      </c>
      <c r="BL1307" s="19" t="s">
        <v>155</v>
      </c>
      <c r="BM1307" s="186" t="s">
        <v>1648</v>
      </c>
    </row>
    <row r="1308" spans="1:65" s="2" customFormat="1" ht="11.25">
      <c r="A1308" s="36"/>
      <c r="B1308" s="37"/>
      <c r="C1308" s="38"/>
      <c r="D1308" s="188" t="s">
        <v>157</v>
      </c>
      <c r="E1308" s="38"/>
      <c r="F1308" s="189" t="s">
        <v>1647</v>
      </c>
      <c r="G1308" s="38"/>
      <c r="H1308" s="38"/>
      <c r="I1308" s="190"/>
      <c r="J1308" s="38"/>
      <c r="K1308" s="38"/>
      <c r="L1308" s="41"/>
      <c r="M1308" s="191"/>
      <c r="N1308" s="192"/>
      <c r="O1308" s="66"/>
      <c r="P1308" s="66"/>
      <c r="Q1308" s="66"/>
      <c r="R1308" s="66"/>
      <c r="S1308" s="66"/>
      <c r="T1308" s="67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T1308" s="19" t="s">
        <v>157</v>
      </c>
      <c r="AU1308" s="19" t="s">
        <v>86</v>
      </c>
    </row>
    <row r="1309" spans="1:65" s="2" customFormat="1" ht="16.5" customHeight="1">
      <c r="A1309" s="36"/>
      <c r="B1309" s="37"/>
      <c r="C1309" s="175" t="s">
        <v>1649</v>
      </c>
      <c r="D1309" s="175" t="s">
        <v>150</v>
      </c>
      <c r="E1309" s="176" t="s">
        <v>1650</v>
      </c>
      <c r="F1309" s="177" t="s">
        <v>1651</v>
      </c>
      <c r="G1309" s="178" t="s">
        <v>1481</v>
      </c>
      <c r="H1309" s="179">
        <v>20</v>
      </c>
      <c r="I1309" s="180"/>
      <c r="J1309" s="181">
        <f>ROUND(I1309*H1309,2)</f>
        <v>0</v>
      </c>
      <c r="K1309" s="177" t="s">
        <v>31</v>
      </c>
      <c r="L1309" s="41"/>
      <c r="M1309" s="182" t="s">
        <v>31</v>
      </c>
      <c r="N1309" s="183" t="s">
        <v>47</v>
      </c>
      <c r="O1309" s="66"/>
      <c r="P1309" s="184">
        <f>O1309*H1309</f>
        <v>0</v>
      </c>
      <c r="Q1309" s="184">
        <v>0</v>
      </c>
      <c r="R1309" s="184">
        <f>Q1309*H1309</f>
        <v>0</v>
      </c>
      <c r="S1309" s="184">
        <v>0</v>
      </c>
      <c r="T1309" s="185">
        <f>S1309*H1309</f>
        <v>0</v>
      </c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R1309" s="186" t="s">
        <v>155</v>
      </c>
      <c r="AT1309" s="186" t="s">
        <v>150</v>
      </c>
      <c r="AU1309" s="186" t="s">
        <v>86</v>
      </c>
      <c r="AY1309" s="19" t="s">
        <v>148</v>
      </c>
      <c r="BE1309" s="187">
        <f>IF(N1309="základní",J1309,0)</f>
        <v>0</v>
      </c>
      <c r="BF1309" s="187">
        <f>IF(N1309="snížená",J1309,0)</f>
        <v>0</v>
      </c>
      <c r="BG1309" s="187">
        <f>IF(N1309="zákl. přenesená",J1309,0)</f>
        <v>0</v>
      </c>
      <c r="BH1309" s="187">
        <f>IF(N1309="sníž. přenesená",J1309,0)</f>
        <v>0</v>
      </c>
      <c r="BI1309" s="187">
        <f>IF(N1309="nulová",J1309,0)</f>
        <v>0</v>
      </c>
      <c r="BJ1309" s="19" t="s">
        <v>84</v>
      </c>
      <c r="BK1309" s="187">
        <f>ROUND(I1309*H1309,2)</f>
        <v>0</v>
      </c>
      <c r="BL1309" s="19" t="s">
        <v>155</v>
      </c>
      <c r="BM1309" s="186" t="s">
        <v>1652</v>
      </c>
    </row>
    <row r="1310" spans="1:65" s="2" customFormat="1" ht="11.25">
      <c r="A1310" s="36"/>
      <c r="B1310" s="37"/>
      <c r="C1310" s="38"/>
      <c r="D1310" s="188" t="s">
        <v>157</v>
      </c>
      <c r="E1310" s="38"/>
      <c r="F1310" s="189" t="s">
        <v>1651</v>
      </c>
      <c r="G1310" s="38"/>
      <c r="H1310" s="38"/>
      <c r="I1310" s="190"/>
      <c r="J1310" s="38"/>
      <c r="K1310" s="38"/>
      <c r="L1310" s="41"/>
      <c r="M1310" s="191"/>
      <c r="N1310" s="192"/>
      <c r="O1310" s="66"/>
      <c r="P1310" s="66"/>
      <c r="Q1310" s="66"/>
      <c r="R1310" s="66"/>
      <c r="S1310" s="66"/>
      <c r="T1310" s="67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T1310" s="19" t="s">
        <v>157</v>
      </c>
      <c r="AU1310" s="19" t="s">
        <v>86</v>
      </c>
    </row>
    <row r="1311" spans="1:65" s="2" customFormat="1" ht="16.5" customHeight="1">
      <c r="A1311" s="36"/>
      <c r="B1311" s="37"/>
      <c r="C1311" s="175" t="s">
        <v>1653</v>
      </c>
      <c r="D1311" s="175" t="s">
        <v>150</v>
      </c>
      <c r="E1311" s="176" t="s">
        <v>1654</v>
      </c>
      <c r="F1311" s="177" t="s">
        <v>1655</v>
      </c>
      <c r="G1311" s="178" t="s">
        <v>1481</v>
      </c>
      <c r="H1311" s="179">
        <v>3</v>
      </c>
      <c r="I1311" s="180"/>
      <c r="J1311" s="181">
        <f>ROUND(I1311*H1311,2)</f>
        <v>0</v>
      </c>
      <c r="K1311" s="177" t="s">
        <v>31</v>
      </c>
      <c r="L1311" s="41"/>
      <c r="M1311" s="182" t="s">
        <v>31</v>
      </c>
      <c r="N1311" s="183" t="s">
        <v>47</v>
      </c>
      <c r="O1311" s="66"/>
      <c r="P1311" s="184">
        <f>O1311*H1311</f>
        <v>0</v>
      </c>
      <c r="Q1311" s="184">
        <v>0</v>
      </c>
      <c r="R1311" s="184">
        <f>Q1311*H1311</f>
        <v>0</v>
      </c>
      <c r="S1311" s="184">
        <v>0</v>
      </c>
      <c r="T1311" s="185">
        <f>S1311*H1311</f>
        <v>0</v>
      </c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R1311" s="186" t="s">
        <v>155</v>
      </c>
      <c r="AT1311" s="186" t="s">
        <v>150</v>
      </c>
      <c r="AU1311" s="186" t="s">
        <v>86</v>
      </c>
      <c r="AY1311" s="19" t="s">
        <v>148</v>
      </c>
      <c r="BE1311" s="187">
        <f>IF(N1311="základní",J1311,0)</f>
        <v>0</v>
      </c>
      <c r="BF1311" s="187">
        <f>IF(N1311="snížená",J1311,0)</f>
        <v>0</v>
      </c>
      <c r="BG1311" s="187">
        <f>IF(N1311="zákl. přenesená",J1311,0)</f>
        <v>0</v>
      </c>
      <c r="BH1311" s="187">
        <f>IF(N1311="sníž. přenesená",J1311,0)</f>
        <v>0</v>
      </c>
      <c r="BI1311" s="187">
        <f>IF(N1311="nulová",J1311,0)</f>
        <v>0</v>
      </c>
      <c r="BJ1311" s="19" t="s">
        <v>84</v>
      </c>
      <c r="BK1311" s="187">
        <f>ROUND(I1311*H1311,2)</f>
        <v>0</v>
      </c>
      <c r="BL1311" s="19" t="s">
        <v>155</v>
      </c>
      <c r="BM1311" s="186" t="s">
        <v>1656</v>
      </c>
    </row>
    <row r="1312" spans="1:65" s="2" customFormat="1" ht="11.25">
      <c r="A1312" s="36"/>
      <c r="B1312" s="37"/>
      <c r="C1312" s="38"/>
      <c r="D1312" s="188" t="s">
        <v>157</v>
      </c>
      <c r="E1312" s="38"/>
      <c r="F1312" s="189" t="s">
        <v>1655</v>
      </c>
      <c r="G1312" s="38"/>
      <c r="H1312" s="38"/>
      <c r="I1312" s="190"/>
      <c r="J1312" s="38"/>
      <c r="K1312" s="38"/>
      <c r="L1312" s="41"/>
      <c r="M1312" s="191"/>
      <c r="N1312" s="192"/>
      <c r="O1312" s="66"/>
      <c r="P1312" s="66"/>
      <c r="Q1312" s="66"/>
      <c r="R1312" s="66"/>
      <c r="S1312" s="66"/>
      <c r="T1312" s="67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T1312" s="19" t="s">
        <v>157</v>
      </c>
      <c r="AU1312" s="19" t="s">
        <v>86</v>
      </c>
    </row>
    <row r="1313" spans="1:65" s="2" customFormat="1" ht="16.5" customHeight="1">
      <c r="A1313" s="36"/>
      <c r="B1313" s="37"/>
      <c r="C1313" s="175" t="s">
        <v>1657</v>
      </c>
      <c r="D1313" s="175" t="s">
        <v>150</v>
      </c>
      <c r="E1313" s="176" t="s">
        <v>1658</v>
      </c>
      <c r="F1313" s="177" t="s">
        <v>1659</v>
      </c>
      <c r="G1313" s="178" t="s">
        <v>1481</v>
      </c>
      <c r="H1313" s="179">
        <v>3</v>
      </c>
      <c r="I1313" s="180"/>
      <c r="J1313" s="181">
        <f>ROUND(I1313*H1313,2)</f>
        <v>0</v>
      </c>
      <c r="K1313" s="177" t="s">
        <v>31</v>
      </c>
      <c r="L1313" s="41"/>
      <c r="M1313" s="182" t="s">
        <v>31</v>
      </c>
      <c r="N1313" s="183" t="s">
        <v>47</v>
      </c>
      <c r="O1313" s="66"/>
      <c r="P1313" s="184">
        <f>O1313*H1313</f>
        <v>0</v>
      </c>
      <c r="Q1313" s="184">
        <v>0</v>
      </c>
      <c r="R1313" s="184">
        <f>Q1313*H1313</f>
        <v>0</v>
      </c>
      <c r="S1313" s="184">
        <v>0</v>
      </c>
      <c r="T1313" s="185">
        <f>S1313*H1313</f>
        <v>0</v>
      </c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R1313" s="186" t="s">
        <v>155</v>
      </c>
      <c r="AT1313" s="186" t="s">
        <v>150</v>
      </c>
      <c r="AU1313" s="186" t="s">
        <v>86</v>
      </c>
      <c r="AY1313" s="19" t="s">
        <v>148</v>
      </c>
      <c r="BE1313" s="187">
        <f>IF(N1313="základní",J1313,0)</f>
        <v>0</v>
      </c>
      <c r="BF1313" s="187">
        <f>IF(N1313="snížená",J1313,0)</f>
        <v>0</v>
      </c>
      <c r="BG1313" s="187">
        <f>IF(N1313="zákl. přenesená",J1313,0)</f>
        <v>0</v>
      </c>
      <c r="BH1313" s="187">
        <f>IF(N1313="sníž. přenesená",J1313,0)</f>
        <v>0</v>
      </c>
      <c r="BI1313" s="187">
        <f>IF(N1313="nulová",J1313,0)</f>
        <v>0</v>
      </c>
      <c r="BJ1313" s="19" t="s">
        <v>84</v>
      </c>
      <c r="BK1313" s="187">
        <f>ROUND(I1313*H1313,2)</f>
        <v>0</v>
      </c>
      <c r="BL1313" s="19" t="s">
        <v>155</v>
      </c>
      <c r="BM1313" s="186" t="s">
        <v>1660</v>
      </c>
    </row>
    <row r="1314" spans="1:65" s="2" customFormat="1" ht="11.25">
      <c r="A1314" s="36"/>
      <c r="B1314" s="37"/>
      <c r="C1314" s="38"/>
      <c r="D1314" s="188" t="s">
        <v>157</v>
      </c>
      <c r="E1314" s="38"/>
      <c r="F1314" s="189" t="s">
        <v>1659</v>
      </c>
      <c r="G1314" s="38"/>
      <c r="H1314" s="38"/>
      <c r="I1314" s="190"/>
      <c r="J1314" s="38"/>
      <c r="K1314" s="38"/>
      <c r="L1314" s="41"/>
      <c r="M1314" s="191"/>
      <c r="N1314" s="192"/>
      <c r="O1314" s="66"/>
      <c r="P1314" s="66"/>
      <c r="Q1314" s="66"/>
      <c r="R1314" s="66"/>
      <c r="S1314" s="66"/>
      <c r="T1314" s="67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T1314" s="19" t="s">
        <v>157</v>
      </c>
      <c r="AU1314" s="19" t="s">
        <v>86</v>
      </c>
    </row>
    <row r="1315" spans="1:65" s="2" customFormat="1" ht="16.5" customHeight="1">
      <c r="A1315" s="36"/>
      <c r="B1315" s="37"/>
      <c r="C1315" s="175" t="s">
        <v>1661</v>
      </c>
      <c r="D1315" s="175" t="s">
        <v>150</v>
      </c>
      <c r="E1315" s="176" t="s">
        <v>1662</v>
      </c>
      <c r="F1315" s="177" t="s">
        <v>1663</v>
      </c>
      <c r="G1315" s="178" t="s">
        <v>1481</v>
      </c>
      <c r="H1315" s="179">
        <v>3</v>
      </c>
      <c r="I1315" s="180"/>
      <c r="J1315" s="181">
        <f>ROUND(I1315*H1315,2)</f>
        <v>0</v>
      </c>
      <c r="K1315" s="177" t="s">
        <v>31</v>
      </c>
      <c r="L1315" s="41"/>
      <c r="M1315" s="182" t="s">
        <v>31</v>
      </c>
      <c r="N1315" s="183" t="s">
        <v>47</v>
      </c>
      <c r="O1315" s="66"/>
      <c r="P1315" s="184">
        <f>O1315*H1315</f>
        <v>0</v>
      </c>
      <c r="Q1315" s="184">
        <v>0</v>
      </c>
      <c r="R1315" s="184">
        <f>Q1315*H1315</f>
        <v>0</v>
      </c>
      <c r="S1315" s="184">
        <v>0</v>
      </c>
      <c r="T1315" s="185">
        <f>S1315*H1315</f>
        <v>0</v>
      </c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R1315" s="186" t="s">
        <v>155</v>
      </c>
      <c r="AT1315" s="186" t="s">
        <v>150</v>
      </c>
      <c r="AU1315" s="186" t="s">
        <v>86</v>
      </c>
      <c r="AY1315" s="19" t="s">
        <v>148</v>
      </c>
      <c r="BE1315" s="187">
        <f>IF(N1315="základní",J1315,0)</f>
        <v>0</v>
      </c>
      <c r="BF1315" s="187">
        <f>IF(N1315="snížená",J1315,0)</f>
        <v>0</v>
      </c>
      <c r="BG1315" s="187">
        <f>IF(N1315="zákl. přenesená",J1315,0)</f>
        <v>0</v>
      </c>
      <c r="BH1315" s="187">
        <f>IF(N1315="sníž. přenesená",J1315,0)</f>
        <v>0</v>
      </c>
      <c r="BI1315" s="187">
        <f>IF(N1315="nulová",J1315,0)</f>
        <v>0</v>
      </c>
      <c r="BJ1315" s="19" t="s">
        <v>84</v>
      </c>
      <c r="BK1315" s="187">
        <f>ROUND(I1315*H1315,2)</f>
        <v>0</v>
      </c>
      <c r="BL1315" s="19" t="s">
        <v>155</v>
      </c>
      <c r="BM1315" s="186" t="s">
        <v>1664</v>
      </c>
    </row>
    <row r="1316" spans="1:65" s="2" customFormat="1" ht="11.25">
      <c r="A1316" s="36"/>
      <c r="B1316" s="37"/>
      <c r="C1316" s="38"/>
      <c r="D1316" s="188" t="s">
        <v>157</v>
      </c>
      <c r="E1316" s="38"/>
      <c r="F1316" s="189" t="s">
        <v>1663</v>
      </c>
      <c r="G1316" s="38"/>
      <c r="H1316" s="38"/>
      <c r="I1316" s="190"/>
      <c r="J1316" s="38"/>
      <c r="K1316" s="38"/>
      <c r="L1316" s="41"/>
      <c r="M1316" s="191"/>
      <c r="N1316" s="192"/>
      <c r="O1316" s="66"/>
      <c r="P1316" s="66"/>
      <c r="Q1316" s="66"/>
      <c r="R1316" s="66"/>
      <c r="S1316" s="66"/>
      <c r="T1316" s="67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T1316" s="19" t="s">
        <v>157</v>
      </c>
      <c r="AU1316" s="19" t="s">
        <v>86</v>
      </c>
    </row>
    <row r="1317" spans="1:65" s="2" customFormat="1" ht="16.5" customHeight="1">
      <c r="A1317" s="36"/>
      <c r="B1317" s="37"/>
      <c r="C1317" s="175" t="s">
        <v>1665</v>
      </c>
      <c r="D1317" s="175" t="s">
        <v>150</v>
      </c>
      <c r="E1317" s="176" t="s">
        <v>1666</v>
      </c>
      <c r="F1317" s="177" t="s">
        <v>1667</v>
      </c>
      <c r="G1317" s="178" t="s">
        <v>1481</v>
      </c>
      <c r="H1317" s="179">
        <v>31</v>
      </c>
      <c r="I1317" s="180"/>
      <c r="J1317" s="181">
        <f>ROUND(I1317*H1317,2)</f>
        <v>0</v>
      </c>
      <c r="K1317" s="177" t="s">
        <v>31</v>
      </c>
      <c r="L1317" s="41"/>
      <c r="M1317" s="182" t="s">
        <v>31</v>
      </c>
      <c r="N1317" s="183" t="s">
        <v>47</v>
      </c>
      <c r="O1317" s="66"/>
      <c r="P1317" s="184">
        <f>O1317*H1317</f>
        <v>0</v>
      </c>
      <c r="Q1317" s="184">
        <v>0</v>
      </c>
      <c r="R1317" s="184">
        <f>Q1317*H1317</f>
        <v>0</v>
      </c>
      <c r="S1317" s="184">
        <v>0</v>
      </c>
      <c r="T1317" s="185">
        <f>S1317*H1317</f>
        <v>0</v>
      </c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R1317" s="186" t="s">
        <v>155</v>
      </c>
      <c r="AT1317" s="186" t="s">
        <v>150</v>
      </c>
      <c r="AU1317" s="186" t="s">
        <v>86</v>
      </c>
      <c r="AY1317" s="19" t="s">
        <v>148</v>
      </c>
      <c r="BE1317" s="187">
        <f>IF(N1317="základní",J1317,0)</f>
        <v>0</v>
      </c>
      <c r="BF1317" s="187">
        <f>IF(N1317="snížená",J1317,0)</f>
        <v>0</v>
      </c>
      <c r="BG1317" s="187">
        <f>IF(N1317="zákl. přenesená",J1317,0)</f>
        <v>0</v>
      </c>
      <c r="BH1317" s="187">
        <f>IF(N1317="sníž. přenesená",J1317,0)</f>
        <v>0</v>
      </c>
      <c r="BI1317" s="187">
        <f>IF(N1317="nulová",J1317,0)</f>
        <v>0</v>
      </c>
      <c r="BJ1317" s="19" t="s">
        <v>84</v>
      </c>
      <c r="BK1317" s="187">
        <f>ROUND(I1317*H1317,2)</f>
        <v>0</v>
      </c>
      <c r="BL1317" s="19" t="s">
        <v>155</v>
      </c>
      <c r="BM1317" s="186" t="s">
        <v>1668</v>
      </c>
    </row>
    <row r="1318" spans="1:65" s="2" customFormat="1" ht="11.25">
      <c r="A1318" s="36"/>
      <c r="B1318" s="37"/>
      <c r="C1318" s="38"/>
      <c r="D1318" s="188" t="s">
        <v>157</v>
      </c>
      <c r="E1318" s="38"/>
      <c r="F1318" s="189" t="s">
        <v>1667</v>
      </c>
      <c r="G1318" s="38"/>
      <c r="H1318" s="38"/>
      <c r="I1318" s="190"/>
      <c r="J1318" s="38"/>
      <c r="K1318" s="38"/>
      <c r="L1318" s="41"/>
      <c r="M1318" s="191"/>
      <c r="N1318" s="192"/>
      <c r="O1318" s="66"/>
      <c r="P1318" s="66"/>
      <c r="Q1318" s="66"/>
      <c r="R1318" s="66"/>
      <c r="S1318" s="66"/>
      <c r="T1318" s="67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T1318" s="19" t="s">
        <v>157</v>
      </c>
      <c r="AU1318" s="19" t="s">
        <v>86</v>
      </c>
    </row>
    <row r="1319" spans="1:65" s="2" customFormat="1" ht="16.5" customHeight="1">
      <c r="A1319" s="36"/>
      <c r="B1319" s="37"/>
      <c r="C1319" s="175" t="s">
        <v>1669</v>
      </c>
      <c r="D1319" s="175" t="s">
        <v>150</v>
      </c>
      <c r="E1319" s="176" t="s">
        <v>1670</v>
      </c>
      <c r="F1319" s="177" t="s">
        <v>1671</v>
      </c>
      <c r="G1319" s="178" t="s">
        <v>1481</v>
      </c>
      <c r="H1319" s="179">
        <v>93</v>
      </c>
      <c r="I1319" s="180"/>
      <c r="J1319" s="181">
        <f>ROUND(I1319*H1319,2)</f>
        <v>0</v>
      </c>
      <c r="K1319" s="177" t="s">
        <v>31</v>
      </c>
      <c r="L1319" s="41"/>
      <c r="M1319" s="182" t="s">
        <v>31</v>
      </c>
      <c r="N1319" s="183" t="s">
        <v>47</v>
      </c>
      <c r="O1319" s="66"/>
      <c r="P1319" s="184">
        <f>O1319*H1319</f>
        <v>0</v>
      </c>
      <c r="Q1319" s="184">
        <v>0</v>
      </c>
      <c r="R1319" s="184">
        <f>Q1319*H1319</f>
        <v>0</v>
      </c>
      <c r="S1319" s="184">
        <v>0</v>
      </c>
      <c r="T1319" s="185">
        <f>S1319*H1319</f>
        <v>0</v>
      </c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R1319" s="186" t="s">
        <v>155</v>
      </c>
      <c r="AT1319" s="186" t="s">
        <v>150</v>
      </c>
      <c r="AU1319" s="186" t="s">
        <v>86</v>
      </c>
      <c r="AY1319" s="19" t="s">
        <v>148</v>
      </c>
      <c r="BE1319" s="187">
        <f>IF(N1319="základní",J1319,0)</f>
        <v>0</v>
      </c>
      <c r="BF1319" s="187">
        <f>IF(N1319="snížená",J1319,0)</f>
        <v>0</v>
      </c>
      <c r="BG1319" s="187">
        <f>IF(N1319="zákl. přenesená",J1319,0)</f>
        <v>0</v>
      </c>
      <c r="BH1319" s="187">
        <f>IF(N1319="sníž. přenesená",J1319,0)</f>
        <v>0</v>
      </c>
      <c r="BI1319" s="187">
        <f>IF(N1319="nulová",J1319,0)</f>
        <v>0</v>
      </c>
      <c r="BJ1319" s="19" t="s">
        <v>84</v>
      </c>
      <c r="BK1319" s="187">
        <f>ROUND(I1319*H1319,2)</f>
        <v>0</v>
      </c>
      <c r="BL1319" s="19" t="s">
        <v>155</v>
      </c>
      <c r="BM1319" s="186" t="s">
        <v>1672</v>
      </c>
    </row>
    <row r="1320" spans="1:65" s="2" customFormat="1" ht="11.25">
      <c r="A1320" s="36"/>
      <c r="B1320" s="37"/>
      <c r="C1320" s="38"/>
      <c r="D1320" s="188" t="s">
        <v>157</v>
      </c>
      <c r="E1320" s="38"/>
      <c r="F1320" s="189" t="s">
        <v>1671</v>
      </c>
      <c r="G1320" s="38"/>
      <c r="H1320" s="38"/>
      <c r="I1320" s="190"/>
      <c r="J1320" s="38"/>
      <c r="K1320" s="38"/>
      <c r="L1320" s="41"/>
      <c r="M1320" s="191"/>
      <c r="N1320" s="192"/>
      <c r="O1320" s="66"/>
      <c r="P1320" s="66"/>
      <c r="Q1320" s="66"/>
      <c r="R1320" s="66"/>
      <c r="S1320" s="66"/>
      <c r="T1320" s="67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T1320" s="19" t="s">
        <v>157</v>
      </c>
      <c r="AU1320" s="19" t="s">
        <v>86</v>
      </c>
    </row>
    <row r="1321" spans="1:65" s="2" customFormat="1" ht="16.5" customHeight="1">
      <c r="A1321" s="36"/>
      <c r="B1321" s="37"/>
      <c r="C1321" s="175" t="s">
        <v>1673</v>
      </c>
      <c r="D1321" s="175" t="s">
        <v>150</v>
      </c>
      <c r="E1321" s="176" t="s">
        <v>1674</v>
      </c>
      <c r="F1321" s="177" t="s">
        <v>1675</v>
      </c>
      <c r="G1321" s="178" t="s">
        <v>1481</v>
      </c>
      <c r="H1321" s="179">
        <v>4</v>
      </c>
      <c r="I1321" s="180"/>
      <c r="J1321" s="181">
        <f>ROUND(I1321*H1321,2)</f>
        <v>0</v>
      </c>
      <c r="K1321" s="177" t="s">
        <v>31</v>
      </c>
      <c r="L1321" s="41"/>
      <c r="M1321" s="182" t="s">
        <v>31</v>
      </c>
      <c r="N1321" s="183" t="s">
        <v>47</v>
      </c>
      <c r="O1321" s="66"/>
      <c r="P1321" s="184">
        <f>O1321*H1321</f>
        <v>0</v>
      </c>
      <c r="Q1321" s="184">
        <v>0</v>
      </c>
      <c r="R1321" s="184">
        <f>Q1321*H1321</f>
        <v>0</v>
      </c>
      <c r="S1321" s="184">
        <v>0</v>
      </c>
      <c r="T1321" s="185">
        <f>S1321*H1321</f>
        <v>0</v>
      </c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R1321" s="186" t="s">
        <v>155</v>
      </c>
      <c r="AT1321" s="186" t="s">
        <v>150</v>
      </c>
      <c r="AU1321" s="186" t="s">
        <v>86</v>
      </c>
      <c r="AY1321" s="19" t="s">
        <v>148</v>
      </c>
      <c r="BE1321" s="187">
        <f>IF(N1321="základní",J1321,0)</f>
        <v>0</v>
      </c>
      <c r="BF1321" s="187">
        <f>IF(N1321="snížená",J1321,0)</f>
        <v>0</v>
      </c>
      <c r="BG1321" s="187">
        <f>IF(N1321="zákl. přenesená",J1321,0)</f>
        <v>0</v>
      </c>
      <c r="BH1321" s="187">
        <f>IF(N1321="sníž. přenesená",J1321,0)</f>
        <v>0</v>
      </c>
      <c r="BI1321" s="187">
        <f>IF(N1321="nulová",J1321,0)</f>
        <v>0</v>
      </c>
      <c r="BJ1321" s="19" t="s">
        <v>84</v>
      </c>
      <c r="BK1321" s="187">
        <f>ROUND(I1321*H1321,2)</f>
        <v>0</v>
      </c>
      <c r="BL1321" s="19" t="s">
        <v>155</v>
      </c>
      <c r="BM1321" s="186" t="s">
        <v>1676</v>
      </c>
    </row>
    <row r="1322" spans="1:65" s="2" customFormat="1" ht="11.25">
      <c r="A1322" s="36"/>
      <c r="B1322" s="37"/>
      <c r="C1322" s="38"/>
      <c r="D1322" s="188" t="s">
        <v>157</v>
      </c>
      <c r="E1322" s="38"/>
      <c r="F1322" s="189" t="s">
        <v>1675</v>
      </c>
      <c r="G1322" s="38"/>
      <c r="H1322" s="38"/>
      <c r="I1322" s="190"/>
      <c r="J1322" s="38"/>
      <c r="K1322" s="38"/>
      <c r="L1322" s="41"/>
      <c r="M1322" s="191"/>
      <c r="N1322" s="192"/>
      <c r="O1322" s="66"/>
      <c r="P1322" s="66"/>
      <c r="Q1322" s="66"/>
      <c r="R1322" s="66"/>
      <c r="S1322" s="66"/>
      <c r="T1322" s="67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T1322" s="19" t="s">
        <v>157</v>
      </c>
      <c r="AU1322" s="19" t="s">
        <v>86</v>
      </c>
    </row>
    <row r="1323" spans="1:65" s="2" customFormat="1" ht="16.5" customHeight="1">
      <c r="A1323" s="36"/>
      <c r="B1323" s="37"/>
      <c r="C1323" s="175" t="s">
        <v>1677</v>
      </c>
      <c r="D1323" s="175" t="s">
        <v>150</v>
      </c>
      <c r="E1323" s="176" t="s">
        <v>1678</v>
      </c>
      <c r="F1323" s="177" t="s">
        <v>1679</v>
      </c>
      <c r="G1323" s="178" t="s">
        <v>1481</v>
      </c>
      <c r="H1323" s="179">
        <v>2</v>
      </c>
      <c r="I1323" s="180"/>
      <c r="J1323" s="181">
        <f>ROUND(I1323*H1323,2)</f>
        <v>0</v>
      </c>
      <c r="K1323" s="177" t="s">
        <v>31</v>
      </c>
      <c r="L1323" s="41"/>
      <c r="M1323" s="182" t="s">
        <v>31</v>
      </c>
      <c r="N1323" s="183" t="s">
        <v>47</v>
      </c>
      <c r="O1323" s="66"/>
      <c r="P1323" s="184">
        <f>O1323*H1323</f>
        <v>0</v>
      </c>
      <c r="Q1323" s="184">
        <v>0</v>
      </c>
      <c r="R1323" s="184">
        <f>Q1323*H1323</f>
        <v>0</v>
      </c>
      <c r="S1323" s="184">
        <v>0</v>
      </c>
      <c r="T1323" s="185">
        <f>S1323*H1323</f>
        <v>0</v>
      </c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R1323" s="186" t="s">
        <v>155</v>
      </c>
      <c r="AT1323" s="186" t="s">
        <v>150</v>
      </c>
      <c r="AU1323" s="186" t="s">
        <v>86</v>
      </c>
      <c r="AY1323" s="19" t="s">
        <v>148</v>
      </c>
      <c r="BE1323" s="187">
        <f>IF(N1323="základní",J1323,0)</f>
        <v>0</v>
      </c>
      <c r="BF1323" s="187">
        <f>IF(N1323="snížená",J1323,0)</f>
        <v>0</v>
      </c>
      <c r="BG1323" s="187">
        <f>IF(N1323="zákl. přenesená",J1323,0)</f>
        <v>0</v>
      </c>
      <c r="BH1323" s="187">
        <f>IF(N1323="sníž. přenesená",J1323,0)</f>
        <v>0</v>
      </c>
      <c r="BI1323" s="187">
        <f>IF(N1323="nulová",J1323,0)</f>
        <v>0</v>
      </c>
      <c r="BJ1323" s="19" t="s">
        <v>84</v>
      </c>
      <c r="BK1323" s="187">
        <f>ROUND(I1323*H1323,2)</f>
        <v>0</v>
      </c>
      <c r="BL1323" s="19" t="s">
        <v>155</v>
      </c>
      <c r="BM1323" s="186" t="s">
        <v>1680</v>
      </c>
    </row>
    <row r="1324" spans="1:65" s="2" customFormat="1" ht="11.25">
      <c r="A1324" s="36"/>
      <c r="B1324" s="37"/>
      <c r="C1324" s="38"/>
      <c r="D1324" s="188" t="s">
        <v>157</v>
      </c>
      <c r="E1324" s="38"/>
      <c r="F1324" s="189" t="s">
        <v>1679</v>
      </c>
      <c r="G1324" s="38"/>
      <c r="H1324" s="38"/>
      <c r="I1324" s="190"/>
      <c r="J1324" s="38"/>
      <c r="K1324" s="38"/>
      <c r="L1324" s="41"/>
      <c r="M1324" s="191"/>
      <c r="N1324" s="192"/>
      <c r="O1324" s="66"/>
      <c r="P1324" s="66"/>
      <c r="Q1324" s="66"/>
      <c r="R1324" s="66"/>
      <c r="S1324" s="66"/>
      <c r="T1324" s="67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T1324" s="19" t="s">
        <v>157</v>
      </c>
      <c r="AU1324" s="19" t="s">
        <v>86</v>
      </c>
    </row>
    <row r="1325" spans="1:65" s="2" customFormat="1" ht="16.5" customHeight="1">
      <c r="A1325" s="36"/>
      <c r="B1325" s="37"/>
      <c r="C1325" s="175" t="s">
        <v>1681</v>
      </c>
      <c r="D1325" s="175" t="s">
        <v>150</v>
      </c>
      <c r="E1325" s="176" t="s">
        <v>1682</v>
      </c>
      <c r="F1325" s="177" t="s">
        <v>1683</v>
      </c>
      <c r="G1325" s="178" t="s">
        <v>1481</v>
      </c>
      <c r="H1325" s="179">
        <v>1</v>
      </c>
      <c r="I1325" s="180"/>
      <c r="J1325" s="181">
        <f>ROUND(I1325*H1325,2)</f>
        <v>0</v>
      </c>
      <c r="K1325" s="177" t="s">
        <v>31</v>
      </c>
      <c r="L1325" s="41"/>
      <c r="M1325" s="182" t="s">
        <v>31</v>
      </c>
      <c r="N1325" s="183" t="s">
        <v>47</v>
      </c>
      <c r="O1325" s="66"/>
      <c r="P1325" s="184">
        <f>O1325*H1325</f>
        <v>0</v>
      </c>
      <c r="Q1325" s="184">
        <v>0</v>
      </c>
      <c r="R1325" s="184">
        <f>Q1325*H1325</f>
        <v>0</v>
      </c>
      <c r="S1325" s="184">
        <v>0</v>
      </c>
      <c r="T1325" s="185">
        <f>S1325*H1325</f>
        <v>0</v>
      </c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R1325" s="186" t="s">
        <v>155</v>
      </c>
      <c r="AT1325" s="186" t="s">
        <v>150</v>
      </c>
      <c r="AU1325" s="186" t="s">
        <v>86</v>
      </c>
      <c r="AY1325" s="19" t="s">
        <v>148</v>
      </c>
      <c r="BE1325" s="187">
        <f>IF(N1325="základní",J1325,0)</f>
        <v>0</v>
      </c>
      <c r="BF1325" s="187">
        <f>IF(N1325="snížená",J1325,0)</f>
        <v>0</v>
      </c>
      <c r="BG1325" s="187">
        <f>IF(N1325="zákl. přenesená",J1325,0)</f>
        <v>0</v>
      </c>
      <c r="BH1325" s="187">
        <f>IF(N1325="sníž. přenesená",J1325,0)</f>
        <v>0</v>
      </c>
      <c r="BI1325" s="187">
        <f>IF(N1325="nulová",J1325,0)</f>
        <v>0</v>
      </c>
      <c r="BJ1325" s="19" t="s">
        <v>84</v>
      </c>
      <c r="BK1325" s="187">
        <f>ROUND(I1325*H1325,2)</f>
        <v>0</v>
      </c>
      <c r="BL1325" s="19" t="s">
        <v>155</v>
      </c>
      <c r="BM1325" s="186" t="s">
        <v>1684</v>
      </c>
    </row>
    <row r="1326" spans="1:65" s="2" customFormat="1" ht="11.25">
      <c r="A1326" s="36"/>
      <c r="B1326" s="37"/>
      <c r="C1326" s="38"/>
      <c r="D1326" s="188" t="s">
        <v>157</v>
      </c>
      <c r="E1326" s="38"/>
      <c r="F1326" s="189" t="s">
        <v>1683</v>
      </c>
      <c r="G1326" s="38"/>
      <c r="H1326" s="38"/>
      <c r="I1326" s="190"/>
      <c r="J1326" s="38"/>
      <c r="K1326" s="38"/>
      <c r="L1326" s="41"/>
      <c r="M1326" s="191"/>
      <c r="N1326" s="192"/>
      <c r="O1326" s="66"/>
      <c r="P1326" s="66"/>
      <c r="Q1326" s="66"/>
      <c r="R1326" s="66"/>
      <c r="S1326" s="66"/>
      <c r="T1326" s="67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T1326" s="19" t="s">
        <v>157</v>
      </c>
      <c r="AU1326" s="19" t="s">
        <v>86</v>
      </c>
    </row>
    <row r="1327" spans="1:65" s="2" customFormat="1" ht="16.5" customHeight="1">
      <c r="A1327" s="36"/>
      <c r="B1327" s="37"/>
      <c r="C1327" s="175" t="s">
        <v>1685</v>
      </c>
      <c r="D1327" s="175" t="s">
        <v>150</v>
      </c>
      <c r="E1327" s="176" t="s">
        <v>1686</v>
      </c>
      <c r="F1327" s="177" t="s">
        <v>1687</v>
      </c>
      <c r="G1327" s="178" t="s">
        <v>285</v>
      </c>
      <c r="H1327" s="179">
        <v>31</v>
      </c>
      <c r="I1327" s="180"/>
      <c r="J1327" s="181">
        <f>ROUND(I1327*H1327,2)</f>
        <v>0</v>
      </c>
      <c r="K1327" s="177" t="s">
        <v>31</v>
      </c>
      <c r="L1327" s="41"/>
      <c r="M1327" s="182" t="s">
        <v>31</v>
      </c>
      <c r="N1327" s="183" t="s">
        <v>47</v>
      </c>
      <c r="O1327" s="66"/>
      <c r="P1327" s="184">
        <f>O1327*H1327</f>
        <v>0</v>
      </c>
      <c r="Q1327" s="184">
        <v>0</v>
      </c>
      <c r="R1327" s="184">
        <f>Q1327*H1327</f>
        <v>0</v>
      </c>
      <c r="S1327" s="184">
        <v>0</v>
      </c>
      <c r="T1327" s="185">
        <f>S1327*H1327</f>
        <v>0</v>
      </c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R1327" s="186" t="s">
        <v>155</v>
      </c>
      <c r="AT1327" s="186" t="s">
        <v>150</v>
      </c>
      <c r="AU1327" s="186" t="s">
        <v>86</v>
      </c>
      <c r="AY1327" s="19" t="s">
        <v>148</v>
      </c>
      <c r="BE1327" s="187">
        <f>IF(N1327="základní",J1327,0)</f>
        <v>0</v>
      </c>
      <c r="BF1327" s="187">
        <f>IF(N1327="snížená",J1327,0)</f>
        <v>0</v>
      </c>
      <c r="BG1327" s="187">
        <f>IF(N1327="zákl. přenesená",J1327,0)</f>
        <v>0</v>
      </c>
      <c r="BH1327" s="187">
        <f>IF(N1327="sníž. přenesená",J1327,0)</f>
        <v>0</v>
      </c>
      <c r="BI1327" s="187">
        <f>IF(N1327="nulová",J1327,0)</f>
        <v>0</v>
      </c>
      <c r="BJ1327" s="19" t="s">
        <v>84</v>
      </c>
      <c r="BK1327" s="187">
        <f>ROUND(I1327*H1327,2)</f>
        <v>0</v>
      </c>
      <c r="BL1327" s="19" t="s">
        <v>155</v>
      </c>
      <c r="BM1327" s="186" t="s">
        <v>1688</v>
      </c>
    </row>
    <row r="1328" spans="1:65" s="2" customFormat="1" ht="11.25">
      <c r="A1328" s="36"/>
      <c r="B1328" s="37"/>
      <c r="C1328" s="38"/>
      <c r="D1328" s="188" t="s">
        <v>157</v>
      </c>
      <c r="E1328" s="38"/>
      <c r="F1328" s="189" t="s">
        <v>1687</v>
      </c>
      <c r="G1328" s="38"/>
      <c r="H1328" s="38"/>
      <c r="I1328" s="190"/>
      <c r="J1328" s="38"/>
      <c r="K1328" s="38"/>
      <c r="L1328" s="41"/>
      <c r="M1328" s="191"/>
      <c r="N1328" s="192"/>
      <c r="O1328" s="66"/>
      <c r="P1328" s="66"/>
      <c r="Q1328" s="66"/>
      <c r="R1328" s="66"/>
      <c r="S1328" s="66"/>
      <c r="T1328" s="67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T1328" s="19" t="s">
        <v>157</v>
      </c>
      <c r="AU1328" s="19" t="s">
        <v>86</v>
      </c>
    </row>
    <row r="1329" spans="1:65" s="2" customFormat="1" ht="16.5" customHeight="1">
      <c r="A1329" s="36"/>
      <c r="B1329" s="37"/>
      <c r="C1329" s="175" t="s">
        <v>1689</v>
      </c>
      <c r="D1329" s="175" t="s">
        <v>150</v>
      </c>
      <c r="E1329" s="176" t="s">
        <v>1690</v>
      </c>
      <c r="F1329" s="177" t="s">
        <v>1691</v>
      </c>
      <c r="G1329" s="178" t="s">
        <v>285</v>
      </c>
      <c r="H1329" s="179">
        <v>310</v>
      </c>
      <c r="I1329" s="180"/>
      <c r="J1329" s="181">
        <f>ROUND(I1329*H1329,2)</f>
        <v>0</v>
      </c>
      <c r="K1329" s="177" t="s">
        <v>31</v>
      </c>
      <c r="L1329" s="41"/>
      <c r="M1329" s="182" t="s">
        <v>31</v>
      </c>
      <c r="N1329" s="183" t="s">
        <v>47</v>
      </c>
      <c r="O1329" s="66"/>
      <c r="P1329" s="184">
        <f>O1329*H1329</f>
        <v>0</v>
      </c>
      <c r="Q1329" s="184">
        <v>0</v>
      </c>
      <c r="R1329" s="184">
        <f>Q1329*H1329</f>
        <v>0</v>
      </c>
      <c r="S1329" s="184">
        <v>0</v>
      </c>
      <c r="T1329" s="185">
        <f>S1329*H1329</f>
        <v>0</v>
      </c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R1329" s="186" t="s">
        <v>155</v>
      </c>
      <c r="AT1329" s="186" t="s">
        <v>150</v>
      </c>
      <c r="AU1329" s="186" t="s">
        <v>86</v>
      </c>
      <c r="AY1329" s="19" t="s">
        <v>148</v>
      </c>
      <c r="BE1329" s="187">
        <f>IF(N1329="základní",J1329,0)</f>
        <v>0</v>
      </c>
      <c r="BF1329" s="187">
        <f>IF(N1329="snížená",J1329,0)</f>
        <v>0</v>
      </c>
      <c r="BG1329" s="187">
        <f>IF(N1329="zákl. přenesená",J1329,0)</f>
        <v>0</v>
      </c>
      <c r="BH1329" s="187">
        <f>IF(N1329="sníž. přenesená",J1329,0)</f>
        <v>0</v>
      </c>
      <c r="BI1329" s="187">
        <f>IF(N1329="nulová",J1329,0)</f>
        <v>0</v>
      </c>
      <c r="BJ1329" s="19" t="s">
        <v>84</v>
      </c>
      <c r="BK1329" s="187">
        <f>ROUND(I1329*H1329,2)</f>
        <v>0</v>
      </c>
      <c r="BL1329" s="19" t="s">
        <v>155</v>
      </c>
      <c r="BM1329" s="186" t="s">
        <v>1692</v>
      </c>
    </row>
    <row r="1330" spans="1:65" s="2" customFormat="1" ht="11.25">
      <c r="A1330" s="36"/>
      <c r="B1330" s="37"/>
      <c r="C1330" s="38"/>
      <c r="D1330" s="188" t="s">
        <v>157</v>
      </c>
      <c r="E1330" s="38"/>
      <c r="F1330" s="189" t="s">
        <v>1691</v>
      </c>
      <c r="G1330" s="38"/>
      <c r="H1330" s="38"/>
      <c r="I1330" s="190"/>
      <c r="J1330" s="38"/>
      <c r="K1330" s="38"/>
      <c r="L1330" s="41"/>
      <c r="M1330" s="191"/>
      <c r="N1330" s="192"/>
      <c r="O1330" s="66"/>
      <c r="P1330" s="66"/>
      <c r="Q1330" s="66"/>
      <c r="R1330" s="66"/>
      <c r="S1330" s="66"/>
      <c r="T1330" s="67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T1330" s="19" t="s">
        <v>157</v>
      </c>
      <c r="AU1330" s="19" t="s">
        <v>86</v>
      </c>
    </row>
    <row r="1331" spans="1:65" s="2" customFormat="1" ht="16.5" customHeight="1">
      <c r="A1331" s="36"/>
      <c r="B1331" s="37"/>
      <c r="C1331" s="175" t="s">
        <v>1693</v>
      </c>
      <c r="D1331" s="175" t="s">
        <v>150</v>
      </c>
      <c r="E1331" s="176" t="s">
        <v>1694</v>
      </c>
      <c r="F1331" s="177" t="s">
        <v>1695</v>
      </c>
      <c r="G1331" s="178" t="s">
        <v>285</v>
      </c>
      <c r="H1331" s="179">
        <v>180</v>
      </c>
      <c r="I1331" s="180"/>
      <c r="J1331" s="181">
        <f>ROUND(I1331*H1331,2)</f>
        <v>0</v>
      </c>
      <c r="K1331" s="177" t="s">
        <v>31</v>
      </c>
      <c r="L1331" s="41"/>
      <c r="M1331" s="182" t="s">
        <v>31</v>
      </c>
      <c r="N1331" s="183" t="s">
        <v>47</v>
      </c>
      <c r="O1331" s="66"/>
      <c r="P1331" s="184">
        <f>O1331*H1331</f>
        <v>0</v>
      </c>
      <c r="Q1331" s="184">
        <v>0</v>
      </c>
      <c r="R1331" s="184">
        <f>Q1331*H1331</f>
        <v>0</v>
      </c>
      <c r="S1331" s="184">
        <v>0</v>
      </c>
      <c r="T1331" s="185">
        <f>S1331*H1331</f>
        <v>0</v>
      </c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R1331" s="186" t="s">
        <v>155</v>
      </c>
      <c r="AT1331" s="186" t="s">
        <v>150</v>
      </c>
      <c r="AU1331" s="186" t="s">
        <v>86</v>
      </c>
      <c r="AY1331" s="19" t="s">
        <v>148</v>
      </c>
      <c r="BE1331" s="187">
        <f>IF(N1331="základní",J1331,0)</f>
        <v>0</v>
      </c>
      <c r="BF1331" s="187">
        <f>IF(N1331="snížená",J1331,0)</f>
        <v>0</v>
      </c>
      <c r="BG1331" s="187">
        <f>IF(N1331="zákl. přenesená",J1331,0)</f>
        <v>0</v>
      </c>
      <c r="BH1331" s="187">
        <f>IF(N1331="sníž. přenesená",J1331,0)</f>
        <v>0</v>
      </c>
      <c r="BI1331" s="187">
        <f>IF(N1331="nulová",J1331,0)</f>
        <v>0</v>
      </c>
      <c r="BJ1331" s="19" t="s">
        <v>84</v>
      </c>
      <c r="BK1331" s="187">
        <f>ROUND(I1331*H1331,2)</f>
        <v>0</v>
      </c>
      <c r="BL1331" s="19" t="s">
        <v>155</v>
      </c>
      <c r="BM1331" s="186" t="s">
        <v>1696</v>
      </c>
    </row>
    <row r="1332" spans="1:65" s="2" customFormat="1" ht="11.25">
      <c r="A1332" s="36"/>
      <c r="B1332" s="37"/>
      <c r="C1332" s="38"/>
      <c r="D1332" s="188" t="s">
        <v>157</v>
      </c>
      <c r="E1332" s="38"/>
      <c r="F1332" s="189" t="s">
        <v>1695</v>
      </c>
      <c r="G1332" s="38"/>
      <c r="H1332" s="38"/>
      <c r="I1332" s="190"/>
      <c r="J1332" s="38"/>
      <c r="K1332" s="38"/>
      <c r="L1332" s="41"/>
      <c r="M1332" s="191"/>
      <c r="N1332" s="192"/>
      <c r="O1332" s="66"/>
      <c r="P1332" s="66"/>
      <c r="Q1332" s="66"/>
      <c r="R1332" s="66"/>
      <c r="S1332" s="66"/>
      <c r="T1332" s="67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T1332" s="19" t="s">
        <v>157</v>
      </c>
      <c r="AU1332" s="19" t="s">
        <v>86</v>
      </c>
    </row>
    <row r="1333" spans="1:65" s="2" customFormat="1" ht="16.5" customHeight="1">
      <c r="A1333" s="36"/>
      <c r="B1333" s="37"/>
      <c r="C1333" s="175" t="s">
        <v>1697</v>
      </c>
      <c r="D1333" s="175" t="s">
        <v>150</v>
      </c>
      <c r="E1333" s="176" t="s">
        <v>1698</v>
      </c>
      <c r="F1333" s="177" t="s">
        <v>1699</v>
      </c>
      <c r="G1333" s="178" t="s">
        <v>285</v>
      </c>
      <c r="H1333" s="179">
        <v>65</v>
      </c>
      <c r="I1333" s="180"/>
      <c r="J1333" s="181">
        <f>ROUND(I1333*H1333,2)</f>
        <v>0</v>
      </c>
      <c r="K1333" s="177" t="s">
        <v>31</v>
      </c>
      <c r="L1333" s="41"/>
      <c r="M1333" s="182" t="s">
        <v>31</v>
      </c>
      <c r="N1333" s="183" t="s">
        <v>47</v>
      </c>
      <c r="O1333" s="66"/>
      <c r="P1333" s="184">
        <f>O1333*H1333</f>
        <v>0</v>
      </c>
      <c r="Q1333" s="184">
        <v>0</v>
      </c>
      <c r="R1333" s="184">
        <f>Q1333*H1333</f>
        <v>0</v>
      </c>
      <c r="S1333" s="184">
        <v>0</v>
      </c>
      <c r="T1333" s="185">
        <f>S1333*H1333</f>
        <v>0</v>
      </c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R1333" s="186" t="s">
        <v>155</v>
      </c>
      <c r="AT1333" s="186" t="s">
        <v>150</v>
      </c>
      <c r="AU1333" s="186" t="s">
        <v>86</v>
      </c>
      <c r="AY1333" s="19" t="s">
        <v>148</v>
      </c>
      <c r="BE1333" s="187">
        <f>IF(N1333="základní",J1333,0)</f>
        <v>0</v>
      </c>
      <c r="BF1333" s="187">
        <f>IF(N1333="snížená",J1333,0)</f>
        <v>0</v>
      </c>
      <c r="BG1333" s="187">
        <f>IF(N1333="zákl. přenesená",J1333,0)</f>
        <v>0</v>
      </c>
      <c r="BH1333" s="187">
        <f>IF(N1333="sníž. přenesená",J1333,0)</f>
        <v>0</v>
      </c>
      <c r="BI1333" s="187">
        <f>IF(N1333="nulová",J1333,0)</f>
        <v>0</v>
      </c>
      <c r="BJ1333" s="19" t="s">
        <v>84</v>
      </c>
      <c r="BK1333" s="187">
        <f>ROUND(I1333*H1333,2)</f>
        <v>0</v>
      </c>
      <c r="BL1333" s="19" t="s">
        <v>155</v>
      </c>
      <c r="BM1333" s="186" t="s">
        <v>1700</v>
      </c>
    </row>
    <row r="1334" spans="1:65" s="2" customFormat="1" ht="11.25">
      <c r="A1334" s="36"/>
      <c r="B1334" s="37"/>
      <c r="C1334" s="38"/>
      <c r="D1334" s="188" t="s">
        <v>157</v>
      </c>
      <c r="E1334" s="38"/>
      <c r="F1334" s="189" t="s">
        <v>1699</v>
      </c>
      <c r="G1334" s="38"/>
      <c r="H1334" s="38"/>
      <c r="I1334" s="190"/>
      <c r="J1334" s="38"/>
      <c r="K1334" s="38"/>
      <c r="L1334" s="41"/>
      <c r="M1334" s="191"/>
      <c r="N1334" s="192"/>
      <c r="O1334" s="66"/>
      <c r="P1334" s="66"/>
      <c r="Q1334" s="66"/>
      <c r="R1334" s="66"/>
      <c r="S1334" s="66"/>
      <c r="T1334" s="67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T1334" s="19" t="s">
        <v>157</v>
      </c>
      <c r="AU1334" s="19" t="s">
        <v>86</v>
      </c>
    </row>
    <row r="1335" spans="1:65" s="2" customFormat="1" ht="16.5" customHeight="1">
      <c r="A1335" s="36"/>
      <c r="B1335" s="37"/>
      <c r="C1335" s="175" t="s">
        <v>1701</v>
      </c>
      <c r="D1335" s="175" t="s">
        <v>150</v>
      </c>
      <c r="E1335" s="176" t="s">
        <v>1702</v>
      </c>
      <c r="F1335" s="177" t="s">
        <v>1703</v>
      </c>
      <c r="G1335" s="178" t="s">
        <v>285</v>
      </c>
      <c r="H1335" s="179">
        <v>60</v>
      </c>
      <c r="I1335" s="180"/>
      <c r="J1335" s="181">
        <f>ROUND(I1335*H1335,2)</f>
        <v>0</v>
      </c>
      <c r="K1335" s="177" t="s">
        <v>31</v>
      </c>
      <c r="L1335" s="41"/>
      <c r="M1335" s="182" t="s">
        <v>31</v>
      </c>
      <c r="N1335" s="183" t="s">
        <v>47</v>
      </c>
      <c r="O1335" s="66"/>
      <c r="P1335" s="184">
        <f>O1335*H1335</f>
        <v>0</v>
      </c>
      <c r="Q1335" s="184">
        <v>0</v>
      </c>
      <c r="R1335" s="184">
        <f>Q1335*H1335</f>
        <v>0</v>
      </c>
      <c r="S1335" s="184">
        <v>0</v>
      </c>
      <c r="T1335" s="185">
        <f>S1335*H1335</f>
        <v>0</v>
      </c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R1335" s="186" t="s">
        <v>155</v>
      </c>
      <c r="AT1335" s="186" t="s">
        <v>150</v>
      </c>
      <c r="AU1335" s="186" t="s">
        <v>86</v>
      </c>
      <c r="AY1335" s="19" t="s">
        <v>148</v>
      </c>
      <c r="BE1335" s="187">
        <f>IF(N1335="základní",J1335,0)</f>
        <v>0</v>
      </c>
      <c r="BF1335" s="187">
        <f>IF(N1335="snížená",J1335,0)</f>
        <v>0</v>
      </c>
      <c r="BG1335" s="187">
        <f>IF(N1335="zákl. přenesená",J1335,0)</f>
        <v>0</v>
      </c>
      <c r="BH1335" s="187">
        <f>IF(N1335="sníž. přenesená",J1335,0)</f>
        <v>0</v>
      </c>
      <c r="BI1335" s="187">
        <f>IF(N1335="nulová",J1335,0)</f>
        <v>0</v>
      </c>
      <c r="BJ1335" s="19" t="s">
        <v>84</v>
      </c>
      <c r="BK1335" s="187">
        <f>ROUND(I1335*H1335,2)</f>
        <v>0</v>
      </c>
      <c r="BL1335" s="19" t="s">
        <v>155</v>
      </c>
      <c r="BM1335" s="186" t="s">
        <v>1704</v>
      </c>
    </row>
    <row r="1336" spans="1:65" s="2" customFormat="1" ht="11.25">
      <c r="A1336" s="36"/>
      <c r="B1336" s="37"/>
      <c r="C1336" s="38"/>
      <c r="D1336" s="188" t="s">
        <v>157</v>
      </c>
      <c r="E1336" s="38"/>
      <c r="F1336" s="189" t="s">
        <v>1703</v>
      </c>
      <c r="G1336" s="38"/>
      <c r="H1336" s="38"/>
      <c r="I1336" s="190"/>
      <c r="J1336" s="38"/>
      <c r="K1336" s="38"/>
      <c r="L1336" s="41"/>
      <c r="M1336" s="191"/>
      <c r="N1336" s="192"/>
      <c r="O1336" s="66"/>
      <c r="P1336" s="66"/>
      <c r="Q1336" s="66"/>
      <c r="R1336" s="66"/>
      <c r="S1336" s="66"/>
      <c r="T1336" s="67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T1336" s="19" t="s">
        <v>157</v>
      </c>
      <c r="AU1336" s="19" t="s">
        <v>86</v>
      </c>
    </row>
    <row r="1337" spans="1:65" s="2" customFormat="1" ht="16.5" customHeight="1">
      <c r="A1337" s="36"/>
      <c r="B1337" s="37"/>
      <c r="C1337" s="175" t="s">
        <v>1705</v>
      </c>
      <c r="D1337" s="175" t="s">
        <v>150</v>
      </c>
      <c r="E1337" s="176" t="s">
        <v>1706</v>
      </c>
      <c r="F1337" s="177" t="s">
        <v>1707</v>
      </c>
      <c r="G1337" s="178" t="s">
        <v>285</v>
      </c>
      <c r="H1337" s="179">
        <v>250</v>
      </c>
      <c r="I1337" s="180"/>
      <c r="J1337" s="181">
        <f>ROUND(I1337*H1337,2)</f>
        <v>0</v>
      </c>
      <c r="K1337" s="177" t="s">
        <v>31</v>
      </c>
      <c r="L1337" s="41"/>
      <c r="M1337" s="182" t="s">
        <v>31</v>
      </c>
      <c r="N1337" s="183" t="s">
        <v>47</v>
      </c>
      <c r="O1337" s="66"/>
      <c r="P1337" s="184">
        <f>O1337*H1337</f>
        <v>0</v>
      </c>
      <c r="Q1337" s="184">
        <v>0</v>
      </c>
      <c r="R1337" s="184">
        <f>Q1337*H1337</f>
        <v>0</v>
      </c>
      <c r="S1337" s="184">
        <v>0</v>
      </c>
      <c r="T1337" s="185">
        <f>S1337*H1337</f>
        <v>0</v>
      </c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R1337" s="186" t="s">
        <v>155</v>
      </c>
      <c r="AT1337" s="186" t="s">
        <v>150</v>
      </c>
      <c r="AU1337" s="186" t="s">
        <v>86</v>
      </c>
      <c r="AY1337" s="19" t="s">
        <v>148</v>
      </c>
      <c r="BE1337" s="187">
        <f>IF(N1337="základní",J1337,0)</f>
        <v>0</v>
      </c>
      <c r="BF1337" s="187">
        <f>IF(N1337="snížená",J1337,0)</f>
        <v>0</v>
      </c>
      <c r="BG1337" s="187">
        <f>IF(N1337="zákl. přenesená",J1337,0)</f>
        <v>0</v>
      </c>
      <c r="BH1337" s="187">
        <f>IF(N1337="sníž. přenesená",J1337,0)</f>
        <v>0</v>
      </c>
      <c r="BI1337" s="187">
        <f>IF(N1337="nulová",J1337,0)</f>
        <v>0</v>
      </c>
      <c r="BJ1337" s="19" t="s">
        <v>84</v>
      </c>
      <c r="BK1337" s="187">
        <f>ROUND(I1337*H1337,2)</f>
        <v>0</v>
      </c>
      <c r="BL1337" s="19" t="s">
        <v>155</v>
      </c>
      <c r="BM1337" s="186" t="s">
        <v>1708</v>
      </c>
    </row>
    <row r="1338" spans="1:65" s="2" customFormat="1" ht="11.25">
      <c r="A1338" s="36"/>
      <c r="B1338" s="37"/>
      <c r="C1338" s="38"/>
      <c r="D1338" s="188" t="s">
        <v>157</v>
      </c>
      <c r="E1338" s="38"/>
      <c r="F1338" s="189" t="s">
        <v>1707</v>
      </c>
      <c r="G1338" s="38"/>
      <c r="H1338" s="38"/>
      <c r="I1338" s="190"/>
      <c r="J1338" s="38"/>
      <c r="K1338" s="38"/>
      <c r="L1338" s="41"/>
      <c r="M1338" s="191"/>
      <c r="N1338" s="192"/>
      <c r="O1338" s="66"/>
      <c r="P1338" s="66"/>
      <c r="Q1338" s="66"/>
      <c r="R1338" s="66"/>
      <c r="S1338" s="66"/>
      <c r="T1338" s="67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T1338" s="19" t="s">
        <v>157</v>
      </c>
      <c r="AU1338" s="19" t="s">
        <v>86</v>
      </c>
    </row>
    <row r="1339" spans="1:65" s="2" customFormat="1" ht="16.5" customHeight="1">
      <c r="A1339" s="36"/>
      <c r="B1339" s="37"/>
      <c r="C1339" s="175" t="s">
        <v>1709</v>
      </c>
      <c r="D1339" s="175" t="s">
        <v>150</v>
      </c>
      <c r="E1339" s="176" t="s">
        <v>1710</v>
      </c>
      <c r="F1339" s="177" t="s">
        <v>1711</v>
      </c>
      <c r="G1339" s="178" t="s">
        <v>285</v>
      </c>
      <c r="H1339" s="179">
        <v>32</v>
      </c>
      <c r="I1339" s="180"/>
      <c r="J1339" s="181">
        <f>ROUND(I1339*H1339,2)</f>
        <v>0</v>
      </c>
      <c r="K1339" s="177" t="s">
        <v>31</v>
      </c>
      <c r="L1339" s="41"/>
      <c r="M1339" s="182" t="s">
        <v>31</v>
      </c>
      <c r="N1339" s="183" t="s">
        <v>47</v>
      </c>
      <c r="O1339" s="66"/>
      <c r="P1339" s="184">
        <f>O1339*H1339</f>
        <v>0</v>
      </c>
      <c r="Q1339" s="184">
        <v>0</v>
      </c>
      <c r="R1339" s="184">
        <f>Q1339*H1339</f>
        <v>0</v>
      </c>
      <c r="S1339" s="184">
        <v>0</v>
      </c>
      <c r="T1339" s="185">
        <f>S1339*H1339</f>
        <v>0</v>
      </c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R1339" s="186" t="s">
        <v>155</v>
      </c>
      <c r="AT1339" s="186" t="s">
        <v>150</v>
      </c>
      <c r="AU1339" s="186" t="s">
        <v>86</v>
      </c>
      <c r="AY1339" s="19" t="s">
        <v>148</v>
      </c>
      <c r="BE1339" s="187">
        <f>IF(N1339="základní",J1339,0)</f>
        <v>0</v>
      </c>
      <c r="BF1339" s="187">
        <f>IF(N1339="snížená",J1339,0)</f>
        <v>0</v>
      </c>
      <c r="BG1339" s="187">
        <f>IF(N1339="zákl. přenesená",J1339,0)</f>
        <v>0</v>
      </c>
      <c r="BH1339" s="187">
        <f>IF(N1339="sníž. přenesená",J1339,0)</f>
        <v>0</v>
      </c>
      <c r="BI1339" s="187">
        <f>IF(N1339="nulová",J1339,0)</f>
        <v>0</v>
      </c>
      <c r="BJ1339" s="19" t="s">
        <v>84</v>
      </c>
      <c r="BK1339" s="187">
        <f>ROUND(I1339*H1339,2)</f>
        <v>0</v>
      </c>
      <c r="BL1339" s="19" t="s">
        <v>155</v>
      </c>
      <c r="BM1339" s="186" t="s">
        <v>1712</v>
      </c>
    </row>
    <row r="1340" spans="1:65" s="2" customFormat="1" ht="11.25">
      <c r="A1340" s="36"/>
      <c r="B1340" s="37"/>
      <c r="C1340" s="38"/>
      <c r="D1340" s="188" t="s">
        <v>157</v>
      </c>
      <c r="E1340" s="38"/>
      <c r="F1340" s="189" t="s">
        <v>1711</v>
      </c>
      <c r="G1340" s="38"/>
      <c r="H1340" s="38"/>
      <c r="I1340" s="190"/>
      <c r="J1340" s="38"/>
      <c r="K1340" s="38"/>
      <c r="L1340" s="41"/>
      <c r="M1340" s="191"/>
      <c r="N1340" s="192"/>
      <c r="O1340" s="66"/>
      <c r="P1340" s="66"/>
      <c r="Q1340" s="66"/>
      <c r="R1340" s="66"/>
      <c r="S1340" s="66"/>
      <c r="T1340" s="67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T1340" s="19" t="s">
        <v>157</v>
      </c>
      <c r="AU1340" s="19" t="s">
        <v>86</v>
      </c>
    </row>
    <row r="1341" spans="1:65" s="2" customFormat="1" ht="16.5" customHeight="1">
      <c r="A1341" s="36"/>
      <c r="B1341" s="37"/>
      <c r="C1341" s="175" t="s">
        <v>1713</v>
      </c>
      <c r="D1341" s="175" t="s">
        <v>150</v>
      </c>
      <c r="E1341" s="176" t="s">
        <v>1714</v>
      </c>
      <c r="F1341" s="177" t="s">
        <v>1715</v>
      </c>
      <c r="G1341" s="178" t="s">
        <v>285</v>
      </c>
      <c r="H1341" s="179">
        <v>60</v>
      </c>
      <c r="I1341" s="180"/>
      <c r="J1341" s="181">
        <f>ROUND(I1341*H1341,2)</f>
        <v>0</v>
      </c>
      <c r="K1341" s="177" t="s">
        <v>31</v>
      </c>
      <c r="L1341" s="41"/>
      <c r="M1341" s="182" t="s">
        <v>31</v>
      </c>
      <c r="N1341" s="183" t="s">
        <v>47</v>
      </c>
      <c r="O1341" s="66"/>
      <c r="P1341" s="184">
        <f>O1341*H1341</f>
        <v>0</v>
      </c>
      <c r="Q1341" s="184">
        <v>0</v>
      </c>
      <c r="R1341" s="184">
        <f>Q1341*H1341</f>
        <v>0</v>
      </c>
      <c r="S1341" s="184">
        <v>0</v>
      </c>
      <c r="T1341" s="185">
        <f>S1341*H1341</f>
        <v>0</v>
      </c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R1341" s="186" t="s">
        <v>155</v>
      </c>
      <c r="AT1341" s="186" t="s">
        <v>150</v>
      </c>
      <c r="AU1341" s="186" t="s">
        <v>86</v>
      </c>
      <c r="AY1341" s="19" t="s">
        <v>148</v>
      </c>
      <c r="BE1341" s="187">
        <f>IF(N1341="základní",J1341,0)</f>
        <v>0</v>
      </c>
      <c r="BF1341" s="187">
        <f>IF(N1341="snížená",J1341,0)</f>
        <v>0</v>
      </c>
      <c r="BG1341" s="187">
        <f>IF(N1341="zákl. přenesená",J1341,0)</f>
        <v>0</v>
      </c>
      <c r="BH1341" s="187">
        <f>IF(N1341="sníž. přenesená",J1341,0)</f>
        <v>0</v>
      </c>
      <c r="BI1341" s="187">
        <f>IF(N1341="nulová",J1341,0)</f>
        <v>0</v>
      </c>
      <c r="BJ1341" s="19" t="s">
        <v>84</v>
      </c>
      <c r="BK1341" s="187">
        <f>ROUND(I1341*H1341,2)</f>
        <v>0</v>
      </c>
      <c r="BL1341" s="19" t="s">
        <v>155</v>
      </c>
      <c r="BM1341" s="186" t="s">
        <v>1716</v>
      </c>
    </row>
    <row r="1342" spans="1:65" s="2" customFormat="1" ht="11.25">
      <c r="A1342" s="36"/>
      <c r="B1342" s="37"/>
      <c r="C1342" s="38"/>
      <c r="D1342" s="188" t="s">
        <v>157</v>
      </c>
      <c r="E1342" s="38"/>
      <c r="F1342" s="189" t="s">
        <v>1715</v>
      </c>
      <c r="G1342" s="38"/>
      <c r="H1342" s="38"/>
      <c r="I1342" s="190"/>
      <c r="J1342" s="38"/>
      <c r="K1342" s="38"/>
      <c r="L1342" s="41"/>
      <c r="M1342" s="191"/>
      <c r="N1342" s="192"/>
      <c r="O1342" s="66"/>
      <c r="P1342" s="66"/>
      <c r="Q1342" s="66"/>
      <c r="R1342" s="66"/>
      <c r="S1342" s="66"/>
      <c r="T1342" s="67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T1342" s="19" t="s">
        <v>157</v>
      </c>
      <c r="AU1342" s="19" t="s">
        <v>86</v>
      </c>
    </row>
    <row r="1343" spans="1:65" s="2" customFormat="1" ht="16.5" customHeight="1">
      <c r="A1343" s="36"/>
      <c r="B1343" s="37"/>
      <c r="C1343" s="175" t="s">
        <v>1717</v>
      </c>
      <c r="D1343" s="175" t="s">
        <v>150</v>
      </c>
      <c r="E1343" s="176" t="s">
        <v>1718</v>
      </c>
      <c r="F1343" s="177" t="s">
        <v>1719</v>
      </c>
      <c r="G1343" s="178" t="s">
        <v>1481</v>
      </c>
      <c r="H1343" s="179">
        <v>1</v>
      </c>
      <c r="I1343" s="180"/>
      <c r="J1343" s="181">
        <f>ROUND(I1343*H1343,2)</f>
        <v>0</v>
      </c>
      <c r="K1343" s="177" t="s">
        <v>31</v>
      </c>
      <c r="L1343" s="41"/>
      <c r="M1343" s="182" t="s">
        <v>31</v>
      </c>
      <c r="N1343" s="183" t="s">
        <v>47</v>
      </c>
      <c r="O1343" s="66"/>
      <c r="P1343" s="184">
        <f>O1343*H1343</f>
        <v>0</v>
      </c>
      <c r="Q1343" s="184">
        <v>0</v>
      </c>
      <c r="R1343" s="184">
        <f>Q1343*H1343</f>
        <v>0</v>
      </c>
      <c r="S1343" s="184">
        <v>0</v>
      </c>
      <c r="T1343" s="185">
        <f>S1343*H1343</f>
        <v>0</v>
      </c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R1343" s="186" t="s">
        <v>155</v>
      </c>
      <c r="AT1343" s="186" t="s">
        <v>150</v>
      </c>
      <c r="AU1343" s="186" t="s">
        <v>86</v>
      </c>
      <c r="AY1343" s="19" t="s">
        <v>148</v>
      </c>
      <c r="BE1343" s="187">
        <f>IF(N1343="základní",J1343,0)</f>
        <v>0</v>
      </c>
      <c r="BF1343" s="187">
        <f>IF(N1343="snížená",J1343,0)</f>
        <v>0</v>
      </c>
      <c r="BG1343" s="187">
        <f>IF(N1343="zákl. přenesená",J1343,0)</f>
        <v>0</v>
      </c>
      <c r="BH1343" s="187">
        <f>IF(N1343="sníž. přenesená",J1343,0)</f>
        <v>0</v>
      </c>
      <c r="BI1343" s="187">
        <f>IF(N1343="nulová",J1343,0)</f>
        <v>0</v>
      </c>
      <c r="BJ1343" s="19" t="s">
        <v>84</v>
      </c>
      <c r="BK1343" s="187">
        <f>ROUND(I1343*H1343,2)</f>
        <v>0</v>
      </c>
      <c r="BL1343" s="19" t="s">
        <v>155</v>
      </c>
      <c r="BM1343" s="186" t="s">
        <v>1720</v>
      </c>
    </row>
    <row r="1344" spans="1:65" s="2" customFormat="1" ht="11.25">
      <c r="A1344" s="36"/>
      <c r="B1344" s="37"/>
      <c r="C1344" s="38"/>
      <c r="D1344" s="188" t="s">
        <v>157</v>
      </c>
      <c r="E1344" s="38"/>
      <c r="F1344" s="189" t="s">
        <v>1719</v>
      </c>
      <c r="G1344" s="38"/>
      <c r="H1344" s="38"/>
      <c r="I1344" s="190"/>
      <c r="J1344" s="38"/>
      <c r="K1344" s="38"/>
      <c r="L1344" s="41"/>
      <c r="M1344" s="191"/>
      <c r="N1344" s="192"/>
      <c r="O1344" s="66"/>
      <c r="P1344" s="66"/>
      <c r="Q1344" s="66"/>
      <c r="R1344" s="66"/>
      <c r="S1344" s="66"/>
      <c r="T1344" s="67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T1344" s="19" t="s">
        <v>157</v>
      </c>
      <c r="AU1344" s="19" t="s">
        <v>86</v>
      </c>
    </row>
    <row r="1345" spans="1:65" s="2" customFormat="1" ht="16.5" customHeight="1">
      <c r="A1345" s="36"/>
      <c r="B1345" s="37"/>
      <c r="C1345" s="175" t="s">
        <v>1721</v>
      </c>
      <c r="D1345" s="175" t="s">
        <v>150</v>
      </c>
      <c r="E1345" s="176" t="s">
        <v>1722</v>
      </c>
      <c r="F1345" s="177" t="s">
        <v>1723</v>
      </c>
      <c r="G1345" s="178" t="s">
        <v>285</v>
      </c>
      <c r="H1345" s="179">
        <v>40</v>
      </c>
      <c r="I1345" s="180"/>
      <c r="J1345" s="181">
        <f>ROUND(I1345*H1345,2)</f>
        <v>0</v>
      </c>
      <c r="K1345" s="177" t="s">
        <v>31</v>
      </c>
      <c r="L1345" s="41"/>
      <c r="M1345" s="182" t="s">
        <v>31</v>
      </c>
      <c r="N1345" s="183" t="s">
        <v>47</v>
      </c>
      <c r="O1345" s="66"/>
      <c r="P1345" s="184">
        <f>O1345*H1345</f>
        <v>0</v>
      </c>
      <c r="Q1345" s="184">
        <v>0</v>
      </c>
      <c r="R1345" s="184">
        <f>Q1345*H1345</f>
        <v>0</v>
      </c>
      <c r="S1345" s="184">
        <v>0</v>
      </c>
      <c r="T1345" s="185">
        <f>S1345*H1345</f>
        <v>0</v>
      </c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R1345" s="186" t="s">
        <v>155</v>
      </c>
      <c r="AT1345" s="186" t="s">
        <v>150</v>
      </c>
      <c r="AU1345" s="186" t="s">
        <v>86</v>
      </c>
      <c r="AY1345" s="19" t="s">
        <v>148</v>
      </c>
      <c r="BE1345" s="187">
        <f>IF(N1345="základní",J1345,0)</f>
        <v>0</v>
      </c>
      <c r="BF1345" s="187">
        <f>IF(N1345="snížená",J1345,0)</f>
        <v>0</v>
      </c>
      <c r="BG1345" s="187">
        <f>IF(N1345="zákl. přenesená",J1345,0)</f>
        <v>0</v>
      </c>
      <c r="BH1345" s="187">
        <f>IF(N1345="sníž. přenesená",J1345,0)</f>
        <v>0</v>
      </c>
      <c r="BI1345" s="187">
        <f>IF(N1345="nulová",J1345,0)</f>
        <v>0</v>
      </c>
      <c r="BJ1345" s="19" t="s">
        <v>84</v>
      </c>
      <c r="BK1345" s="187">
        <f>ROUND(I1345*H1345,2)</f>
        <v>0</v>
      </c>
      <c r="BL1345" s="19" t="s">
        <v>155</v>
      </c>
      <c r="BM1345" s="186" t="s">
        <v>1724</v>
      </c>
    </row>
    <row r="1346" spans="1:65" s="2" customFormat="1" ht="11.25">
      <c r="A1346" s="36"/>
      <c r="B1346" s="37"/>
      <c r="C1346" s="38"/>
      <c r="D1346" s="188" t="s">
        <v>157</v>
      </c>
      <c r="E1346" s="38"/>
      <c r="F1346" s="189" t="s">
        <v>1723</v>
      </c>
      <c r="G1346" s="38"/>
      <c r="H1346" s="38"/>
      <c r="I1346" s="190"/>
      <c r="J1346" s="38"/>
      <c r="K1346" s="38"/>
      <c r="L1346" s="41"/>
      <c r="M1346" s="191"/>
      <c r="N1346" s="192"/>
      <c r="O1346" s="66"/>
      <c r="P1346" s="66"/>
      <c r="Q1346" s="66"/>
      <c r="R1346" s="66"/>
      <c r="S1346" s="66"/>
      <c r="T1346" s="67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T1346" s="19" t="s">
        <v>157</v>
      </c>
      <c r="AU1346" s="19" t="s">
        <v>86</v>
      </c>
    </row>
    <row r="1347" spans="1:65" s="2" customFormat="1" ht="16.5" customHeight="1">
      <c r="A1347" s="36"/>
      <c r="B1347" s="37"/>
      <c r="C1347" s="175" t="s">
        <v>1725</v>
      </c>
      <c r="D1347" s="175" t="s">
        <v>150</v>
      </c>
      <c r="E1347" s="176" t="s">
        <v>1726</v>
      </c>
      <c r="F1347" s="177" t="s">
        <v>1727</v>
      </c>
      <c r="G1347" s="178" t="s">
        <v>285</v>
      </c>
      <c r="H1347" s="179">
        <v>37</v>
      </c>
      <c r="I1347" s="180"/>
      <c r="J1347" s="181">
        <f>ROUND(I1347*H1347,2)</f>
        <v>0</v>
      </c>
      <c r="K1347" s="177" t="s">
        <v>31</v>
      </c>
      <c r="L1347" s="41"/>
      <c r="M1347" s="182" t="s">
        <v>31</v>
      </c>
      <c r="N1347" s="183" t="s">
        <v>47</v>
      </c>
      <c r="O1347" s="66"/>
      <c r="P1347" s="184">
        <f>O1347*H1347</f>
        <v>0</v>
      </c>
      <c r="Q1347" s="184">
        <v>0</v>
      </c>
      <c r="R1347" s="184">
        <f>Q1347*H1347</f>
        <v>0</v>
      </c>
      <c r="S1347" s="184">
        <v>0</v>
      </c>
      <c r="T1347" s="185">
        <f>S1347*H1347</f>
        <v>0</v>
      </c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R1347" s="186" t="s">
        <v>155</v>
      </c>
      <c r="AT1347" s="186" t="s">
        <v>150</v>
      </c>
      <c r="AU1347" s="186" t="s">
        <v>86</v>
      </c>
      <c r="AY1347" s="19" t="s">
        <v>148</v>
      </c>
      <c r="BE1347" s="187">
        <f>IF(N1347="základní",J1347,0)</f>
        <v>0</v>
      </c>
      <c r="BF1347" s="187">
        <f>IF(N1347="snížená",J1347,0)</f>
        <v>0</v>
      </c>
      <c r="BG1347" s="187">
        <f>IF(N1347="zákl. přenesená",J1347,0)</f>
        <v>0</v>
      </c>
      <c r="BH1347" s="187">
        <f>IF(N1347="sníž. přenesená",J1347,0)</f>
        <v>0</v>
      </c>
      <c r="BI1347" s="187">
        <f>IF(N1347="nulová",J1347,0)</f>
        <v>0</v>
      </c>
      <c r="BJ1347" s="19" t="s">
        <v>84</v>
      </c>
      <c r="BK1347" s="187">
        <f>ROUND(I1347*H1347,2)</f>
        <v>0</v>
      </c>
      <c r="BL1347" s="19" t="s">
        <v>155</v>
      </c>
      <c r="BM1347" s="186" t="s">
        <v>1728</v>
      </c>
    </row>
    <row r="1348" spans="1:65" s="2" customFormat="1" ht="11.25">
      <c r="A1348" s="36"/>
      <c r="B1348" s="37"/>
      <c r="C1348" s="38"/>
      <c r="D1348" s="188" t="s">
        <v>157</v>
      </c>
      <c r="E1348" s="38"/>
      <c r="F1348" s="189" t="s">
        <v>1727</v>
      </c>
      <c r="G1348" s="38"/>
      <c r="H1348" s="38"/>
      <c r="I1348" s="190"/>
      <c r="J1348" s="38"/>
      <c r="K1348" s="38"/>
      <c r="L1348" s="41"/>
      <c r="M1348" s="191"/>
      <c r="N1348" s="192"/>
      <c r="O1348" s="66"/>
      <c r="P1348" s="66"/>
      <c r="Q1348" s="66"/>
      <c r="R1348" s="66"/>
      <c r="S1348" s="66"/>
      <c r="T1348" s="67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T1348" s="19" t="s">
        <v>157</v>
      </c>
      <c r="AU1348" s="19" t="s">
        <v>86</v>
      </c>
    </row>
    <row r="1349" spans="1:65" s="2" customFormat="1" ht="16.5" customHeight="1">
      <c r="A1349" s="36"/>
      <c r="B1349" s="37"/>
      <c r="C1349" s="175" t="s">
        <v>1729</v>
      </c>
      <c r="D1349" s="175" t="s">
        <v>150</v>
      </c>
      <c r="E1349" s="176" t="s">
        <v>1730</v>
      </c>
      <c r="F1349" s="177" t="s">
        <v>1731</v>
      </c>
      <c r="G1349" s="178" t="s">
        <v>1481</v>
      </c>
      <c r="H1349" s="179">
        <v>1</v>
      </c>
      <c r="I1349" s="180"/>
      <c r="J1349" s="181">
        <f>ROUND(I1349*H1349,2)</f>
        <v>0</v>
      </c>
      <c r="K1349" s="177" t="s">
        <v>31</v>
      </c>
      <c r="L1349" s="41"/>
      <c r="M1349" s="182" t="s">
        <v>31</v>
      </c>
      <c r="N1349" s="183" t="s">
        <v>47</v>
      </c>
      <c r="O1349" s="66"/>
      <c r="P1349" s="184">
        <f>O1349*H1349</f>
        <v>0</v>
      </c>
      <c r="Q1349" s="184">
        <v>0</v>
      </c>
      <c r="R1349" s="184">
        <f>Q1349*H1349</f>
        <v>0</v>
      </c>
      <c r="S1349" s="184">
        <v>0</v>
      </c>
      <c r="T1349" s="185">
        <f>S1349*H1349</f>
        <v>0</v>
      </c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R1349" s="186" t="s">
        <v>155</v>
      </c>
      <c r="AT1349" s="186" t="s">
        <v>150</v>
      </c>
      <c r="AU1349" s="186" t="s">
        <v>86</v>
      </c>
      <c r="AY1349" s="19" t="s">
        <v>148</v>
      </c>
      <c r="BE1349" s="187">
        <f>IF(N1349="základní",J1349,0)</f>
        <v>0</v>
      </c>
      <c r="BF1349" s="187">
        <f>IF(N1349="snížená",J1349,0)</f>
        <v>0</v>
      </c>
      <c r="BG1349" s="187">
        <f>IF(N1349="zákl. přenesená",J1349,0)</f>
        <v>0</v>
      </c>
      <c r="BH1349" s="187">
        <f>IF(N1349="sníž. přenesená",J1349,0)</f>
        <v>0</v>
      </c>
      <c r="BI1349" s="187">
        <f>IF(N1349="nulová",J1349,0)</f>
        <v>0</v>
      </c>
      <c r="BJ1349" s="19" t="s">
        <v>84</v>
      </c>
      <c r="BK1349" s="187">
        <f>ROUND(I1349*H1349,2)</f>
        <v>0</v>
      </c>
      <c r="BL1349" s="19" t="s">
        <v>155</v>
      </c>
      <c r="BM1349" s="186" t="s">
        <v>1732</v>
      </c>
    </row>
    <row r="1350" spans="1:65" s="2" customFormat="1" ht="11.25">
      <c r="A1350" s="36"/>
      <c r="B1350" s="37"/>
      <c r="C1350" s="38"/>
      <c r="D1350" s="188" t="s">
        <v>157</v>
      </c>
      <c r="E1350" s="38"/>
      <c r="F1350" s="189" t="s">
        <v>1731</v>
      </c>
      <c r="G1350" s="38"/>
      <c r="H1350" s="38"/>
      <c r="I1350" s="190"/>
      <c r="J1350" s="38"/>
      <c r="K1350" s="38"/>
      <c r="L1350" s="41"/>
      <c r="M1350" s="191"/>
      <c r="N1350" s="192"/>
      <c r="O1350" s="66"/>
      <c r="P1350" s="66"/>
      <c r="Q1350" s="66"/>
      <c r="R1350" s="66"/>
      <c r="S1350" s="66"/>
      <c r="T1350" s="67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T1350" s="19" t="s">
        <v>157</v>
      </c>
      <c r="AU1350" s="19" t="s">
        <v>86</v>
      </c>
    </row>
    <row r="1351" spans="1:65" s="2" customFormat="1" ht="16.5" customHeight="1">
      <c r="A1351" s="36"/>
      <c r="B1351" s="37"/>
      <c r="C1351" s="175" t="s">
        <v>1733</v>
      </c>
      <c r="D1351" s="175" t="s">
        <v>150</v>
      </c>
      <c r="E1351" s="176" t="s">
        <v>1734</v>
      </c>
      <c r="F1351" s="177" t="s">
        <v>1735</v>
      </c>
      <c r="G1351" s="178" t="s">
        <v>285</v>
      </c>
      <c r="H1351" s="179">
        <v>77</v>
      </c>
      <c r="I1351" s="180"/>
      <c r="J1351" s="181">
        <f>ROUND(I1351*H1351,2)</f>
        <v>0</v>
      </c>
      <c r="K1351" s="177" t="s">
        <v>31</v>
      </c>
      <c r="L1351" s="41"/>
      <c r="M1351" s="182" t="s">
        <v>31</v>
      </c>
      <c r="N1351" s="183" t="s">
        <v>47</v>
      </c>
      <c r="O1351" s="66"/>
      <c r="P1351" s="184">
        <f>O1351*H1351</f>
        <v>0</v>
      </c>
      <c r="Q1351" s="184">
        <v>0</v>
      </c>
      <c r="R1351" s="184">
        <f>Q1351*H1351</f>
        <v>0</v>
      </c>
      <c r="S1351" s="184">
        <v>0</v>
      </c>
      <c r="T1351" s="185">
        <f>S1351*H1351</f>
        <v>0</v>
      </c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R1351" s="186" t="s">
        <v>155</v>
      </c>
      <c r="AT1351" s="186" t="s">
        <v>150</v>
      </c>
      <c r="AU1351" s="186" t="s">
        <v>86</v>
      </c>
      <c r="AY1351" s="19" t="s">
        <v>148</v>
      </c>
      <c r="BE1351" s="187">
        <f>IF(N1351="základní",J1351,0)</f>
        <v>0</v>
      </c>
      <c r="BF1351" s="187">
        <f>IF(N1351="snížená",J1351,0)</f>
        <v>0</v>
      </c>
      <c r="BG1351" s="187">
        <f>IF(N1351="zákl. přenesená",J1351,0)</f>
        <v>0</v>
      </c>
      <c r="BH1351" s="187">
        <f>IF(N1351="sníž. přenesená",J1351,0)</f>
        <v>0</v>
      </c>
      <c r="BI1351" s="187">
        <f>IF(N1351="nulová",J1351,0)</f>
        <v>0</v>
      </c>
      <c r="BJ1351" s="19" t="s">
        <v>84</v>
      </c>
      <c r="BK1351" s="187">
        <f>ROUND(I1351*H1351,2)</f>
        <v>0</v>
      </c>
      <c r="BL1351" s="19" t="s">
        <v>155</v>
      </c>
      <c r="BM1351" s="186" t="s">
        <v>1736</v>
      </c>
    </row>
    <row r="1352" spans="1:65" s="2" customFormat="1" ht="11.25">
      <c r="A1352" s="36"/>
      <c r="B1352" s="37"/>
      <c r="C1352" s="38"/>
      <c r="D1352" s="188" t="s">
        <v>157</v>
      </c>
      <c r="E1352" s="38"/>
      <c r="F1352" s="189" t="s">
        <v>1735</v>
      </c>
      <c r="G1352" s="38"/>
      <c r="H1352" s="38"/>
      <c r="I1352" s="190"/>
      <c r="J1352" s="38"/>
      <c r="K1352" s="38"/>
      <c r="L1352" s="41"/>
      <c r="M1352" s="191"/>
      <c r="N1352" s="192"/>
      <c r="O1352" s="66"/>
      <c r="P1352" s="66"/>
      <c r="Q1352" s="66"/>
      <c r="R1352" s="66"/>
      <c r="S1352" s="66"/>
      <c r="T1352" s="67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T1352" s="19" t="s">
        <v>157</v>
      </c>
      <c r="AU1352" s="19" t="s">
        <v>86</v>
      </c>
    </row>
    <row r="1353" spans="1:65" s="2" customFormat="1" ht="16.5" customHeight="1">
      <c r="A1353" s="36"/>
      <c r="B1353" s="37"/>
      <c r="C1353" s="175" t="s">
        <v>1737</v>
      </c>
      <c r="D1353" s="175" t="s">
        <v>150</v>
      </c>
      <c r="E1353" s="176" t="s">
        <v>1738</v>
      </c>
      <c r="F1353" s="177" t="s">
        <v>1739</v>
      </c>
      <c r="G1353" s="178" t="s">
        <v>285</v>
      </c>
      <c r="H1353" s="179">
        <v>40</v>
      </c>
      <c r="I1353" s="180"/>
      <c r="J1353" s="181">
        <f>ROUND(I1353*H1353,2)</f>
        <v>0</v>
      </c>
      <c r="K1353" s="177" t="s">
        <v>31</v>
      </c>
      <c r="L1353" s="41"/>
      <c r="M1353" s="182" t="s">
        <v>31</v>
      </c>
      <c r="N1353" s="183" t="s">
        <v>47</v>
      </c>
      <c r="O1353" s="66"/>
      <c r="P1353" s="184">
        <f>O1353*H1353</f>
        <v>0</v>
      </c>
      <c r="Q1353" s="184">
        <v>0</v>
      </c>
      <c r="R1353" s="184">
        <f>Q1353*H1353</f>
        <v>0</v>
      </c>
      <c r="S1353" s="184">
        <v>0</v>
      </c>
      <c r="T1353" s="185">
        <f>S1353*H1353</f>
        <v>0</v>
      </c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R1353" s="186" t="s">
        <v>155</v>
      </c>
      <c r="AT1353" s="186" t="s">
        <v>150</v>
      </c>
      <c r="AU1353" s="186" t="s">
        <v>86</v>
      </c>
      <c r="AY1353" s="19" t="s">
        <v>148</v>
      </c>
      <c r="BE1353" s="187">
        <f>IF(N1353="základní",J1353,0)</f>
        <v>0</v>
      </c>
      <c r="BF1353" s="187">
        <f>IF(N1353="snížená",J1353,0)</f>
        <v>0</v>
      </c>
      <c r="BG1353" s="187">
        <f>IF(N1353="zákl. přenesená",J1353,0)</f>
        <v>0</v>
      </c>
      <c r="BH1353" s="187">
        <f>IF(N1353="sníž. přenesená",J1353,0)</f>
        <v>0</v>
      </c>
      <c r="BI1353" s="187">
        <f>IF(N1353="nulová",J1353,0)</f>
        <v>0</v>
      </c>
      <c r="BJ1353" s="19" t="s">
        <v>84</v>
      </c>
      <c r="BK1353" s="187">
        <f>ROUND(I1353*H1353,2)</f>
        <v>0</v>
      </c>
      <c r="BL1353" s="19" t="s">
        <v>155</v>
      </c>
      <c r="BM1353" s="186" t="s">
        <v>1740</v>
      </c>
    </row>
    <row r="1354" spans="1:65" s="2" customFormat="1" ht="11.25">
      <c r="A1354" s="36"/>
      <c r="B1354" s="37"/>
      <c r="C1354" s="38"/>
      <c r="D1354" s="188" t="s">
        <v>157</v>
      </c>
      <c r="E1354" s="38"/>
      <c r="F1354" s="189" t="s">
        <v>1739</v>
      </c>
      <c r="G1354" s="38"/>
      <c r="H1354" s="38"/>
      <c r="I1354" s="190"/>
      <c r="J1354" s="38"/>
      <c r="K1354" s="38"/>
      <c r="L1354" s="41"/>
      <c r="M1354" s="191"/>
      <c r="N1354" s="192"/>
      <c r="O1354" s="66"/>
      <c r="P1354" s="66"/>
      <c r="Q1354" s="66"/>
      <c r="R1354" s="66"/>
      <c r="S1354" s="66"/>
      <c r="T1354" s="67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T1354" s="19" t="s">
        <v>157</v>
      </c>
      <c r="AU1354" s="19" t="s">
        <v>86</v>
      </c>
    </row>
    <row r="1355" spans="1:65" s="2" customFormat="1" ht="16.5" customHeight="1">
      <c r="A1355" s="36"/>
      <c r="B1355" s="37"/>
      <c r="C1355" s="175" t="s">
        <v>1741</v>
      </c>
      <c r="D1355" s="175" t="s">
        <v>150</v>
      </c>
      <c r="E1355" s="176" t="s">
        <v>1742</v>
      </c>
      <c r="F1355" s="177" t="s">
        <v>1743</v>
      </c>
      <c r="G1355" s="178" t="s">
        <v>285</v>
      </c>
      <c r="H1355" s="179">
        <v>16</v>
      </c>
      <c r="I1355" s="180"/>
      <c r="J1355" s="181">
        <f>ROUND(I1355*H1355,2)</f>
        <v>0</v>
      </c>
      <c r="K1355" s="177" t="s">
        <v>31</v>
      </c>
      <c r="L1355" s="41"/>
      <c r="M1355" s="182" t="s">
        <v>31</v>
      </c>
      <c r="N1355" s="183" t="s">
        <v>47</v>
      </c>
      <c r="O1355" s="66"/>
      <c r="P1355" s="184">
        <f>O1355*H1355</f>
        <v>0</v>
      </c>
      <c r="Q1355" s="184">
        <v>0</v>
      </c>
      <c r="R1355" s="184">
        <f>Q1355*H1355</f>
        <v>0</v>
      </c>
      <c r="S1355" s="184">
        <v>0</v>
      </c>
      <c r="T1355" s="185">
        <f>S1355*H1355</f>
        <v>0</v>
      </c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R1355" s="186" t="s">
        <v>155</v>
      </c>
      <c r="AT1355" s="186" t="s">
        <v>150</v>
      </c>
      <c r="AU1355" s="186" t="s">
        <v>86</v>
      </c>
      <c r="AY1355" s="19" t="s">
        <v>148</v>
      </c>
      <c r="BE1355" s="187">
        <f>IF(N1355="základní",J1355,0)</f>
        <v>0</v>
      </c>
      <c r="BF1355" s="187">
        <f>IF(N1355="snížená",J1355,0)</f>
        <v>0</v>
      </c>
      <c r="BG1355" s="187">
        <f>IF(N1355="zákl. přenesená",J1355,0)</f>
        <v>0</v>
      </c>
      <c r="BH1355" s="187">
        <f>IF(N1355="sníž. přenesená",J1355,0)</f>
        <v>0</v>
      </c>
      <c r="BI1355" s="187">
        <f>IF(N1355="nulová",J1355,0)</f>
        <v>0</v>
      </c>
      <c r="BJ1355" s="19" t="s">
        <v>84</v>
      </c>
      <c r="BK1355" s="187">
        <f>ROUND(I1355*H1355,2)</f>
        <v>0</v>
      </c>
      <c r="BL1355" s="19" t="s">
        <v>155</v>
      </c>
      <c r="BM1355" s="186" t="s">
        <v>1744</v>
      </c>
    </row>
    <row r="1356" spans="1:65" s="2" customFormat="1" ht="11.25">
      <c r="A1356" s="36"/>
      <c r="B1356" s="37"/>
      <c r="C1356" s="38"/>
      <c r="D1356" s="188" t="s">
        <v>157</v>
      </c>
      <c r="E1356" s="38"/>
      <c r="F1356" s="189" t="s">
        <v>1743</v>
      </c>
      <c r="G1356" s="38"/>
      <c r="H1356" s="38"/>
      <c r="I1356" s="190"/>
      <c r="J1356" s="38"/>
      <c r="K1356" s="38"/>
      <c r="L1356" s="41"/>
      <c r="M1356" s="191"/>
      <c r="N1356" s="192"/>
      <c r="O1356" s="66"/>
      <c r="P1356" s="66"/>
      <c r="Q1356" s="66"/>
      <c r="R1356" s="66"/>
      <c r="S1356" s="66"/>
      <c r="T1356" s="67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T1356" s="19" t="s">
        <v>157</v>
      </c>
      <c r="AU1356" s="19" t="s">
        <v>86</v>
      </c>
    </row>
    <row r="1357" spans="1:65" s="2" customFormat="1" ht="16.5" customHeight="1">
      <c r="A1357" s="36"/>
      <c r="B1357" s="37"/>
      <c r="C1357" s="175" t="s">
        <v>1745</v>
      </c>
      <c r="D1357" s="175" t="s">
        <v>150</v>
      </c>
      <c r="E1357" s="176" t="s">
        <v>1746</v>
      </c>
      <c r="F1357" s="177" t="s">
        <v>1747</v>
      </c>
      <c r="G1357" s="178" t="s">
        <v>1481</v>
      </c>
      <c r="H1357" s="179">
        <v>4</v>
      </c>
      <c r="I1357" s="180"/>
      <c r="J1357" s="181">
        <f>ROUND(I1357*H1357,2)</f>
        <v>0</v>
      </c>
      <c r="K1357" s="177" t="s">
        <v>31</v>
      </c>
      <c r="L1357" s="41"/>
      <c r="M1357" s="182" t="s">
        <v>31</v>
      </c>
      <c r="N1357" s="183" t="s">
        <v>47</v>
      </c>
      <c r="O1357" s="66"/>
      <c r="P1357" s="184">
        <f>O1357*H1357</f>
        <v>0</v>
      </c>
      <c r="Q1357" s="184">
        <v>0</v>
      </c>
      <c r="R1357" s="184">
        <f>Q1357*H1357</f>
        <v>0</v>
      </c>
      <c r="S1357" s="184">
        <v>0</v>
      </c>
      <c r="T1357" s="185">
        <f>S1357*H1357</f>
        <v>0</v>
      </c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R1357" s="186" t="s">
        <v>155</v>
      </c>
      <c r="AT1357" s="186" t="s">
        <v>150</v>
      </c>
      <c r="AU1357" s="186" t="s">
        <v>86</v>
      </c>
      <c r="AY1357" s="19" t="s">
        <v>148</v>
      </c>
      <c r="BE1357" s="187">
        <f>IF(N1357="základní",J1357,0)</f>
        <v>0</v>
      </c>
      <c r="BF1357" s="187">
        <f>IF(N1357="snížená",J1357,0)</f>
        <v>0</v>
      </c>
      <c r="BG1357" s="187">
        <f>IF(N1357="zákl. přenesená",J1357,0)</f>
        <v>0</v>
      </c>
      <c r="BH1357" s="187">
        <f>IF(N1357="sníž. přenesená",J1357,0)</f>
        <v>0</v>
      </c>
      <c r="BI1357" s="187">
        <f>IF(N1357="nulová",J1357,0)</f>
        <v>0</v>
      </c>
      <c r="BJ1357" s="19" t="s">
        <v>84</v>
      </c>
      <c r="BK1357" s="187">
        <f>ROUND(I1357*H1357,2)</f>
        <v>0</v>
      </c>
      <c r="BL1357" s="19" t="s">
        <v>155</v>
      </c>
      <c r="BM1357" s="186" t="s">
        <v>1748</v>
      </c>
    </row>
    <row r="1358" spans="1:65" s="2" customFormat="1" ht="11.25">
      <c r="A1358" s="36"/>
      <c r="B1358" s="37"/>
      <c r="C1358" s="38"/>
      <c r="D1358" s="188" t="s">
        <v>157</v>
      </c>
      <c r="E1358" s="38"/>
      <c r="F1358" s="189" t="s">
        <v>1747</v>
      </c>
      <c r="G1358" s="38"/>
      <c r="H1358" s="38"/>
      <c r="I1358" s="190"/>
      <c r="J1358" s="38"/>
      <c r="K1358" s="38"/>
      <c r="L1358" s="41"/>
      <c r="M1358" s="191"/>
      <c r="N1358" s="192"/>
      <c r="O1358" s="66"/>
      <c r="P1358" s="66"/>
      <c r="Q1358" s="66"/>
      <c r="R1358" s="66"/>
      <c r="S1358" s="66"/>
      <c r="T1358" s="67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T1358" s="19" t="s">
        <v>157</v>
      </c>
      <c r="AU1358" s="19" t="s">
        <v>86</v>
      </c>
    </row>
    <row r="1359" spans="1:65" s="2" customFormat="1" ht="16.5" customHeight="1">
      <c r="A1359" s="36"/>
      <c r="B1359" s="37"/>
      <c r="C1359" s="175" t="s">
        <v>1749</v>
      </c>
      <c r="D1359" s="175" t="s">
        <v>150</v>
      </c>
      <c r="E1359" s="176" t="s">
        <v>1750</v>
      </c>
      <c r="F1359" s="177" t="s">
        <v>1751</v>
      </c>
      <c r="G1359" s="178" t="s">
        <v>1481</v>
      </c>
      <c r="H1359" s="179">
        <v>38</v>
      </c>
      <c r="I1359" s="180"/>
      <c r="J1359" s="181">
        <f>ROUND(I1359*H1359,2)</f>
        <v>0</v>
      </c>
      <c r="K1359" s="177" t="s">
        <v>31</v>
      </c>
      <c r="L1359" s="41"/>
      <c r="M1359" s="182" t="s">
        <v>31</v>
      </c>
      <c r="N1359" s="183" t="s">
        <v>47</v>
      </c>
      <c r="O1359" s="66"/>
      <c r="P1359" s="184">
        <f>O1359*H1359</f>
        <v>0</v>
      </c>
      <c r="Q1359" s="184">
        <v>0</v>
      </c>
      <c r="R1359" s="184">
        <f>Q1359*H1359</f>
        <v>0</v>
      </c>
      <c r="S1359" s="184">
        <v>0</v>
      </c>
      <c r="T1359" s="185">
        <f>S1359*H1359</f>
        <v>0</v>
      </c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R1359" s="186" t="s">
        <v>155</v>
      </c>
      <c r="AT1359" s="186" t="s">
        <v>150</v>
      </c>
      <c r="AU1359" s="186" t="s">
        <v>86</v>
      </c>
      <c r="AY1359" s="19" t="s">
        <v>148</v>
      </c>
      <c r="BE1359" s="187">
        <f>IF(N1359="základní",J1359,0)</f>
        <v>0</v>
      </c>
      <c r="BF1359" s="187">
        <f>IF(N1359="snížená",J1359,0)</f>
        <v>0</v>
      </c>
      <c r="BG1359" s="187">
        <f>IF(N1359="zákl. přenesená",J1359,0)</f>
        <v>0</v>
      </c>
      <c r="BH1359" s="187">
        <f>IF(N1359="sníž. přenesená",J1359,0)</f>
        <v>0</v>
      </c>
      <c r="BI1359" s="187">
        <f>IF(N1359="nulová",J1359,0)</f>
        <v>0</v>
      </c>
      <c r="BJ1359" s="19" t="s">
        <v>84</v>
      </c>
      <c r="BK1359" s="187">
        <f>ROUND(I1359*H1359,2)</f>
        <v>0</v>
      </c>
      <c r="BL1359" s="19" t="s">
        <v>155</v>
      </c>
      <c r="BM1359" s="186" t="s">
        <v>1752</v>
      </c>
    </row>
    <row r="1360" spans="1:65" s="2" customFormat="1" ht="11.25">
      <c r="A1360" s="36"/>
      <c r="B1360" s="37"/>
      <c r="C1360" s="38"/>
      <c r="D1360" s="188" t="s">
        <v>157</v>
      </c>
      <c r="E1360" s="38"/>
      <c r="F1360" s="189" t="s">
        <v>1751</v>
      </c>
      <c r="G1360" s="38"/>
      <c r="H1360" s="38"/>
      <c r="I1360" s="190"/>
      <c r="J1360" s="38"/>
      <c r="K1360" s="38"/>
      <c r="L1360" s="41"/>
      <c r="M1360" s="191"/>
      <c r="N1360" s="192"/>
      <c r="O1360" s="66"/>
      <c r="P1360" s="66"/>
      <c r="Q1360" s="66"/>
      <c r="R1360" s="66"/>
      <c r="S1360" s="66"/>
      <c r="T1360" s="67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T1360" s="19" t="s">
        <v>157</v>
      </c>
      <c r="AU1360" s="19" t="s">
        <v>86</v>
      </c>
    </row>
    <row r="1361" spans="1:65" s="2" customFormat="1" ht="16.5" customHeight="1">
      <c r="A1361" s="36"/>
      <c r="B1361" s="37"/>
      <c r="C1361" s="175" t="s">
        <v>1753</v>
      </c>
      <c r="D1361" s="175" t="s">
        <v>150</v>
      </c>
      <c r="E1361" s="176" t="s">
        <v>1754</v>
      </c>
      <c r="F1361" s="177" t="s">
        <v>1755</v>
      </c>
      <c r="G1361" s="178" t="s">
        <v>1481</v>
      </c>
      <c r="H1361" s="179">
        <v>60</v>
      </c>
      <c r="I1361" s="180"/>
      <c r="J1361" s="181">
        <f>ROUND(I1361*H1361,2)</f>
        <v>0</v>
      </c>
      <c r="K1361" s="177" t="s">
        <v>31</v>
      </c>
      <c r="L1361" s="41"/>
      <c r="M1361" s="182" t="s">
        <v>31</v>
      </c>
      <c r="N1361" s="183" t="s">
        <v>47</v>
      </c>
      <c r="O1361" s="66"/>
      <c r="P1361" s="184">
        <f>O1361*H1361</f>
        <v>0</v>
      </c>
      <c r="Q1361" s="184">
        <v>0</v>
      </c>
      <c r="R1361" s="184">
        <f>Q1361*H1361</f>
        <v>0</v>
      </c>
      <c r="S1361" s="184">
        <v>0</v>
      </c>
      <c r="T1361" s="185">
        <f>S1361*H1361</f>
        <v>0</v>
      </c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R1361" s="186" t="s">
        <v>155</v>
      </c>
      <c r="AT1361" s="186" t="s">
        <v>150</v>
      </c>
      <c r="AU1361" s="186" t="s">
        <v>86</v>
      </c>
      <c r="AY1361" s="19" t="s">
        <v>148</v>
      </c>
      <c r="BE1361" s="187">
        <f>IF(N1361="základní",J1361,0)</f>
        <v>0</v>
      </c>
      <c r="BF1361" s="187">
        <f>IF(N1361="snížená",J1361,0)</f>
        <v>0</v>
      </c>
      <c r="BG1361" s="187">
        <f>IF(N1361="zákl. přenesená",J1361,0)</f>
        <v>0</v>
      </c>
      <c r="BH1361" s="187">
        <f>IF(N1361="sníž. přenesená",J1361,0)</f>
        <v>0</v>
      </c>
      <c r="BI1361" s="187">
        <f>IF(N1361="nulová",J1361,0)</f>
        <v>0</v>
      </c>
      <c r="BJ1361" s="19" t="s">
        <v>84</v>
      </c>
      <c r="BK1361" s="187">
        <f>ROUND(I1361*H1361,2)</f>
        <v>0</v>
      </c>
      <c r="BL1361" s="19" t="s">
        <v>155</v>
      </c>
      <c r="BM1361" s="186" t="s">
        <v>1756</v>
      </c>
    </row>
    <row r="1362" spans="1:65" s="2" customFormat="1" ht="11.25">
      <c r="A1362" s="36"/>
      <c r="B1362" s="37"/>
      <c r="C1362" s="38"/>
      <c r="D1362" s="188" t="s">
        <v>157</v>
      </c>
      <c r="E1362" s="38"/>
      <c r="F1362" s="189" t="s">
        <v>1755</v>
      </c>
      <c r="G1362" s="38"/>
      <c r="H1362" s="38"/>
      <c r="I1362" s="190"/>
      <c r="J1362" s="38"/>
      <c r="K1362" s="38"/>
      <c r="L1362" s="41"/>
      <c r="M1362" s="191"/>
      <c r="N1362" s="192"/>
      <c r="O1362" s="66"/>
      <c r="P1362" s="66"/>
      <c r="Q1362" s="66"/>
      <c r="R1362" s="66"/>
      <c r="S1362" s="66"/>
      <c r="T1362" s="67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T1362" s="19" t="s">
        <v>157</v>
      </c>
      <c r="AU1362" s="19" t="s">
        <v>86</v>
      </c>
    </row>
    <row r="1363" spans="1:65" s="2" customFormat="1" ht="16.5" customHeight="1">
      <c r="A1363" s="36"/>
      <c r="B1363" s="37"/>
      <c r="C1363" s="175" t="s">
        <v>1757</v>
      </c>
      <c r="D1363" s="175" t="s">
        <v>150</v>
      </c>
      <c r="E1363" s="176" t="s">
        <v>1758</v>
      </c>
      <c r="F1363" s="177" t="s">
        <v>1759</v>
      </c>
      <c r="G1363" s="178" t="s">
        <v>1481</v>
      </c>
      <c r="H1363" s="179">
        <v>1</v>
      </c>
      <c r="I1363" s="180"/>
      <c r="J1363" s="181">
        <f>ROUND(I1363*H1363,2)</f>
        <v>0</v>
      </c>
      <c r="K1363" s="177" t="s">
        <v>31</v>
      </c>
      <c r="L1363" s="41"/>
      <c r="M1363" s="182" t="s">
        <v>31</v>
      </c>
      <c r="N1363" s="183" t="s">
        <v>47</v>
      </c>
      <c r="O1363" s="66"/>
      <c r="P1363" s="184">
        <f>O1363*H1363</f>
        <v>0</v>
      </c>
      <c r="Q1363" s="184">
        <v>0</v>
      </c>
      <c r="R1363" s="184">
        <f>Q1363*H1363</f>
        <v>0</v>
      </c>
      <c r="S1363" s="184">
        <v>0</v>
      </c>
      <c r="T1363" s="185">
        <f>S1363*H1363</f>
        <v>0</v>
      </c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R1363" s="186" t="s">
        <v>155</v>
      </c>
      <c r="AT1363" s="186" t="s">
        <v>150</v>
      </c>
      <c r="AU1363" s="186" t="s">
        <v>86</v>
      </c>
      <c r="AY1363" s="19" t="s">
        <v>148</v>
      </c>
      <c r="BE1363" s="187">
        <f>IF(N1363="základní",J1363,0)</f>
        <v>0</v>
      </c>
      <c r="BF1363" s="187">
        <f>IF(N1363="snížená",J1363,0)</f>
        <v>0</v>
      </c>
      <c r="BG1363" s="187">
        <f>IF(N1363="zákl. přenesená",J1363,0)</f>
        <v>0</v>
      </c>
      <c r="BH1363" s="187">
        <f>IF(N1363="sníž. přenesená",J1363,0)</f>
        <v>0</v>
      </c>
      <c r="BI1363" s="187">
        <f>IF(N1363="nulová",J1363,0)</f>
        <v>0</v>
      </c>
      <c r="BJ1363" s="19" t="s">
        <v>84</v>
      </c>
      <c r="BK1363" s="187">
        <f>ROUND(I1363*H1363,2)</f>
        <v>0</v>
      </c>
      <c r="BL1363" s="19" t="s">
        <v>155</v>
      </c>
      <c r="BM1363" s="186" t="s">
        <v>1760</v>
      </c>
    </row>
    <row r="1364" spans="1:65" s="2" customFormat="1" ht="11.25">
      <c r="A1364" s="36"/>
      <c r="B1364" s="37"/>
      <c r="C1364" s="38"/>
      <c r="D1364" s="188" t="s">
        <v>157</v>
      </c>
      <c r="E1364" s="38"/>
      <c r="F1364" s="189" t="s">
        <v>1759</v>
      </c>
      <c r="G1364" s="38"/>
      <c r="H1364" s="38"/>
      <c r="I1364" s="190"/>
      <c r="J1364" s="38"/>
      <c r="K1364" s="38"/>
      <c r="L1364" s="41"/>
      <c r="M1364" s="191"/>
      <c r="N1364" s="192"/>
      <c r="O1364" s="66"/>
      <c r="P1364" s="66"/>
      <c r="Q1364" s="66"/>
      <c r="R1364" s="66"/>
      <c r="S1364" s="66"/>
      <c r="T1364" s="67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T1364" s="19" t="s">
        <v>157</v>
      </c>
      <c r="AU1364" s="19" t="s">
        <v>86</v>
      </c>
    </row>
    <row r="1365" spans="1:65" s="2" customFormat="1" ht="16.5" customHeight="1">
      <c r="A1365" s="36"/>
      <c r="B1365" s="37"/>
      <c r="C1365" s="175" t="s">
        <v>1761</v>
      </c>
      <c r="D1365" s="175" t="s">
        <v>150</v>
      </c>
      <c r="E1365" s="176" t="s">
        <v>1762</v>
      </c>
      <c r="F1365" s="177" t="s">
        <v>1763</v>
      </c>
      <c r="G1365" s="178" t="s">
        <v>1481</v>
      </c>
      <c r="H1365" s="179">
        <v>1</v>
      </c>
      <c r="I1365" s="180"/>
      <c r="J1365" s="181">
        <f>ROUND(I1365*H1365,2)</f>
        <v>0</v>
      </c>
      <c r="K1365" s="177" t="s">
        <v>31</v>
      </c>
      <c r="L1365" s="41"/>
      <c r="M1365" s="182" t="s">
        <v>31</v>
      </c>
      <c r="N1365" s="183" t="s">
        <v>47</v>
      </c>
      <c r="O1365" s="66"/>
      <c r="P1365" s="184">
        <f>O1365*H1365</f>
        <v>0</v>
      </c>
      <c r="Q1365" s="184">
        <v>0</v>
      </c>
      <c r="R1365" s="184">
        <f>Q1365*H1365</f>
        <v>0</v>
      </c>
      <c r="S1365" s="184">
        <v>0</v>
      </c>
      <c r="T1365" s="185">
        <f>S1365*H1365</f>
        <v>0</v>
      </c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R1365" s="186" t="s">
        <v>155</v>
      </c>
      <c r="AT1365" s="186" t="s">
        <v>150</v>
      </c>
      <c r="AU1365" s="186" t="s">
        <v>86</v>
      </c>
      <c r="AY1365" s="19" t="s">
        <v>148</v>
      </c>
      <c r="BE1365" s="187">
        <f>IF(N1365="základní",J1365,0)</f>
        <v>0</v>
      </c>
      <c r="BF1365" s="187">
        <f>IF(N1365="snížená",J1365,0)</f>
        <v>0</v>
      </c>
      <c r="BG1365" s="187">
        <f>IF(N1365="zákl. přenesená",J1365,0)</f>
        <v>0</v>
      </c>
      <c r="BH1365" s="187">
        <f>IF(N1365="sníž. přenesená",J1365,0)</f>
        <v>0</v>
      </c>
      <c r="BI1365" s="187">
        <f>IF(N1365="nulová",J1365,0)</f>
        <v>0</v>
      </c>
      <c r="BJ1365" s="19" t="s">
        <v>84</v>
      </c>
      <c r="BK1365" s="187">
        <f>ROUND(I1365*H1365,2)</f>
        <v>0</v>
      </c>
      <c r="BL1365" s="19" t="s">
        <v>155</v>
      </c>
      <c r="BM1365" s="186" t="s">
        <v>1764</v>
      </c>
    </row>
    <row r="1366" spans="1:65" s="2" customFormat="1" ht="11.25">
      <c r="A1366" s="36"/>
      <c r="B1366" s="37"/>
      <c r="C1366" s="38"/>
      <c r="D1366" s="188" t="s">
        <v>157</v>
      </c>
      <c r="E1366" s="38"/>
      <c r="F1366" s="189" t="s">
        <v>1763</v>
      </c>
      <c r="G1366" s="38"/>
      <c r="H1366" s="38"/>
      <c r="I1366" s="190"/>
      <c r="J1366" s="38"/>
      <c r="K1366" s="38"/>
      <c r="L1366" s="41"/>
      <c r="M1366" s="191"/>
      <c r="N1366" s="192"/>
      <c r="O1366" s="66"/>
      <c r="P1366" s="66"/>
      <c r="Q1366" s="66"/>
      <c r="R1366" s="66"/>
      <c r="S1366" s="66"/>
      <c r="T1366" s="67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T1366" s="19" t="s">
        <v>157</v>
      </c>
      <c r="AU1366" s="19" t="s">
        <v>86</v>
      </c>
    </row>
    <row r="1367" spans="1:65" s="2" customFormat="1" ht="16.5" customHeight="1">
      <c r="A1367" s="36"/>
      <c r="B1367" s="37"/>
      <c r="C1367" s="175" t="s">
        <v>1765</v>
      </c>
      <c r="D1367" s="175" t="s">
        <v>150</v>
      </c>
      <c r="E1367" s="176" t="s">
        <v>1766</v>
      </c>
      <c r="F1367" s="177" t="s">
        <v>1767</v>
      </c>
      <c r="G1367" s="178" t="s">
        <v>1554</v>
      </c>
      <c r="H1367" s="238"/>
      <c r="I1367" s="180"/>
      <c r="J1367" s="181">
        <f>ROUND(I1367*H1367,2)</f>
        <v>0</v>
      </c>
      <c r="K1367" s="177" t="s">
        <v>31</v>
      </c>
      <c r="L1367" s="41"/>
      <c r="M1367" s="182" t="s">
        <v>31</v>
      </c>
      <c r="N1367" s="183" t="s">
        <v>47</v>
      </c>
      <c r="O1367" s="66"/>
      <c r="P1367" s="184">
        <f>O1367*H1367</f>
        <v>0</v>
      </c>
      <c r="Q1367" s="184">
        <v>0</v>
      </c>
      <c r="R1367" s="184">
        <f>Q1367*H1367</f>
        <v>0</v>
      </c>
      <c r="S1367" s="184">
        <v>0</v>
      </c>
      <c r="T1367" s="185">
        <f>S1367*H1367</f>
        <v>0</v>
      </c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R1367" s="186" t="s">
        <v>155</v>
      </c>
      <c r="AT1367" s="186" t="s">
        <v>150</v>
      </c>
      <c r="AU1367" s="186" t="s">
        <v>86</v>
      </c>
      <c r="AY1367" s="19" t="s">
        <v>148</v>
      </c>
      <c r="BE1367" s="187">
        <f>IF(N1367="základní",J1367,0)</f>
        <v>0</v>
      </c>
      <c r="BF1367" s="187">
        <f>IF(N1367="snížená",J1367,0)</f>
        <v>0</v>
      </c>
      <c r="BG1367" s="187">
        <f>IF(N1367="zákl. přenesená",J1367,0)</f>
        <v>0</v>
      </c>
      <c r="BH1367" s="187">
        <f>IF(N1367="sníž. přenesená",J1367,0)</f>
        <v>0</v>
      </c>
      <c r="BI1367" s="187">
        <f>IF(N1367="nulová",J1367,0)</f>
        <v>0</v>
      </c>
      <c r="BJ1367" s="19" t="s">
        <v>84</v>
      </c>
      <c r="BK1367" s="187">
        <f>ROUND(I1367*H1367,2)</f>
        <v>0</v>
      </c>
      <c r="BL1367" s="19" t="s">
        <v>155</v>
      </c>
      <c r="BM1367" s="186" t="s">
        <v>1768</v>
      </c>
    </row>
    <row r="1368" spans="1:65" s="2" customFormat="1" ht="11.25">
      <c r="A1368" s="36"/>
      <c r="B1368" s="37"/>
      <c r="C1368" s="38"/>
      <c r="D1368" s="188" t="s">
        <v>157</v>
      </c>
      <c r="E1368" s="38"/>
      <c r="F1368" s="189" t="s">
        <v>1767</v>
      </c>
      <c r="G1368" s="38"/>
      <c r="H1368" s="38"/>
      <c r="I1368" s="190"/>
      <c r="J1368" s="38"/>
      <c r="K1368" s="38"/>
      <c r="L1368" s="41"/>
      <c r="M1368" s="191"/>
      <c r="N1368" s="192"/>
      <c r="O1368" s="66"/>
      <c r="P1368" s="66"/>
      <c r="Q1368" s="66"/>
      <c r="R1368" s="66"/>
      <c r="S1368" s="66"/>
      <c r="T1368" s="67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T1368" s="19" t="s">
        <v>157</v>
      </c>
      <c r="AU1368" s="19" t="s">
        <v>86</v>
      </c>
    </row>
    <row r="1369" spans="1:65" s="2" customFormat="1" ht="16.5" customHeight="1">
      <c r="A1369" s="36"/>
      <c r="B1369" s="37"/>
      <c r="C1369" s="175" t="s">
        <v>1769</v>
      </c>
      <c r="D1369" s="175" t="s">
        <v>150</v>
      </c>
      <c r="E1369" s="176" t="s">
        <v>1770</v>
      </c>
      <c r="F1369" s="177" t="s">
        <v>1771</v>
      </c>
      <c r="G1369" s="178" t="s">
        <v>1481</v>
      </c>
      <c r="H1369" s="179">
        <v>1</v>
      </c>
      <c r="I1369" s="180"/>
      <c r="J1369" s="181">
        <f>ROUND(I1369*H1369,2)</f>
        <v>0</v>
      </c>
      <c r="K1369" s="177" t="s">
        <v>31</v>
      </c>
      <c r="L1369" s="41"/>
      <c r="M1369" s="182" t="s">
        <v>31</v>
      </c>
      <c r="N1369" s="183" t="s">
        <v>47</v>
      </c>
      <c r="O1369" s="66"/>
      <c r="P1369" s="184">
        <f>O1369*H1369</f>
        <v>0</v>
      </c>
      <c r="Q1369" s="184">
        <v>0</v>
      </c>
      <c r="R1369" s="184">
        <f>Q1369*H1369</f>
        <v>0</v>
      </c>
      <c r="S1369" s="184">
        <v>0</v>
      </c>
      <c r="T1369" s="185">
        <f>S1369*H1369</f>
        <v>0</v>
      </c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R1369" s="186" t="s">
        <v>155</v>
      </c>
      <c r="AT1369" s="186" t="s">
        <v>150</v>
      </c>
      <c r="AU1369" s="186" t="s">
        <v>86</v>
      </c>
      <c r="AY1369" s="19" t="s">
        <v>148</v>
      </c>
      <c r="BE1369" s="187">
        <f>IF(N1369="základní",J1369,0)</f>
        <v>0</v>
      </c>
      <c r="BF1369" s="187">
        <f>IF(N1369="snížená",J1369,0)</f>
        <v>0</v>
      </c>
      <c r="BG1369" s="187">
        <f>IF(N1369="zákl. přenesená",J1369,0)</f>
        <v>0</v>
      </c>
      <c r="BH1369" s="187">
        <f>IF(N1369="sníž. přenesená",J1369,0)</f>
        <v>0</v>
      </c>
      <c r="BI1369" s="187">
        <f>IF(N1369="nulová",J1369,0)</f>
        <v>0</v>
      </c>
      <c r="BJ1369" s="19" t="s">
        <v>84</v>
      </c>
      <c r="BK1369" s="187">
        <f>ROUND(I1369*H1369,2)</f>
        <v>0</v>
      </c>
      <c r="BL1369" s="19" t="s">
        <v>155</v>
      </c>
      <c r="BM1369" s="186" t="s">
        <v>1772</v>
      </c>
    </row>
    <row r="1370" spans="1:65" s="2" customFormat="1" ht="11.25">
      <c r="A1370" s="36"/>
      <c r="B1370" s="37"/>
      <c r="C1370" s="38"/>
      <c r="D1370" s="188" t="s">
        <v>157</v>
      </c>
      <c r="E1370" s="38"/>
      <c r="F1370" s="189" t="s">
        <v>1771</v>
      </c>
      <c r="G1370" s="38"/>
      <c r="H1370" s="38"/>
      <c r="I1370" s="190"/>
      <c r="J1370" s="38"/>
      <c r="K1370" s="38"/>
      <c r="L1370" s="41"/>
      <c r="M1370" s="191"/>
      <c r="N1370" s="192"/>
      <c r="O1370" s="66"/>
      <c r="P1370" s="66"/>
      <c r="Q1370" s="66"/>
      <c r="R1370" s="66"/>
      <c r="S1370" s="66"/>
      <c r="T1370" s="67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T1370" s="19" t="s">
        <v>157</v>
      </c>
      <c r="AU1370" s="19" t="s">
        <v>86</v>
      </c>
    </row>
    <row r="1371" spans="1:65" s="2" customFormat="1" ht="16.5" customHeight="1">
      <c r="A1371" s="36"/>
      <c r="B1371" s="37"/>
      <c r="C1371" s="175" t="s">
        <v>1773</v>
      </c>
      <c r="D1371" s="175" t="s">
        <v>150</v>
      </c>
      <c r="E1371" s="176" t="s">
        <v>1774</v>
      </c>
      <c r="F1371" s="177" t="s">
        <v>1775</v>
      </c>
      <c r="G1371" s="178" t="s">
        <v>1554</v>
      </c>
      <c r="H1371" s="238"/>
      <c r="I1371" s="180"/>
      <c r="J1371" s="181">
        <f>ROUND(I1371*H1371,2)</f>
        <v>0</v>
      </c>
      <c r="K1371" s="177" t="s">
        <v>31</v>
      </c>
      <c r="L1371" s="41"/>
      <c r="M1371" s="182" t="s">
        <v>31</v>
      </c>
      <c r="N1371" s="183" t="s">
        <v>47</v>
      </c>
      <c r="O1371" s="66"/>
      <c r="P1371" s="184">
        <f>O1371*H1371</f>
        <v>0</v>
      </c>
      <c r="Q1371" s="184">
        <v>0</v>
      </c>
      <c r="R1371" s="184">
        <f>Q1371*H1371</f>
        <v>0</v>
      </c>
      <c r="S1371" s="184">
        <v>0</v>
      </c>
      <c r="T1371" s="185">
        <f>S1371*H1371</f>
        <v>0</v>
      </c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R1371" s="186" t="s">
        <v>155</v>
      </c>
      <c r="AT1371" s="186" t="s">
        <v>150</v>
      </c>
      <c r="AU1371" s="186" t="s">
        <v>86</v>
      </c>
      <c r="AY1371" s="19" t="s">
        <v>148</v>
      </c>
      <c r="BE1371" s="187">
        <f>IF(N1371="základní",J1371,0)</f>
        <v>0</v>
      </c>
      <c r="BF1371" s="187">
        <f>IF(N1371="snížená",J1371,0)</f>
        <v>0</v>
      </c>
      <c r="BG1371" s="187">
        <f>IF(N1371="zákl. přenesená",J1371,0)</f>
        <v>0</v>
      </c>
      <c r="BH1371" s="187">
        <f>IF(N1371="sníž. přenesená",J1371,0)</f>
        <v>0</v>
      </c>
      <c r="BI1371" s="187">
        <f>IF(N1371="nulová",J1371,0)</f>
        <v>0</v>
      </c>
      <c r="BJ1371" s="19" t="s">
        <v>84</v>
      </c>
      <c r="BK1371" s="187">
        <f>ROUND(I1371*H1371,2)</f>
        <v>0</v>
      </c>
      <c r="BL1371" s="19" t="s">
        <v>155</v>
      </c>
      <c r="BM1371" s="186" t="s">
        <v>1776</v>
      </c>
    </row>
    <row r="1372" spans="1:65" s="2" customFormat="1" ht="11.25">
      <c r="A1372" s="36"/>
      <c r="B1372" s="37"/>
      <c r="C1372" s="38"/>
      <c r="D1372" s="188" t="s">
        <v>157</v>
      </c>
      <c r="E1372" s="38"/>
      <c r="F1372" s="189" t="s">
        <v>1775</v>
      </c>
      <c r="G1372" s="38"/>
      <c r="H1372" s="38"/>
      <c r="I1372" s="190"/>
      <c r="J1372" s="38"/>
      <c r="K1372" s="38"/>
      <c r="L1372" s="41"/>
      <c r="M1372" s="191"/>
      <c r="N1372" s="192"/>
      <c r="O1372" s="66"/>
      <c r="P1372" s="66"/>
      <c r="Q1372" s="66"/>
      <c r="R1372" s="66"/>
      <c r="S1372" s="66"/>
      <c r="T1372" s="67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T1372" s="19" t="s">
        <v>157</v>
      </c>
      <c r="AU1372" s="19" t="s">
        <v>86</v>
      </c>
    </row>
    <row r="1373" spans="1:65" s="2" customFormat="1" ht="16.5" customHeight="1">
      <c r="A1373" s="36"/>
      <c r="B1373" s="37"/>
      <c r="C1373" s="175" t="s">
        <v>1777</v>
      </c>
      <c r="D1373" s="175" t="s">
        <v>150</v>
      </c>
      <c r="E1373" s="176" t="s">
        <v>1778</v>
      </c>
      <c r="F1373" s="177" t="s">
        <v>1779</v>
      </c>
      <c r="G1373" s="178" t="s">
        <v>1481</v>
      </c>
      <c r="H1373" s="179">
        <v>1</v>
      </c>
      <c r="I1373" s="180"/>
      <c r="J1373" s="181">
        <f>ROUND(I1373*H1373,2)</f>
        <v>0</v>
      </c>
      <c r="K1373" s="177" t="s">
        <v>31</v>
      </c>
      <c r="L1373" s="41"/>
      <c r="M1373" s="182" t="s">
        <v>31</v>
      </c>
      <c r="N1373" s="183" t="s">
        <v>47</v>
      </c>
      <c r="O1373" s="66"/>
      <c r="P1373" s="184">
        <f>O1373*H1373</f>
        <v>0</v>
      </c>
      <c r="Q1373" s="184">
        <v>0</v>
      </c>
      <c r="R1373" s="184">
        <f>Q1373*H1373</f>
        <v>0</v>
      </c>
      <c r="S1373" s="184">
        <v>0</v>
      </c>
      <c r="T1373" s="185">
        <f>S1373*H1373</f>
        <v>0</v>
      </c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R1373" s="186" t="s">
        <v>155</v>
      </c>
      <c r="AT1373" s="186" t="s">
        <v>150</v>
      </c>
      <c r="AU1373" s="186" t="s">
        <v>86</v>
      </c>
      <c r="AY1373" s="19" t="s">
        <v>148</v>
      </c>
      <c r="BE1373" s="187">
        <f>IF(N1373="základní",J1373,0)</f>
        <v>0</v>
      </c>
      <c r="BF1373" s="187">
        <f>IF(N1373="snížená",J1373,0)</f>
        <v>0</v>
      </c>
      <c r="BG1373" s="187">
        <f>IF(N1373="zákl. přenesená",J1373,0)</f>
        <v>0</v>
      </c>
      <c r="BH1373" s="187">
        <f>IF(N1373="sníž. přenesená",J1373,0)</f>
        <v>0</v>
      </c>
      <c r="BI1373" s="187">
        <f>IF(N1373="nulová",J1373,0)</f>
        <v>0</v>
      </c>
      <c r="BJ1373" s="19" t="s">
        <v>84</v>
      </c>
      <c r="BK1373" s="187">
        <f>ROUND(I1373*H1373,2)</f>
        <v>0</v>
      </c>
      <c r="BL1373" s="19" t="s">
        <v>155</v>
      </c>
      <c r="BM1373" s="186" t="s">
        <v>1780</v>
      </c>
    </row>
    <row r="1374" spans="1:65" s="2" customFormat="1" ht="11.25">
      <c r="A1374" s="36"/>
      <c r="B1374" s="37"/>
      <c r="C1374" s="38"/>
      <c r="D1374" s="188" t="s">
        <v>157</v>
      </c>
      <c r="E1374" s="38"/>
      <c r="F1374" s="189" t="s">
        <v>1779</v>
      </c>
      <c r="G1374" s="38"/>
      <c r="H1374" s="38"/>
      <c r="I1374" s="190"/>
      <c r="J1374" s="38"/>
      <c r="K1374" s="38"/>
      <c r="L1374" s="41"/>
      <c r="M1374" s="191"/>
      <c r="N1374" s="192"/>
      <c r="O1374" s="66"/>
      <c r="P1374" s="66"/>
      <c r="Q1374" s="66"/>
      <c r="R1374" s="66"/>
      <c r="S1374" s="66"/>
      <c r="T1374" s="67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T1374" s="19" t="s">
        <v>157</v>
      </c>
      <c r="AU1374" s="19" t="s">
        <v>86</v>
      </c>
    </row>
    <row r="1375" spans="1:65" s="2" customFormat="1" ht="16.5" customHeight="1">
      <c r="A1375" s="36"/>
      <c r="B1375" s="37"/>
      <c r="C1375" s="175" t="s">
        <v>1781</v>
      </c>
      <c r="D1375" s="175" t="s">
        <v>150</v>
      </c>
      <c r="E1375" s="176" t="s">
        <v>1782</v>
      </c>
      <c r="F1375" s="177" t="s">
        <v>1783</v>
      </c>
      <c r="G1375" s="178" t="s">
        <v>1559</v>
      </c>
      <c r="H1375" s="179">
        <v>3</v>
      </c>
      <c r="I1375" s="180"/>
      <c r="J1375" s="181">
        <f>ROUND(I1375*H1375,2)</f>
        <v>0</v>
      </c>
      <c r="K1375" s="177" t="s">
        <v>31</v>
      </c>
      <c r="L1375" s="41"/>
      <c r="M1375" s="182" t="s">
        <v>31</v>
      </c>
      <c r="N1375" s="183" t="s">
        <v>47</v>
      </c>
      <c r="O1375" s="66"/>
      <c r="P1375" s="184">
        <f>O1375*H1375</f>
        <v>0</v>
      </c>
      <c r="Q1375" s="184">
        <v>0</v>
      </c>
      <c r="R1375" s="184">
        <f>Q1375*H1375</f>
        <v>0</v>
      </c>
      <c r="S1375" s="184">
        <v>0</v>
      </c>
      <c r="T1375" s="185">
        <f>S1375*H1375</f>
        <v>0</v>
      </c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R1375" s="186" t="s">
        <v>155</v>
      </c>
      <c r="AT1375" s="186" t="s">
        <v>150</v>
      </c>
      <c r="AU1375" s="186" t="s">
        <v>86</v>
      </c>
      <c r="AY1375" s="19" t="s">
        <v>148</v>
      </c>
      <c r="BE1375" s="187">
        <f>IF(N1375="základní",J1375,0)</f>
        <v>0</v>
      </c>
      <c r="BF1375" s="187">
        <f>IF(N1375="snížená",J1375,0)</f>
        <v>0</v>
      </c>
      <c r="BG1375" s="187">
        <f>IF(N1375="zákl. přenesená",J1375,0)</f>
        <v>0</v>
      </c>
      <c r="BH1375" s="187">
        <f>IF(N1375="sníž. přenesená",J1375,0)</f>
        <v>0</v>
      </c>
      <c r="BI1375" s="187">
        <f>IF(N1375="nulová",J1375,0)</f>
        <v>0</v>
      </c>
      <c r="BJ1375" s="19" t="s">
        <v>84</v>
      </c>
      <c r="BK1375" s="187">
        <f>ROUND(I1375*H1375,2)</f>
        <v>0</v>
      </c>
      <c r="BL1375" s="19" t="s">
        <v>155</v>
      </c>
      <c r="BM1375" s="186" t="s">
        <v>1784</v>
      </c>
    </row>
    <row r="1376" spans="1:65" s="2" customFormat="1" ht="11.25">
      <c r="A1376" s="36"/>
      <c r="B1376" s="37"/>
      <c r="C1376" s="38"/>
      <c r="D1376" s="188" t="s">
        <v>157</v>
      </c>
      <c r="E1376" s="38"/>
      <c r="F1376" s="189" t="s">
        <v>1783</v>
      </c>
      <c r="G1376" s="38"/>
      <c r="H1376" s="38"/>
      <c r="I1376" s="190"/>
      <c r="J1376" s="38"/>
      <c r="K1376" s="38"/>
      <c r="L1376" s="41"/>
      <c r="M1376" s="191"/>
      <c r="N1376" s="192"/>
      <c r="O1376" s="66"/>
      <c r="P1376" s="66"/>
      <c r="Q1376" s="66"/>
      <c r="R1376" s="66"/>
      <c r="S1376" s="66"/>
      <c r="T1376" s="67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T1376" s="19" t="s">
        <v>157</v>
      </c>
      <c r="AU1376" s="19" t="s">
        <v>86</v>
      </c>
    </row>
    <row r="1377" spans="1:65" s="2" customFormat="1" ht="16.5" customHeight="1">
      <c r="A1377" s="36"/>
      <c r="B1377" s="37"/>
      <c r="C1377" s="175" t="s">
        <v>1785</v>
      </c>
      <c r="D1377" s="175" t="s">
        <v>150</v>
      </c>
      <c r="E1377" s="176" t="s">
        <v>1786</v>
      </c>
      <c r="F1377" s="177" t="s">
        <v>1787</v>
      </c>
      <c r="G1377" s="178" t="s">
        <v>1559</v>
      </c>
      <c r="H1377" s="179">
        <v>10</v>
      </c>
      <c r="I1377" s="180"/>
      <c r="J1377" s="181">
        <f>ROUND(I1377*H1377,2)</f>
        <v>0</v>
      </c>
      <c r="K1377" s="177" t="s">
        <v>31</v>
      </c>
      <c r="L1377" s="41"/>
      <c r="M1377" s="182" t="s">
        <v>31</v>
      </c>
      <c r="N1377" s="183" t="s">
        <v>47</v>
      </c>
      <c r="O1377" s="66"/>
      <c r="P1377" s="184">
        <f>O1377*H1377</f>
        <v>0</v>
      </c>
      <c r="Q1377" s="184">
        <v>0</v>
      </c>
      <c r="R1377" s="184">
        <f>Q1377*H1377</f>
        <v>0</v>
      </c>
      <c r="S1377" s="184">
        <v>0</v>
      </c>
      <c r="T1377" s="185">
        <f>S1377*H1377</f>
        <v>0</v>
      </c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R1377" s="186" t="s">
        <v>155</v>
      </c>
      <c r="AT1377" s="186" t="s">
        <v>150</v>
      </c>
      <c r="AU1377" s="186" t="s">
        <v>86</v>
      </c>
      <c r="AY1377" s="19" t="s">
        <v>148</v>
      </c>
      <c r="BE1377" s="187">
        <f>IF(N1377="základní",J1377,0)</f>
        <v>0</v>
      </c>
      <c r="BF1377" s="187">
        <f>IF(N1377="snížená",J1377,0)</f>
        <v>0</v>
      </c>
      <c r="BG1377" s="187">
        <f>IF(N1377="zákl. přenesená",J1377,0)</f>
        <v>0</v>
      </c>
      <c r="BH1377" s="187">
        <f>IF(N1377="sníž. přenesená",J1377,0)</f>
        <v>0</v>
      </c>
      <c r="BI1377" s="187">
        <f>IF(N1377="nulová",J1377,0)</f>
        <v>0</v>
      </c>
      <c r="BJ1377" s="19" t="s">
        <v>84</v>
      </c>
      <c r="BK1377" s="187">
        <f>ROUND(I1377*H1377,2)</f>
        <v>0</v>
      </c>
      <c r="BL1377" s="19" t="s">
        <v>155</v>
      </c>
      <c r="BM1377" s="186" t="s">
        <v>1788</v>
      </c>
    </row>
    <row r="1378" spans="1:65" s="2" customFormat="1" ht="11.25">
      <c r="A1378" s="36"/>
      <c r="B1378" s="37"/>
      <c r="C1378" s="38"/>
      <c r="D1378" s="188" t="s">
        <v>157</v>
      </c>
      <c r="E1378" s="38"/>
      <c r="F1378" s="189" t="s">
        <v>1787</v>
      </c>
      <c r="G1378" s="38"/>
      <c r="H1378" s="38"/>
      <c r="I1378" s="190"/>
      <c r="J1378" s="38"/>
      <c r="K1378" s="38"/>
      <c r="L1378" s="41"/>
      <c r="M1378" s="191"/>
      <c r="N1378" s="192"/>
      <c r="O1378" s="66"/>
      <c r="P1378" s="66"/>
      <c r="Q1378" s="66"/>
      <c r="R1378" s="66"/>
      <c r="S1378" s="66"/>
      <c r="T1378" s="67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T1378" s="19" t="s">
        <v>157</v>
      </c>
      <c r="AU1378" s="19" t="s">
        <v>86</v>
      </c>
    </row>
    <row r="1379" spans="1:65" s="12" customFormat="1" ht="22.9" customHeight="1">
      <c r="B1379" s="159"/>
      <c r="C1379" s="160"/>
      <c r="D1379" s="161" t="s">
        <v>75</v>
      </c>
      <c r="E1379" s="173" t="s">
        <v>1789</v>
      </c>
      <c r="F1379" s="173" t="s">
        <v>1790</v>
      </c>
      <c r="G1379" s="160"/>
      <c r="H1379" s="160"/>
      <c r="I1379" s="163"/>
      <c r="J1379" s="174">
        <f>BK1379</f>
        <v>0</v>
      </c>
      <c r="K1379" s="160"/>
      <c r="L1379" s="165"/>
      <c r="M1379" s="166"/>
      <c r="N1379" s="167"/>
      <c r="O1379" s="167"/>
      <c r="P1379" s="168">
        <f>SUM(P1380:P1448)</f>
        <v>0</v>
      </c>
      <c r="Q1379" s="167"/>
      <c r="R1379" s="168">
        <f>SUM(R1380:R1448)</f>
        <v>0</v>
      </c>
      <c r="S1379" s="167"/>
      <c r="T1379" s="169">
        <f>SUM(T1380:T1448)</f>
        <v>0</v>
      </c>
      <c r="AR1379" s="170" t="s">
        <v>86</v>
      </c>
      <c r="AT1379" s="171" t="s">
        <v>75</v>
      </c>
      <c r="AU1379" s="171" t="s">
        <v>84</v>
      </c>
      <c r="AY1379" s="170" t="s">
        <v>148</v>
      </c>
      <c r="BK1379" s="172">
        <f>SUM(BK1380:BK1448)</f>
        <v>0</v>
      </c>
    </row>
    <row r="1380" spans="1:65" s="2" customFormat="1" ht="16.5" customHeight="1">
      <c r="A1380" s="36"/>
      <c r="B1380" s="37"/>
      <c r="C1380" s="227" t="s">
        <v>1791</v>
      </c>
      <c r="D1380" s="227" t="s">
        <v>217</v>
      </c>
      <c r="E1380" s="228" t="s">
        <v>1792</v>
      </c>
      <c r="F1380" s="229" t="s">
        <v>1793</v>
      </c>
      <c r="G1380" s="230" t="s">
        <v>1481</v>
      </c>
      <c r="H1380" s="231">
        <v>8</v>
      </c>
      <c r="I1380" s="232"/>
      <c r="J1380" s="233">
        <f>ROUND(I1380*H1380,2)</f>
        <v>0</v>
      </c>
      <c r="K1380" s="229" t="s">
        <v>31</v>
      </c>
      <c r="L1380" s="234"/>
      <c r="M1380" s="235" t="s">
        <v>31</v>
      </c>
      <c r="N1380" s="236" t="s">
        <v>47</v>
      </c>
      <c r="O1380" s="66"/>
      <c r="P1380" s="184">
        <f>O1380*H1380</f>
        <v>0</v>
      </c>
      <c r="Q1380" s="184">
        <v>0</v>
      </c>
      <c r="R1380" s="184">
        <f>Q1380*H1380</f>
        <v>0</v>
      </c>
      <c r="S1380" s="184">
        <v>0</v>
      </c>
      <c r="T1380" s="185">
        <f>S1380*H1380</f>
        <v>0</v>
      </c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R1380" s="186" t="s">
        <v>209</v>
      </c>
      <c r="AT1380" s="186" t="s">
        <v>217</v>
      </c>
      <c r="AU1380" s="186" t="s">
        <v>86</v>
      </c>
      <c r="AY1380" s="19" t="s">
        <v>148</v>
      </c>
      <c r="BE1380" s="187">
        <f>IF(N1380="základní",J1380,0)</f>
        <v>0</v>
      </c>
      <c r="BF1380" s="187">
        <f>IF(N1380="snížená",J1380,0)</f>
        <v>0</v>
      </c>
      <c r="BG1380" s="187">
        <f>IF(N1380="zákl. přenesená",J1380,0)</f>
        <v>0</v>
      </c>
      <c r="BH1380" s="187">
        <f>IF(N1380="sníž. přenesená",J1380,0)</f>
        <v>0</v>
      </c>
      <c r="BI1380" s="187">
        <f>IF(N1380="nulová",J1380,0)</f>
        <v>0</v>
      </c>
      <c r="BJ1380" s="19" t="s">
        <v>84</v>
      </c>
      <c r="BK1380" s="187">
        <f>ROUND(I1380*H1380,2)</f>
        <v>0</v>
      </c>
      <c r="BL1380" s="19" t="s">
        <v>155</v>
      </c>
      <c r="BM1380" s="186" t="s">
        <v>1794</v>
      </c>
    </row>
    <row r="1381" spans="1:65" s="2" customFormat="1" ht="11.25">
      <c r="A1381" s="36"/>
      <c r="B1381" s="37"/>
      <c r="C1381" s="38"/>
      <c r="D1381" s="188" t="s">
        <v>157</v>
      </c>
      <c r="E1381" s="38"/>
      <c r="F1381" s="189" t="s">
        <v>1793</v>
      </c>
      <c r="G1381" s="38"/>
      <c r="H1381" s="38"/>
      <c r="I1381" s="190"/>
      <c r="J1381" s="38"/>
      <c r="K1381" s="38"/>
      <c r="L1381" s="41"/>
      <c r="M1381" s="191"/>
      <c r="N1381" s="192"/>
      <c r="O1381" s="66"/>
      <c r="P1381" s="66"/>
      <c r="Q1381" s="66"/>
      <c r="R1381" s="66"/>
      <c r="S1381" s="66"/>
      <c r="T1381" s="67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T1381" s="19" t="s">
        <v>157</v>
      </c>
      <c r="AU1381" s="19" t="s">
        <v>86</v>
      </c>
    </row>
    <row r="1382" spans="1:65" s="2" customFormat="1" ht="29.25">
      <c r="A1382" s="36"/>
      <c r="B1382" s="37"/>
      <c r="C1382" s="38"/>
      <c r="D1382" s="188" t="s">
        <v>458</v>
      </c>
      <c r="E1382" s="38"/>
      <c r="F1382" s="237" t="s">
        <v>1795</v>
      </c>
      <c r="G1382" s="38"/>
      <c r="H1382" s="38"/>
      <c r="I1382" s="190"/>
      <c r="J1382" s="38"/>
      <c r="K1382" s="38"/>
      <c r="L1382" s="41"/>
      <c r="M1382" s="191"/>
      <c r="N1382" s="192"/>
      <c r="O1382" s="66"/>
      <c r="P1382" s="66"/>
      <c r="Q1382" s="66"/>
      <c r="R1382" s="66"/>
      <c r="S1382" s="66"/>
      <c r="T1382" s="67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T1382" s="19" t="s">
        <v>458</v>
      </c>
      <c r="AU1382" s="19" t="s">
        <v>86</v>
      </c>
    </row>
    <row r="1383" spans="1:65" s="2" customFormat="1" ht="16.5" customHeight="1">
      <c r="A1383" s="36"/>
      <c r="B1383" s="37"/>
      <c r="C1383" s="227" t="s">
        <v>1796</v>
      </c>
      <c r="D1383" s="227" t="s">
        <v>217</v>
      </c>
      <c r="E1383" s="228" t="s">
        <v>1797</v>
      </c>
      <c r="F1383" s="229" t="s">
        <v>1798</v>
      </c>
      <c r="G1383" s="230" t="s">
        <v>1799</v>
      </c>
      <c r="H1383" s="231">
        <v>4</v>
      </c>
      <c r="I1383" s="232"/>
      <c r="J1383" s="233">
        <f>ROUND(I1383*H1383,2)</f>
        <v>0</v>
      </c>
      <c r="K1383" s="229" t="s">
        <v>31</v>
      </c>
      <c r="L1383" s="234"/>
      <c r="M1383" s="235" t="s">
        <v>31</v>
      </c>
      <c r="N1383" s="236" t="s">
        <v>47</v>
      </c>
      <c r="O1383" s="66"/>
      <c r="P1383" s="184">
        <f>O1383*H1383</f>
        <v>0</v>
      </c>
      <c r="Q1383" s="184">
        <v>0</v>
      </c>
      <c r="R1383" s="184">
        <f>Q1383*H1383</f>
        <v>0</v>
      </c>
      <c r="S1383" s="184">
        <v>0</v>
      </c>
      <c r="T1383" s="185">
        <f>S1383*H1383</f>
        <v>0</v>
      </c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R1383" s="186" t="s">
        <v>209</v>
      </c>
      <c r="AT1383" s="186" t="s">
        <v>217</v>
      </c>
      <c r="AU1383" s="186" t="s">
        <v>86</v>
      </c>
      <c r="AY1383" s="19" t="s">
        <v>148</v>
      </c>
      <c r="BE1383" s="187">
        <f>IF(N1383="základní",J1383,0)</f>
        <v>0</v>
      </c>
      <c r="BF1383" s="187">
        <f>IF(N1383="snížená",J1383,0)</f>
        <v>0</v>
      </c>
      <c r="BG1383" s="187">
        <f>IF(N1383="zákl. přenesená",J1383,0)</f>
        <v>0</v>
      </c>
      <c r="BH1383" s="187">
        <f>IF(N1383="sníž. přenesená",J1383,0)</f>
        <v>0</v>
      </c>
      <c r="BI1383" s="187">
        <f>IF(N1383="nulová",J1383,0)</f>
        <v>0</v>
      </c>
      <c r="BJ1383" s="19" t="s">
        <v>84</v>
      </c>
      <c r="BK1383" s="187">
        <f>ROUND(I1383*H1383,2)</f>
        <v>0</v>
      </c>
      <c r="BL1383" s="19" t="s">
        <v>155</v>
      </c>
      <c r="BM1383" s="186" t="s">
        <v>1800</v>
      </c>
    </row>
    <row r="1384" spans="1:65" s="2" customFormat="1" ht="11.25">
      <c r="A1384" s="36"/>
      <c r="B1384" s="37"/>
      <c r="C1384" s="38"/>
      <c r="D1384" s="188" t="s">
        <v>157</v>
      </c>
      <c r="E1384" s="38"/>
      <c r="F1384" s="189" t="s">
        <v>1798</v>
      </c>
      <c r="G1384" s="38"/>
      <c r="H1384" s="38"/>
      <c r="I1384" s="190"/>
      <c r="J1384" s="38"/>
      <c r="K1384" s="38"/>
      <c r="L1384" s="41"/>
      <c r="M1384" s="191"/>
      <c r="N1384" s="192"/>
      <c r="O1384" s="66"/>
      <c r="P1384" s="66"/>
      <c r="Q1384" s="66"/>
      <c r="R1384" s="66"/>
      <c r="S1384" s="66"/>
      <c r="T1384" s="67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T1384" s="19" t="s">
        <v>157</v>
      </c>
      <c r="AU1384" s="19" t="s">
        <v>86</v>
      </c>
    </row>
    <row r="1385" spans="1:65" s="2" customFormat="1" ht="19.5">
      <c r="A1385" s="36"/>
      <c r="B1385" s="37"/>
      <c r="C1385" s="38"/>
      <c r="D1385" s="188" t="s">
        <v>458</v>
      </c>
      <c r="E1385" s="38"/>
      <c r="F1385" s="237" t="s">
        <v>1801</v>
      </c>
      <c r="G1385" s="38"/>
      <c r="H1385" s="38"/>
      <c r="I1385" s="190"/>
      <c r="J1385" s="38"/>
      <c r="K1385" s="38"/>
      <c r="L1385" s="41"/>
      <c r="M1385" s="191"/>
      <c r="N1385" s="192"/>
      <c r="O1385" s="66"/>
      <c r="P1385" s="66"/>
      <c r="Q1385" s="66"/>
      <c r="R1385" s="66"/>
      <c r="S1385" s="66"/>
      <c r="T1385" s="67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T1385" s="19" t="s">
        <v>458</v>
      </c>
      <c r="AU1385" s="19" t="s">
        <v>86</v>
      </c>
    </row>
    <row r="1386" spans="1:65" s="2" customFormat="1" ht="16.5" customHeight="1">
      <c r="A1386" s="36"/>
      <c r="B1386" s="37"/>
      <c r="C1386" s="227" t="s">
        <v>1802</v>
      </c>
      <c r="D1386" s="227" t="s">
        <v>217</v>
      </c>
      <c r="E1386" s="228" t="s">
        <v>1803</v>
      </c>
      <c r="F1386" s="229" t="s">
        <v>1804</v>
      </c>
      <c r="G1386" s="230" t="s">
        <v>1472</v>
      </c>
      <c r="H1386" s="231">
        <v>0.03</v>
      </c>
      <c r="I1386" s="232"/>
      <c r="J1386" s="233">
        <f>ROUND(I1386*H1386,2)</f>
        <v>0</v>
      </c>
      <c r="K1386" s="229" t="s">
        <v>31</v>
      </c>
      <c r="L1386" s="234"/>
      <c r="M1386" s="235" t="s">
        <v>31</v>
      </c>
      <c r="N1386" s="236" t="s">
        <v>47</v>
      </c>
      <c r="O1386" s="66"/>
      <c r="P1386" s="184">
        <f>O1386*H1386</f>
        <v>0</v>
      </c>
      <c r="Q1386" s="184">
        <v>0</v>
      </c>
      <c r="R1386" s="184">
        <f>Q1386*H1386</f>
        <v>0</v>
      </c>
      <c r="S1386" s="184">
        <v>0</v>
      </c>
      <c r="T1386" s="185">
        <f>S1386*H1386</f>
        <v>0</v>
      </c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R1386" s="186" t="s">
        <v>209</v>
      </c>
      <c r="AT1386" s="186" t="s">
        <v>217</v>
      </c>
      <c r="AU1386" s="186" t="s">
        <v>86</v>
      </c>
      <c r="AY1386" s="19" t="s">
        <v>148</v>
      </c>
      <c r="BE1386" s="187">
        <f>IF(N1386="základní",J1386,0)</f>
        <v>0</v>
      </c>
      <c r="BF1386" s="187">
        <f>IF(N1386="snížená",J1386,0)</f>
        <v>0</v>
      </c>
      <c r="BG1386" s="187">
        <f>IF(N1386="zákl. přenesená",J1386,0)</f>
        <v>0</v>
      </c>
      <c r="BH1386" s="187">
        <f>IF(N1386="sníž. přenesená",J1386,0)</f>
        <v>0</v>
      </c>
      <c r="BI1386" s="187">
        <f>IF(N1386="nulová",J1386,0)</f>
        <v>0</v>
      </c>
      <c r="BJ1386" s="19" t="s">
        <v>84</v>
      </c>
      <c r="BK1386" s="187">
        <f>ROUND(I1386*H1386,2)</f>
        <v>0</v>
      </c>
      <c r="BL1386" s="19" t="s">
        <v>155</v>
      </c>
      <c r="BM1386" s="186" t="s">
        <v>1805</v>
      </c>
    </row>
    <row r="1387" spans="1:65" s="2" customFormat="1" ht="11.25">
      <c r="A1387" s="36"/>
      <c r="B1387" s="37"/>
      <c r="C1387" s="38"/>
      <c r="D1387" s="188" t="s">
        <v>157</v>
      </c>
      <c r="E1387" s="38"/>
      <c r="F1387" s="189" t="s">
        <v>1804</v>
      </c>
      <c r="G1387" s="38"/>
      <c r="H1387" s="38"/>
      <c r="I1387" s="190"/>
      <c r="J1387" s="38"/>
      <c r="K1387" s="38"/>
      <c r="L1387" s="41"/>
      <c r="M1387" s="191"/>
      <c r="N1387" s="192"/>
      <c r="O1387" s="66"/>
      <c r="P1387" s="66"/>
      <c r="Q1387" s="66"/>
      <c r="R1387" s="66"/>
      <c r="S1387" s="66"/>
      <c r="T1387" s="67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T1387" s="19" t="s">
        <v>157</v>
      </c>
      <c r="AU1387" s="19" t="s">
        <v>86</v>
      </c>
    </row>
    <row r="1388" spans="1:65" s="2" customFormat="1" ht="24.2" customHeight="1">
      <c r="A1388" s="36"/>
      <c r="B1388" s="37"/>
      <c r="C1388" s="227" t="s">
        <v>1806</v>
      </c>
      <c r="D1388" s="227" t="s">
        <v>217</v>
      </c>
      <c r="E1388" s="228" t="s">
        <v>1807</v>
      </c>
      <c r="F1388" s="229" t="s">
        <v>1808</v>
      </c>
      <c r="G1388" s="230" t="s">
        <v>1481</v>
      </c>
      <c r="H1388" s="231">
        <v>1</v>
      </c>
      <c r="I1388" s="232"/>
      <c r="J1388" s="233">
        <f>ROUND(I1388*H1388,2)</f>
        <v>0</v>
      </c>
      <c r="K1388" s="229" t="s">
        <v>31</v>
      </c>
      <c r="L1388" s="234"/>
      <c r="M1388" s="235" t="s">
        <v>31</v>
      </c>
      <c r="N1388" s="236" t="s">
        <v>47</v>
      </c>
      <c r="O1388" s="66"/>
      <c r="P1388" s="184">
        <f>O1388*H1388</f>
        <v>0</v>
      </c>
      <c r="Q1388" s="184">
        <v>0</v>
      </c>
      <c r="R1388" s="184">
        <f>Q1388*H1388</f>
        <v>0</v>
      </c>
      <c r="S1388" s="184">
        <v>0</v>
      </c>
      <c r="T1388" s="185">
        <f>S1388*H1388</f>
        <v>0</v>
      </c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R1388" s="186" t="s">
        <v>209</v>
      </c>
      <c r="AT1388" s="186" t="s">
        <v>217</v>
      </c>
      <c r="AU1388" s="186" t="s">
        <v>86</v>
      </c>
      <c r="AY1388" s="19" t="s">
        <v>148</v>
      </c>
      <c r="BE1388" s="187">
        <f>IF(N1388="základní",J1388,0)</f>
        <v>0</v>
      </c>
      <c r="BF1388" s="187">
        <f>IF(N1388="snížená",J1388,0)</f>
        <v>0</v>
      </c>
      <c r="BG1388" s="187">
        <f>IF(N1388="zákl. přenesená",J1388,0)</f>
        <v>0</v>
      </c>
      <c r="BH1388" s="187">
        <f>IF(N1388="sníž. přenesená",J1388,0)</f>
        <v>0</v>
      </c>
      <c r="BI1388" s="187">
        <f>IF(N1388="nulová",J1388,0)</f>
        <v>0</v>
      </c>
      <c r="BJ1388" s="19" t="s">
        <v>84</v>
      </c>
      <c r="BK1388" s="187">
        <f>ROUND(I1388*H1388,2)</f>
        <v>0</v>
      </c>
      <c r="BL1388" s="19" t="s">
        <v>155</v>
      </c>
      <c r="BM1388" s="186" t="s">
        <v>1809</v>
      </c>
    </row>
    <row r="1389" spans="1:65" s="2" customFormat="1" ht="11.25">
      <c r="A1389" s="36"/>
      <c r="B1389" s="37"/>
      <c r="C1389" s="38"/>
      <c r="D1389" s="188" t="s">
        <v>157</v>
      </c>
      <c r="E1389" s="38"/>
      <c r="F1389" s="189" t="s">
        <v>1808</v>
      </c>
      <c r="G1389" s="38"/>
      <c r="H1389" s="38"/>
      <c r="I1389" s="190"/>
      <c r="J1389" s="38"/>
      <c r="K1389" s="38"/>
      <c r="L1389" s="41"/>
      <c r="M1389" s="191"/>
      <c r="N1389" s="192"/>
      <c r="O1389" s="66"/>
      <c r="P1389" s="66"/>
      <c r="Q1389" s="66"/>
      <c r="R1389" s="66"/>
      <c r="S1389" s="66"/>
      <c r="T1389" s="67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T1389" s="19" t="s">
        <v>157</v>
      </c>
      <c r="AU1389" s="19" t="s">
        <v>86</v>
      </c>
    </row>
    <row r="1390" spans="1:65" s="2" customFormat="1" ht="16.5" customHeight="1">
      <c r="A1390" s="36"/>
      <c r="B1390" s="37"/>
      <c r="C1390" s="227" t="s">
        <v>1810</v>
      </c>
      <c r="D1390" s="227" t="s">
        <v>217</v>
      </c>
      <c r="E1390" s="228" t="s">
        <v>1811</v>
      </c>
      <c r="F1390" s="229" t="s">
        <v>1812</v>
      </c>
      <c r="G1390" s="230" t="s">
        <v>1481</v>
      </c>
      <c r="H1390" s="231">
        <v>1</v>
      </c>
      <c r="I1390" s="232"/>
      <c r="J1390" s="233">
        <f>ROUND(I1390*H1390,2)</f>
        <v>0</v>
      </c>
      <c r="K1390" s="229" t="s">
        <v>31</v>
      </c>
      <c r="L1390" s="234"/>
      <c r="M1390" s="235" t="s">
        <v>31</v>
      </c>
      <c r="N1390" s="236" t="s">
        <v>47</v>
      </c>
      <c r="O1390" s="66"/>
      <c r="P1390" s="184">
        <f>O1390*H1390</f>
        <v>0</v>
      </c>
      <c r="Q1390" s="184">
        <v>0</v>
      </c>
      <c r="R1390" s="184">
        <f>Q1390*H1390</f>
        <v>0</v>
      </c>
      <c r="S1390" s="184">
        <v>0</v>
      </c>
      <c r="T1390" s="185">
        <f>S1390*H1390</f>
        <v>0</v>
      </c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R1390" s="186" t="s">
        <v>209</v>
      </c>
      <c r="AT1390" s="186" t="s">
        <v>217</v>
      </c>
      <c r="AU1390" s="186" t="s">
        <v>86</v>
      </c>
      <c r="AY1390" s="19" t="s">
        <v>148</v>
      </c>
      <c r="BE1390" s="187">
        <f>IF(N1390="základní",J1390,0)</f>
        <v>0</v>
      </c>
      <c r="BF1390" s="187">
        <f>IF(N1390="snížená",J1390,0)</f>
        <v>0</v>
      </c>
      <c r="BG1390" s="187">
        <f>IF(N1390="zákl. přenesená",J1390,0)</f>
        <v>0</v>
      </c>
      <c r="BH1390" s="187">
        <f>IF(N1390="sníž. přenesená",J1390,0)</f>
        <v>0</v>
      </c>
      <c r="BI1390" s="187">
        <f>IF(N1390="nulová",J1390,0)</f>
        <v>0</v>
      </c>
      <c r="BJ1390" s="19" t="s">
        <v>84</v>
      </c>
      <c r="BK1390" s="187">
        <f>ROUND(I1390*H1390,2)</f>
        <v>0</v>
      </c>
      <c r="BL1390" s="19" t="s">
        <v>155</v>
      </c>
      <c r="BM1390" s="186" t="s">
        <v>1813</v>
      </c>
    </row>
    <row r="1391" spans="1:65" s="2" customFormat="1" ht="11.25">
      <c r="A1391" s="36"/>
      <c r="B1391" s="37"/>
      <c r="C1391" s="38"/>
      <c r="D1391" s="188" t="s">
        <v>157</v>
      </c>
      <c r="E1391" s="38"/>
      <c r="F1391" s="189" t="s">
        <v>1812</v>
      </c>
      <c r="G1391" s="38"/>
      <c r="H1391" s="38"/>
      <c r="I1391" s="190"/>
      <c r="J1391" s="38"/>
      <c r="K1391" s="38"/>
      <c r="L1391" s="41"/>
      <c r="M1391" s="191"/>
      <c r="N1391" s="192"/>
      <c r="O1391" s="66"/>
      <c r="P1391" s="66"/>
      <c r="Q1391" s="66"/>
      <c r="R1391" s="66"/>
      <c r="S1391" s="66"/>
      <c r="T1391" s="67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T1391" s="19" t="s">
        <v>157</v>
      </c>
      <c r="AU1391" s="19" t="s">
        <v>86</v>
      </c>
    </row>
    <row r="1392" spans="1:65" s="2" customFormat="1" ht="16.5" customHeight="1">
      <c r="A1392" s="36"/>
      <c r="B1392" s="37"/>
      <c r="C1392" s="227" t="s">
        <v>1814</v>
      </c>
      <c r="D1392" s="227" t="s">
        <v>217</v>
      </c>
      <c r="E1392" s="228" t="s">
        <v>1815</v>
      </c>
      <c r="F1392" s="229" t="s">
        <v>1816</v>
      </c>
      <c r="G1392" s="230" t="s">
        <v>1481</v>
      </c>
      <c r="H1392" s="231">
        <v>1</v>
      </c>
      <c r="I1392" s="232"/>
      <c r="J1392" s="233">
        <f>ROUND(I1392*H1392,2)</f>
        <v>0</v>
      </c>
      <c r="K1392" s="229" t="s">
        <v>31</v>
      </c>
      <c r="L1392" s="234"/>
      <c r="M1392" s="235" t="s">
        <v>31</v>
      </c>
      <c r="N1392" s="236" t="s">
        <v>47</v>
      </c>
      <c r="O1392" s="66"/>
      <c r="P1392" s="184">
        <f>O1392*H1392</f>
        <v>0</v>
      </c>
      <c r="Q1392" s="184">
        <v>0</v>
      </c>
      <c r="R1392" s="184">
        <f>Q1392*H1392</f>
        <v>0</v>
      </c>
      <c r="S1392" s="184">
        <v>0</v>
      </c>
      <c r="T1392" s="185">
        <f>S1392*H1392</f>
        <v>0</v>
      </c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R1392" s="186" t="s">
        <v>209</v>
      </c>
      <c r="AT1392" s="186" t="s">
        <v>217</v>
      </c>
      <c r="AU1392" s="186" t="s">
        <v>86</v>
      </c>
      <c r="AY1392" s="19" t="s">
        <v>148</v>
      </c>
      <c r="BE1392" s="187">
        <f>IF(N1392="základní",J1392,0)</f>
        <v>0</v>
      </c>
      <c r="BF1392" s="187">
        <f>IF(N1392="snížená",J1392,0)</f>
        <v>0</v>
      </c>
      <c r="BG1392" s="187">
        <f>IF(N1392="zákl. přenesená",J1392,0)</f>
        <v>0</v>
      </c>
      <c r="BH1392" s="187">
        <f>IF(N1392="sníž. přenesená",J1392,0)</f>
        <v>0</v>
      </c>
      <c r="BI1392" s="187">
        <f>IF(N1392="nulová",J1392,0)</f>
        <v>0</v>
      </c>
      <c r="BJ1392" s="19" t="s">
        <v>84</v>
      </c>
      <c r="BK1392" s="187">
        <f>ROUND(I1392*H1392,2)</f>
        <v>0</v>
      </c>
      <c r="BL1392" s="19" t="s">
        <v>155</v>
      </c>
      <c r="BM1392" s="186" t="s">
        <v>1817</v>
      </c>
    </row>
    <row r="1393" spans="1:65" s="2" customFormat="1" ht="11.25">
      <c r="A1393" s="36"/>
      <c r="B1393" s="37"/>
      <c r="C1393" s="38"/>
      <c r="D1393" s="188" t="s">
        <v>157</v>
      </c>
      <c r="E1393" s="38"/>
      <c r="F1393" s="189" t="s">
        <v>1816</v>
      </c>
      <c r="G1393" s="38"/>
      <c r="H1393" s="38"/>
      <c r="I1393" s="190"/>
      <c r="J1393" s="38"/>
      <c r="K1393" s="38"/>
      <c r="L1393" s="41"/>
      <c r="M1393" s="191"/>
      <c r="N1393" s="192"/>
      <c r="O1393" s="66"/>
      <c r="P1393" s="66"/>
      <c r="Q1393" s="66"/>
      <c r="R1393" s="66"/>
      <c r="S1393" s="66"/>
      <c r="T1393" s="67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T1393" s="19" t="s">
        <v>157</v>
      </c>
      <c r="AU1393" s="19" t="s">
        <v>86</v>
      </c>
    </row>
    <row r="1394" spans="1:65" s="2" customFormat="1" ht="19.5">
      <c r="A1394" s="36"/>
      <c r="B1394" s="37"/>
      <c r="C1394" s="38"/>
      <c r="D1394" s="188" t="s">
        <v>458</v>
      </c>
      <c r="E1394" s="38"/>
      <c r="F1394" s="237" t="s">
        <v>1818</v>
      </c>
      <c r="G1394" s="38"/>
      <c r="H1394" s="38"/>
      <c r="I1394" s="190"/>
      <c r="J1394" s="38"/>
      <c r="K1394" s="38"/>
      <c r="L1394" s="41"/>
      <c r="M1394" s="191"/>
      <c r="N1394" s="192"/>
      <c r="O1394" s="66"/>
      <c r="P1394" s="66"/>
      <c r="Q1394" s="66"/>
      <c r="R1394" s="66"/>
      <c r="S1394" s="66"/>
      <c r="T1394" s="67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T1394" s="19" t="s">
        <v>458</v>
      </c>
      <c r="AU1394" s="19" t="s">
        <v>86</v>
      </c>
    </row>
    <row r="1395" spans="1:65" s="2" customFormat="1" ht="16.5" customHeight="1">
      <c r="A1395" s="36"/>
      <c r="B1395" s="37"/>
      <c r="C1395" s="227" t="s">
        <v>1819</v>
      </c>
      <c r="D1395" s="227" t="s">
        <v>217</v>
      </c>
      <c r="E1395" s="228" t="s">
        <v>1820</v>
      </c>
      <c r="F1395" s="229" t="s">
        <v>1821</v>
      </c>
      <c r="G1395" s="230" t="s">
        <v>1481</v>
      </c>
      <c r="H1395" s="231">
        <v>2</v>
      </c>
      <c r="I1395" s="232"/>
      <c r="J1395" s="233">
        <f>ROUND(I1395*H1395,2)</f>
        <v>0</v>
      </c>
      <c r="K1395" s="229" t="s">
        <v>31</v>
      </c>
      <c r="L1395" s="234"/>
      <c r="M1395" s="235" t="s">
        <v>31</v>
      </c>
      <c r="N1395" s="236" t="s">
        <v>47</v>
      </c>
      <c r="O1395" s="66"/>
      <c r="P1395" s="184">
        <f>O1395*H1395</f>
        <v>0</v>
      </c>
      <c r="Q1395" s="184">
        <v>0</v>
      </c>
      <c r="R1395" s="184">
        <f>Q1395*H1395</f>
        <v>0</v>
      </c>
      <c r="S1395" s="184">
        <v>0</v>
      </c>
      <c r="T1395" s="185">
        <f>S1395*H1395</f>
        <v>0</v>
      </c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R1395" s="186" t="s">
        <v>209</v>
      </c>
      <c r="AT1395" s="186" t="s">
        <v>217</v>
      </c>
      <c r="AU1395" s="186" t="s">
        <v>86</v>
      </c>
      <c r="AY1395" s="19" t="s">
        <v>148</v>
      </c>
      <c r="BE1395" s="187">
        <f>IF(N1395="základní",J1395,0)</f>
        <v>0</v>
      </c>
      <c r="BF1395" s="187">
        <f>IF(N1395="snížená",J1395,0)</f>
        <v>0</v>
      </c>
      <c r="BG1395" s="187">
        <f>IF(N1395="zákl. přenesená",J1395,0)</f>
        <v>0</v>
      </c>
      <c r="BH1395" s="187">
        <f>IF(N1395="sníž. přenesená",J1395,0)</f>
        <v>0</v>
      </c>
      <c r="BI1395" s="187">
        <f>IF(N1395="nulová",J1395,0)</f>
        <v>0</v>
      </c>
      <c r="BJ1395" s="19" t="s">
        <v>84</v>
      </c>
      <c r="BK1395" s="187">
        <f>ROUND(I1395*H1395,2)</f>
        <v>0</v>
      </c>
      <c r="BL1395" s="19" t="s">
        <v>155</v>
      </c>
      <c r="BM1395" s="186" t="s">
        <v>1822</v>
      </c>
    </row>
    <row r="1396" spans="1:65" s="2" customFormat="1" ht="11.25">
      <c r="A1396" s="36"/>
      <c r="B1396" s="37"/>
      <c r="C1396" s="38"/>
      <c r="D1396" s="188" t="s">
        <v>157</v>
      </c>
      <c r="E1396" s="38"/>
      <c r="F1396" s="189" t="s">
        <v>1821</v>
      </c>
      <c r="G1396" s="38"/>
      <c r="H1396" s="38"/>
      <c r="I1396" s="190"/>
      <c r="J1396" s="38"/>
      <c r="K1396" s="38"/>
      <c r="L1396" s="41"/>
      <c r="M1396" s="191"/>
      <c r="N1396" s="192"/>
      <c r="O1396" s="66"/>
      <c r="P1396" s="66"/>
      <c r="Q1396" s="66"/>
      <c r="R1396" s="66"/>
      <c r="S1396" s="66"/>
      <c r="T1396" s="67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T1396" s="19" t="s">
        <v>157</v>
      </c>
      <c r="AU1396" s="19" t="s">
        <v>86</v>
      </c>
    </row>
    <row r="1397" spans="1:65" s="2" customFormat="1" ht="19.5">
      <c r="A1397" s="36"/>
      <c r="B1397" s="37"/>
      <c r="C1397" s="38"/>
      <c r="D1397" s="188" t="s">
        <v>458</v>
      </c>
      <c r="E1397" s="38"/>
      <c r="F1397" s="237" t="s">
        <v>1823</v>
      </c>
      <c r="G1397" s="38"/>
      <c r="H1397" s="38"/>
      <c r="I1397" s="190"/>
      <c r="J1397" s="38"/>
      <c r="K1397" s="38"/>
      <c r="L1397" s="41"/>
      <c r="M1397" s="191"/>
      <c r="N1397" s="192"/>
      <c r="O1397" s="66"/>
      <c r="P1397" s="66"/>
      <c r="Q1397" s="66"/>
      <c r="R1397" s="66"/>
      <c r="S1397" s="66"/>
      <c r="T1397" s="67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T1397" s="19" t="s">
        <v>458</v>
      </c>
      <c r="AU1397" s="19" t="s">
        <v>86</v>
      </c>
    </row>
    <row r="1398" spans="1:65" s="2" customFormat="1" ht="16.5" customHeight="1">
      <c r="A1398" s="36"/>
      <c r="B1398" s="37"/>
      <c r="C1398" s="227" t="s">
        <v>1824</v>
      </c>
      <c r="D1398" s="227" t="s">
        <v>217</v>
      </c>
      <c r="E1398" s="228" t="s">
        <v>1825</v>
      </c>
      <c r="F1398" s="229" t="s">
        <v>1826</v>
      </c>
      <c r="G1398" s="230" t="s">
        <v>1481</v>
      </c>
      <c r="H1398" s="231">
        <v>1</v>
      </c>
      <c r="I1398" s="232"/>
      <c r="J1398" s="233">
        <f>ROUND(I1398*H1398,2)</f>
        <v>0</v>
      </c>
      <c r="K1398" s="229" t="s">
        <v>31</v>
      </c>
      <c r="L1398" s="234"/>
      <c r="M1398" s="235" t="s">
        <v>31</v>
      </c>
      <c r="N1398" s="236" t="s">
        <v>47</v>
      </c>
      <c r="O1398" s="66"/>
      <c r="P1398" s="184">
        <f>O1398*H1398</f>
        <v>0</v>
      </c>
      <c r="Q1398" s="184">
        <v>0</v>
      </c>
      <c r="R1398" s="184">
        <f>Q1398*H1398</f>
        <v>0</v>
      </c>
      <c r="S1398" s="184">
        <v>0</v>
      </c>
      <c r="T1398" s="185">
        <f>S1398*H1398</f>
        <v>0</v>
      </c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R1398" s="186" t="s">
        <v>209</v>
      </c>
      <c r="AT1398" s="186" t="s">
        <v>217</v>
      </c>
      <c r="AU1398" s="186" t="s">
        <v>86</v>
      </c>
      <c r="AY1398" s="19" t="s">
        <v>148</v>
      </c>
      <c r="BE1398" s="187">
        <f>IF(N1398="základní",J1398,0)</f>
        <v>0</v>
      </c>
      <c r="BF1398" s="187">
        <f>IF(N1398="snížená",J1398,0)</f>
        <v>0</v>
      </c>
      <c r="BG1398" s="187">
        <f>IF(N1398="zákl. přenesená",J1398,0)</f>
        <v>0</v>
      </c>
      <c r="BH1398" s="187">
        <f>IF(N1398="sníž. přenesená",J1398,0)</f>
        <v>0</v>
      </c>
      <c r="BI1398" s="187">
        <f>IF(N1398="nulová",J1398,0)</f>
        <v>0</v>
      </c>
      <c r="BJ1398" s="19" t="s">
        <v>84</v>
      </c>
      <c r="BK1398" s="187">
        <f>ROUND(I1398*H1398,2)</f>
        <v>0</v>
      </c>
      <c r="BL1398" s="19" t="s">
        <v>155</v>
      </c>
      <c r="BM1398" s="186" t="s">
        <v>1827</v>
      </c>
    </row>
    <row r="1399" spans="1:65" s="2" customFormat="1" ht="11.25">
      <c r="A1399" s="36"/>
      <c r="B1399" s="37"/>
      <c r="C1399" s="38"/>
      <c r="D1399" s="188" t="s">
        <v>157</v>
      </c>
      <c r="E1399" s="38"/>
      <c r="F1399" s="189" t="s">
        <v>1826</v>
      </c>
      <c r="G1399" s="38"/>
      <c r="H1399" s="38"/>
      <c r="I1399" s="190"/>
      <c r="J1399" s="38"/>
      <c r="K1399" s="38"/>
      <c r="L1399" s="41"/>
      <c r="M1399" s="191"/>
      <c r="N1399" s="192"/>
      <c r="O1399" s="66"/>
      <c r="P1399" s="66"/>
      <c r="Q1399" s="66"/>
      <c r="R1399" s="66"/>
      <c r="S1399" s="66"/>
      <c r="T1399" s="67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T1399" s="19" t="s">
        <v>157</v>
      </c>
      <c r="AU1399" s="19" t="s">
        <v>86</v>
      </c>
    </row>
    <row r="1400" spans="1:65" s="2" customFormat="1" ht="19.5">
      <c r="A1400" s="36"/>
      <c r="B1400" s="37"/>
      <c r="C1400" s="38"/>
      <c r="D1400" s="188" t="s">
        <v>458</v>
      </c>
      <c r="E1400" s="38"/>
      <c r="F1400" s="237" t="s">
        <v>1828</v>
      </c>
      <c r="G1400" s="38"/>
      <c r="H1400" s="38"/>
      <c r="I1400" s="190"/>
      <c r="J1400" s="38"/>
      <c r="K1400" s="38"/>
      <c r="L1400" s="41"/>
      <c r="M1400" s="191"/>
      <c r="N1400" s="192"/>
      <c r="O1400" s="66"/>
      <c r="P1400" s="66"/>
      <c r="Q1400" s="66"/>
      <c r="R1400" s="66"/>
      <c r="S1400" s="66"/>
      <c r="T1400" s="67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T1400" s="19" t="s">
        <v>458</v>
      </c>
      <c r="AU1400" s="19" t="s">
        <v>86</v>
      </c>
    </row>
    <row r="1401" spans="1:65" s="2" customFormat="1" ht="16.5" customHeight="1">
      <c r="A1401" s="36"/>
      <c r="B1401" s="37"/>
      <c r="C1401" s="227" t="s">
        <v>1829</v>
      </c>
      <c r="D1401" s="227" t="s">
        <v>217</v>
      </c>
      <c r="E1401" s="228" t="s">
        <v>1830</v>
      </c>
      <c r="F1401" s="229" t="s">
        <v>1831</v>
      </c>
      <c r="G1401" s="230" t="s">
        <v>1481</v>
      </c>
      <c r="H1401" s="231">
        <v>1</v>
      </c>
      <c r="I1401" s="232"/>
      <c r="J1401" s="233">
        <f>ROUND(I1401*H1401,2)</f>
        <v>0</v>
      </c>
      <c r="K1401" s="229" t="s">
        <v>31</v>
      </c>
      <c r="L1401" s="234"/>
      <c r="M1401" s="235" t="s">
        <v>31</v>
      </c>
      <c r="N1401" s="236" t="s">
        <v>47</v>
      </c>
      <c r="O1401" s="66"/>
      <c r="P1401" s="184">
        <f>O1401*H1401</f>
        <v>0</v>
      </c>
      <c r="Q1401" s="184">
        <v>0</v>
      </c>
      <c r="R1401" s="184">
        <f>Q1401*H1401</f>
        <v>0</v>
      </c>
      <c r="S1401" s="184">
        <v>0</v>
      </c>
      <c r="T1401" s="185">
        <f>S1401*H1401</f>
        <v>0</v>
      </c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R1401" s="186" t="s">
        <v>209</v>
      </c>
      <c r="AT1401" s="186" t="s">
        <v>217</v>
      </c>
      <c r="AU1401" s="186" t="s">
        <v>86</v>
      </c>
      <c r="AY1401" s="19" t="s">
        <v>148</v>
      </c>
      <c r="BE1401" s="187">
        <f>IF(N1401="základní",J1401,0)</f>
        <v>0</v>
      </c>
      <c r="BF1401" s="187">
        <f>IF(N1401="snížená",J1401,0)</f>
        <v>0</v>
      </c>
      <c r="BG1401" s="187">
        <f>IF(N1401="zákl. přenesená",J1401,0)</f>
        <v>0</v>
      </c>
      <c r="BH1401" s="187">
        <f>IF(N1401="sníž. přenesená",J1401,0)</f>
        <v>0</v>
      </c>
      <c r="BI1401" s="187">
        <f>IF(N1401="nulová",J1401,0)</f>
        <v>0</v>
      </c>
      <c r="BJ1401" s="19" t="s">
        <v>84</v>
      </c>
      <c r="BK1401" s="187">
        <f>ROUND(I1401*H1401,2)</f>
        <v>0</v>
      </c>
      <c r="BL1401" s="19" t="s">
        <v>155</v>
      </c>
      <c r="BM1401" s="186" t="s">
        <v>1832</v>
      </c>
    </row>
    <row r="1402" spans="1:65" s="2" customFormat="1" ht="11.25">
      <c r="A1402" s="36"/>
      <c r="B1402" s="37"/>
      <c r="C1402" s="38"/>
      <c r="D1402" s="188" t="s">
        <v>157</v>
      </c>
      <c r="E1402" s="38"/>
      <c r="F1402" s="189" t="s">
        <v>1831</v>
      </c>
      <c r="G1402" s="38"/>
      <c r="H1402" s="38"/>
      <c r="I1402" s="190"/>
      <c r="J1402" s="38"/>
      <c r="K1402" s="38"/>
      <c r="L1402" s="41"/>
      <c r="M1402" s="191"/>
      <c r="N1402" s="192"/>
      <c r="O1402" s="66"/>
      <c r="P1402" s="66"/>
      <c r="Q1402" s="66"/>
      <c r="R1402" s="66"/>
      <c r="S1402" s="66"/>
      <c r="T1402" s="67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T1402" s="19" t="s">
        <v>157</v>
      </c>
      <c r="AU1402" s="19" t="s">
        <v>86</v>
      </c>
    </row>
    <row r="1403" spans="1:65" s="2" customFormat="1" ht="19.5">
      <c r="A1403" s="36"/>
      <c r="B1403" s="37"/>
      <c r="C1403" s="38"/>
      <c r="D1403" s="188" t="s">
        <v>458</v>
      </c>
      <c r="E1403" s="38"/>
      <c r="F1403" s="237" t="s">
        <v>1833</v>
      </c>
      <c r="G1403" s="38"/>
      <c r="H1403" s="38"/>
      <c r="I1403" s="190"/>
      <c r="J1403" s="38"/>
      <c r="K1403" s="38"/>
      <c r="L1403" s="41"/>
      <c r="M1403" s="191"/>
      <c r="N1403" s="192"/>
      <c r="O1403" s="66"/>
      <c r="P1403" s="66"/>
      <c r="Q1403" s="66"/>
      <c r="R1403" s="66"/>
      <c r="S1403" s="66"/>
      <c r="T1403" s="67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T1403" s="19" t="s">
        <v>458</v>
      </c>
      <c r="AU1403" s="19" t="s">
        <v>86</v>
      </c>
    </row>
    <row r="1404" spans="1:65" s="2" customFormat="1" ht="16.5" customHeight="1">
      <c r="A1404" s="36"/>
      <c r="B1404" s="37"/>
      <c r="C1404" s="227" t="s">
        <v>1834</v>
      </c>
      <c r="D1404" s="227" t="s">
        <v>217</v>
      </c>
      <c r="E1404" s="228" t="s">
        <v>1835</v>
      </c>
      <c r="F1404" s="229" t="s">
        <v>1836</v>
      </c>
      <c r="G1404" s="230" t="s">
        <v>1481</v>
      </c>
      <c r="H1404" s="231">
        <v>1</v>
      </c>
      <c r="I1404" s="232"/>
      <c r="J1404" s="233">
        <f>ROUND(I1404*H1404,2)</f>
        <v>0</v>
      </c>
      <c r="K1404" s="229" t="s">
        <v>31</v>
      </c>
      <c r="L1404" s="234"/>
      <c r="M1404" s="235" t="s">
        <v>31</v>
      </c>
      <c r="N1404" s="236" t="s">
        <v>47</v>
      </c>
      <c r="O1404" s="66"/>
      <c r="P1404" s="184">
        <f>O1404*H1404</f>
        <v>0</v>
      </c>
      <c r="Q1404" s="184">
        <v>0</v>
      </c>
      <c r="R1404" s="184">
        <f>Q1404*H1404</f>
        <v>0</v>
      </c>
      <c r="S1404" s="184">
        <v>0</v>
      </c>
      <c r="T1404" s="185">
        <f>S1404*H1404</f>
        <v>0</v>
      </c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R1404" s="186" t="s">
        <v>209</v>
      </c>
      <c r="AT1404" s="186" t="s">
        <v>217</v>
      </c>
      <c r="AU1404" s="186" t="s">
        <v>86</v>
      </c>
      <c r="AY1404" s="19" t="s">
        <v>148</v>
      </c>
      <c r="BE1404" s="187">
        <f>IF(N1404="základní",J1404,0)</f>
        <v>0</v>
      </c>
      <c r="BF1404" s="187">
        <f>IF(N1404="snížená",J1404,0)</f>
        <v>0</v>
      </c>
      <c r="BG1404" s="187">
        <f>IF(N1404="zákl. přenesená",J1404,0)</f>
        <v>0</v>
      </c>
      <c r="BH1404" s="187">
        <f>IF(N1404="sníž. přenesená",J1404,0)</f>
        <v>0</v>
      </c>
      <c r="BI1404" s="187">
        <f>IF(N1404="nulová",J1404,0)</f>
        <v>0</v>
      </c>
      <c r="BJ1404" s="19" t="s">
        <v>84</v>
      </c>
      <c r="BK1404" s="187">
        <f>ROUND(I1404*H1404,2)</f>
        <v>0</v>
      </c>
      <c r="BL1404" s="19" t="s">
        <v>155</v>
      </c>
      <c r="BM1404" s="186" t="s">
        <v>1837</v>
      </c>
    </row>
    <row r="1405" spans="1:65" s="2" customFormat="1" ht="11.25">
      <c r="A1405" s="36"/>
      <c r="B1405" s="37"/>
      <c r="C1405" s="38"/>
      <c r="D1405" s="188" t="s">
        <v>157</v>
      </c>
      <c r="E1405" s="38"/>
      <c r="F1405" s="189" t="s">
        <v>1836</v>
      </c>
      <c r="G1405" s="38"/>
      <c r="H1405" s="38"/>
      <c r="I1405" s="190"/>
      <c r="J1405" s="38"/>
      <c r="K1405" s="38"/>
      <c r="L1405" s="41"/>
      <c r="M1405" s="191"/>
      <c r="N1405" s="192"/>
      <c r="O1405" s="66"/>
      <c r="P1405" s="66"/>
      <c r="Q1405" s="66"/>
      <c r="R1405" s="66"/>
      <c r="S1405" s="66"/>
      <c r="T1405" s="67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T1405" s="19" t="s">
        <v>157</v>
      </c>
      <c r="AU1405" s="19" t="s">
        <v>86</v>
      </c>
    </row>
    <row r="1406" spans="1:65" s="2" customFormat="1" ht="39">
      <c r="A1406" s="36"/>
      <c r="B1406" s="37"/>
      <c r="C1406" s="38"/>
      <c r="D1406" s="188" t="s">
        <v>458</v>
      </c>
      <c r="E1406" s="38"/>
      <c r="F1406" s="237" t="s">
        <v>1838</v>
      </c>
      <c r="G1406" s="38"/>
      <c r="H1406" s="38"/>
      <c r="I1406" s="190"/>
      <c r="J1406" s="38"/>
      <c r="K1406" s="38"/>
      <c r="L1406" s="41"/>
      <c r="M1406" s="191"/>
      <c r="N1406" s="192"/>
      <c r="O1406" s="66"/>
      <c r="P1406" s="66"/>
      <c r="Q1406" s="66"/>
      <c r="R1406" s="66"/>
      <c r="S1406" s="66"/>
      <c r="T1406" s="67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T1406" s="19" t="s">
        <v>458</v>
      </c>
      <c r="AU1406" s="19" t="s">
        <v>86</v>
      </c>
    </row>
    <row r="1407" spans="1:65" s="2" customFormat="1" ht="16.5" customHeight="1">
      <c r="A1407" s="36"/>
      <c r="B1407" s="37"/>
      <c r="C1407" s="227" t="s">
        <v>1839</v>
      </c>
      <c r="D1407" s="227" t="s">
        <v>217</v>
      </c>
      <c r="E1407" s="228" t="s">
        <v>1840</v>
      </c>
      <c r="F1407" s="229" t="s">
        <v>1841</v>
      </c>
      <c r="G1407" s="230" t="s">
        <v>1799</v>
      </c>
      <c r="H1407" s="231">
        <v>3</v>
      </c>
      <c r="I1407" s="232"/>
      <c r="J1407" s="233">
        <f>ROUND(I1407*H1407,2)</f>
        <v>0</v>
      </c>
      <c r="K1407" s="229" t="s">
        <v>31</v>
      </c>
      <c r="L1407" s="234"/>
      <c r="M1407" s="235" t="s">
        <v>31</v>
      </c>
      <c r="N1407" s="236" t="s">
        <v>47</v>
      </c>
      <c r="O1407" s="66"/>
      <c r="P1407" s="184">
        <f>O1407*H1407</f>
        <v>0</v>
      </c>
      <c r="Q1407" s="184">
        <v>0</v>
      </c>
      <c r="R1407" s="184">
        <f>Q1407*H1407</f>
        <v>0</v>
      </c>
      <c r="S1407" s="184">
        <v>0</v>
      </c>
      <c r="T1407" s="185">
        <f>S1407*H1407</f>
        <v>0</v>
      </c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R1407" s="186" t="s">
        <v>209</v>
      </c>
      <c r="AT1407" s="186" t="s">
        <v>217</v>
      </c>
      <c r="AU1407" s="186" t="s">
        <v>86</v>
      </c>
      <c r="AY1407" s="19" t="s">
        <v>148</v>
      </c>
      <c r="BE1407" s="187">
        <f>IF(N1407="základní",J1407,0)</f>
        <v>0</v>
      </c>
      <c r="BF1407" s="187">
        <f>IF(N1407="snížená",J1407,0)</f>
        <v>0</v>
      </c>
      <c r="BG1407" s="187">
        <f>IF(N1407="zákl. přenesená",J1407,0)</f>
        <v>0</v>
      </c>
      <c r="BH1407" s="187">
        <f>IF(N1407="sníž. přenesená",J1407,0)</f>
        <v>0</v>
      </c>
      <c r="BI1407" s="187">
        <f>IF(N1407="nulová",J1407,0)</f>
        <v>0</v>
      </c>
      <c r="BJ1407" s="19" t="s">
        <v>84</v>
      </c>
      <c r="BK1407" s="187">
        <f>ROUND(I1407*H1407,2)</f>
        <v>0</v>
      </c>
      <c r="BL1407" s="19" t="s">
        <v>155</v>
      </c>
      <c r="BM1407" s="186" t="s">
        <v>1842</v>
      </c>
    </row>
    <row r="1408" spans="1:65" s="2" customFormat="1" ht="11.25">
      <c r="A1408" s="36"/>
      <c r="B1408" s="37"/>
      <c r="C1408" s="38"/>
      <c r="D1408" s="188" t="s">
        <v>157</v>
      </c>
      <c r="E1408" s="38"/>
      <c r="F1408" s="189" t="s">
        <v>1841</v>
      </c>
      <c r="G1408" s="38"/>
      <c r="H1408" s="38"/>
      <c r="I1408" s="190"/>
      <c r="J1408" s="38"/>
      <c r="K1408" s="38"/>
      <c r="L1408" s="41"/>
      <c r="M1408" s="191"/>
      <c r="N1408" s="192"/>
      <c r="O1408" s="66"/>
      <c r="P1408" s="66"/>
      <c r="Q1408" s="66"/>
      <c r="R1408" s="66"/>
      <c r="S1408" s="66"/>
      <c r="T1408" s="67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T1408" s="19" t="s">
        <v>157</v>
      </c>
      <c r="AU1408" s="19" t="s">
        <v>86</v>
      </c>
    </row>
    <row r="1409" spans="1:65" s="2" customFormat="1" ht="19.5">
      <c r="A1409" s="36"/>
      <c r="B1409" s="37"/>
      <c r="C1409" s="38"/>
      <c r="D1409" s="188" t="s">
        <v>458</v>
      </c>
      <c r="E1409" s="38"/>
      <c r="F1409" s="237" t="s">
        <v>1801</v>
      </c>
      <c r="G1409" s="38"/>
      <c r="H1409" s="38"/>
      <c r="I1409" s="190"/>
      <c r="J1409" s="38"/>
      <c r="K1409" s="38"/>
      <c r="L1409" s="41"/>
      <c r="M1409" s="191"/>
      <c r="N1409" s="192"/>
      <c r="O1409" s="66"/>
      <c r="P1409" s="66"/>
      <c r="Q1409" s="66"/>
      <c r="R1409" s="66"/>
      <c r="S1409" s="66"/>
      <c r="T1409" s="67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T1409" s="19" t="s">
        <v>458</v>
      </c>
      <c r="AU1409" s="19" t="s">
        <v>86</v>
      </c>
    </row>
    <row r="1410" spans="1:65" s="2" customFormat="1" ht="16.5" customHeight="1">
      <c r="A1410" s="36"/>
      <c r="B1410" s="37"/>
      <c r="C1410" s="227" t="s">
        <v>1843</v>
      </c>
      <c r="D1410" s="227" t="s">
        <v>217</v>
      </c>
      <c r="E1410" s="228" t="s">
        <v>1844</v>
      </c>
      <c r="F1410" s="229" t="s">
        <v>1804</v>
      </c>
      <c r="G1410" s="230" t="s">
        <v>1472</v>
      </c>
      <c r="H1410" s="231">
        <v>0.03</v>
      </c>
      <c r="I1410" s="232"/>
      <c r="J1410" s="233">
        <f>ROUND(I1410*H1410,2)</f>
        <v>0</v>
      </c>
      <c r="K1410" s="229" t="s">
        <v>31</v>
      </c>
      <c r="L1410" s="234"/>
      <c r="M1410" s="235" t="s">
        <v>31</v>
      </c>
      <c r="N1410" s="236" t="s">
        <v>47</v>
      </c>
      <c r="O1410" s="66"/>
      <c r="P1410" s="184">
        <f>O1410*H1410</f>
        <v>0</v>
      </c>
      <c r="Q1410" s="184">
        <v>0</v>
      </c>
      <c r="R1410" s="184">
        <f>Q1410*H1410</f>
        <v>0</v>
      </c>
      <c r="S1410" s="184">
        <v>0</v>
      </c>
      <c r="T1410" s="185">
        <f>S1410*H1410</f>
        <v>0</v>
      </c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R1410" s="186" t="s">
        <v>209</v>
      </c>
      <c r="AT1410" s="186" t="s">
        <v>217</v>
      </c>
      <c r="AU1410" s="186" t="s">
        <v>86</v>
      </c>
      <c r="AY1410" s="19" t="s">
        <v>148</v>
      </c>
      <c r="BE1410" s="187">
        <f>IF(N1410="základní",J1410,0)</f>
        <v>0</v>
      </c>
      <c r="BF1410" s="187">
        <f>IF(N1410="snížená",J1410,0)</f>
        <v>0</v>
      </c>
      <c r="BG1410" s="187">
        <f>IF(N1410="zákl. přenesená",J1410,0)</f>
        <v>0</v>
      </c>
      <c r="BH1410" s="187">
        <f>IF(N1410="sníž. přenesená",J1410,0)</f>
        <v>0</v>
      </c>
      <c r="BI1410" s="187">
        <f>IF(N1410="nulová",J1410,0)</f>
        <v>0</v>
      </c>
      <c r="BJ1410" s="19" t="s">
        <v>84</v>
      </c>
      <c r="BK1410" s="187">
        <f>ROUND(I1410*H1410,2)</f>
        <v>0</v>
      </c>
      <c r="BL1410" s="19" t="s">
        <v>155</v>
      </c>
      <c r="BM1410" s="186" t="s">
        <v>1845</v>
      </c>
    </row>
    <row r="1411" spans="1:65" s="2" customFormat="1" ht="11.25">
      <c r="A1411" s="36"/>
      <c r="B1411" s="37"/>
      <c r="C1411" s="38"/>
      <c r="D1411" s="188" t="s">
        <v>157</v>
      </c>
      <c r="E1411" s="38"/>
      <c r="F1411" s="189" t="s">
        <v>1804</v>
      </c>
      <c r="G1411" s="38"/>
      <c r="H1411" s="38"/>
      <c r="I1411" s="190"/>
      <c r="J1411" s="38"/>
      <c r="K1411" s="38"/>
      <c r="L1411" s="41"/>
      <c r="M1411" s="191"/>
      <c r="N1411" s="192"/>
      <c r="O1411" s="66"/>
      <c r="P1411" s="66"/>
      <c r="Q1411" s="66"/>
      <c r="R1411" s="66"/>
      <c r="S1411" s="66"/>
      <c r="T1411" s="67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T1411" s="19" t="s">
        <v>157</v>
      </c>
      <c r="AU1411" s="19" t="s">
        <v>86</v>
      </c>
    </row>
    <row r="1412" spans="1:65" s="2" customFormat="1" ht="24.2" customHeight="1">
      <c r="A1412" s="36"/>
      <c r="B1412" s="37"/>
      <c r="C1412" s="227" t="s">
        <v>1846</v>
      </c>
      <c r="D1412" s="227" t="s">
        <v>217</v>
      </c>
      <c r="E1412" s="228" t="s">
        <v>1847</v>
      </c>
      <c r="F1412" s="229" t="s">
        <v>1848</v>
      </c>
      <c r="G1412" s="230" t="s">
        <v>1481</v>
      </c>
      <c r="H1412" s="231">
        <v>2</v>
      </c>
      <c r="I1412" s="232"/>
      <c r="J1412" s="233">
        <f>ROUND(I1412*H1412,2)</f>
        <v>0</v>
      </c>
      <c r="K1412" s="229" t="s">
        <v>31</v>
      </c>
      <c r="L1412" s="234"/>
      <c r="M1412" s="235" t="s">
        <v>31</v>
      </c>
      <c r="N1412" s="236" t="s">
        <v>47</v>
      </c>
      <c r="O1412" s="66"/>
      <c r="P1412" s="184">
        <f>O1412*H1412</f>
        <v>0</v>
      </c>
      <c r="Q1412" s="184">
        <v>0</v>
      </c>
      <c r="R1412" s="184">
        <f>Q1412*H1412</f>
        <v>0</v>
      </c>
      <c r="S1412" s="184">
        <v>0</v>
      </c>
      <c r="T1412" s="185">
        <f>S1412*H1412</f>
        <v>0</v>
      </c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R1412" s="186" t="s">
        <v>209</v>
      </c>
      <c r="AT1412" s="186" t="s">
        <v>217</v>
      </c>
      <c r="AU1412" s="186" t="s">
        <v>86</v>
      </c>
      <c r="AY1412" s="19" t="s">
        <v>148</v>
      </c>
      <c r="BE1412" s="187">
        <f>IF(N1412="základní",J1412,0)</f>
        <v>0</v>
      </c>
      <c r="BF1412" s="187">
        <f>IF(N1412="snížená",J1412,0)</f>
        <v>0</v>
      </c>
      <c r="BG1412" s="187">
        <f>IF(N1412="zákl. přenesená",J1412,0)</f>
        <v>0</v>
      </c>
      <c r="BH1412" s="187">
        <f>IF(N1412="sníž. přenesená",J1412,0)</f>
        <v>0</v>
      </c>
      <c r="BI1412" s="187">
        <f>IF(N1412="nulová",J1412,0)</f>
        <v>0</v>
      </c>
      <c r="BJ1412" s="19" t="s">
        <v>84</v>
      </c>
      <c r="BK1412" s="187">
        <f>ROUND(I1412*H1412,2)</f>
        <v>0</v>
      </c>
      <c r="BL1412" s="19" t="s">
        <v>155</v>
      </c>
      <c r="BM1412" s="186" t="s">
        <v>1849</v>
      </c>
    </row>
    <row r="1413" spans="1:65" s="2" customFormat="1" ht="11.25">
      <c r="A1413" s="36"/>
      <c r="B1413" s="37"/>
      <c r="C1413" s="38"/>
      <c r="D1413" s="188" t="s">
        <v>157</v>
      </c>
      <c r="E1413" s="38"/>
      <c r="F1413" s="189" t="s">
        <v>1848</v>
      </c>
      <c r="G1413" s="38"/>
      <c r="H1413" s="38"/>
      <c r="I1413" s="190"/>
      <c r="J1413" s="38"/>
      <c r="K1413" s="38"/>
      <c r="L1413" s="41"/>
      <c r="M1413" s="191"/>
      <c r="N1413" s="192"/>
      <c r="O1413" s="66"/>
      <c r="P1413" s="66"/>
      <c r="Q1413" s="66"/>
      <c r="R1413" s="66"/>
      <c r="S1413" s="66"/>
      <c r="T1413" s="67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T1413" s="19" t="s">
        <v>157</v>
      </c>
      <c r="AU1413" s="19" t="s">
        <v>86</v>
      </c>
    </row>
    <row r="1414" spans="1:65" s="2" customFormat="1" ht="19.5">
      <c r="A1414" s="36"/>
      <c r="B1414" s="37"/>
      <c r="C1414" s="38"/>
      <c r="D1414" s="188" t="s">
        <v>458</v>
      </c>
      <c r="E1414" s="38"/>
      <c r="F1414" s="237" t="s">
        <v>1850</v>
      </c>
      <c r="G1414" s="38"/>
      <c r="H1414" s="38"/>
      <c r="I1414" s="190"/>
      <c r="J1414" s="38"/>
      <c r="K1414" s="38"/>
      <c r="L1414" s="41"/>
      <c r="M1414" s="191"/>
      <c r="N1414" s="192"/>
      <c r="O1414" s="66"/>
      <c r="P1414" s="66"/>
      <c r="Q1414" s="66"/>
      <c r="R1414" s="66"/>
      <c r="S1414" s="66"/>
      <c r="T1414" s="67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T1414" s="19" t="s">
        <v>458</v>
      </c>
      <c r="AU1414" s="19" t="s">
        <v>86</v>
      </c>
    </row>
    <row r="1415" spans="1:65" s="2" customFormat="1" ht="16.5" customHeight="1">
      <c r="A1415" s="36"/>
      <c r="B1415" s="37"/>
      <c r="C1415" s="227" t="s">
        <v>1851</v>
      </c>
      <c r="D1415" s="227" t="s">
        <v>217</v>
      </c>
      <c r="E1415" s="228" t="s">
        <v>1852</v>
      </c>
      <c r="F1415" s="229" t="s">
        <v>1853</v>
      </c>
      <c r="G1415" s="230" t="s">
        <v>1481</v>
      </c>
      <c r="H1415" s="231">
        <v>2</v>
      </c>
      <c r="I1415" s="232"/>
      <c r="J1415" s="233">
        <f>ROUND(I1415*H1415,2)</f>
        <v>0</v>
      </c>
      <c r="K1415" s="229" t="s">
        <v>31</v>
      </c>
      <c r="L1415" s="234"/>
      <c r="M1415" s="235" t="s">
        <v>31</v>
      </c>
      <c r="N1415" s="236" t="s">
        <v>47</v>
      </c>
      <c r="O1415" s="66"/>
      <c r="P1415" s="184">
        <f>O1415*H1415</f>
        <v>0</v>
      </c>
      <c r="Q1415" s="184">
        <v>0</v>
      </c>
      <c r="R1415" s="184">
        <f>Q1415*H1415</f>
        <v>0</v>
      </c>
      <c r="S1415" s="184">
        <v>0</v>
      </c>
      <c r="T1415" s="185">
        <f>S1415*H1415</f>
        <v>0</v>
      </c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R1415" s="186" t="s">
        <v>209</v>
      </c>
      <c r="AT1415" s="186" t="s">
        <v>217</v>
      </c>
      <c r="AU1415" s="186" t="s">
        <v>86</v>
      </c>
      <c r="AY1415" s="19" t="s">
        <v>148</v>
      </c>
      <c r="BE1415" s="187">
        <f>IF(N1415="základní",J1415,0)</f>
        <v>0</v>
      </c>
      <c r="BF1415" s="187">
        <f>IF(N1415="snížená",J1415,0)</f>
        <v>0</v>
      </c>
      <c r="BG1415" s="187">
        <f>IF(N1415="zákl. přenesená",J1415,0)</f>
        <v>0</v>
      </c>
      <c r="BH1415" s="187">
        <f>IF(N1415="sníž. přenesená",J1415,0)</f>
        <v>0</v>
      </c>
      <c r="BI1415" s="187">
        <f>IF(N1415="nulová",J1415,0)</f>
        <v>0</v>
      </c>
      <c r="BJ1415" s="19" t="s">
        <v>84</v>
      </c>
      <c r="BK1415" s="187">
        <f>ROUND(I1415*H1415,2)</f>
        <v>0</v>
      </c>
      <c r="BL1415" s="19" t="s">
        <v>155</v>
      </c>
      <c r="BM1415" s="186" t="s">
        <v>1854</v>
      </c>
    </row>
    <row r="1416" spans="1:65" s="2" customFormat="1" ht="11.25">
      <c r="A1416" s="36"/>
      <c r="B1416" s="37"/>
      <c r="C1416" s="38"/>
      <c r="D1416" s="188" t="s">
        <v>157</v>
      </c>
      <c r="E1416" s="38"/>
      <c r="F1416" s="189" t="s">
        <v>1853</v>
      </c>
      <c r="G1416" s="38"/>
      <c r="H1416" s="38"/>
      <c r="I1416" s="190"/>
      <c r="J1416" s="38"/>
      <c r="K1416" s="38"/>
      <c r="L1416" s="41"/>
      <c r="M1416" s="191"/>
      <c r="N1416" s="192"/>
      <c r="O1416" s="66"/>
      <c r="P1416" s="66"/>
      <c r="Q1416" s="66"/>
      <c r="R1416" s="66"/>
      <c r="S1416" s="66"/>
      <c r="T1416" s="67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T1416" s="19" t="s">
        <v>157</v>
      </c>
      <c r="AU1416" s="19" t="s">
        <v>86</v>
      </c>
    </row>
    <row r="1417" spans="1:65" s="2" customFormat="1" ht="19.5">
      <c r="A1417" s="36"/>
      <c r="B1417" s="37"/>
      <c r="C1417" s="38"/>
      <c r="D1417" s="188" t="s">
        <v>458</v>
      </c>
      <c r="E1417" s="38"/>
      <c r="F1417" s="237" t="s">
        <v>1855</v>
      </c>
      <c r="G1417" s="38"/>
      <c r="H1417" s="38"/>
      <c r="I1417" s="190"/>
      <c r="J1417" s="38"/>
      <c r="K1417" s="38"/>
      <c r="L1417" s="41"/>
      <c r="M1417" s="191"/>
      <c r="N1417" s="192"/>
      <c r="O1417" s="66"/>
      <c r="P1417" s="66"/>
      <c r="Q1417" s="66"/>
      <c r="R1417" s="66"/>
      <c r="S1417" s="66"/>
      <c r="T1417" s="67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T1417" s="19" t="s">
        <v>458</v>
      </c>
      <c r="AU1417" s="19" t="s">
        <v>86</v>
      </c>
    </row>
    <row r="1418" spans="1:65" s="2" customFormat="1" ht="16.5" customHeight="1">
      <c r="A1418" s="36"/>
      <c r="B1418" s="37"/>
      <c r="C1418" s="227" t="s">
        <v>1856</v>
      </c>
      <c r="D1418" s="227" t="s">
        <v>217</v>
      </c>
      <c r="E1418" s="228" t="s">
        <v>1857</v>
      </c>
      <c r="F1418" s="229" t="s">
        <v>1858</v>
      </c>
      <c r="G1418" s="230" t="s">
        <v>1799</v>
      </c>
      <c r="H1418" s="231">
        <v>2</v>
      </c>
      <c r="I1418" s="232"/>
      <c r="J1418" s="233">
        <f>ROUND(I1418*H1418,2)</f>
        <v>0</v>
      </c>
      <c r="K1418" s="229" t="s">
        <v>31</v>
      </c>
      <c r="L1418" s="234"/>
      <c r="M1418" s="235" t="s">
        <v>31</v>
      </c>
      <c r="N1418" s="236" t="s">
        <v>47</v>
      </c>
      <c r="O1418" s="66"/>
      <c r="P1418" s="184">
        <f>O1418*H1418</f>
        <v>0</v>
      </c>
      <c r="Q1418" s="184">
        <v>0</v>
      </c>
      <c r="R1418" s="184">
        <f>Q1418*H1418</f>
        <v>0</v>
      </c>
      <c r="S1418" s="184">
        <v>0</v>
      </c>
      <c r="T1418" s="185">
        <f>S1418*H1418</f>
        <v>0</v>
      </c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R1418" s="186" t="s">
        <v>209</v>
      </c>
      <c r="AT1418" s="186" t="s">
        <v>217</v>
      </c>
      <c r="AU1418" s="186" t="s">
        <v>86</v>
      </c>
      <c r="AY1418" s="19" t="s">
        <v>148</v>
      </c>
      <c r="BE1418" s="187">
        <f>IF(N1418="základní",J1418,0)</f>
        <v>0</v>
      </c>
      <c r="BF1418" s="187">
        <f>IF(N1418="snížená",J1418,0)</f>
        <v>0</v>
      </c>
      <c r="BG1418" s="187">
        <f>IF(N1418="zákl. přenesená",J1418,0)</f>
        <v>0</v>
      </c>
      <c r="BH1418" s="187">
        <f>IF(N1418="sníž. přenesená",J1418,0)</f>
        <v>0</v>
      </c>
      <c r="BI1418" s="187">
        <f>IF(N1418="nulová",J1418,0)</f>
        <v>0</v>
      </c>
      <c r="BJ1418" s="19" t="s">
        <v>84</v>
      </c>
      <c r="BK1418" s="187">
        <f>ROUND(I1418*H1418,2)</f>
        <v>0</v>
      </c>
      <c r="BL1418" s="19" t="s">
        <v>155</v>
      </c>
      <c r="BM1418" s="186" t="s">
        <v>1859</v>
      </c>
    </row>
    <row r="1419" spans="1:65" s="2" customFormat="1" ht="11.25">
      <c r="A1419" s="36"/>
      <c r="B1419" s="37"/>
      <c r="C1419" s="38"/>
      <c r="D1419" s="188" t="s">
        <v>157</v>
      </c>
      <c r="E1419" s="38"/>
      <c r="F1419" s="189" t="s">
        <v>1858</v>
      </c>
      <c r="G1419" s="38"/>
      <c r="H1419" s="38"/>
      <c r="I1419" s="190"/>
      <c r="J1419" s="38"/>
      <c r="K1419" s="38"/>
      <c r="L1419" s="41"/>
      <c r="M1419" s="191"/>
      <c r="N1419" s="192"/>
      <c r="O1419" s="66"/>
      <c r="P1419" s="66"/>
      <c r="Q1419" s="66"/>
      <c r="R1419" s="66"/>
      <c r="S1419" s="66"/>
      <c r="T1419" s="67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T1419" s="19" t="s">
        <v>157</v>
      </c>
      <c r="AU1419" s="19" t="s">
        <v>86</v>
      </c>
    </row>
    <row r="1420" spans="1:65" s="2" customFormat="1" ht="19.5">
      <c r="A1420" s="36"/>
      <c r="B1420" s="37"/>
      <c r="C1420" s="38"/>
      <c r="D1420" s="188" t="s">
        <v>458</v>
      </c>
      <c r="E1420" s="38"/>
      <c r="F1420" s="237" t="s">
        <v>1801</v>
      </c>
      <c r="G1420" s="38"/>
      <c r="H1420" s="38"/>
      <c r="I1420" s="190"/>
      <c r="J1420" s="38"/>
      <c r="K1420" s="38"/>
      <c r="L1420" s="41"/>
      <c r="M1420" s="191"/>
      <c r="N1420" s="192"/>
      <c r="O1420" s="66"/>
      <c r="P1420" s="66"/>
      <c r="Q1420" s="66"/>
      <c r="R1420" s="66"/>
      <c r="S1420" s="66"/>
      <c r="T1420" s="67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T1420" s="19" t="s">
        <v>458</v>
      </c>
      <c r="AU1420" s="19" t="s">
        <v>86</v>
      </c>
    </row>
    <row r="1421" spans="1:65" s="2" customFormat="1" ht="16.5" customHeight="1">
      <c r="A1421" s="36"/>
      <c r="B1421" s="37"/>
      <c r="C1421" s="227" t="s">
        <v>1860</v>
      </c>
      <c r="D1421" s="227" t="s">
        <v>217</v>
      </c>
      <c r="E1421" s="228" t="s">
        <v>1861</v>
      </c>
      <c r="F1421" s="229" t="s">
        <v>1804</v>
      </c>
      <c r="G1421" s="230" t="s">
        <v>1472</v>
      </c>
      <c r="H1421" s="231">
        <v>0.03</v>
      </c>
      <c r="I1421" s="232"/>
      <c r="J1421" s="233">
        <f>ROUND(I1421*H1421,2)</f>
        <v>0</v>
      </c>
      <c r="K1421" s="229" t="s">
        <v>31</v>
      </c>
      <c r="L1421" s="234"/>
      <c r="M1421" s="235" t="s">
        <v>31</v>
      </c>
      <c r="N1421" s="236" t="s">
        <v>47</v>
      </c>
      <c r="O1421" s="66"/>
      <c r="P1421" s="184">
        <f>O1421*H1421</f>
        <v>0</v>
      </c>
      <c r="Q1421" s="184">
        <v>0</v>
      </c>
      <c r="R1421" s="184">
        <f>Q1421*H1421</f>
        <v>0</v>
      </c>
      <c r="S1421" s="184">
        <v>0</v>
      </c>
      <c r="T1421" s="185">
        <f>S1421*H1421</f>
        <v>0</v>
      </c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R1421" s="186" t="s">
        <v>209</v>
      </c>
      <c r="AT1421" s="186" t="s">
        <v>217</v>
      </c>
      <c r="AU1421" s="186" t="s">
        <v>86</v>
      </c>
      <c r="AY1421" s="19" t="s">
        <v>148</v>
      </c>
      <c r="BE1421" s="187">
        <f>IF(N1421="základní",J1421,0)</f>
        <v>0</v>
      </c>
      <c r="BF1421" s="187">
        <f>IF(N1421="snížená",J1421,0)</f>
        <v>0</v>
      </c>
      <c r="BG1421" s="187">
        <f>IF(N1421="zákl. přenesená",J1421,0)</f>
        <v>0</v>
      </c>
      <c r="BH1421" s="187">
        <f>IF(N1421="sníž. přenesená",J1421,0)</f>
        <v>0</v>
      </c>
      <c r="BI1421" s="187">
        <f>IF(N1421="nulová",J1421,0)</f>
        <v>0</v>
      </c>
      <c r="BJ1421" s="19" t="s">
        <v>84</v>
      </c>
      <c r="BK1421" s="187">
        <f>ROUND(I1421*H1421,2)</f>
        <v>0</v>
      </c>
      <c r="BL1421" s="19" t="s">
        <v>155</v>
      </c>
      <c r="BM1421" s="186" t="s">
        <v>1862</v>
      </c>
    </row>
    <row r="1422" spans="1:65" s="2" customFormat="1" ht="11.25">
      <c r="A1422" s="36"/>
      <c r="B1422" s="37"/>
      <c r="C1422" s="38"/>
      <c r="D1422" s="188" t="s">
        <v>157</v>
      </c>
      <c r="E1422" s="38"/>
      <c r="F1422" s="189" t="s">
        <v>1804</v>
      </c>
      <c r="G1422" s="38"/>
      <c r="H1422" s="38"/>
      <c r="I1422" s="190"/>
      <c r="J1422" s="38"/>
      <c r="K1422" s="38"/>
      <c r="L1422" s="41"/>
      <c r="M1422" s="191"/>
      <c r="N1422" s="192"/>
      <c r="O1422" s="66"/>
      <c r="P1422" s="66"/>
      <c r="Q1422" s="66"/>
      <c r="R1422" s="66"/>
      <c r="S1422" s="66"/>
      <c r="T1422" s="67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T1422" s="19" t="s">
        <v>157</v>
      </c>
      <c r="AU1422" s="19" t="s">
        <v>86</v>
      </c>
    </row>
    <row r="1423" spans="1:65" s="2" customFormat="1" ht="24.2" customHeight="1">
      <c r="A1423" s="36"/>
      <c r="B1423" s="37"/>
      <c r="C1423" s="227" t="s">
        <v>1863</v>
      </c>
      <c r="D1423" s="227" t="s">
        <v>217</v>
      </c>
      <c r="E1423" s="228" t="s">
        <v>1864</v>
      </c>
      <c r="F1423" s="229" t="s">
        <v>1558</v>
      </c>
      <c r="G1423" s="230" t="s">
        <v>1559</v>
      </c>
      <c r="H1423" s="231">
        <v>8</v>
      </c>
      <c r="I1423" s="232"/>
      <c r="J1423" s="233">
        <f>ROUND(I1423*H1423,2)</f>
        <v>0</v>
      </c>
      <c r="K1423" s="229" t="s">
        <v>31</v>
      </c>
      <c r="L1423" s="234"/>
      <c r="M1423" s="235" t="s">
        <v>31</v>
      </c>
      <c r="N1423" s="236" t="s">
        <v>47</v>
      </c>
      <c r="O1423" s="66"/>
      <c r="P1423" s="184">
        <f>O1423*H1423</f>
        <v>0</v>
      </c>
      <c r="Q1423" s="184">
        <v>0</v>
      </c>
      <c r="R1423" s="184">
        <f>Q1423*H1423</f>
        <v>0</v>
      </c>
      <c r="S1423" s="184">
        <v>0</v>
      </c>
      <c r="T1423" s="185">
        <f>S1423*H1423</f>
        <v>0</v>
      </c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R1423" s="186" t="s">
        <v>209</v>
      </c>
      <c r="AT1423" s="186" t="s">
        <v>217</v>
      </c>
      <c r="AU1423" s="186" t="s">
        <v>86</v>
      </c>
      <c r="AY1423" s="19" t="s">
        <v>148</v>
      </c>
      <c r="BE1423" s="187">
        <f>IF(N1423="základní",J1423,0)</f>
        <v>0</v>
      </c>
      <c r="BF1423" s="187">
        <f>IF(N1423="snížená",J1423,0)</f>
        <v>0</v>
      </c>
      <c r="BG1423" s="187">
        <f>IF(N1423="zákl. přenesená",J1423,0)</f>
        <v>0</v>
      </c>
      <c r="BH1423" s="187">
        <f>IF(N1423="sníž. přenesená",J1423,0)</f>
        <v>0</v>
      </c>
      <c r="BI1423" s="187">
        <f>IF(N1423="nulová",J1423,0)</f>
        <v>0</v>
      </c>
      <c r="BJ1423" s="19" t="s">
        <v>84</v>
      </c>
      <c r="BK1423" s="187">
        <f>ROUND(I1423*H1423,2)</f>
        <v>0</v>
      </c>
      <c r="BL1423" s="19" t="s">
        <v>155</v>
      </c>
      <c r="BM1423" s="186" t="s">
        <v>1865</v>
      </c>
    </row>
    <row r="1424" spans="1:65" s="2" customFormat="1" ht="19.5">
      <c r="A1424" s="36"/>
      <c r="B1424" s="37"/>
      <c r="C1424" s="38"/>
      <c r="D1424" s="188" t="s">
        <v>157</v>
      </c>
      <c r="E1424" s="38"/>
      <c r="F1424" s="189" t="s">
        <v>1558</v>
      </c>
      <c r="G1424" s="38"/>
      <c r="H1424" s="38"/>
      <c r="I1424" s="190"/>
      <c r="J1424" s="38"/>
      <c r="K1424" s="38"/>
      <c r="L1424" s="41"/>
      <c r="M1424" s="191"/>
      <c r="N1424" s="192"/>
      <c r="O1424" s="66"/>
      <c r="P1424" s="66"/>
      <c r="Q1424" s="66"/>
      <c r="R1424" s="66"/>
      <c r="S1424" s="66"/>
      <c r="T1424" s="67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T1424" s="19" t="s">
        <v>157</v>
      </c>
      <c r="AU1424" s="19" t="s">
        <v>86</v>
      </c>
    </row>
    <row r="1425" spans="1:65" s="2" customFormat="1" ht="16.5" customHeight="1">
      <c r="A1425" s="36"/>
      <c r="B1425" s="37"/>
      <c r="C1425" s="227" t="s">
        <v>1866</v>
      </c>
      <c r="D1425" s="227" t="s">
        <v>217</v>
      </c>
      <c r="E1425" s="228" t="s">
        <v>1867</v>
      </c>
      <c r="F1425" s="229" t="s">
        <v>1568</v>
      </c>
      <c r="G1425" s="230" t="s">
        <v>1559</v>
      </c>
      <c r="H1425" s="231">
        <v>8</v>
      </c>
      <c r="I1425" s="232"/>
      <c r="J1425" s="233">
        <f>ROUND(I1425*H1425,2)</f>
        <v>0</v>
      </c>
      <c r="K1425" s="229" t="s">
        <v>31</v>
      </c>
      <c r="L1425" s="234"/>
      <c r="M1425" s="235" t="s">
        <v>31</v>
      </c>
      <c r="N1425" s="236" t="s">
        <v>47</v>
      </c>
      <c r="O1425" s="66"/>
      <c r="P1425" s="184">
        <f>O1425*H1425</f>
        <v>0</v>
      </c>
      <c r="Q1425" s="184">
        <v>0</v>
      </c>
      <c r="R1425" s="184">
        <f>Q1425*H1425</f>
        <v>0</v>
      </c>
      <c r="S1425" s="184">
        <v>0</v>
      </c>
      <c r="T1425" s="185">
        <f>S1425*H1425</f>
        <v>0</v>
      </c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R1425" s="186" t="s">
        <v>209</v>
      </c>
      <c r="AT1425" s="186" t="s">
        <v>217</v>
      </c>
      <c r="AU1425" s="186" t="s">
        <v>86</v>
      </c>
      <c r="AY1425" s="19" t="s">
        <v>148</v>
      </c>
      <c r="BE1425" s="187">
        <f>IF(N1425="základní",J1425,0)</f>
        <v>0</v>
      </c>
      <c r="BF1425" s="187">
        <f>IF(N1425="snížená",J1425,0)</f>
        <v>0</v>
      </c>
      <c r="BG1425" s="187">
        <f>IF(N1425="zákl. přenesená",J1425,0)</f>
        <v>0</v>
      </c>
      <c r="BH1425" s="187">
        <f>IF(N1425="sníž. přenesená",J1425,0)</f>
        <v>0</v>
      </c>
      <c r="BI1425" s="187">
        <f>IF(N1425="nulová",J1425,0)</f>
        <v>0</v>
      </c>
      <c r="BJ1425" s="19" t="s">
        <v>84</v>
      </c>
      <c r="BK1425" s="187">
        <f>ROUND(I1425*H1425,2)</f>
        <v>0</v>
      </c>
      <c r="BL1425" s="19" t="s">
        <v>155</v>
      </c>
      <c r="BM1425" s="186" t="s">
        <v>1868</v>
      </c>
    </row>
    <row r="1426" spans="1:65" s="2" customFormat="1" ht="11.25">
      <c r="A1426" s="36"/>
      <c r="B1426" s="37"/>
      <c r="C1426" s="38"/>
      <c r="D1426" s="188" t="s">
        <v>157</v>
      </c>
      <c r="E1426" s="38"/>
      <c r="F1426" s="189" t="s">
        <v>1568</v>
      </c>
      <c r="G1426" s="38"/>
      <c r="H1426" s="38"/>
      <c r="I1426" s="190"/>
      <c r="J1426" s="38"/>
      <c r="K1426" s="38"/>
      <c r="L1426" s="41"/>
      <c r="M1426" s="191"/>
      <c r="N1426" s="192"/>
      <c r="O1426" s="66"/>
      <c r="P1426" s="66"/>
      <c r="Q1426" s="66"/>
      <c r="R1426" s="66"/>
      <c r="S1426" s="66"/>
      <c r="T1426" s="67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T1426" s="19" t="s">
        <v>157</v>
      </c>
      <c r="AU1426" s="19" t="s">
        <v>86</v>
      </c>
    </row>
    <row r="1427" spans="1:65" s="2" customFormat="1" ht="37.9" customHeight="1">
      <c r="A1427" s="36"/>
      <c r="B1427" s="37"/>
      <c r="C1427" s="227" t="s">
        <v>1869</v>
      </c>
      <c r="D1427" s="227" t="s">
        <v>217</v>
      </c>
      <c r="E1427" s="228" t="s">
        <v>1870</v>
      </c>
      <c r="F1427" s="229" t="s">
        <v>1577</v>
      </c>
      <c r="G1427" s="230" t="s">
        <v>1554</v>
      </c>
      <c r="H1427" s="239"/>
      <c r="I1427" s="232"/>
      <c r="J1427" s="233">
        <f>ROUND(I1427*H1427,2)</f>
        <v>0</v>
      </c>
      <c r="K1427" s="229" t="s">
        <v>31</v>
      </c>
      <c r="L1427" s="234"/>
      <c r="M1427" s="235" t="s">
        <v>31</v>
      </c>
      <c r="N1427" s="236" t="s">
        <v>47</v>
      </c>
      <c r="O1427" s="66"/>
      <c r="P1427" s="184">
        <f>O1427*H1427</f>
        <v>0</v>
      </c>
      <c r="Q1427" s="184">
        <v>0</v>
      </c>
      <c r="R1427" s="184">
        <f>Q1427*H1427</f>
        <v>0</v>
      </c>
      <c r="S1427" s="184">
        <v>0</v>
      </c>
      <c r="T1427" s="185">
        <f>S1427*H1427</f>
        <v>0</v>
      </c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R1427" s="186" t="s">
        <v>209</v>
      </c>
      <c r="AT1427" s="186" t="s">
        <v>217</v>
      </c>
      <c r="AU1427" s="186" t="s">
        <v>86</v>
      </c>
      <c r="AY1427" s="19" t="s">
        <v>148</v>
      </c>
      <c r="BE1427" s="187">
        <f>IF(N1427="základní",J1427,0)</f>
        <v>0</v>
      </c>
      <c r="BF1427" s="187">
        <f>IF(N1427="snížená",J1427,0)</f>
        <v>0</v>
      </c>
      <c r="BG1427" s="187">
        <f>IF(N1427="zákl. přenesená",J1427,0)</f>
        <v>0</v>
      </c>
      <c r="BH1427" s="187">
        <f>IF(N1427="sníž. přenesená",J1427,0)</f>
        <v>0</v>
      </c>
      <c r="BI1427" s="187">
        <f>IF(N1427="nulová",J1427,0)</f>
        <v>0</v>
      </c>
      <c r="BJ1427" s="19" t="s">
        <v>84</v>
      </c>
      <c r="BK1427" s="187">
        <f>ROUND(I1427*H1427,2)</f>
        <v>0</v>
      </c>
      <c r="BL1427" s="19" t="s">
        <v>155</v>
      </c>
      <c r="BM1427" s="186" t="s">
        <v>1871</v>
      </c>
    </row>
    <row r="1428" spans="1:65" s="2" customFormat="1" ht="48.75">
      <c r="A1428" s="36"/>
      <c r="B1428" s="37"/>
      <c r="C1428" s="38"/>
      <c r="D1428" s="188" t="s">
        <v>157</v>
      </c>
      <c r="E1428" s="38"/>
      <c r="F1428" s="189" t="s">
        <v>1579</v>
      </c>
      <c r="G1428" s="38"/>
      <c r="H1428" s="38"/>
      <c r="I1428" s="190"/>
      <c r="J1428" s="38"/>
      <c r="K1428" s="38"/>
      <c r="L1428" s="41"/>
      <c r="M1428" s="191"/>
      <c r="N1428" s="192"/>
      <c r="O1428" s="66"/>
      <c r="P1428" s="66"/>
      <c r="Q1428" s="66"/>
      <c r="R1428" s="66"/>
      <c r="S1428" s="66"/>
      <c r="T1428" s="67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T1428" s="19" t="s">
        <v>157</v>
      </c>
      <c r="AU1428" s="19" t="s">
        <v>86</v>
      </c>
    </row>
    <row r="1429" spans="1:65" s="2" customFormat="1" ht="37.9" customHeight="1">
      <c r="A1429" s="36"/>
      <c r="B1429" s="37"/>
      <c r="C1429" s="227" t="s">
        <v>1872</v>
      </c>
      <c r="D1429" s="227" t="s">
        <v>217</v>
      </c>
      <c r="E1429" s="228" t="s">
        <v>1873</v>
      </c>
      <c r="F1429" s="229" t="s">
        <v>1582</v>
      </c>
      <c r="G1429" s="230" t="s">
        <v>1554</v>
      </c>
      <c r="H1429" s="239"/>
      <c r="I1429" s="232"/>
      <c r="J1429" s="233">
        <f>ROUND(I1429*H1429,2)</f>
        <v>0</v>
      </c>
      <c r="K1429" s="229" t="s">
        <v>31</v>
      </c>
      <c r="L1429" s="234"/>
      <c r="M1429" s="235" t="s">
        <v>31</v>
      </c>
      <c r="N1429" s="236" t="s">
        <v>47</v>
      </c>
      <c r="O1429" s="66"/>
      <c r="P1429" s="184">
        <f>O1429*H1429</f>
        <v>0</v>
      </c>
      <c r="Q1429" s="184">
        <v>0</v>
      </c>
      <c r="R1429" s="184">
        <f>Q1429*H1429</f>
        <v>0</v>
      </c>
      <c r="S1429" s="184">
        <v>0</v>
      </c>
      <c r="T1429" s="185">
        <f>S1429*H1429</f>
        <v>0</v>
      </c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R1429" s="186" t="s">
        <v>209</v>
      </c>
      <c r="AT1429" s="186" t="s">
        <v>217</v>
      </c>
      <c r="AU1429" s="186" t="s">
        <v>86</v>
      </c>
      <c r="AY1429" s="19" t="s">
        <v>148</v>
      </c>
      <c r="BE1429" s="187">
        <f>IF(N1429="základní",J1429,0)</f>
        <v>0</v>
      </c>
      <c r="BF1429" s="187">
        <f>IF(N1429="snížená",J1429,0)</f>
        <v>0</v>
      </c>
      <c r="BG1429" s="187">
        <f>IF(N1429="zákl. přenesená",J1429,0)</f>
        <v>0</v>
      </c>
      <c r="BH1429" s="187">
        <f>IF(N1429="sníž. přenesená",J1429,0)</f>
        <v>0</v>
      </c>
      <c r="BI1429" s="187">
        <f>IF(N1429="nulová",J1429,0)</f>
        <v>0</v>
      </c>
      <c r="BJ1429" s="19" t="s">
        <v>84</v>
      </c>
      <c r="BK1429" s="187">
        <f>ROUND(I1429*H1429,2)</f>
        <v>0</v>
      </c>
      <c r="BL1429" s="19" t="s">
        <v>155</v>
      </c>
      <c r="BM1429" s="186" t="s">
        <v>1874</v>
      </c>
    </row>
    <row r="1430" spans="1:65" s="2" customFormat="1" ht="48.75">
      <c r="A1430" s="36"/>
      <c r="B1430" s="37"/>
      <c r="C1430" s="38"/>
      <c r="D1430" s="188" t="s">
        <v>157</v>
      </c>
      <c r="E1430" s="38"/>
      <c r="F1430" s="189" t="s">
        <v>1584</v>
      </c>
      <c r="G1430" s="38"/>
      <c r="H1430" s="38"/>
      <c r="I1430" s="190"/>
      <c r="J1430" s="38"/>
      <c r="K1430" s="38"/>
      <c r="L1430" s="41"/>
      <c r="M1430" s="191"/>
      <c r="N1430" s="192"/>
      <c r="O1430" s="66"/>
      <c r="P1430" s="66"/>
      <c r="Q1430" s="66"/>
      <c r="R1430" s="66"/>
      <c r="S1430" s="66"/>
      <c r="T1430" s="67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T1430" s="19" t="s">
        <v>157</v>
      </c>
      <c r="AU1430" s="19" t="s">
        <v>86</v>
      </c>
    </row>
    <row r="1431" spans="1:65" s="2" customFormat="1" ht="37.9" customHeight="1">
      <c r="A1431" s="36"/>
      <c r="B1431" s="37"/>
      <c r="C1431" s="227" t="s">
        <v>1875</v>
      </c>
      <c r="D1431" s="227" t="s">
        <v>217</v>
      </c>
      <c r="E1431" s="228" t="s">
        <v>1876</v>
      </c>
      <c r="F1431" s="229" t="s">
        <v>1587</v>
      </c>
      <c r="G1431" s="230" t="s">
        <v>1481</v>
      </c>
      <c r="H1431" s="231">
        <v>1</v>
      </c>
      <c r="I1431" s="232"/>
      <c r="J1431" s="233">
        <f>ROUND(I1431*H1431,2)</f>
        <v>0</v>
      </c>
      <c r="K1431" s="229" t="s">
        <v>31</v>
      </c>
      <c r="L1431" s="234"/>
      <c r="M1431" s="235" t="s">
        <v>31</v>
      </c>
      <c r="N1431" s="236" t="s">
        <v>47</v>
      </c>
      <c r="O1431" s="66"/>
      <c r="P1431" s="184">
        <f>O1431*H1431</f>
        <v>0</v>
      </c>
      <c r="Q1431" s="184">
        <v>0</v>
      </c>
      <c r="R1431" s="184">
        <f>Q1431*H1431</f>
        <v>0</v>
      </c>
      <c r="S1431" s="184">
        <v>0</v>
      </c>
      <c r="T1431" s="185">
        <f>S1431*H1431</f>
        <v>0</v>
      </c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R1431" s="186" t="s">
        <v>209</v>
      </c>
      <c r="AT1431" s="186" t="s">
        <v>217</v>
      </c>
      <c r="AU1431" s="186" t="s">
        <v>86</v>
      </c>
      <c r="AY1431" s="19" t="s">
        <v>148</v>
      </c>
      <c r="BE1431" s="187">
        <f>IF(N1431="základní",J1431,0)</f>
        <v>0</v>
      </c>
      <c r="BF1431" s="187">
        <f>IF(N1431="snížená",J1431,0)</f>
        <v>0</v>
      </c>
      <c r="BG1431" s="187">
        <f>IF(N1431="zákl. přenesená",J1431,0)</f>
        <v>0</v>
      </c>
      <c r="BH1431" s="187">
        <f>IF(N1431="sníž. přenesená",J1431,0)</f>
        <v>0</v>
      </c>
      <c r="BI1431" s="187">
        <f>IF(N1431="nulová",J1431,0)</f>
        <v>0</v>
      </c>
      <c r="BJ1431" s="19" t="s">
        <v>84</v>
      </c>
      <c r="BK1431" s="187">
        <f>ROUND(I1431*H1431,2)</f>
        <v>0</v>
      </c>
      <c r="BL1431" s="19" t="s">
        <v>155</v>
      </c>
      <c r="BM1431" s="186" t="s">
        <v>1877</v>
      </c>
    </row>
    <row r="1432" spans="1:65" s="2" customFormat="1" ht="19.5">
      <c r="A1432" s="36"/>
      <c r="B1432" s="37"/>
      <c r="C1432" s="38"/>
      <c r="D1432" s="188" t="s">
        <v>157</v>
      </c>
      <c r="E1432" s="38"/>
      <c r="F1432" s="189" t="s">
        <v>1587</v>
      </c>
      <c r="G1432" s="38"/>
      <c r="H1432" s="38"/>
      <c r="I1432" s="190"/>
      <c r="J1432" s="38"/>
      <c r="K1432" s="38"/>
      <c r="L1432" s="41"/>
      <c r="M1432" s="191"/>
      <c r="N1432" s="192"/>
      <c r="O1432" s="66"/>
      <c r="P1432" s="66"/>
      <c r="Q1432" s="66"/>
      <c r="R1432" s="66"/>
      <c r="S1432" s="66"/>
      <c r="T1432" s="67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T1432" s="19" t="s">
        <v>157</v>
      </c>
      <c r="AU1432" s="19" t="s">
        <v>86</v>
      </c>
    </row>
    <row r="1433" spans="1:65" s="2" customFormat="1" ht="24.2" customHeight="1">
      <c r="A1433" s="36"/>
      <c r="B1433" s="37"/>
      <c r="C1433" s="227" t="s">
        <v>1878</v>
      </c>
      <c r="D1433" s="227" t="s">
        <v>217</v>
      </c>
      <c r="E1433" s="228" t="s">
        <v>1879</v>
      </c>
      <c r="F1433" s="229" t="s">
        <v>1880</v>
      </c>
      <c r="G1433" s="230" t="s">
        <v>1554</v>
      </c>
      <c r="H1433" s="239"/>
      <c r="I1433" s="232"/>
      <c r="J1433" s="233">
        <f>ROUND(I1433*H1433,2)</f>
        <v>0</v>
      </c>
      <c r="K1433" s="229" t="s">
        <v>31</v>
      </c>
      <c r="L1433" s="234"/>
      <c r="M1433" s="235" t="s">
        <v>31</v>
      </c>
      <c r="N1433" s="236" t="s">
        <v>47</v>
      </c>
      <c r="O1433" s="66"/>
      <c r="P1433" s="184">
        <f>O1433*H1433</f>
        <v>0</v>
      </c>
      <c r="Q1433" s="184">
        <v>0</v>
      </c>
      <c r="R1433" s="184">
        <f>Q1433*H1433</f>
        <v>0</v>
      </c>
      <c r="S1433" s="184">
        <v>0</v>
      </c>
      <c r="T1433" s="185">
        <f>S1433*H1433</f>
        <v>0</v>
      </c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R1433" s="186" t="s">
        <v>209</v>
      </c>
      <c r="AT1433" s="186" t="s">
        <v>217</v>
      </c>
      <c r="AU1433" s="186" t="s">
        <v>86</v>
      </c>
      <c r="AY1433" s="19" t="s">
        <v>148</v>
      </c>
      <c r="BE1433" s="187">
        <f>IF(N1433="základní",J1433,0)</f>
        <v>0</v>
      </c>
      <c r="BF1433" s="187">
        <f>IF(N1433="snížená",J1433,0)</f>
        <v>0</v>
      </c>
      <c r="BG1433" s="187">
        <f>IF(N1433="zákl. přenesená",J1433,0)</f>
        <v>0</v>
      </c>
      <c r="BH1433" s="187">
        <f>IF(N1433="sníž. přenesená",J1433,0)</f>
        <v>0</v>
      </c>
      <c r="BI1433" s="187">
        <f>IF(N1433="nulová",J1433,0)</f>
        <v>0</v>
      </c>
      <c r="BJ1433" s="19" t="s">
        <v>84</v>
      </c>
      <c r="BK1433" s="187">
        <f>ROUND(I1433*H1433,2)</f>
        <v>0</v>
      </c>
      <c r="BL1433" s="19" t="s">
        <v>155</v>
      </c>
      <c r="BM1433" s="186" t="s">
        <v>1881</v>
      </c>
    </row>
    <row r="1434" spans="1:65" s="2" customFormat="1" ht="11.25">
      <c r="A1434" s="36"/>
      <c r="B1434" s="37"/>
      <c r="C1434" s="38"/>
      <c r="D1434" s="188" t="s">
        <v>157</v>
      </c>
      <c r="E1434" s="38"/>
      <c r="F1434" s="189" t="s">
        <v>1880</v>
      </c>
      <c r="G1434" s="38"/>
      <c r="H1434" s="38"/>
      <c r="I1434" s="190"/>
      <c r="J1434" s="38"/>
      <c r="K1434" s="38"/>
      <c r="L1434" s="41"/>
      <c r="M1434" s="191"/>
      <c r="N1434" s="192"/>
      <c r="O1434" s="66"/>
      <c r="P1434" s="66"/>
      <c r="Q1434" s="66"/>
      <c r="R1434" s="66"/>
      <c r="S1434" s="66"/>
      <c r="T1434" s="67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T1434" s="19" t="s">
        <v>157</v>
      </c>
      <c r="AU1434" s="19" t="s">
        <v>86</v>
      </c>
    </row>
    <row r="1435" spans="1:65" s="2" customFormat="1" ht="33" customHeight="1">
      <c r="A1435" s="36"/>
      <c r="B1435" s="37"/>
      <c r="C1435" s="227" t="s">
        <v>1882</v>
      </c>
      <c r="D1435" s="227" t="s">
        <v>217</v>
      </c>
      <c r="E1435" s="228" t="s">
        <v>1883</v>
      </c>
      <c r="F1435" s="229" t="s">
        <v>1596</v>
      </c>
      <c r="G1435" s="230" t="s">
        <v>1554</v>
      </c>
      <c r="H1435" s="239"/>
      <c r="I1435" s="232"/>
      <c r="J1435" s="233">
        <f>ROUND(I1435*H1435,2)</f>
        <v>0</v>
      </c>
      <c r="K1435" s="229" t="s">
        <v>31</v>
      </c>
      <c r="L1435" s="234"/>
      <c r="M1435" s="235" t="s">
        <v>31</v>
      </c>
      <c r="N1435" s="236" t="s">
        <v>47</v>
      </c>
      <c r="O1435" s="66"/>
      <c r="P1435" s="184">
        <f>O1435*H1435</f>
        <v>0</v>
      </c>
      <c r="Q1435" s="184">
        <v>0</v>
      </c>
      <c r="R1435" s="184">
        <f>Q1435*H1435</f>
        <v>0</v>
      </c>
      <c r="S1435" s="184">
        <v>0</v>
      </c>
      <c r="T1435" s="185">
        <f>S1435*H1435</f>
        <v>0</v>
      </c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R1435" s="186" t="s">
        <v>209</v>
      </c>
      <c r="AT1435" s="186" t="s">
        <v>217</v>
      </c>
      <c r="AU1435" s="186" t="s">
        <v>86</v>
      </c>
      <c r="AY1435" s="19" t="s">
        <v>148</v>
      </c>
      <c r="BE1435" s="187">
        <f>IF(N1435="základní",J1435,0)</f>
        <v>0</v>
      </c>
      <c r="BF1435" s="187">
        <f>IF(N1435="snížená",J1435,0)</f>
        <v>0</v>
      </c>
      <c r="BG1435" s="187">
        <f>IF(N1435="zákl. přenesená",J1435,0)</f>
        <v>0</v>
      </c>
      <c r="BH1435" s="187">
        <f>IF(N1435="sníž. přenesená",J1435,0)</f>
        <v>0</v>
      </c>
      <c r="BI1435" s="187">
        <f>IF(N1435="nulová",J1435,0)</f>
        <v>0</v>
      </c>
      <c r="BJ1435" s="19" t="s">
        <v>84</v>
      </c>
      <c r="BK1435" s="187">
        <f>ROUND(I1435*H1435,2)</f>
        <v>0</v>
      </c>
      <c r="BL1435" s="19" t="s">
        <v>155</v>
      </c>
      <c r="BM1435" s="186" t="s">
        <v>1884</v>
      </c>
    </row>
    <row r="1436" spans="1:65" s="2" customFormat="1" ht="19.5">
      <c r="A1436" s="36"/>
      <c r="B1436" s="37"/>
      <c r="C1436" s="38"/>
      <c r="D1436" s="188" t="s">
        <v>157</v>
      </c>
      <c r="E1436" s="38"/>
      <c r="F1436" s="189" t="s">
        <v>1596</v>
      </c>
      <c r="G1436" s="38"/>
      <c r="H1436" s="38"/>
      <c r="I1436" s="190"/>
      <c r="J1436" s="38"/>
      <c r="K1436" s="38"/>
      <c r="L1436" s="41"/>
      <c r="M1436" s="191"/>
      <c r="N1436" s="192"/>
      <c r="O1436" s="66"/>
      <c r="P1436" s="66"/>
      <c r="Q1436" s="66"/>
      <c r="R1436" s="66"/>
      <c r="S1436" s="66"/>
      <c r="T1436" s="67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T1436" s="19" t="s">
        <v>157</v>
      </c>
      <c r="AU1436" s="19" t="s">
        <v>86</v>
      </c>
    </row>
    <row r="1437" spans="1:65" s="2" customFormat="1" ht="37.9" customHeight="1">
      <c r="A1437" s="36"/>
      <c r="B1437" s="37"/>
      <c r="C1437" s="227" t="s">
        <v>1885</v>
      </c>
      <c r="D1437" s="227" t="s">
        <v>217</v>
      </c>
      <c r="E1437" s="228" t="s">
        <v>1886</v>
      </c>
      <c r="F1437" s="229" t="s">
        <v>1887</v>
      </c>
      <c r="G1437" s="230" t="s">
        <v>1481</v>
      </c>
      <c r="H1437" s="231">
        <v>1</v>
      </c>
      <c r="I1437" s="232"/>
      <c r="J1437" s="233">
        <f>ROUND(I1437*H1437,2)</f>
        <v>0</v>
      </c>
      <c r="K1437" s="229" t="s">
        <v>31</v>
      </c>
      <c r="L1437" s="234"/>
      <c r="M1437" s="235" t="s">
        <v>31</v>
      </c>
      <c r="N1437" s="236" t="s">
        <v>47</v>
      </c>
      <c r="O1437" s="66"/>
      <c r="P1437" s="184">
        <f>O1437*H1437</f>
        <v>0</v>
      </c>
      <c r="Q1437" s="184">
        <v>0</v>
      </c>
      <c r="R1437" s="184">
        <f>Q1437*H1437</f>
        <v>0</v>
      </c>
      <c r="S1437" s="184">
        <v>0</v>
      </c>
      <c r="T1437" s="185">
        <f>S1437*H1437</f>
        <v>0</v>
      </c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R1437" s="186" t="s">
        <v>209</v>
      </c>
      <c r="AT1437" s="186" t="s">
        <v>217</v>
      </c>
      <c r="AU1437" s="186" t="s">
        <v>86</v>
      </c>
      <c r="AY1437" s="19" t="s">
        <v>148</v>
      </c>
      <c r="BE1437" s="187">
        <f>IF(N1437="základní",J1437,0)</f>
        <v>0</v>
      </c>
      <c r="BF1437" s="187">
        <f>IF(N1437="snížená",J1437,0)</f>
        <v>0</v>
      </c>
      <c r="BG1437" s="187">
        <f>IF(N1437="zákl. přenesená",J1437,0)</f>
        <v>0</v>
      </c>
      <c r="BH1437" s="187">
        <f>IF(N1437="sníž. přenesená",J1437,0)</f>
        <v>0</v>
      </c>
      <c r="BI1437" s="187">
        <f>IF(N1437="nulová",J1437,0)</f>
        <v>0</v>
      </c>
      <c r="BJ1437" s="19" t="s">
        <v>84</v>
      </c>
      <c r="BK1437" s="187">
        <f>ROUND(I1437*H1437,2)</f>
        <v>0</v>
      </c>
      <c r="BL1437" s="19" t="s">
        <v>155</v>
      </c>
      <c r="BM1437" s="186" t="s">
        <v>1888</v>
      </c>
    </row>
    <row r="1438" spans="1:65" s="2" customFormat="1" ht="19.5">
      <c r="A1438" s="36"/>
      <c r="B1438" s="37"/>
      <c r="C1438" s="38"/>
      <c r="D1438" s="188" t="s">
        <v>157</v>
      </c>
      <c r="E1438" s="38"/>
      <c r="F1438" s="189" t="s">
        <v>1887</v>
      </c>
      <c r="G1438" s="38"/>
      <c r="H1438" s="38"/>
      <c r="I1438" s="190"/>
      <c r="J1438" s="38"/>
      <c r="K1438" s="38"/>
      <c r="L1438" s="41"/>
      <c r="M1438" s="191"/>
      <c r="N1438" s="192"/>
      <c r="O1438" s="66"/>
      <c r="P1438" s="66"/>
      <c r="Q1438" s="66"/>
      <c r="R1438" s="66"/>
      <c r="S1438" s="66"/>
      <c r="T1438" s="67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T1438" s="19" t="s">
        <v>157</v>
      </c>
      <c r="AU1438" s="19" t="s">
        <v>86</v>
      </c>
    </row>
    <row r="1439" spans="1:65" s="2" customFormat="1" ht="24.2" customHeight="1">
      <c r="A1439" s="36"/>
      <c r="B1439" s="37"/>
      <c r="C1439" s="227" t="s">
        <v>1889</v>
      </c>
      <c r="D1439" s="227" t="s">
        <v>217</v>
      </c>
      <c r="E1439" s="228" t="s">
        <v>1890</v>
      </c>
      <c r="F1439" s="229" t="s">
        <v>1604</v>
      </c>
      <c r="G1439" s="230" t="s">
        <v>1481</v>
      </c>
      <c r="H1439" s="231">
        <v>1</v>
      </c>
      <c r="I1439" s="232"/>
      <c r="J1439" s="233">
        <f>ROUND(I1439*H1439,2)</f>
        <v>0</v>
      </c>
      <c r="K1439" s="229" t="s">
        <v>31</v>
      </c>
      <c r="L1439" s="234"/>
      <c r="M1439" s="235" t="s">
        <v>31</v>
      </c>
      <c r="N1439" s="236" t="s">
        <v>47</v>
      </c>
      <c r="O1439" s="66"/>
      <c r="P1439" s="184">
        <f>O1439*H1439</f>
        <v>0</v>
      </c>
      <c r="Q1439" s="184">
        <v>0</v>
      </c>
      <c r="R1439" s="184">
        <f>Q1439*H1439</f>
        <v>0</v>
      </c>
      <c r="S1439" s="184">
        <v>0</v>
      </c>
      <c r="T1439" s="185">
        <f>S1439*H1439</f>
        <v>0</v>
      </c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R1439" s="186" t="s">
        <v>209</v>
      </c>
      <c r="AT1439" s="186" t="s">
        <v>217</v>
      </c>
      <c r="AU1439" s="186" t="s">
        <v>86</v>
      </c>
      <c r="AY1439" s="19" t="s">
        <v>148</v>
      </c>
      <c r="BE1439" s="187">
        <f>IF(N1439="základní",J1439,0)</f>
        <v>0</v>
      </c>
      <c r="BF1439" s="187">
        <f>IF(N1439="snížená",J1439,0)</f>
        <v>0</v>
      </c>
      <c r="BG1439" s="187">
        <f>IF(N1439="zákl. přenesená",J1439,0)</f>
        <v>0</v>
      </c>
      <c r="BH1439" s="187">
        <f>IF(N1439="sníž. přenesená",J1439,0)</f>
        <v>0</v>
      </c>
      <c r="BI1439" s="187">
        <f>IF(N1439="nulová",J1439,0)</f>
        <v>0</v>
      </c>
      <c r="BJ1439" s="19" t="s">
        <v>84</v>
      </c>
      <c r="BK1439" s="187">
        <f>ROUND(I1439*H1439,2)</f>
        <v>0</v>
      </c>
      <c r="BL1439" s="19" t="s">
        <v>155</v>
      </c>
      <c r="BM1439" s="186" t="s">
        <v>1891</v>
      </c>
    </row>
    <row r="1440" spans="1:65" s="2" customFormat="1" ht="19.5">
      <c r="A1440" s="36"/>
      <c r="B1440" s="37"/>
      <c r="C1440" s="38"/>
      <c r="D1440" s="188" t="s">
        <v>157</v>
      </c>
      <c r="E1440" s="38"/>
      <c r="F1440" s="189" t="s">
        <v>1604</v>
      </c>
      <c r="G1440" s="38"/>
      <c r="H1440" s="38"/>
      <c r="I1440" s="190"/>
      <c r="J1440" s="38"/>
      <c r="K1440" s="38"/>
      <c r="L1440" s="41"/>
      <c r="M1440" s="191"/>
      <c r="N1440" s="192"/>
      <c r="O1440" s="66"/>
      <c r="P1440" s="66"/>
      <c r="Q1440" s="66"/>
      <c r="R1440" s="66"/>
      <c r="S1440" s="66"/>
      <c r="T1440" s="67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T1440" s="19" t="s">
        <v>157</v>
      </c>
      <c r="AU1440" s="19" t="s">
        <v>86</v>
      </c>
    </row>
    <row r="1441" spans="1:65" s="2" customFormat="1" ht="24.2" customHeight="1">
      <c r="A1441" s="36"/>
      <c r="B1441" s="37"/>
      <c r="C1441" s="227" t="s">
        <v>1892</v>
      </c>
      <c r="D1441" s="227" t="s">
        <v>217</v>
      </c>
      <c r="E1441" s="228" t="s">
        <v>1893</v>
      </c>
      <c r="F1441" s="229" t="s">
        <v>1608</v>
      </c>
      <c r="G1441" s="230" t="s">
        <v>1481</v>
      </c>
      <c r="H1441" s="231">
        <v>1</v>
      </c>
      <c r="I1441" s="232"/>
      <c r="J1441" s="233">
        <f>ROUND(I1441*H1441,2)</f>
        <v>0</v>
      </c>
      <c r="K1441" s="229" t="s">
        <v>31</v>
      </c>
      <c r="L1441" s="234"/>
      <c r="M1441" s="235" t="s">
        <v>31</v>
      </c>
      <c r="N1441" s="236" t="s">
        <v>47</v>
      </c>
      <c r="O1441" s="66"/>
      <c r="P1441" s="184">
        <f>O1441*H1441</f>
        <v>0</v>
      </c>
      <c r="Q1441" s="184">
        <v>0</v>
      </c>
      <c r="R1441" s="184">
        <f>Q1441*H1441</f>
        <v>0</v>
      </c>
      <c r="S1441" s="184">
        <v>0</v>
      </c>
      <c r="T1441" s="185">
        <f>S1441*H1441</f>
        <v>0</v>
      </c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R1441" s="186" t="s">
        <v>209</v>
      </c>
      <c r="AT1441" s="186" t="s">
        <v>217</v>
      </c>
      <c r="AU1441" s="186" t="s">
        <v>86</v>
      </c>
      <c r="AY1441" s="19" t="s">
        <v>148</v>
      </c>
      <c r="BE1441" s="187">
        <f>IF(N1441="základní",J1441,0)</f>
        <v>0</v>
      </c>
      <c r="BF1441" s="187">
        <f>IF(N1441="snížená",J1441,0)</f>
        <v>0</v>
      </c>
      <c r="BG1441" s="187">
        <f>IF(N1441="zákl. přenesená",J1441,0)</f>
        <v>0</v>
      </c>
      <c r="BH1441" s="187">
        <f>IF(N1441="sníž. přenesená",J1441,0)</f>
        <v>0</v>
      </c>
      <c r="BI1441" s="187">
        <f>IF(N1441="nulová",J1441,0)</f>
        <v>0</v>
      </c>
      <c r="BJ1441" s="19" t="s">
        <v>84</v>
      </c>
      <c r="BK1441" s="187">
        <f>ROUND(I1441*H1441,2)</f>
        <v>0</v>
      </c>
      <c r="BL1441" s="19" t="s">
        <v>155</v>
      </c>
      <c r="BM1441" s="186" t="s">
        <v>1894</v>
      </c>
    </row>
    <row r="1442" spans="1:65" s="2" customFormat="1" ht="19.5">
      <c r="A1442" s="36"/>
      <c r="B1442" s="37"/>
      <c r="C1442" s="38"/>
      <c r="D1442" s="188" t="s">
        <v>157</v>
      </c>
      <c r="E1442" s="38"/>
      <c r="F1442" s="189" t="s">
        <v>1608</v>
      </c>
      <c r="G1442" s="38"/>
      <c r="H1442" s="38"/>
      <c r="I1442" s="190"/>
      <c r="J1442" s="38"/>
      <c r="K1442" s="38"/>
      <c r="L1442" s="41"/>
      <c r="M1442" s="191"/>
      <c r="N1442" s="192"/>
      <c r="O1442" s="66"/>
      <c r="P1442" s="66"/>
      <c r="Q1442" s="66"/>
      <c r="R1442" s="66"/>
      <c r="S1442" s="66"/>
      <c r="T1442" s="67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T1442" s="19" t="s">
        <v>157</v>
      </c>
      <c r="AU1442" s="19" t="s">
        <v>86</v>
      </c>
    </row>
    <row r="1443" spans="1:65" s="2" customFormat="1" ht="16.5" customHeight="1">
      <c r="A1443" s="36"/>
      <c r="B1443" s="37"/>
      <c r="C1443" s="227" t="s">
        <v>1895</v>
      </c>
      <c r="D1443" s="227" t="s">
        <v>217</v>
      </c>
      <c r="E1443" s="228" t="s">
        <v>1896</v>
      </c>
      <c r="F1443" s="229" t="s">
        <v>1612</v>
      </c>
      <c r="G1443" s="230" t="s">
        <v>1481</v>
      </c>
      <c r="H1443" s="231">
        <v>1</v>
      </c>
      <c r="I1443" s="232"/>
      <c r="J1443" s="233">
        <f>ROUND(I1443*H1443,2)</f>
        <v>0</v>
      </c>
      <c r="K1443" s="229" t="s">
        <v>31</v>
      </c>
      <c r="L1443" s="234"/>
      <c r="M1443" s="235" t="s">
        <v>31</v>
      </c>
      <c r="N1443" s="236" t="s">
        <v>47</v>
      </c>
      <c r="O1443" s="66"/>
      <c r="P1443" s="184">
        <f>O1443*H1443</f>
        <v>0</v>
      </c>
      <c r="Q1443" s="184">
        <v>0</v>
      </c>
      <c r="R1443" s="184">
        <f>Q1443*H1443</f>
        <v>0</v>
      </c>
      <c r="S1443" s="184">
        <v>0</v>
      </c>
      <c r="T1443" s="185">
        <f>S1443*H1443</f>
        <v>0</v>
      </c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R1443" s="186" t="s">
        <v>209</v>
      </c>
      <c r="AT1443" s="186" t="s">
        <v>217</v>
      </c>
      <c r="AU1443" s="186" t="s">
        <v>86</v>
      </c>
      <c r="AY1443" s="19" t="s">
        <v>148</v>
      </c>
      <c r="BE1443" s="187">
        <f>IF(N1443="základní",J1443,0)</f>
        <v>0</v>
      </c>
      <c r="BF1443" s="187">
        <f>IF(N1443="snížená",J1443,0)</f>
        <v>0</v>
      </c>
      <c r="BG1443" s="187">
        <f>IF(N1443="zákl. přenesená",J1443,0)</f>
        <v>0</v>
      </c>
      <c r="BH1443" s="187">
        <f>IF(N1443="sníž. přenesená",J1443,0)</f>
        <v>0</v>
      </c>
      <c r="BI1443" s="187">
        <f>IF(N1443="nulová",J1443,0)</f>
        <v>0</v>
      </c>
      <c r="BJ1443" s="19" t="s">
        <v>84</v>
      </c>
      <c r="BK1443" s="187">
        <f>ROUND(I1443*H1443,2)</f>
        <v>0</v>
      </c>
      <c r="BL1443" s="19" t="s">
        <v>155</v>
      </c>
      <c r="BM1443" s="186" t="s">
        <v>1897</v>
      </c>
    </row>
    <row r="1444" spans="1:65" s="2" customFormat="1" ht="11.25">
      <c r="A1444" s="36"/>
      <c r="B1444" s="37"/>
      <c r="C1444" s="38"/>
      <c r="D1444" s="188" t="s">
        <v>157</v>
      </c>
      <c r="E1444" s="38"/>
      <c r="F1444" s="189" t="s">
        <v>1612</v>
      </c>
      <c r="G1444" s="38"/>
      <c r="H1444" s="38"/>
      <c r="I1444" s="190"/>
      <c r="J1444" s="38"/>
      <c r="K1444" s="38"/>
      <c r="L1444" s="41"/>
      <c r="M1444" s="191"/>
      <c r="N1444" s="192"/>
      <c r="O1444" s="66"/>
      <c r="P1444" s="66"/>
      <c r="Q1444" s="66"/>
      <c r="R1444" s="66"/>
      <c r="S1444" s="66"/>
      <c r="T1444" s="67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T1444" s="19" t="s">
        <v>157</v>
      </c>
      <c r="AU1444" s="19" t="s">
        <v>86</v>
      </c>
    </row>
    <row r="1445" spans="1:65" s="2" customFormat="1" ht="16.5" customHeight="1">
      <c r="A1445" s="36"/>
      <c r="B1445" s="37"/>
      <c r="C1445" s="227" t="s">
        <v>1898</v>
      </c>
      <c r="D1445" s="227" t="s">
        <v>217</v>
      </c>
      <c r="E1445" s="228" t="s">
        <v>1899</v>
      </c>
      <c r="F1445" s="229" t="s">
        <v>1616</v>
      </c>
      <c r="G1445" s="230" t="s">
        <v>1554</v>
      </c>
      <c r="H1445" s="239"/>
      <c r="I1445" s="232"/>
      <c r="J1445" s="233">
        <f>ROUND(I1445*H1445,2)</f>
        <v>0</v>
      </c>
      <c r="K1445" s="229" t="s">
        <v>31</v>
      </c>
      <c r="L1445" s="234"/>
      <c r="M1445" s="235" t="s">
        <v>31</v>
      </c>
      <c r="N1445" s="236" t="s">
        <v>47</v>
      </c>
      <c r="O1445" s="66"/>
      <c r="P1445" s="184">
        <f>O1445*H1445</f>
        <v>0</v>
      </c>
      <c r="Q1445" s="184">
        <v>0</v>
      </c>
      <c r="R1445" s="184">
        <f>Q1445*H1445</f>
        <v>0</v>
      </c>
      <c r="S1445" s="184">
        <v>0</v>
      </c>
      <c r="T1445" s="185">
        <f>S1445*H1445</f>
        <v>0</v>
      </c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R1445" s="186" t="s">
        <v>209</v>
      </c>
      <c r="AT1445" s="186" t="s">
        <v>217</v>
      </c>
      <c r="AU1445" s="186" t="s">
        <v>86</v>
      </c>
      <c r="AY1445" s="19" t="s">
        <v>148</v>
      </c>
      <c r="BE1445" s="187">
        <f>IF(N1445="základní",J1445,0)</f>
        <v>0</v>
      </c>
      <c r="BF1445" s="187">
        <f>IF(N1445="snížená",J1445,0)</f>
        <v>0</v>
      </c>
      <c r="BG1445" s="187">
        <f>IF(N1445="zákl. přenesená",J1445,0)</f>
        <v>0</v>
      </c>
      <c r="BH1445" s="187">
        <f>IF(N1445="sníž. přenesená",J1445,0)</f>
        <v>0</v>
      </c>
      <c r="BI1445" s="187">
        <f>IF(N1445="nulová",J1445,0)</f>
        <v>0</v>
      </c>
      <c r="BJ1445" s="19" t="s">
        <v>84</v>
      </c>
      <c r="BK1445" s="187">
        <f>ROUND(I1445*H1445,2)</f>
        <v>0</v>
      </c>
      <c r="BL1445" s="19" t="s">
        <v>155</v>
      </c>
      <c r="BM1445" s="186" t="s">
        <v>1900</v>
      </c>
    </row>
    <row r="1446" spans="1:65" s="2" customFormat="1" ht="11.25">
      <c r="A1446" s="36"/>
      <c r="B1446" s="37"/>
      <c r="C1446" s="38"/>
      <c r="D1446" s="188" t="s">
        <v>157</v>
      </c>
      <c r="E1446" s="38"/>
      <c r="F1446" s="189" t="s">
        <v>1616</v>
      </c>
      <c r="G1446" s="38"/>
      <c r="H1446" s="38"/>
      <c r="I1446" s="190"/>
      <c r="J1446" s="38"/>
      <c r="K1446" s="38"/>
      <c r="L1446" s="41"/>
      <c r="M1446" s="191"/>
      <c r="N1446" s="192"/>
      <c r="O1446" s="66"/>
      <c r="P1446" s="66"/>
      <c r="Q1446" s="66"/>
      <c r="R1446" s="66"/>
      <c r="S1446" s="66"/>
      <c r="T1446" s="67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T1446" s="19" t="s">
        <v>157</v>
      </c>
      <c r="AU1446" s="19" t="s">
        <v>86</v>
      </c>
    </row>
    <row r="1447" spans="1:65" s="2" customFormat="1" ht="16.5" customHeight="1">
      <c r="A1447" s="36"/>
      <c r="B1447" s="37"/>
      <c r="C1447" s="227" t="s">
        <v>1901</v>
      </c>
      <c r="D1447" s="227" t="s">
        <v>217</v>
      </c>
      <c r="E1447" s="228" t="s">
        <v>1902</v>
      </c>
      <c r="F1447" s="229" t="s">
        <v>1903</v>
      </c>
      <c r="G1447" s="230" t="s">
        <v>1554</v>
      </c>
      <c r="H1447" s="239"/>
      <c r="I1447" s="232"/>
      <c r="J1447" s="233">
        <f>ROUND(I1447*H1447,2)</f>
        <v>0</v>
      </c>
      <c r="K1447" s="229" t="s">
        <v>31</v>
      </c>
      <c r="L1447" s="234"/>
      <c r="M1447" s="235" t="s">
        <v>31</v>
      </c>
      <c r="N1447" s="236" t="s">
        <v>47</v>
      </c>
      <c r="O1447" s="66"/>
      <c r="P1447" s="184">
        <f>O1447*H1447</f>
        <v>0</v>
      </c>
      <c r="Q1447" s="184">
        <v>0</v>
      </c>
      <c r="R1447" s="184">
        <f>Q1447*H1447</f>
        <v>0</v>
      </c>
      <c r="S1447" s="184">
        <v>0</v>
      </c>
      <c r="T1447" s="185">
        <f>S1447*H1447</f>
        <v>0</v>
      </c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R1447" s="186" t="s">
        <v>209</v>
      </c>
      <c r="AT1447" s="186" t="s">
        <v>217</v>
      </c>
      <c r="AU1447" s="186" t="s">
        <v>86</v>
      </c>
      <c r="AY1447" s="19" t="s">
        <v>148</v>
      </c>
      <c r="BE1447" s="187">
        <f>IF(N1447="základní",J1447,0)</f>
        <v>0</v>
      </c>
      <c r="BF1447" s="187">
        <f>IF(N1447="snížená",J1447,0)</f>
        <v>0</v>
      </c>
      <c r="BG1447" s="187">
        <f>IF(N1447="zákl. přenesená",J1447,0)</f>
        <v>0</v>
      </c>
      <c r="BH1447" s="187">
        <f>IF(N1447="sníž. přenesená",J1447,0)</f>
        <v>0</v>
      </c>
      <c r="BI1447" s="187">
        <f>IF(N1447="nulová",J1447,0)</f>
        <v>0</v>
      </c>
      <c r="BJ1447" s="19" t="s">
        <v>84</v>
      </c>
      <c r="BK1447" s="187">
        <f>ROUND(I1447*H1447,2)</f>
        <v>0</v>
      </c>
      <c r="BL1447" s="19" t="s">
        <v>155</v>
      </c>
      <c r="BM1447" s="186" t="s">
        <v>1904</v>
      </c>
    </row>
    <row r="1448" spans="1:65" s="2" customFormat="1" ht="11.25">
      <c r="A1448" s="36"/>
      <c r="B1448" s="37"/>
      <c r="C1448" s="38"/>
      <c r="D1448" s="188" t="s">
        <v>157</v>
      </c>
      <c r="E1448" s="38"/>
      <c r="F1448" s="189" t="s">
        <v>1903</v>
      </c>
      <c r="G1448" s="38"/>
      <c r="H1448" s="38"/>
      <c r="I1448" s="190"/>
      <c r="J1448" s="38"/>
      <c r="K1448" s="38"/>
      <c r="L1448" s="41"/>
      <c r="M1448" s="191"/>
      <c r="N1448" s="192"/>
      <c r="O1448" s="66"/>
      <c r="P1448" s="66"/>
      <c r="Q1448" s="66"/>
      <c r="R1448" s="66"/>
      <c r="S1448" s="66"/>
      <c r="T1448" s="67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T1448" s="19" t="s">
        <v>157</v>
      </c>
      <c r="AU1448" s="19" t="s">
        <v>86</v>
      </c>
    </row>
    <row r="1449" spans="1:65" s="12" customFormat="1" ht="22.9" customHeight="1">
      <c r="B1449" s="159"/>
      <c r="C1449" s="160"/>
      <c r="D1449" s="161" t="s">
        <v>75</v>
      </c>
      <c r="E1449" s="173" t="s">
        <v>1905</v>
      </c>
      <c r="F1449" s="173" t="s">
        <v>1906</v>
      </c>
      <c r="G1449" s="160"/>
      <c r="H1449" s="160"/>
      <c r="I1449" s="163"/>
      <c r="J1449" s="174">
        <f>BK1449</f>
        <v>0</v>
      </c>
      <c r="K1449" s="160"/>
      <c r="L1449" s="165"/>
      <c r="M1449" s="166"/>
      <c r="N1449" s="167"/>
      <c r="O1449" s="167"/>
      <c r="P1449" s="168">
        <f>SUM(P1450:P1488)</f>
        <v>0</v>
      </c>
      <c r="Q1449" s="167"/>
      <c r="R1449" s="168">
        <f>SUM(R1450:R1488)</f>
        <v>2.0513586000000004</v>
      </c>
      <c r="S1449" s="167"/>
      <c r="T1449" s="169">
        <f>SUM(T1450:T1488)</f>
        <v>9.7523999999999986E-2</v>
      </c>
      <c r="AR1449" s="170" t="s">
        <v>86</v>
      </c>
      <c r="AT1449" s="171" t="s">
        <v>75</v>
      </c>
      <c r="AU1449" s="171" t="s">
        <v>84</v>
      </c>
      <c r="AY1449" s="170" t="s">
        <v>148</v>
      </c>
      <c r="BK1449" s="172">
        <f>SUM(BK1450:BK1488)</f>
        <v>0</v>
      </c>
    </row>
    <row r="1450" spans="1:65" s="2" customFormat="1" ht="16.5" customHeight="1">
      <c r="A1450" s="36"/>
      <c r="B1450" s="37"/>
      <c r="C1450" s="175" t="s">
        <v>1907</v>
      </c>
      <c r="D1450" s="175" t="s">
        <v>150</v>
      </c>
      <c r="E1450" s="176" t="s">
        <v>1908</v>
      </c>
      <c r="F1450" s="177" t="s">
        <v>1909</v>
      </c>
      <c r="G1450" s="178" t="s">
        <v>153</v>
      </c>
      <c r="H1450" s="179">
        <v>111.09</v>
      </c>
      <c r="I1450" s="180"/>
      <c r="J1450" s="181">
        <f>ROUND(I1450*H1450,2)</f>
        <v>0</v>
      </c>
      <c r="K1450" s="177" t="s">
        <v>154</v>
      </c>
      <c r="L1450" s="41"/>
      <c r="M1450" s="182" t="s">
        <v>31</v>
      </c>
      <c r="N1450" s="183" t="s">
        <v>47</v>
      </c>
      <c r="O1450" s="66"/>
      <c r="P1450" s="184">
        <f>O1450*H1450</f>
        <v>0</v>
      </c>
      <c r="Q1450" s="184">
        <v>1.4500000000000001E-2</v>
      </c>
      <c r="R1450" s="184">
        <f>Q1450*H1450</f>
        <v>1.610805</v>
      </c>
      <c r="S1450" s="184">
        <v>0</v>
      </c>
      <c r="T1450" s="185">
        <f>S1450*H1450</f>
        <v>0</v>
      </c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R1450" s="186" t="s">
        <v>257</v>
      </c>
      <c r="AT1450" s="186" t="s">
        <v>150</v>
      </c>
      <c r="AU1450" s="186" t="s">
        <v>86</v>
      </c>
      <c r="AY1450" s="19" t="s">
        <v>148</v>
      </c>
      <c r="BE1450" s="187">
        <f>IF(N1450="základní",J1450,0)</f>
        <v>0</v>
      </c>
      <c r="BF1450" s="187">
        <f>IF(N1450="snížená",J1450,0)</f>
        <v>0</v>
      </c>
      <c r="BG1450" s="187">
        <f>IF(N1450="zákl. přenesená",J1450,0)</f>
        <v>0</v>
      </c>
      <c r="BH1450" s="187">
        <f>IF(N1450="sníž. přenesená",J1450,0)</f>
        <v>0</v>
      </c>
      <c r="BI1450" s="187">
        <f>IF(N1450="nulová",J1450,0)</f>
        <v>0</v>
      </c>
      <c r="BJ1450" s="19" t="s">
        <v>84</v>
      </c>
      <c r="BK1450" s="187">
        <f>ROUND(I1450*H1450,2)</f>
        <v>0</v>
      </c>
      <c r="BL1450" s="19" t="s">
        <v>257</v>
      </c>
      <c r="BM1450" s="186" t="s">
        <v>1910</v>
      </c>
    </row>
    <row r="1451" spans="1:65" s="2" customFormat="1" ht="19.5">
      <c r="A1451" s="36"/>
      <c r="B1451" s="37"/>
      <c r="C1451" s="38"/>
      <c r="D1451" s="188" t="s">
        <v>157</v>
      </c>
      <c r="E1451" s="38"/>
      <c r="F1451" s="189" t="s">
        <v>1911</v>
      </c>
      <c r="G1451" s="38"/>
      <c r="H1451" s="38"/>
      <c r="I1451" s="190"/>
      <c r="J1451" s="38"/>
      <c r="K1451" s="38"/>
      <c r="L1451" s="41"/>
      <c r="M1451" s="191"/>
      <c r="N1451" s="192"/>
      <c r="O1451" s="66"/>
      <c r="P1451" s="66"/>
      <c r="Q1451" s="66"/>
      <c r="R1451" s="66"/>
      <c r="S1451" s="66"/>
      <c r="T1451" s="67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T1451" s="19" t="s">
        <v>157</v>
      </c>
      <c r="AU1451" s="19" t="s">
        <v>86</v>
      </c>
    </row>
    <row r="1452" spans="1:65" s="2" customFormat="1" ht="11.25">
      <c r="A1452" s="36"/>
      <c r="B1452" s="37"/>
      <c r="C1452" s="38"/>
      <c r="D1452" s="193" t="s">
        <v>159</v>
      </c>
      <c r="E1452" s="38"/>
      <c r="F1452" s="194" t="s">
        <v>1912</v>
      </c>
      <c r="G1452" s="38"/>
      <c r="H1452" s="38"/>
      <c r="I1452" s="190"/>
      <c r="J1452" s="38"/>
      <c r="K1452" s="38"/>
      <c r="L1452" s="41"/>
      <c r="M1452" s="191"/>
      <c r="N1452" s="192"/>
      <c r="O1452" s="66"/>
      <c r="P1452" s="66"/>
      <c r="Q1452" s="66"/>
      <c r="R1452" s="66"/>
      <c r="S1452" s="66"/>
      <c r="T1452" s="67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T1452" s="19" t="s">
        <v>159</v>
      </c>
      <c r="AU1452" s="19" t="s">
        <v>86</v>
      </c>
    </row>
    <row r="1453" spans="1:65" s="15" customFormat="1" ht="11.25">
      <c r="B1453" s="217"/>
      <c r="C1453" s="218"/>
      <c r="D1453" s="188" t="s">
        <v>161</v>
      </c>
      <c r="E1453" s="219" t="s">
        <v>31</v>
      </c>
      <c r="F1453" s="220" t="s">
        <v>756</v>
      </c>
      <c r="G1453" s="218"/>
      <c r="H1453" s="219" t="s">
        <v>31</v>
      </c>
      <c r="I1453" s="221"/>
      <c r="J1453" s="218"/>
      <c r="K1453" s="218"/>
      <c r="L1453" s="222"/>
      <c r="M1453" s="223"/>
      <c r="N1453" s="224"/>
      <c r="O1453" s="224"/>
      <c r="P1453" s="224"/>
      <c r="Q1453" s="224"/>
      <c r="R1453" s="224"/>
      <c r="S1453" s="224"/>
      <c r="T1453" s="225"/>
      <c r="AT1453" s="226" t="s">
        <v>161</v>
      </c>
      <c r="AU1453" s="226" t="s">
        <v>86</v>
      </c>
      <c r="AV1453" s="15" t="s">
        <v>84</v>
      </c>
      <c r="AW1453" s="15" t="s">
        <v>37</v>
      </c>
      <c r="AX1453" s="15" t="s">
        <v>76</v>
      </c>
      <c r="AY1453" s="226" t="s">
        <v>148</v>
      </c>
    </row>
    <row r="1454" spans="1:65" s="13" customFormat="1" ht="11.25">
      <c r="B1454" s="195"/>
      <c r="C1454" s="196"/>
      <c r="D1454" s="188" t="s">
        <v>161</v>
      </c>
      <c r="E1454" s="197" t="s">
        <v>31</v>
      </c>
      <c r="F1454" s="198" t="s">
        <v>799</v>
      </c>
      <c r="G1454" s="196"/>
      <c r="H1454" s="199">
        <v>75.36</v>
      </c>
      <c r="I1454" s="200"/>
      <c r="J1454" s="196"/>
      <c r="K1454" s="196"/>
      <c r="L1454" s="201"/>
      <c r="M1454" s="202"/>
      <c r="N1454" s="203"/>
      <c r="O1454" s="203"/>
      <c r="P1454" s="203"/>
      <c r="Q1454" s="203"/>
      <c r="R1454" s="203"/>
      <c r="S1454" s="203"/>
      <c r="T1454" s="204"/>
      <c r="AT1454" s="205" t="s">
        <v>161</v>
      </c>
      <c r="AU1454" s="205" t="s">
        <v>86</v>
      </c>
      <c r="AV1454" s="13" t="s">
        <v>86</v>
      </c>
      <c r="AW1454" s="13" t="s">
        <v>37</v>
      </c>
      <c r="AX1454" s="13" t="s">
        <v>76</v>
      </c>
      <c r="AY1454" s="205" t="s">
        <v>148</v>
      </c>
    </row>
    <row r="1455" spans="1:65" s="15" customFormat="1" ht="11.25">
      <c r="B1455" s="217"/>
      <c r="C1455" s="218"/>
      <c r="D1455" s="188" t="s">
        <v>161</v>
      </c>
      <c r="E1455" s="219" t="s">
        <v>31</v>
      </c>
      <c r="F1455" s="220" t="s">
        <v>758</v>
      </c>
      <c r="G1455" s="218"/>
      <c r="H1455" s="219" t="s">
        <v>31</v>
      </c>
      <c r="I1455" s="221"/>
      <c r="J1455" s="218"/>
      <c r="K1455" s="218"/>
      <c r="L1455" s="222"/>
      <c r="M1455" s="223"/>
      <c r="N1455" s="224"/>
      <c r="O1455" s="224"/>
      <c r="P1455" s="224"/>
      <c r="Q1455" s="224"/>
      <c r="R1455" s="224"/>
      <c r="S1455" s="224"/>
      <c r="T1455" s="225"/>
      <c r="AT1455" s="226" t="s">
        <v>161</v>
      </c>
      <c r="AU1455" s="226" t="s">
        <v>86</v>
      </c>
      <c r="AV1455" s="15" t="s">
        <v>84</v>
      </c>
      <c r="AW1455" s="15" t="s">
        <v>37</v>
      </c>
      <c r="AX1455" s="15" t="s">
        <v>76</v>
      </c>
      <c r="AY1455" s="226" t="s">
        <v>148</v>
      </c>
    </row>
    <row r="1456" spans="1:65" s="13" customFormat="1" ht="11.25">
      <c r="B1456" s="195"/>
      <c r="C1456" s="196"/>
      <c r="D1456" s="188" t="s">
        <v>161</v>
      </c>
      <c r="E1456" s="197" t="s">
        <v>31</v>
      </c>
      <c r="F1456" s="198" t="s">
        <v>800</v>
      </c>
      <c r="G1456" s="196"/>
      <c r="H1456" s="199">
        <v>14.68</v>
      </c>
      <c r="I1456" s="200"/>
      <c r="J1456" s="196"/>
      <c r="K1456" s="196"/>
      <c r="L1456" s="201"/>
      <c r="M1456" s="202"/>
      <c r="N1456" s="203"/>
      <c r="O1456" s="203"/>
      <c r="P1456" s="203"/>
      <c r="Q1456" s="203"/>
      <c r="R1456" s="203"/>
      <c r="S1456" s="203"/>
      <c r="T1456" s="204"/>
      <c r="AT1456" s="205" t="s">
        <v>161</v>
      </c>
      <c r="AU1456" s="205" t="s">
        <v>86</v>
      </c>
      <c r="AV1456" s="13" t="s">
        <v>86</v>
      </c>
      <c r="AW1456" s="13" t="s">
        <v>37</v>
      </c>
      <c r="AX1456" s="13" t="s">
        <v>76</v>
      </c>
      <c r="AY1456" s="205" t="s">
        <v>148</v>
      </c>
    </row>
    <row r="1457" spans="1:65" s="15" customFormat="1" ht="11.25">
      <c r="B1457" s="217"/>
      <c r="C1457" s="218"/>
      <c r="D1457" s="188" t="s">
        <v>161</v>
      </c>
      <c r="E1457" s="219" t="s">
        <v>31</v>
      </c>
      <c r="F1457" s="220" t="s">
        <v>760</v>
      </c>
      <c r="G1457" s="218"/>
      <c r="H1457" s="219" t="s">
        <v>31</v>
      </c>
      <c r="I1457" s="221"/>
      <c r="J1457" s="218"/>
      <c r="K1457" s="218"/>
      <c r="L1457" s="222"/>
      <c r="M1457" s="223"/>
      <c r="N1457" s="224"/>
      <c r="O1457" s="224"/>
      <c r="P1457" s="224"/>
      <c r="Q1457" s="224"/>
      <c r="R1457" s="224"/>
      <c r="S1457" s="224"/>
      <c r="T1457" s="225"/>
      <c r="AT1457" s="226" t="s">
        <v>161</v>
      </c>
      <c r="AU1457" s="226" t="s">
        <v>86</v>
      </c>
      <c r="AV1457" s="15" t="s">
        <v>84</v>
      </c>
      <c r="AW1457" s="15" t="s">
        <v>37</v>
      </c>
      <c r="AX1457" s="15" t="s">
        <v>76</v>
      </c>
      <c r="AY1457" s="226" t="s">
        <v>148</v>
      </c>
    </row>
    <row r="1458" spans="1:65" s="13" customFormat="1" ht="11.25">
      <c r="B1458" s="195"/>
      <c r="C1458" s="196"/>
      <c r="D1458" s="188" t="s">
        <v>161</v>
      </c>
      <c r="E1458" s="197" t="s">
        <v>31</v>
      </c>
      <c r="F1458" s="198" t="s">
        <v>801</v>
      </c>
      <c r="G1458" s="196"/>
      <c r="H1458" s="199">
        <v>6.37</v>
      </c>
      <c r="I1458" s="200"/>
      <c r="J1458" s="196"/>
      <c r="K1458" s="196"/>
      <c r="L1458" s="201"/>
      <c r="M1458" s="202"/>
      <c r="N1458" s="203"/>
      <c r="O1458" s="203"/>
      <c r="P1458" s="203"/>
      <c r="Q1458" s="203"/>
      <c r="R1458" s="203"/>
      <c r="S1458" s="203"/>
      <c r="T1458" s="204"/>
      <c r="AT1458" s="205" t="s">
        <v>161</v>
      </c>
      <c r="AU1458" s="205" t="s">
        <v>86</v>
      </c>
      <c r="AV1458" s="13" t="s">
        <v>86</v>
      </c>
      <c r="AW1458" s="13" t="s">
        <v>37</v>
      </c>
      <c r="AX1458" s="13" t="s">
        <v>76</v>
      </c>
      <c r="AY1458" s="205" t="s">
        <v>148</v>
      </c>
    </row>
    <row r="1459" spans="1:65" s="15" customFormat="1" ht="11.25">
      <c r="B1459" s="217"/>
      <c r="C1459" s="218"/>
      <c r="D1459" s="188" t="s">
        <v>161</v>
      </c>
      <c r="E1459" s="219" t="s">
        <v>31</v>
      </c>
      <c r="F1459" s="220" t="s">
        <v>762</v>
      </c>
      <c r="G1459" s="218"/>
      <c r="H1459" s="219" t="s">
        <v>31</v>
      </c>
      <c r="I1459" s="221"/>
      <c r="J1459" s="218"/>
      <c r="K1459" s="218"/>
      <c r="L1459" s="222"/>
      <c r="M1459" s="223"/>
      <c r="N1459" s="224"/>
      <c r="O1459" s="224"/>
      <c r="P1459" s="224"/>
      <c r="Q1459" s="224"/>
      <c r="R1459" s="224"/>
      <c r="S1459" s="224"/>
      <c r="T1459" s="225"/>
      <c r="AT1459" s="226" t="s">
        <v>161</v>
      </c>
      <c r="AU1459" s="226" t="s">
        <v>86</v>
      </c>
      <c r="AV1459" s="15" t="s">
        <v>84</v>
      </c>
      <c r="AW1459" s="15" t="s">
        <v>37</v>
      </c>
      <c r="AX1459" s="15" t="s">
        <v>76</v>
      </c>
      <c r="AY1459" s="226" t="s">
        <v>148</v>
      </c>
    </row>
    <row r="1460" spans="1:65" s="13" customFormat="1" ht="11.25">
      <c r="B1460" s="195"/>
      <c r="C1460" s="196"/>
      <c r="D1460" s="188" t="s">
        <v>161</v>
      </c>
      <c r="E1460" s="197" t="s">
        <v>31</v>
      </c>
      <c r="F1460" s="198" t="s">
        <v>800</v>
      </c>
      <c r="G1460" s="196"/>
      <c r="H1460" s="199">
        <v>14.68</v>
      </c>
      <c r="I1460" s="200"/>
      <c r="J1460" s="196"/>
      <c r="K1460" s="196"/>
      <c r="L1460" s="201"/>
      <c r="M1460" s="202"/>
      <c r="N1460" s="203"/>
      <c r="O1460" s="203"/>
      <c r="P1460" s="203"/>
      <c r="Q1460" s="203"/>
      <c r="R1460" s="203"/>
      <c r="S1460" s="203"/>
      <c r="T1460" s="204"/>
      <c r="AT1460" s="205" t="s">
        <v>161</v>
      </c>
      <c r="AU1460" s="205" t="s">
        <v>86</v>
      </c>
      <c r="AV1460" s="13" t="s">
        <v>86</v>
      </c>
      <c r="AW1460" s="13" t="s">
        <v>37</v>
      </c>
      <c r="AX1460" s="13" t="s">
        <v>76</v>
      </c>
      <c r="AY1460" s="205" t="s">
        <v>148</v>
      </c>
    </row>
    <row r="1461" spans="1:65" s="14" customFormat="1" ht="11.25">
      <c r="B1461" s="206"/>
      <c r="C1461" s="207"/>
      <c r="D1461" s="188" t="s">
        <v>161</v>
      </c>
      <c r="E1461" s="208" t="s">
        <v>31</v>
      </c>
      <c r="F1461" s="209" t="s">
        <v>163</v>
      </c>
      <c r="G1461" s="207"/>
      <c r="H1461" s="210">
        <v>111.09</v>
      </c>
      <c r="I1461" s="211"/>
      <c r="J1461" s="207"/>
      <c r="K1461" s="207"/>
      <c r="L1461" s="212"/>
      <c r="M1461" s="213"/>
      <c r="N1461" s="214"/>
      <c r="O1461" s="214"/>
      <c r="P1461" s="214"/>
      <c r="Q1461" s="214"/>
      <c r="R1461" s="214"/>
      <c r="S1461" s="214"/>
      <c r="T1461" s="215"/>
      <c r="AT1461" s="216" t="s">
        <v>161</v>
      </c>
      <c r="AU1461" s="216" t="s">
        <v>86</v>
      </c>
      <c r="AV1461" s="14" t="s">
        <v>155</v>
      </c>
      <c r="AW1461" s="14" t="s">
        <v>37</v>
      </c>
      <c r="AX1461" s="14" t="s">
        <v>84</v>
      </c>
      <c r="AY1461" s="216" t="s">
        <v>148</v>
      </c>
    </row>
    <row r="1462" spans="1:65" s="2" customFormat="1" ht="16.5" customHeight="1">
      <c r="A1462" s="36"/>
      <c r="B1462" s="37"/>
      <c r="C1462" s="175" t="s">
        <v>1913</v>
      </c>
      <c r="D1462" s="175" t="s">
        <v>150</v>
      </c>
      <c r="E1462" s="176" t="s">
        <v>1914</v>
      </c>
      <c r="F1462" s="177" t="s">
        <v>1915</v>
      </c>
      <c r="G1462" s="178" t="s">
        <v>424</v>
      </c>
      <c r="H1462" s="179">
        <v>6</v>
      </c>
      <c r="I1462" s="180"/>
      <c r="J1462" s="181">
        <f>ROUND(I1462*H1462,2)</f>
        <v>0</v>
      </c>
      <c r="K1462" s="177" t="s">
        <v>154</v>
      </c>
      <c r="L1462" s="41"/>
      <c r="M1462" s="182" t="s">
        <v>31</v>
      </c>
      <c r="N1462" s="183" t="s">
        <v>47</v>
      </c>
      <c r="O1462" s="66"/>
      <c r="P1462" s="184">
        <f>O1462*H1462</f>
        <v>0</v>
      </c>
      <c r="Q1462" s="184">
        <v>3.0000000000000001E-5</v>
      </c>
      <c r="R1462" s="184">
        <f>Q1462*H1462</f>
        <v>1.8000000000000001E-4</v>
      </c>
      <c r="S1462" s="184">
        <v>0</v>
      </c>
      <c r="T1462" s="185">
        <f>S1462*H1462</f>
        <v>0</v>
      </c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R1462" s="186" t="s">
        <v>257</v>
      </c>
      <c r="AT1462" s="186" t="s">
        <v>150</v>
      </c>
      <c r="AU1462" s="186" t="s">
        <v>86</v>
      </c>
      <c r="AY1462" s="19" t="s">
        <v>148</v>
      </c>
      <c r="BE1462" s="187">
        <f>IF(N1462="základní",J1462,0)</f>
        <v>0</v>
      </c>
      <c r="BF1462" s="187">
        <f>IF(N1462="snížená",J1462,0)</f>
        <v>0</v>
      </c>
      <c r="BG1462" s="187">
        <f>IF(N1462="zákl. přenesená",J1462,0)</f>
        <v>0</v>
      </c>
      <c r="BH1462" s="187">
        <f>IF(N1462="sníž. přenesená",J1462,0)</f>
        <v>0</v>
      </c>
      <c r="BI1462" s="187">
        <f>IF(N1462="nulová",J1462,0)</f>
        <v>0</v>
      </c>
      <c r="BJ1462" s="19" t="s">
        <v>84</v>
      </c>
      <c r="BK1462" s="187">
        <f>ROUND(I1462*H1462,2)</f>
        <v>0</v>
      </c>
      <c r="BL1462" s="19" t="s">
        <v>257</v>
      </c>
      <c r="BM1462" s="186" t="s">
        <v>1916</v>
      </c>
    </row>
    <row r="1463" spans="1:65" s="2" customFormat="1" ht="19.5">
      <c r="A1463" s="36"/>
      <c r="B1463" s="37"/>
      <c r="C1463" s="38"/>
      <c r="D1463" s="188" t="s">
        <v>157</v>
      </c>
      <c r="E1463" s="38"/>
      <c r="F1463" s="189" t="s">
        <v>1917</v>
      </c>
      <c r="G1463" s="38"/>
      <c r="H1463" s="38"/>
      <c r="I1463" s="190"/>
      <c r="J1463" s="38"/>
      <c r="K1463" s="38"/>
      <c r="L1463" s="41"/>
      <c r="M1463" s="191"/>
      <c r="N1463" s="192"/>
      <c r="O1463" s="66"/>
      <c r="P1463" s="66"/>
      <c r="Q1463" s="66"/>
      <c r="R1463" s="66"/>
      <c r="S1463" s="66"/>
      <c r="T1463" s="67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T1463" s="19" t="s">
        <v>157</v>
      </c>
      <c r="AU1463" s="19" t="s">
        <v>86</v>
      </c>
    </row>
    <row r="1464" spans="1:65" s="2" customFormat="1" ht="11.25">
      <c r="A1464" s="36"/>
      <c r="B1464" s="37"/>
      <c r="C1464" s="38"/>
      <c r="D1464" s="193" t="s">
        <v>159</v>
      </c>
      <c r="E1464" s="38"/>
      <c r="F1464" s="194" t="s">
        <v>1918</v>
      </c>
      <c r="G1464" s="38"/>
      <c r="H1464" s="38"/>
      <c r="I1464" s="190"/>
      <c r="J1464" s="38"/>
      <c r="K1464" s="38"/>
      <c r="L1464" s="41"/>
      <c r="M1464" s="191"/>
      <c r="N1464" s="192"/>
      <c r="O1464" s="66"/>
      <c r="P1464" s="66"/>
      <c r="Q1464" s="66"/>
      <c r="R1464" s="66"/>
      <c r="S1464" s="66"/>
      <c r="T1464" s="67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T1464" s="19" t="s">
        <v>159</v>
      </c>
      <c r="AU1464" s="19" t="s">
        <v>86</v>
      </c>
    </row>
    <row r="1465" spans="1:65" s="2" customFormat="1" ht="16.5" customHeight="1">
      <c r="A1465" s="36"/>
      <c r="B1465" s="37"/>
      <c r="C1465" s="227" t="s">
        <v>1919</v>
      </c>
      <c r="D1465" s="227" t="s">
        <v>217</v>
      </c>
      <c r="E1465" s="228" t="s">
        <v>1920</v>
      </c>
      <c r="F1465" s="229" t="s">
        <v>1921</v>
      </c>
      <c r="G1465" s="230" t="s">
        <v>424</v>
      </c>
      <c r="H1465" s="231">
        <v>6</v>
      </c>
      <c r="I1465" s="232"/>
      <c r="J1465" s="233">
        <f>ROUND(I1465*H1465,2)</f>
        <v>0</v>
      </c>
      <c r="K1465" s="229" t="s">
        <v>31</v>
      </c>
      <c r="L1465" s="234"/>
      <c r="M1465" s="235" t="s">
        <v>31</v>
      </c>
      <c r="N1465" s="236" t="s">
        <v>47</v>
      </c>
      <c r="O1465" s="66"/>
      <c r="P1465" s="184">
        <f>O1465*H1465</f>
        <v>0</v>
      </c>
      <c r="Q1465" s="184">
        <v>4.1999999999999997E-3</v>
      </c>
      <c r="R1465" s="184">
        <f>Q1465*H1465</f>
        <v>2.52E-2</v>
      </c>
      <c r="S1465" s="184">
        <v>0</v>
      </c>
      <c r="T1465" s="185">
        <f>S1465*H1465</f>
        <v>0</v>
      </c>
      <c r="U1465" s="36"/>
      <c r="V1465" s="36"/>
      <c r="W1465" s="36"/>
      <c r="X1465" s="36"/>
      <c r="Y1465" s="36"/>
      <c r="Z1465" s="36"/>
      <c r="AA1465" s="36"/>
      <c r="AB1465" s="36"/>
      <c r="AC1465" s="36"/>
      <c r="AD1465" s="36"/>
      <c r="AE1465" s="36"/>
      <c r="AR1465" s="186" t="s">
        <v>366</v>
      </c>
      <c r="AT1465" s="186" t="s">
        <v>217</v>
      </c>
      <c r="AU1465" s="186" t="s">
        <v>86</v>
      </c>
      <c r="AY1465" s="19" t="s">
        <v>148</v>
      </c>
      <c r="BE1465" s="187">
        <f>IF(N1465="základní",J1465,0)</f>
        <v>0</v>
      </c>
      <c r="BF1465" s="187">
        <f>IF(N1465="snížená",J1465,0)</f>
        <v>0</v>
      </c>
      <c r="BG1465" s="187">
        <f>IF(N1465="zákl. přenesená",J1465,0)</f>
        <v>0</v>
      </c>
      <c r="BH1465" s="187">
        <f>IF(N1465="sníž. přenesená",J1465,0)</f>
        <v>0</v>
      </c>
      <c r="BI1465" s="187">
        <f>IF(N1465="nulová",J1465,0)</f>
        <v>0</v>
      </c>
      <c r="BJ1465" s="19" t="s">
        <v>84</v>
      </c>
      <c r="BK1465" s="187">
        <f>ROUND(I1465*H1465,2)</f>
        <v>0</v>
      </c>
      <c r="BL1465" s="19" t="s">
        <v>257</v>
      </c>
      <c r="BM1465" s="186" t="s">
        <v>1922</v>
      </c>
    </row>
    <row r="1466" spans="1:65" s="2" customFormat="1" ht="11.25">
      <c r="A1466" s="36"/>
      <c r="B1466" s="37"/>
      <c r="C1466" s="38"/>
      <c r="D1466" s="188" t="s">
        <v>157</v>
      </c>
      <c r="E1466" s="38"/>
      <c r="F1466" s="189" t="s">
        <v>1921</v>
      </c>
      <c r="G1466" s="38"/>
      <c r="H1466" s="38"/>
      <c r="I1466" s="190"/>
      <c r="J1466" s="38"/>
      <c r="K1466" s="38"/>
      <c r="L1466" s="41"/>
      <c r="M1466" s="191"/>
      <c r="N1466" s="192"/>
      <c r="O1466" s="66"/>
      <c r="P1466" s="66"/>
      <c r="Q1466" s="66"/>
      <c r="R1466" s="66"/>
      <c r="S1466" s="66"/>
      <c r="T1466" s="67"/>
      <c r="U1466" s="36"/>
      <c r="V1466" s="36"/>
      <c r="W1466" s="36"/>
      <c r="X1466" s="36"/>
      <c r="Y1466" s="36"/>
      <c r="Z1466" s="36"/>
      <c r="AA1466" s="36"/>
      <c r="AB1466" s="36"/>
      <c r="AC1466" s="36"/>
      <c r="AD1466" s="36"/>
      <c r="AE1466" s="36"/>
      <c r="AT1466" s="19" t="s">
        <v>157</v>
      </c>
      <c r="AU1466" s="19" t="s">
        <v>86</v>
      </c>
    </row>
    <row r="1467" spans="1:65" s="2" customFormat="1" ht="19.5">
      <c r="A1467" s="36"/>
      <c r="B1467" s="37"/>
      <c r="C1467" s="38"/>
      <c r="D1467" s="188" t="s">
        <v>458</v>
      </c>
      <c r="E1467" s="38"/>
      <c r="F1467" s="237" t="s">
        <v>1923</v>
      </c>
      <c r="G1467" s="38"/>
      <c r="H1467" s="38"/>
      <c r="I1467" s="190"/>
      <c r="J1467" s="38"/>
      <c r="K1467" s="38"/>
      <c r="L1467" s="41"/>
      <c r="M1467" s="191"/>
      <c r="N1467" s="192"/>
      <c r="O1467" s="66"/>
      <c r="P1467" s="66"/>
      <c r="Q1467" s="66"/>
      <c r="R1467" s="66"/>
      <c r="S1467" s="66"/>
      <c r="T1467" s="67"/>
      <c r="U1467" s="36"/>
      <c r="V1467" s="36"/>
      <c r="W1467" s="36"/>
      <c r="X1467" s="36"/>
      <c r="Y1467" s="36"/>
      <c r="Z1467" s="36"/>
      <c r="AA1467" s="36"/>
      <c r="AB1467" s="36"/>
      <c r="AC1467" s="36"/>
      <c r="AD1467" s="36"/>
      <c r="AE1467" s="36"/>
      <c r="AT1467" s="19" t="s">
        <v>458</v>
      </c>
      <c r="AU1467" s="19" t="s">
        <v>86</v>
      </c>
    </row>
    <row r="1468" spans="1:65" s="2" customFormat="1" ht="16.5" customHeight="1">
      <c r="A1468" s="36"/>
      <c r="B1468" s="37"/>
      <c r="C1468" s="175" t="s">
        <v>1924</v>
      </c>
      <c r="D1468" s="175" t="s">
        <v>150</v>
      </c>
      <c r="E1468" s="176" t="s">
        <v>1925</v>
      </c>
      <c r="F1468" s="177" t="s">
        <v>1926</v>
      </c>
      <c r="G1468" s="178" t="s">
        <v>153</v>
      </c>
      <c r="H1468" s="179">
        <v>46.44</v>
      </c>
      <c r="I1468" s="180"/>
      <c r="J1468" s="181">
        <f>ROUND(I1468*H1468,2)</f>
        <v>0</v>
      </c>
      <c r="K1468" s="177" t="s">
        <v>154</v>
      </c>
      <c r="L1468" s="41"/>
      <c r="M1468" s="182" t="s">
        <v>31</v>
      </c>
      <c r="N1468" s="183" t="s">
        <v>47</v>
      </c>
      <c r="O1468" s="66"/>
      <c r="P1468" s="184">
        <f>O1468*H1468</f>
        <v>0</v>
      </c>
      <c r="Q1468" s="184">
        <v>7.0499999999999998E-3</v>
      </c>
      <c r="R1468" s="184">
        <f>Q1468*H1468</f>
        <v>0.32740199999999997</v>
      </c>
      <c r="S1468" s="184">
        <v>0</v>
      </c>
      <c r="T1468" s="185">
        <f>S1468*H1468</f>
        <v>0</v>
      </c>
      <c r="U1468" s="36"/>
      <c r="V1468" s="36"/>
      <c r="W1468" s="36"/>
      <c r="X1468" s="36"/>
      <c r="Y1468" s="36"/>
      <c r="Z1468" s="36"/>
      <c r="AA1468" s="36"/>
      <c r="AB1468" s="36"/>
      <c r="AC1468" s="36"/>
      <c r="AD1468" s="36"/>
      <c r="AE1468" s="36"/>
      <c r="AR1468" s="186" t="s">
        <v>257</v>
      </c>
      <c r="AT1468" s="186" t="s">
        <v>150</v>
      </c>
      <c r="AU1468" s="186" t="s">
        <v>86</v>
      </c>
      <c r="AY1468" s="19" t="s">
        <v>148</v>
      </c>
      <c r="BE1468" s="187">
        <f>IF(N1468="základní",J1468,0)</f>
        <v>0</v>
      </c>
      <c r="BF1468" s="187">
        <f>IF(N1468="snížená",J1468,0)</f>
        <v>0</v>
      </c>
      <c r="BG1468" s="187">
        <f>IF(N1468="zákl. přenesená",J1468,0)</f>
        <v>0</v>
      </c>
      <c r="BH1468" s="187">
        <f>IF(N1468="sníž. přenesená",J1468,0)</f>
        <v>0</v>
      </c>
      <c r="BI1468" s="187">
        <f>IF(N1468="nulová",J1468,0)</f>
        <v>0</v>
      </c>
      <c r="BJ1468" s="19" t="s">
        <v>84</v>
      </c>
      <c r="BK1468" s="187">
        <f>ROUND(I1468*H1468,2)</f>
        <v>0</v>
      </c>
      <c r="BL1468" s="19" t="s">
        <v>257</v>
      </c>
      <c r="BM1468" s="186" t="s">
        <v>1927</v>
      </c>
    </row>
    <row r="1469" spans="1:65" s="2" customFormat="1" ht="11.25">
      <c r="A1469" s="36"/>
      <c r="B1469" s="37"/>
      <c r="C1469" s="38"/>
      <c r="D1469" s="188" t="s">
        <v>157</v>
      </c>
      <c r="E1469" s="38"/>
      <c r="F1469" s="189" t="s">
        <v>1928</v>
      </c>
      <c r="G1469" s="38"/>
      <c r="H1469" s="38"/>
      <c r="I1469" s="190"/>
      <c r="J1469" s="38"/>
      <c r="K1469" s="38"/>
      <c r="L1469" s="41"/>
      <c r="M1469" s="191"/>
      <c r="N1469" s="192"/>
      <c r="O1469" s="66"/>
      <c r="P1469" s="66"/>
      <c r="Q1469" s="66"/>
      <c r="R1469" s="66"/>
      <c r="S1469" s="66"/>
      <c r="T1469" s="67"/>
      <c r="U1469" s="36"/>
      <c r="V1469" s="36"/>
      <c r="W1469" s="36"/>
      <c r="X1469" s="36"/>
      <c r="Y1469" s="36"/>
      <c r="Z1469" s="36"/>
      <c r="AA1469" s="36"/>
      <c r="AB1469" s="36"/>
      <c r="AC1469" s="36"/>
      <c r="AD1469" s="36"/>
      <c r="AE1469" s="36"/>
      <c r="AT1469" s="19" t="s">
        <v>157</v>
      </c>
      <c r="AU1469" s="19" t="s">
        <v>86</v>
      </c>
    </row>
    <row r="1470" spans="1:65" s="2" customFormat="1" ht="11.25">
      <c r="A1470" s="36"/>
      <c r="B1470" s="37"/>
      <c r="C1470" s="38"/>
      <c r="D1470" s="193" t="s">
        <v>159</v>
      </c>
      <c r="E1470" s="38"/>
      <c r="F1470" s="194" t="s">
        <v>1929</v>
      </c>
      <c r="G1470" s="38"/>
      <c r="H1470" s="38"/>
      <c r="I1470" s="190"/>
      <c r="J1470" s="38"/>
      <c r="K1470" s="38"/>
      <c r="L1470" s="41"/>
      <c r="M1470" s="191"/>
      <c r="N1470" s="192"/>
      <c r="O1470" s="66"/>
      <c r="P1470" s="66"/>
      <c r="Q1470" s="66"/>
      <c r="R1470" s="66"/>
      <c r="S1470" s="66"/>
      <c r="T1470" s="67"/>
      <c r="U1470" s="36"/>
      <c r="V1470" s="36"/>
      <c r="W1470" s="36"/>
      <c r="X1470" s="36"/>
      <c r="Y1470" s="36"/>
      <c r="Z1470" s="36"/>
      <c r="AA1470" s="36"/>
      <c r="AB1470" s="36"/>
      <c r="AC1470" s="36"/>
      <c r="AD1470" s="36"/>
      <c r="AE1470" s="36"/>
      <c r="AT1470" s="19" t="s">
        <v>159</v>
      </c>
      <c r="AU1470" s="19" t="s">
        <v>86</v>
      </c>
    </row>
    <row r="1471" spans="1:65" s="15" customFormat="1" ht="11.25">
      <c r="B1471" s="217"/>
      <c r="C1471" s="218"/>
      <c r="D1471" s="188" t="s">
        <v>161</v>
      </c>
      <c r="E1471" s="219" t="s">
        <v>31</v>
      </c>
      <c r="F1471" s="220" t="s">
        <v>1930</v>
      </c>
      <c r="G1471" s="218"/>
      <c r="H1471" s="219" t="s">
        <v>31</v>
      </c>
      <c r="I1471" s="221"/>
      <c r="J1471" s="218"/>
      <c r="K1471" s="218"/>
      <c r="L1471" s="222"/>
      <c r="M1471" s="223"/>
      <c r="N1471" s="224"/>
      <c r="O1471" s="224"/>
      <c r="P1471" s="224"/>
      <c r="Q1471" s="224"/>
      <c r="R1471" s="224"/>
      <c r="S1471" s="224"/>
      <c r="T1471" s="225"/>
      <c r="AT1471" s="226" t="s">
        <v>161</v>
      </c>
      <c r="AU1471" s="226" t="s">
        <v>86</v>
      </c>
      <c r="AV1471" s="15" t="s">
        <v>84</v>
      </c>
      <c r="AW1471" s="15" t="s">
        <v>37</v>
      </c>
      <c r="AX1471" s="15" t="s">
        <v>76</v>
      </c>
      <c r="AY1471" s="226" t="s">
        <v>148</v>
      </c>
    </row>
    <row r="1472" spans="1:65" s="13" customFormat="1" ht="11.25">
      <c r="B1472" s="195"/>
      <c r="C1472" s="196"/>
      <c r="D1472" s="188" t="s">
        <v>161</v>
      </c>
      <c r="E1472" s="197" t="s">
        <v>31</v>
      </c>
      <c r="F1472" s="198" t="s">
        <v>1931</v>
      </c>
      <c r="G1472" s="196"/>
      <c r="H1472" s="199">
        <v>46.44</v>
      </c>
      <c r="I1472" s="200"/>
      <c r="J1472" s="196"/>
      <c r="K1472" s="196"/>
      <c r="L1472" s="201"/>
      <c r="M1472" s="202"/>
      <c r="N1472" s="203"/>
      <c r="O1472" s="203"/>
      <c r="P1472" s="203"/>
      <c r="Q1472" s="203"/>
      <c r="R1472" s="203"/>
      <c r="S1472" s="203"/>
      <c r="T1472" s="204"/>
      <c r="AT1472" s="205" t="s">
        <v>161</v>
      </c>
      <c r="AU1472" s="205" t="s">
        <v>86</v>
      </c>
      <c r="AV1472" s="13" t="s">
        <v>86</v>
      </c>
      <c r="AW1472" s="13" t="s">
        <v>37</v>
      </c>
      <c r="AX1472" s="13" t="s">
        <v>76</v>
      </c>
      <c r="AY1472" s="205" t="s">
        <v>148</v>
      </c>
    </row>
    <row r="1473" spans="1:65" s="14" customFormat="1" ht="11.25">
      <c r="B1473" s="206"/>
      <c r="C1473" s="207"/>
      <c r="D1473" s="188" t="s">
        <v>161</v>
      </c>
      <c r="E1473" s="208" t="s">
        <v>31</v>
      </c>
      <c r="F1473" s="209" t="s">
        <v>163</v>
      </c>
      <c r="G1473" s="207"/>
      <c r="H1473" s="210">
        <v>46.44</v>
      </c>
      <c r="I1473" s="211"/>
      <c r="J1473" s="207"/>
      <c r="K1473" s="207"/>
      <c r="L1473" s="212"/>
      <c r="M1473" s="213"/>
      <c r="N1473" s="214"/>
      <c r="O1473" s="214"/>
      <c r="P1473" s="214"/>
      <c r="Q1473" s="214"/>
      <c r="R1473" s="214"/>
      <c r="S1473" s="214"/>
      <c r="T1473" s="215"/>
      <c r="AT1473" s="216" t="s">
        <v>161</v>
      </c>
      <c r="AU1473" s="216" t="s">
        <v>86</v>
      </c>
      <c r="AV1473" s="14" t="s">
        <v>155</v>
      </c>
      <c r="AW1473" s="14" t="s">
        <v>37</v>
      </c>
      <c r="AX1473" s="14" t="s">
        <v>84</v>
      </c>
      <c r="AY1473" s="216" t="s">
        <v>148</v>
      </c>
    </row>
    <row r="1474" spans="1:65" s="2" customFormat="1" ht="16.5" customHeight="1">
      <c r="A1474" s="36"/>
      <c r="B1474" s="37"/>
      <c r="C1474" s="227" t="s">
        <v>1932</v>
      </c>
      <c r="D1474" s="227" t="s">
        <v>217</v>
      </c>
      <c r="E1474" s="228" t="s">
        <v>1933</v>
      </c>
      <c r="F1474" s="229" t="s">
        <v>1934</v>
      </c>
      <c r="G1474" s="230" t="s">
        <v>153</v>
      </c>
      <c r="H1474" s="231">
        <v>23.22</v>
      </c>
      <c r="I1474" s="232"/>
      <c r="J1474" s="233">
        <f>ROUND(I1474*H1474,2)</f>
        <v>0</v>
      </c>
      <c r="K1474" s="229" t="s">
        <v>154</v>
      </c>
      <c r="L1474" s="234"/>
      <c r="M1474" s="235" t="s">
        <v>31</v>
      </c>
      <c r="N1474" s="236" t="s">
        <v>47</v>
      </c>
      <c r="O1474" s="66"/>
      <c r="P1474" s="184">
        <f>O1474*H1474</f>
        <v>0</v>
      </c>
      <c r="Q1474" s="184">
        <v>3.7799999999999999E-3</v>
      </c>
      <c r="R1474" s="184">
        <f>Q1474*H1474</f>
        <v>8.7771599999999991E-2</v>
      </c>
      <c r="S1474" s="184">
        <v>0</v>
      </c>
      <c r="T1474" s="185">
        <f>S1474*H1474</f>
        <v>0</v>
      </c>
      <c r="U1474" s="36"/>
      <c r="V1474" s="36"/>
      <c r="W1474" s="36"/>
      <c r="X1474" s="36"/>
      <c r="Y1474" s="36"/>
      <c r="Z1474" s="36"/>
      <c r="AA1474" s="36"/>
      <c r="AB1474" s="36"/>
      <c r="AC1474" s="36"/>
      <c r="AD1474" s="36"/>
      <c r="AE1474" s="36"/>
      <c r="AR1474" s="186" t="s">
        <v>366</v>
      </c>
      <c r="AT1474" s="186" t="s">
        <v>217</v>
      </c>
      <c r="AU1474" s="186" t="s">
        <v>86</v>
      </c>
      <c r="AY1474" s="19" t="s">
        <v>148</v>
      </c>
      <c r="BE1474" s="187">
        <f>IF(N1474="základní",J1474,0)</f>
        <v>0</v>
      </c>
      <c r="BF1474" s="187">
        <f>IF(N1474="snížená",J1474,0)</f>
        <v>0</v>
      </c>
      <c r="BG1474" s="187">
        <f>IF(N1474="zákl. přenesená",J1474,0)</f>
        <v>0</v>
      </c>
      <c r="BH1474" s="187">
        <f>IF(N1474="sníž. přenesená",J1474,0)</f>
        <v>0</v>
      </c>
      <c r="BI1474" s="187">
        <f>IF(N1474="nulová",J1474,0)</f>
        <v>0</v>
      </c>
      <c r="BJ1474" s="19" t="s">
        <v>84</v>
      </c>
      <c r="BK1474" s="187">
        <f>ROUND(I1474*H1474,2)</f>
        <v>0</v>
      </c>
      <c r="BL1474" s="19" t="s">
        <v>257</v>
      </c>
      <c r="BM1474" s="186" t="s">
        <v>1935</v>
      </c>
    </row>
    <row r="1475" spans="1:65" s="2" customFormat="1" ht="11.25">
      <c r="A1475" s="36"/>
      <c r="B1475" s="37"/>
      <c r="C1475" s="38"/>
      <c r="D1475" s="188" t="s">
        <v>157</v>
      </c>
      <c r="E1475" s="38"/>
      <c r="F1475" s="189" t="s">
        <v>1934</v>
      </c>
      <c r="G1475" s="38"/>
      <c r="H1475" s="38"/>
      <c r="I1475" s="190"/>
      <c r="J1475" s="38"/>
      <c r="K1475" s="38"/>
      <c r="L1475" s="41"/>
      <c r="M1475" s="191"/>
      <c r="N1475" s="192"/>
      <c r="O1475" s="66"/>
      <c r="P1475" s="66"/>
      <c r="Q1475" s="66"/>
      <c r="R1475" s="66"/>
      <c r="S1475" s="66"/>
      <c r="T1475" s="67"/>
      <c r="U1475" s="36"/>
      <c r="V1475" s="36"/>
      <c r="W1475" s="36"/>
      <c r="X1475" s="36"/>
      <c r="Y1475" s="36"/>
      <c r="Z1475" s="36"/>
      <c r="AA1475" s="36"/>
      <c r="AB1475" s="36"/>
      <c r="AC1475" s="36"/>
      <c r="AD1475" s="36"/>
      <c r="AE1475" s="36"/>
      <c r="AT1475" s="19" t="s">
        <v>157</v>
      </c>
      <c r="AU1475" s="19" t="s">
        <v>86</v>
      </c>
    </row>
    <row r="1476" spans="1:65" s="13" customFormat="1" ht="11.25">
      <c r="B1476" s="195"/>
      <c r="C1476" s="196"/>
      <c r="D1476" s="188" t="s">
        <v>161</v>
      </c>
      <c r="E1476" s="196"/>
      <c r="F1476" s="198" t="s">
        <v>1936</v>
      </c>
      <c r="G1476" s="196"/>
      <c r="H1476" s="199">
        <v>23.22</v>
      </c>
      <c r="I1476" s="200"/>
      <c r="J1476" s="196"/>
      <c r="K1476" s="196"/>
      <c r="L1476" s="201"/>
      <c r="M1476" s="202"/>
      <c r="N1476" s="203"/>
      <c r="O1476" s="203"/>
      <c r="P1476" s="203"/>
      <c r="Q1476" s="203"/>
      <c r="R1476" s="203"/>
      <c r="S1476" s="203"/>
      <c r="T1476" s="204"/>
      <c r="AT1476" s="205" t="s">
        <v>161</v>
      </c>
      <c r="AU1476" s="205" t="s">
        <v>86</v>
      </c>
      <c r="AV1476" s="13" t="s">
        <v>86</v>
      </c>
      <c r="AW1476" s="13" t="s">
        <v>4</v>
      </c>
      <c r="AX1476" s="13" t="s">
        <v>84</v>
      </c>
      <c r="AY1476" s="205" t="s">
        <v>148</v>
      </c>
    </row>
    <row r="1477" spans="1:65" s="2" customFormat="1" ht="16.5" customHeight="1">
      <c r="A1477" s="36"/>
      <c r="B1477" s="37"/>
      <c r="C1477" s="175" t="s">
        <v>1937</v>
      </c>
      <c r="D1477" s="175" t="s">
        <v>150</v>
      </c>
      <c r="E1477" s="176" t="s">
        <v>1938</v>
      </c>
      <c r="F1477" s="177" t="s">
        <v>1939</v>
      </c>
      <c r="G1477" s="178" t="s">
        <v>153</v>
      </c>
      <c r="H1477" s="179">
        <v>46.44</v>
      </c>
      <c r="I1477" s="180"/>
      <c r="J1477" s="181">
        <f>ROUND(I1477*H1477,2)</f>
        <v>0</v>
      </c>
      <c r="K1477" s="177" t="s">
        <v>154</v>
      </c>
      <c r="L1477" s="41"/>
      <c r="M1477" s="182" t="s">
        <v>31</v>
      </c>
      <c r="N1477" s="183" t="s">
        <v>47</v>
      </c>
      <c r="O1477" s="66"/>
      <c r="P1477" s="184">
        <f>O1477*H1477</f>
        <v>0</v>
      </c>
      <c r="Q1477" s="184">
        <v>0</v>
      </c>
      <c r="R1477" s="184">
        <f>Q1477*H1477</f>
        <v>0</v>
      </c>
      <c r="S1477" s="184">
        <v>2.0999999999999999E-3</v>
      </c>
      <c r="T1477" s="185">
        <f>S1477*H1477</f>
        <v>9.7523999999999986E-2</v>
      </c>
      <c r="U1477" s="36"/>
      <c r="V1477" s="36"/>
      <c r="W1477" s="36"/>
      <c r="X1477" s="36"/>
      <c r="Y1477" s="36"/>
      <c r="Z1477" s="36"/>
      <c r="AA1477" s="36"/>
      <c r="AB1477" s="36"/>
      <c r="AC1477" s="36"/>
      <c r="AD1477" s="36"/>
      <c r="AE1477" s="36"/>
      <c r="AR1477" s="186" t="s">
        <v>257</v>
      </c>
      <c r="AT1477" s="186" t="s">
        <v>150</v>
      </c>
      <c r="AU1477" s="186" t="s">
        <v>86</v>
      </c>
      <c r="AY1477" s="19" t="s">
        <v>148</v>
      </c>
      <c r="BE1477" s="187">
        <f>IF(N1477="základní",J1477,0)</f>
        <v>0</v>
      </c>
      <c r="BF1477" s="187">
        <f>IF(N1477="snížená",J1477,0)</f>
        <v>0</v>
      </c>
      <c r="BG1477" s="187">
        <f>IF(N1477="zákl. přenesená",J1477,0)</f>
        <v>0</v>
      </c>
      <c r="BH1477" s="187">
        <f>IF(N1477="sníž. přenesená",J1477,0)</f>
        <v>0</v>
      </c>
      <c r="BI1477" s="187">
        <f>IF(N1477="nulová",J1477,0)</f>
        <v>0</v>
      </c>
      <c r="BJ1477" s="19" t="s">
        <v>84</v>
      </c>
      <c r="BK1477" s="187">
        <f>ROUND(I1477*H1477,2)</f>
        <v>0</v>
      </c>
      <c r="BL1477" s="19" t="s">
        <v>257</v>
      </c>
      <c r="BM1477" s="186" t="s">
        <v>1940</v>
      </c>
    </row>
    <row r="1478" spans="1:65" s="2" customFormat="1" ht="11.25">
      <c r="A1478" s="36"/>
      <c r="B1478" s="37"/>
      <c r="C1478" s="38"/>
      <c r="D1478" s="188" t="s">
        <v>157</v>
      </c>
      <c r="E1478" s="38"/>
      <c r="F1478" s="189" t="s">
        <v>1941</v>
      </c>
      <c r="G1478" s="38"/>
      <c r="H1478" s="38"/>
      <c r="I1478" s="190"/>
      <c r="J1478" s="38"/>
      <c r="K1478" s="38"/>
      <c r="L1478" s="41"/>
      <c r="M1478" s="191"/>
      <c r="N1478" s="192"/>
      <c r="O1478" s="66"/>
      <c r="P1478" s="66"/>
      <c r="Q1478" s="66"/>
      <c r="R1478" s="66"/>
      <c r="S1478" s="66"/>
      <c r="T1478" s="67"/>
      <c r="U1478" s="36"/>
      <c r="V1478" s="36"/>
      <c r="W1478" s="36"/>
      <c r="X1478" s="36"/>
      <c r="Y1478" s="36"/>
      <c r="Z1478" s="36"/>
      <c r="AA1478" s="36"/>
      <c r="AB1478" s="36"/>
      <c r="AC1478" s="36"/>
      <c r="AD1478" s="36"/>
      <c r="AE1478" s="36"/>
      <c r="AT1478" s="19" t="s">
        <v>157</v>
      </c>
      <c r="AU1478" s="19" t="s">
        <v>86</v>
      </c>
    </row>
    <row r="1479" spans="1:65" s="2" customFormat="1" ht="11.25">
      <c r="A1479" s="36"/>
      <c r="B1479" s="37"/>
      <c r="C1479" s="38"/>
      <c r="D1479" s="193" t="s">
        <v>159</v>
      </c>
      <c r="E1479" s="38"/>
      <c r="F1479" s="194" t="s">
        <v>1942</v>
      </c>
      <c r="G1479" s="38"/>
      <c r="H1479" s="38"/>
      <c r="I1479" s="190"/>
      <c r="J1479" s="38"/>
      <c r="K1479" s="38"/>
      <c r="L1479" s="41"/>
      <c r="M1479" s="191"/>
      <c r="N1479" s="192"/>
      <c r="O1479" s="66"/>
      <c r="P1479" s="66"/>
      <c r="Q1479" s="66"/>
      <c r="R1479" s="66"/>
      <c r="S1479" s="66"/>
      <c r="T1479" s="67"/>
      <c r="U1479" s="36"/>
      <c r="V1479" s="36"/>
      <c r="W1479" s="36"/>
      <c r="X1479" s="36"/>
      <c r="Y1479" s="36"/>
      <c r="Z1479" s="36"/>
      <c r="AA1479" s="36"/>
      <c r="AB1479" s="36"/>
      <c r="AC1479" s="36"/>
      <c r="AD1479" s="36"/>
      <c r="AE1479" s="36"/>
      <c r="AT1479" s="19" t="s">
        <v>159</v>
      </c>
      <c r="AU1479" s="19" t="s">
        <v>86</v>
      </c>
    </row>
    <row r="1480" spans="1:65" s="15" customFormat="1" ht="11.25">
      <c r="B1480" s="217"/>
      <c r="C1480" s="218"/>
      <c r="D1480" s="188" t="s">
        <v>161</v>
      </c>
      <c r="E1480" s="219" t="s">
        <v>31</v>
      </c>
      <c r="F1480" s="220" t="s">
        <v>1930</v>
      </c>
      <c r="G1480" s="218"/>
      <c r="H1480" s="219" t="s">
        <v>31</v>
      </c>
      <c r="I1480" s="221"/>
      <c r="J1480" s="218"/>
      <c r="K1480" s="218"/>
      <c r="L1480" s="222"/>
      <c r="M1480" s="223"/>
      <c r="N1480" s="224"/>
      <c r="O1480" s="224"/>
      <c r="P1480" s="224"/>
      <c r="Q1480" s="224"/>
      <c r="R1480" s="224"/>
      <c r="S1480" s="224"/>
      <c r="T1480" s="225"/>
      <c r="AT1480" s="226" t="s">
        <v>161</v>
      </c>
      <c r="AU1480" s="226" t="s">
        <v>86</v>
      </c>
      <c r="AV1480" s="15" t="s">
        <v>84</v>
      </c>
      <c r="AW1480" s="15" t="s">
        <v>37</v>
      </c>
      <c r="AX1480" s="15" t="s">
        <v>76</v>
      </c>
      <c r="AY1480" s="226" t="s">
        <v>148</v>
      </c>
    </row>
    <row r="1481" spans="1:65" s="13" customFormat="1" ht="11.25">
      <c r="B1481" s="195"/>
      <c r="C1481" s="196"/>
      <c r="D1481" s="188" t="s">
        <v>161</v>
      </c>
      <c r="E1481" s="197" t="s">
        <v>31</v>
      </c>
      <c r="F1481" s="198" t="s">
        <v>1931</v>
      </c>
      <c r="G1481" s="196"/>
      <c r="H1481" s="199">
        <v>46.44</v>
      </c>
      <c r="I1481" s="200"/>
      <c r="J1481" s="196"/>
      <c r="K1481" s="196"/>
      <c r="L1481" s="201"/>
      <c r="M1481" s="202"/>
      <c r="N1481" s="203"/>
      <c r="O1481" s="203"/>
      <c r="P1481" s="203"/>
      <c r="Q1481" s="203"/>
      <c r="R1481" s="203"/>
      <c r="S1481" s="203"/>
      <c r="T1481" s="204"/>
      <c r="AT1481" s="205" t="s">
        <v>161</v>
      </c>
      <c r="AU1481" s="205" t="s">
        <v>86</v>
      </c>
      <c r="AV1481" s="13" t="s">
        <v>86</v>
      </c>
      <c r="AW1481" s="13" t="s">
        <v>37</v>
      </c>
      <c r="AX1481" s="13" t="s">
        <v>76</v>
      </c>
      <c r="AY1481" s="205" t="s">
        <v>148</v>
      </c>
    </row>
    <row r="1482" spans="1:65" s="14" customFormat="1" ht="11.25">
      <c r="B1482" s="206"/>
      <c r="C1482" s="207"/>
      <c r="D1482" s="188" t="s">
        <v>161</v>
      </c>
      <c r="E1482" s="208" t="s">
        <v>31</v>
      </c>
      <c r="F1482" s="209" t="s">
        <v>163</v>
      </c>
      <c r="G1482" s="207"/>
      <c r="H1482" s="210">
        <v>46.44</v>
      </c>
      <c r="I1482" s="211"/>
      <c r="J1482" s="207"/>
      <c r="K1482" s="207"/>
      <c r="L1482" s="212"/>
      <c r="M1482" s="213"/>
      <c r="N1482" s="214"/>
      <c r="O1482" s="214"/>
      <c r="P1482" s="214"/>
      <c r="Q1482" s="214"/>
      <c r="R1482" s="214"/>
      <c r="S1482" s="214"/>
      <c r="T1482" s="215"/>
      <c r="AT1482" s="216" t="s">
        <v>161</v>
      </c>
      <c r="AU1482" s="216" t="s">
        <v>86</v>
      </c>
      <c r="AV1482" s="14" t="s">
        <v>155</v>
      </c>
      <c r="AW1482" s="14" t="s">
        <v>37</v>
      </c>
      <c r="AX1482" s="14" t="s">
        <v>84</v>
      </c>
      <c r="AY1482" s="216" t="s">
        <v>148</v>
      </c>
    </row>
    <row r="1483" spans="1:65" s="2" customFormat="1" ht="16.5" customHeight="1">
      <c r="A1483" s="36"/>
      <c r="B1483" s="37"/>
      <c r="C1483" s="175" t="s">
        <v>1943</v>
      </c>
      <c r="D1483" s="175" t="s">
        <v>150</v>
      </c>
      <c r="E1483" s="176" t="s">
        <v>1944</v>
      </c>
      <c r="F1483" s="177" t="s">
        <v>1945</v>
      </c>
      <c r="G1483" s="178" t="s">
        <v>198</v>
      </c>
      <c r="H1483" s="179">
        <v>2.0510000000000002</v>
      </c>
      <c r="I1483" s="180"/>
      <c r="J1483" s="181">
        <f>ROUND(I1483*H1483,2)</f>
        <v>0</v>
      </c>
      <c r="K1483" s="177" t="s">
        <v>154</v>
      </c>
      <c r="L1483" s="41"/>
      <c r="M1483" s="182" t="s">
        <v>31</v>
      </c>
      <c r="N1483" s="183" t="s">
        <v>47</v>
      </c>
      <c r="O1483" s="66"/>
      <c r="P1483" s="184">
        <f>O1483*H1483</f>
        <v>0</v>
      </c>
      <c r="Q1483" s="184">
        <v>0</v>
      </c>
      <c r="R1483" s="184">
        <f>Q1483*H1483</f>
        <v>0</v>
      </c>
      <c r="S1483" s="184">
        <v>0</v>
      </c>
      <c r="T1483" s="185">
        <f>S1483*H1483</f>
        <v>0</v>
      </c>
      <c r="U1483" s="36"/>
      <c r="V1483" s="36"/>
      <c r="W1483" s="36"/>
      <c r="X1483" s="36"/>
      <c r="Y1483" s="36"/>
      <c r="Z1483" s="36"/>
      <c r="AA1483" s="36"/>
      <c r="AB1483" s="36"/>
      <c r="AC1483" s="36"/>
      <c r="AD1483" s="36"/>
      <c r="AE1483" s="36"/>
      <c r="AR1483" s="186" t="s">
        <v>257</v>
      </c>
      <c r="AT1483" s="186" t="s">
        <v>150</v>
      </c>
      <c r="AU1483" s="186" t="s">
        <v>86</v>
      </c>
      <c r="AY1483" s="19" t="s">
        <v>148</v>
      </c>
      <c r="BE1483" s="187">
        <f>IF(N1483="základní",J1483,0)</f>
        <v>0</v>
      </c>
      <c r="BF1483" s="187">
        <f>IF(N1483="snížená",J1483,0)</f>
        <v>0</v>
      </c>
      <c r="BG1483" s="187">
        <f>IF(N1483="zákl. přenesená",J1483,0)</f>
        <v>0</v>
      </c>
      <c r="BH1483" s="187">
        <f>IF(N1483="sníž. přenesená",J1483,0)</f>
        <v>0</v>
      </c>
      <c r="BI1483" s="187">
        <f>IF(N1483="nulová",J1483,0)</f>
        <v>0</v>
      </c>
      <c r="BJ1483" s="19" t="s">
        <v>84</v>
      </c>
      <c r="BK1483" s="187">
        <f>ROUND(I1483*H1483,2)</f>
        <v>0</v>
      </c>
      <c r="BL1483" s="19" t="s">
        <v>257</v>
      </c>
      <c r="BM1483" s="186" t="s">
        <v>1946</v>
      </c>
    </row>
    <row r="1484" spans="1:65" s="2" customFormat="1" ht="19.5">
      <c r="A1484" s="36"/>
      <c r="B1484" s="37"/>
      <c r="C1484" s="38"/>
      <c r="D1484" s="188" t="s">
        <v>157</v>
      </c>
      <c r="E1484" s="38"/>
      <c r="F1484" s="189" t="s">
        <v>1947</v>
      </c>
      <c r="G1484" s="38"/>
      <c r="H1484" s="38"/>
      <c r="I1484" s="190"/>
      <c r="J1484" s="38"/>
      <c r="K1484" s="38"/>
      <c r="L1484" s="41"/>
      <c r="M1484" s="191"/>
      <c r="N1484" s="192"/>
      <c r="O1484" s="66"/>
      <c r="P1484" s="66"/>
      <c r="Q1484" s="66"/>
      <c r="R1484" s="66"/>
      <c r="S1484" s="66"/>
      <c r="T1484" s="67"/>
      <c r="U1484" s="36"/>
      <c r="V1484" s="36"/>
      <c r="W1484" s="36"/>
      <c r="X1484" s="36"/>
      <c r="Y1484" s="36"/>
      <c r="Z1484" s="36"/>
      <c r="AA1484" s="36"/>
      <c r="AB1484" s="36"/>
      <c r="AC1484" s="36"/>
      <c r="AD1484" s="36"/>
      <c r="AE1484" s="36"/>
      <c r="AT1484" s="19" t="s">
        <v>157</v>
      </c>
      <c r="AU1484" s="19" t="s">
        <v>86</v>
      </c>
    </row>
    <row r="1485" spans="1:65" s="2" customFormat="1" ht="11.25">
      <c r="A1485" s="36"/>
      <c r="B1485" s="37"/>
      <c r="C1485" s="38"/>
      <c r="D1485" s="193" t="s">
        <v>159</v>
      </c>
      <c r="E1485" s="38"/>
      <c r="F1485" s="194" t="s">
        <v>1948</v>
      </c>
      <c r="G1485" s="38"/>
      <c r="H1485" s="38"/>
      <c r="I1485" s="190"/>
      <c r="J1485" s="38"/>
      <c r="K1485" s="38"/>
      <c r="L1485" s="41"/>
      <c r="M1485" s="191"/>
      <c r="N1485" s="192"/>
      <c r="O1485" s="66"/>
      <c r="P1485" s="66"/>
      <c r="Q1485" s="66"/>
      <c r="R1485" s="66"/>
      <c r="S1485" s="66"/>
      <c r="T1485" s="67"/>
      <c r="U1485" s="36"/>
      <c r="V1485" s="36"/>
      <c r="W1485" s="36"/>
      <c r="X1485" s="36"/>
      <c r="Y1485" s="36"/>
      <c r="Z1485" s="36"/>
      <c r="AA1485" s="36"/>
      <c r="AB1485" s="36"/>
      <c r="AC1485" s="36"/>
      <c r="AD1485" s="36"/>
      <c r="AE1485" s="36"/>
      <c r="AT1485" s="19" t="s">
        <v>159</v>
      </c>
      <c r="AU1485" s="19" t="s">
        <v>86</v>
      </c>
    </row>
    <row r="1486" spans="1:65" s="2" customFormat="1" ht="21.75" customHeight="1">
      <c r="A1486" s="36"/>
      <c r="B1486" s="37"/>
      <c r="C1486" s="175" t="s">
        <v>1949</v>
      </c>
      <c r="D1486" s="175" t="s">
        <v>150</v>
      </c>
      <c r="E1486" s="176" t="s">
        <v>1950</v>
      </c>
      <c r="F1486" s="177" t="s">
        <v>1951</v>
      </c>
      <c r="G1486" s="178" t="s">
        <v>198</v>
      </c>
      <c r="H1486" s="179">
        <v>2.0510000000000002</v>
      </c>
      <c r="I1486" s="180"/>
      <c r="J1486" s="181">
        <f>ROUND(I1486*H1486,2)</f>
        <v>0</v>
      </c>
      <c r="K1486" s="177" t="s">
        <v>154</v>
      </c>
      <c r="L1486" s="41"/>
      <c r="M1486" s="182" t="s">
        <v>31</v>
      </c>
      <c r="N1486" s="183" t="s">
        <v>47</v>
      </c>
      <c r="O1486" s="66"/>
      <c r="P1486" s="184">
        <f>O1486*H1486</f>
        <v>0</v>
      </c>
      <c r="Q1486" s="184">
        <v>0</v>
      </c>
      <c r="R1486" s="184">
        <f>Q1486*H1486</f>
        <v>0</v>
      </c>
      <c r="S1486" s="184">
        <v>0</v>
      </c>
      <c r="T1486" s="185">
        <f>S1486*H1486</f>
        <v>0</v>
      </c>
      <c r="U1486" s="36"/>
      <c r="V1486" s="36"/>
      <c r="W1486" s="36"/>
      <c r="X1486" s="36"/>
      <c r="Y1486" s="36"/>
      <c r="Z1486" s="36"/>
      <c r="AA1486" s="36"/>
      <c r="AB1486" s="36"/>
      <c r="AC1486" s="36"/>
      <c r="AD1486" s="36"/>
      <c r="AE1486" s="36"/>
      <c r="AR1486" s="186" t="s">
        <v>257</v>
      </c>
      <c r="AT1486" s="186" t="s">
        <v>150</v>
      </c>
      <c r="AU1486" s="186" t="s">
        <v>86</v>
      </c>
      <c r="AY1486" s="19" t="s">
        <v>148</v>
      </c>
      <c r="BE1486" s="187">
        <f>IF(N1486="základní",J1486,0)</f>
        <v>0</v>
      </c>
      <c r="BF1486" s="187">
        <f>IF(N1486="snížená",J1486,0)</f>
        <v>0</v>
      </c>
      <c r="BG1486" s="187">
        <f>IF(N1486="zákl. přenesená",J1486,0)</f>
        <v>0</v>
      </c>
      <c r="BH1486" s="187">
        <f>IF(N1486="sníž. přenesená",J1486,0)</f>
        <v>0</v>
      </c>
      <c r="BI1486" s="187">
        <f>IF(N1486="nulová",J1486,0)</f>
        <v>0</v>
      </c>
      <c r="BJ1486" s="19" t="s">
        <v>84</v>
      </c>
      <c r="BK1486" s="187">
        <f>ROUND(I1486*H1486,2)</f>
        <v>0</v>
      </c>
      <c r="BL1486" s="19" t="s">
        <v>257</v>
      </c>
      <c r="BM1486" s="186" t="s">
        <v>1952</v>
      </c>
    </row>
    <row r="1487" spans="1:65" s="2" customFormat="1" ht="29.25">
      <c r="A1487" s="36"/>
      <c r="B1487" s="37"/>
      <c r="C1487" s="38"/>
      <c r="D1487" s="188" t="s">
        <v>157</v>
      </c>
      <c r="E1487" s="38"/>
      <c r="F1487" s="189" t="s">
        <v>1953</v>
      </c>
      <c r="G1487" s="38"/>
      <c r="H1487" s="38"/>
      <c r="I1487" s="190"/>
      <c r="J1487" s="38"/>
      <c r="K1487" s="38"/>
      <c r="L1487" s="41"/>
      <c r="M1487" s="191"/>
      <c r="N1487" s="192"/>
      <c r="O1487" s="66"/>
      <c r="P1487" s="66"/>
      <c r="Q1487" s="66"/>
      <c r="R1487" s="66"/>
      <c r="S1487" s="66"/>
      <c r="T1487" s="67"/>
      <c r="U1487" s="36"/>
      <c r="V1487" s="36"/>
      <c r="W1487" s="36"/>
      <c r="X1487" s="36"/>
      <c r="Y1487" s="36"/>
      <c r="Z1487" s="36"/>
      <c r="AA1487" s="36"/>
      <c r="AB1487" s="36"/>
      <c r="AC1487" s="36"/>
      <c r="AD1487" s="36"/>
      <c r="AE1487" s="36"/>
      <c r="AT1487" s="19" t="s">
        <v>157</v>
      </c>
      <c r="AU1487" s="19" t="s">
        <v>86</v>
      </c>
    </row>
    <row r="1488" spans="1:65" s="2" customFormat="1" ht="11.25">
      <c r="A1488" s="36"/>
      <c r="B1488" s="37"/>
      <c r="C1488" s="38"/>
      <c r="D1488" s="193" t="s">
        <v>159</v>
      </c>
      <c r="E1488" s="38"/>
      <c r="F1488" s="194" t="s">
        <v>1954</v>
      </c>
      <c r="G1488" s="38"/>
      <c r="H1488" s="38"/>
      <c r="I1488" s="190"/>
      <c r="J1488" s="38"/>
      <c r="K1488" s="38"/>
      <c r="L1488" s="41"/>
      <c r="M1488" s="191"/>
      <c r="N1488" s="192"/>
      <c r="O1488" s="66"/>
      <c r="P1488" s="66"/>
      <c r="Q1488" s="66"/>
      <c r="R1488" s="66"/>
      <c r="S1488" s="66"/>
      <c r="T1488" s="67"/>
      <c r="U1488" s="36"/>
      <c r="V1488" s="36"/>
      <c r="W1488" s="36"/>
      <c r="X1488" s="36"/>
      <c r="Y1488" s="36"/>
      <c r="Z1488" s="36"/>
      <c r="AA1488" s="36"/>
      <c r="AB1488" s="36"/>
      <c r="AC1488" s="36"/>
      <c r="AD1488" s="36"/>
      <c r="AE1488" s="36"/>
      <c r="AT1488" s="19" t="s">
        <v>159</v>
      </c>
      <c r="AU1488" s="19" t="s">
        <v>86</v>
      </c>
    </row>
    <row r="1489" spans="1:65" s="12" customFormat="1" ht="22.9" customHeight="1">
      <c r="B1489" s="159"/>
      <c r="C1489" s="160"/>
      <c r="D1489" s="161" t="s">
        <v>75</v>
      </c>
      <c r="E1489" s="173" t="s">
        <v>1955</v>
      </c>
      <c r="F1489" s="173" t="s">
        <v>1956</v>
      </c>
      <c r="G1489" s="160"/>
      <c r="H1489" s="160"/>
      <c r="I1489" s="163"/>
      <c r="J1489" s="174">
        <f>BK1489</f>
        <v>0</v>
      </c>
      <c r="K1489" s="160"/>
      <c r="L1489" s="165"/>
      <c r="M1489" s="166"/>
      <c r="N1489" s="167"/>
      <c r="O1489" s="167"/>
      <c r="P1489" s="168">
        <f>SUM(P1490:P1517)</f>
        <v>0</v>
      </c>
      <c r="Q1489" s="167"/>
      <c r="R1489" s="168">
        <f>SUM(R1490:R1517)</f>
        <v>0.37598400000000004</v>
      </c>
      <c r="S1489" s="167"/>
      <c r="T1489" s="169">
        <f>SUM(T1490:T1517)</f>
        <v>7.2608199999999998E-2</v>
      </c>
      <c r="AR1489" s="170" t="s">
        <v>86</v>
      </c>
      <c r="AT1489" s="171" t="s">
        <v>75</v>
      </c>
      <c r="AU1489" s="171" t="s">
        <v>84</v>
      </c>
      <c r="AY1489" s="170" t="s">
        <v>148</v>
      </c>
      <c r="BK1489" s="172">
        <f>SUM(BK1490:BK1517)</f>
        <v>0</v>
      </c>
    </row>
    <row r="1490" spans="1:65" s="2" customFormat="1" ht="16.5" customHeight="1">
      <c r="A1490" s="36"/>
      <c r="B1490" s="37"/>
      <c r="C1490" s="175" t="s">
        <v>1957</v>
      </c>
      <c r="D1490" s="175" t="s">
        <v>150</v>
      </c>
      <c r="E1490" s="176" t="s">
        <v>1958</v>
      </c>
      <c r="F1490" s="177" t="s">
        <v>1959</v>
      </c>
      <c r="G1490" s="178" t="s">
        <v>285</v>
      </c>
      <c r="H1490" s="179">
        <v>31.02</v>
      </c>
      <c r="I1490" s="180"/>
      <c r="J1490" s="181">
        <f>ROUND(I1490*H1490,2)</f>
        <v>0</v>
      </c>
      <c r="K1490" s="177" t="s">
        <v>154</v>
      </c>
      <c r="L1490" s="41"/>
      <c r="M1490" s="182" t="s">
        <v>31</v>
      </c>
      <c r="N1490" s="183" t="s">
        <v>47</v>
      </c>
      <c r="O1490" s="66"/>
      <c r="P1490" s="184">
        <f>O1490*H1490</f>
        <v>0</v>
      </c>
      <c r="Q1490" s="184">
        <v>0</v>
      </c>
      <c r="R1490" s="184">
        <f>Q1490*H1490</f>
        <v>0</v>
      </c>
      <c r="S1490" s="184">
        <v>1.91E-3</v>
      </c>
      <c r="T1490" s="185">
        <f>S1490*H1490</f>
        <v>5.9248200000000001E-2</v>
      </c>
      <c r="U1490" s="36"/>
      <c r="V1490" s="36"/>
      <c r="W1490" s="36"/>
      <c r="X1490" s="36"/>
      <c r="Y1490" s="36"/>
      <c r="Z1490" s="36"/>
      <c r="AA1490" s="36"/>
      <c r="AB1490" s="36"/>
      <c r="AC1490" s="36"/>
      <c r="AD1490" s="36"/>
      <c r="AE1490" s="36"/>
      <c r="AR1490" s="186" t="s">
        <v>257</v>
      </c>
      <c r="AT1490" s="186" t="s">
        <v>150</v>
      </c>
      <c r="AU1490" s="186" t="s">
        <v>86</v>
      </c>
      <c r="AY1490" s="19" t="s">
        <v>148</v>
      </c>
      <c r="BE1490" s="187">
        <f>IF(N1490="základní",J1490,0)</f>
        <v>0</v>
      </c>
      <c r="BF1490" s="187">
        <f>IF(N1490="snížená",J1490,0)</f>
        <v>0</v>
      </c>
      <c r="BG1490" s="187">
        <f>IF(N1490="zákl. přenesená",J1490,0)</f>
        <v>0</v>
      </c>
      <c r="BH1490" s="187">
        <f>IF(N1490="sníž. přenesená",J1490,0)</f>
        <v>0</v>
      </c>
      <c r="BI1490" s="187">
        <f>IF(N1490="nulová",J1490,0)</f>
        <v>0</v>
      </c>
      <c r="BJ1490" s="19" t="s">
        <v>84</v>
      </c>
      <c r="BK1490" s="187">
        <f>ROUND(I1490*H1490,2)</f>
        <v>0</v>
      </c>
      <c r="BL1490" s="19" t="s">
        <v>257</v>
      </c>
      <c r="BM1490" s="186" t="s">
        <v>1960</v>
      </c>
    </row>
    <row r="1491" spans="1:65" s="2" customFormat="1" ht="11.25">
      <c r="A1491" s="36"/>
      <c r="B1491" s="37"/>
      <c r="C1491" s="38"/>
      <c r="D1491" s="188" t="s">
        <v>157</v>
      </c>
      <c r="E1491" s="38"/>
      <c r="F1491" s="189" t="s">
        <v>1961</v>
      </c>
      <c r="G1491" s="38"/>
      <c r="H1491" s="38"/>
      <c r="I1491" s="190"/>
      <c r="J1491" s="38"/>
      <c r="K1491" s="38"/>
      <c r="L1491" s="41"/>
      <c r="M1491" s="191"/>
      <c r="N1491" s="192"/>
      <c r="O1491" s="66"/>
      <c r="P1491" s="66"/>
      <c r="Q1491" s="66"/>
      <c r="R1491" s="66"/>
      <c r="S1491" s="66"/>
      <c r="T1491" s="67"/>
      <c r="U1491" s="36"/>
      <c r="V1491" s="36"/>
      <c r="W1491" s="36"/>
      <c r="X1491" s="36"/>
      <c r="Y1491" s="36"/>
      <c r="Z1491" s="36"/>
      <c r="AA1491" s="36"/>
      <c r="AB1491" s="36"/>
      <c r="AC1491" s="36"/>
      <c r="AD1491" s="36"/>
      <c r="AE1491" s="36"/>
      <c r="AT1491" s="19" t="s">
        <v>157</v>
      </c>
      <c r="AU1491" s="19" t="s">
        <v>86</v>
      </c>
    </row>
    <row r="1492" spans="1:65" s="2" customFormat="1" ht="11.25">
      <c r="A1492" s="36"/>
      <c r="B1492" s="37"/>
      <c r="C1492" s="38"/>
      <c r="D1492" s="193" t="s">
        <v>159</v>
      </c>
      <c r="E1492" s="38"/>
      <c r="F1492" s="194" t="s">
        <v>1962</v>
      </c>
      <c r="G1492" s="38"/>
      <c r="H1492" s="38"/>
      <c r="I1492" s="190"/>
      <c r="J1492" s="38"/>
      <c r="K1492" s="38"/>
      <c r="L1492" s="41"/>
      <c r="M1492" s="191"/>
      <c r="N1492" s="192"/>
      <c r="O1492" s="66"/>
      <c r="P1492" s="66"/>
      <c r="Q1492" s="66"/>
      <c r="R1492" s="66"/>
      <c r="S1492" s="66"/>
      <c r="T1492" s="67"/>
      <c r="U1492" s="36"/>
      <c r="V1492" s="36"/>
      <c r="W1492" s="36"/>
      <c r="X1492" s="36"/>
      <c r="Y1492" s="36"/>
      <c r="Z1492" s="36"/>
      <c r="AA1492" s="36"/>
      <c r="AB1492" s="36"/>
      <c r="AC1492" s="36"/>
      <c r="AD1492" s="36"/>
      <c r="AE1492" s="36"/>
      <c r="AT1492" s="19" t="s">
        <v>159</v>
      </c>
      <c r="AU1492" s="19" t="s">
        <v>86</v>
      </c>
    </row>
    <row r="1493" spans="1:65" s="13" customFormat="1" ht="11.25">
      <c r="B1493" s="195"/>
      <c r="C1493" s="196"/>
      <c r="D1493" s="188" t="s">
        <v>161</v>
      </c>
      <c r="E1493" s="197" t="s">
        <v>31</v>
      </c>
      <c r="F1493" s="198" t="s">
        <v>1963</v>
      </c>
      <c r="G1493" s="196"/>
      <c r="H1493" s="199">
        <v>13.52</v>
      </c>
      <c r="I1493" s="200"/>
      <c r="J1493" s="196"/>
      <c r="K1493" s="196"/>
      <c r="L1493" s="201"/>
      <c r="M1493" s="202"/>
      <c r="N1493" s="203"/>
      <c r="O1493" s="203"/>
      <c r="P1493" s="203"/>
      <c r="Q1493" s="203"/>
      <c r="R1493" s="203"/>
      <c r="S1493" s="203"/>
      <c r="T1493" s="204"/>
      <c r="AT1493" s="205" t="s">
        <v>161</v>
      </c>
      <c r="AU1493" s="205" t="s">
        <v>86</v>
      </c>
      <c r="AV1493" s="13" t="s">
        <v>86</v>
      </c>
      <c r="AW1493" s="13" t="s">
        <v>37</v>
      </c>
      <c r="AX1493" s="13" t="s">
        <v>76</v>
      </c>
      <c r="AY1493" s="205" t="s">
        <v>148</v>
      </c>
    </row>
    <row r="1494" spans="1:65" s="13" customFormat="1" ht="11.25">
      <c r="B1494" s="195"/>
      <c r="C1494" s="196"/>
      <c r="D1494" s="188" t="s">
        <v>161</v>
      </c>
      <c r="E1494" s="197" t="s">
        <v>31</v>
      </c>
      <c r="F1494" s="198" t="s">
        <v>693</v>
      </c>
      <c r="G1494" s="196"/>
      <c r="H1494" s="199">
        <v>17.5</v>
      </c>
      <c r="I1494" s="200"/>
      <c r="J1494" s="196"/>
      <c r="K1494" s="196"/>
      <c r="L1494" s="201"/>
      <c r="M1494" s="202"/>
      <c r="N1494" s="203"/>
      <c r="O1494" s="203"/>
      <c r="P1494" s="203"/>
      <c r="Q1494" s="203"/>
      <c r="R1494" s="203"/>
      <c r="S1494" s="203"/>
      <c r="T1494" s="204"/>
      <c r="AT1494" s="205" t="s">
        <v>161</v>
      </c>
      <c r="AU1494" s="205" t="s">
        <v>86</v>
      </c>
      <c r="AV1494" s="13" t="s">
        <v>86</v>
      </c>
      <c r="AW1494" s="13" t="s">
        <v>37</v>
      </c>
      <c r="AX1494" s="13" t="s">
        <v>76</v>
      </c>
      <c r="AY1494" s="205" t="s">
        <v>148</v>
      </c>
    </row>
    <row r="1495" spans="1:65" s="14" customFormat="1" ht="11.25">
      <c r="B1495" s="206"/>
      <c r="C1495" s="207"/>
      <c r="D1495" s="188" t="s">
        <v>161</v>
      </c>
      <c r="E1495" s="208" t="s">
        <v>31</v>
      </c>
      <c r="F1495" s="209" t="s">
        <v>163</v>
      </c>
      <c r="G1495" s="207"/>
      <c r="H1495" s="210">
        <v>31.02</v>
      </c>
      <c r="I1495" s="211"/>
      <c r="J1495" s="207"/>
      <c r="K1495" s="207"/>
      <c r="L1495" s="212"/>
      <c r="M1495" s="213"/>
      <c r="N1495" s="214"/>
      <c r="O1495" s="214"/>
      <c r="P1495" s="214"/>
      <c r="Q1495" s="214"/>
      <c r="R1495" s="214"/>
      <c r="S1495" s="214"/>
      <c r="T1495" s="215"/>
      <c r="AT1495" s="216" t="s">
        <v>161</v>
      </c>
      <c r="AU1495" s="216" t="s">
        <v>86</v>
      </c>
      <c r="AV1495" s="14" t="s">
        <v>155</v>
      </c>
      <c r="AW1495" s="14" t="s">
        <v>37</v>
      </c>
      <c r="AX1495" s="14" t="s">
        <v>84</v>
      </c>
      <c r="AY1495" s="216" t="s">
        <v>148</v>
      </c>
    </row>
    <row r="1496" spans="1:65" s="2" customFormat="1" ht="16.5" customHeight="1">
      <c r="A1496" s="36"/>
      <c r="B1496" s="37"/>
      <c r="C1496" s="175" t="s">
        <v>1964</v>
      </c>
      <c r="D1496" s="175" t="s">
        <v>150</v>
      </c>
      <c r="E1496" s="176" t="s">
        <v>1965</v>
      </c>
      <c r="F1496" s="177" t="s">
        <v>1966</v>
      </c>
      <c r="G1496" s="178" t="s">
        <v>285</v>
      </c>
      <c r="H1496" s="179">
        <v>8</v>
      </c>
      <c r="I1496" s="180"/>
      <c r="J1496" s="181">
        <f>ROUND(I1496*H1496,2)</f>
        <v>0</v>
      </c>
      <c r="K1496" s="177" t="s">
        <v>154</v>
      </c>
      <c r="L1496" s="41"/>
      <c r="M1496" s="182" t="s">
        <v>31</v>
      </c>
      <c r="N1496" s="183" t="s">
        <v>47</v>
      </c>
      <c r="O1496" s="66"/>
      <c r="P1496" s="184">
        <f>O1496*H1496</f>
        <v>0</v>
      </c>
      <c r="Q1496" s="184">
        <v>0</v>
      </c>
      <c r="R1496" s="184">
        <f>Q1496*H1496</f>
        <v>0</v>
      </c>
      <c r="S1496" s="184">
        <v>1.67E-3</v>
      </c>
      <c r="T1496" s="185">
        <f>S1496*H1496</f>
        <v>1.336E-2</v>
      </c>
      <c r="U1496" s="36"/>
      <c r="V1496" s="36"/>
      <c r="W1496" s="36"/>
      <c r="X1496" s="36"/>
      <c r="Y1496" s="36"/>
      <c r="Z1496" s="36"/>
      <c r="AA1496" s="36"/>
      <c r="AB1496" s="36"/>
      <c r="AC1496" s="36"/>
      <c r="AD1496" s="36"/>
      <c r="AE1496" s="36"/>
      <c r="AR1496" s="186" t="s">
        <v>257</v>
      </c>
      <c r="AT1496" s="186" t="s">
        <v>150</v>
      </c>
      <c r="AU1496" s="186" t="s">
        <v>86</v>
      </c>
      <c r="AY1496" s="19" t="s">
        <v>148</v>
      </c>
      <c r="BE1496" s="187">
        <f>IF(N1496="základní",J1496,0)</f>
        <v>0</v>
      </c>
      <c r="BF1496" s="187">
        <f>IF(N1496="snížená",J1496,0)</f>
        <v>0</v>
      </c>
      <c r="BG1496" s="187">
        <f>IF(N1496="zákl. přenesená",J1496,0)</f>
        <v>0</v>
      </c>
      <c r="BH1496" s="187">
        <f>IF(N1496="sníž. přenesená",J1496,0)</f>
        <v>0</v>
      </c>
      <c r="BI1496" s="187">
        <f>IF(N1496="nulová",J1496,0)</f>
        <v>0</v>
      </c>
      <c r="BJ1496" s="19" t="s">
        <v>84</v>
      </c>
      <c r="BK1496" s="187">
        <f>ROUND(I1496*H1496,2)</f>
        <v>0</v>
      </c>
      <c r="BL1496" s="19" t="s">
        <v>257</v>
      </c>
      <c r="BM1496" s="186" t="s">
        <v>1967</v>
      </c>
    </row>
    <row r="1497" spans="1:65" s="2" customFormat="1" ht="11.25">
      <c r="A1497" s="36"/>
      <c r="B1497" s="37"/>
      <c r="C1497" s="38"/>
      <c r="D1497" s="188" t="s">
        <v>157</v>
      </c>
      <c r="E1497" s="38"/>
      <c r="F1497" s="189" t="s">
        <v>1968</v>
      </c>
      <c r="G1497" s="38"/>
      <c r="H1497" s="38"/>
      <c r="I1497" s="190"/>
      <c r="J1497" s="38"/>
      <c r="K1497" s="38"/>
      <c r="L1497" s="41"/>
      <c r="M1497" s="191"/>
      <c r="N1497" s="192"/>
      <c r="O1497" s="66"/>
      <c r="P1497" s="66"/>
      <c r="Q1497" s="66"/>
      <c r="R1497" s="66"/>
      <c r="S1497" s="66"/>
      <c r="T1497" s="67"/>
      <c r="U1497" s="36"/>
      <c r="V1497" s="36"/>
      <c r="W1497" s="36"/>
      <c r="X1497" s="36"/>
      <c r="Y1497" s="36"/>
      <c r="Z1497" s="36"/>
      <c r="AA1497" s="36"/>
      <c r="AB1497" s="36"/>
      <c r="AC1497" s="36"/>
      <c r="AD1497" s="36"/>
      <c r="AE1497" s="36"/>
      <c r="AT1497" s="19" t="s">
        <v>157</v>
      </c>
      <c r="AU1497" s="19" t="s">
        <v>86</v>
      </c>
    </row>
    <row r="1498" spans="1:65" s="2" customFormat="1" ht="11.25">
      <c r="A1498" s="36"/>
      <c r="B1498" s="37"/>
      <c r="C1498" s="38"/>
      <c r="D1498" s="193" t="s">
        <v>159</v>
      </c>
      <c r="E1498" s="38"/>
      <c r="F1498" s="194" t="s">
        <v>1969</v>
      </c>
      <c r="G1498" s="38"/>
      <c r="H1498" s="38"/>
      <c r="I1498" s="190"/>
      <c r="J1498" s="38"/>
      <c r="K1498" s="38"/>
      <c r="L1498" s="41"/>
      <c r="M1498" s="191"/>
      <c r="N1498" s="192"/>
      <c r="O1498" s="66"/>
      <c r="P1498" s="66"/>
      <c r="Q1498" s="66"/>
      <c r="R1498" s="66"/>
      <c r="S1498" s="66"/>
      <c r="T1498" s="67"/>
      <c r="U1498" s="36"/>
      <c r="V1498" s="36"/>
      <c r="W1498" s="36"/>
      <c r="X1498" s="36"/>
      <c r="Y1498" s="36"/>
      <c r="Z1498" s="36"/>
      <c r="AA1498" s="36"/>
      <c r="AB1498" s="36"/>
      <c r="AC1498" s="36"/>
      <c r="AD1498" s="36"/>
      <c r="AE1498" s="36"/>
      <c r="AT1498" s="19" t="s">
        <v>159</v>
      </c>
      <c r="AU1498" s="19" t="s">
        <v>86</v>
      </c>
    </row>
    <row r="1499" spans="1:65" s="13" customFormat="1" ht="11.25">
      <c r="B1499" s="195"/>
      <c r="C1499" s="196"/>
      <c r="D1499" s="188" t="s">
        <v>161</v>
      </c>
      <c r="E1499" s="197" t="s">
        <v>31</v>
      </c>
      <c r="F1499" s="198" t="s">
        <v>1970</v>
      </c>
      <c r="G1499" s="196"/>
      <c r="H1499" s="199">
        <v>8</v>
      </c>
      <c r="I1499" s="200"/>
      <c r="J1499" s="196"/>
      <c r="K1499" s="196"/>
      <c r="L1499" s="201"/>
      <c r="M1499" s="202"/>
      <c r="N1499" s="203"/>
      <c r="O1499" s="203"/>
      <c r="P1499" s="203"/>
      <c r="Q1499" s="203"/>
      <c r="R1499" s="203"/>
      <c r="S1499" s="203"/>
      <c r="T1499" s="204"/>
      <c r="AT1499" s="205" t="s">
        <v>161</v>
      </c>
      <c r="AU1499" s="205" t="s">
        <v>86</v>
      </c>
      <c r="AV1499" s="13" t="s">
        <v>86</v>
      </c>
      <c r="AW1499" s="13" t="s">
        <v>37</v>
      </c>
      <c r="AX1499" s="13" t="s">
        <v>76</v>
      </c>
      <c r="AY1499" s="205" t="s">
        <v>148</v>
      </c>
    </row>
    <row r="1500" spans="1:65" s="14" customFormat="1" ht="11.25">
      <c r="B1500" s="206"/>
      <c r="C1500" s="207"/>
      <c r="D1500" s="188" t="s">
        <v>161</v>
      </c>
      <c r="E1500" s="208" t="s">
        <v>31</v>
      </c>
      <c r="F1500" s="209" t="s">
        <v>163</v>
      </c>
      <c r="G1500" s="207"/>
      <c r="H1500" s="210">
        <v>8</v>
      </c>
      <c r="I1500" s="211"/>
      <c r="J1500" s="207"/>
      <c r="K1500" s="207"/>
      <c r="L1500" s="212"/>
      <c r="M1500" s="213"/>
      <c r="N1500" s="214"/>
      <c r="O1500" s="214"/>
      <c r="P1500" s="214"/>
      <c r="Q1500" s="214"/>
      <c r="R1500" s="214"/>
      <c r="S1500" s="214"/>
      <c r="T1500" s="215"/>
      <c r="AT1500" s="216" t="s">
        <v>161</v>
      </c>
      <c r="AU1500" s="216" t="s">
        <v>86</v>
      </c>
      <c r="AV1500" s="14" t="s">
        <v>155</v>
      </c>
      <c r="AW1500" s="14" t="s">
        <v>37</v>
      </c>
      <c r="AX1500" s="14" t="s">
        <v>84</v>
      </c>
      <c r="AY1500" s="216" t="s">
        <v>148</v>
      </c>
    </row>
    <row r="1501" spans="1:65" s="2" customFormat="1" ht="21.75" customHeight="1">
      <c r="A1501" s="36"/>
      <c r="B1501" s="37"/>
      <c r="C1501" s="175" t="s">
        <v>1971</v>
      </c>
      <c r="D1501" s="175" t="s">
        <v>150</v>
      </c>
      <c r="E1501" s="176" t="s">
        <v>1972</v>
      </c>
      <c r="F1501" s="177" t="s">
        <v>1973</v>
      </c>
      <c r="G1501" s="178" t="s">
        <v>285</v>
      </c>
      <c r="H1501" s="179">
        <v>64.040000000000006</v>
      </c>
      <c r="I1501" s="180"/>
      <c r="J1501" s="181">
        <f>ROUND(I1501*H1501,2)</f>
        <v>0</v>
      </c>
      <c r="K1501" s="177" t="s">
        <v>154</v>
      </c>
      <c r="L1501" s="41"/>
      <c r="M1501" s="182" t="s">
        <v>31</v>
      </c>
      <c r="N1501" s="183" t="s">
        <v>47</v>
      </c>
      <c r="O1501" s="66"/>
      <c r="P1501" s="184">
        <f>O1501*H1501</f>
        <v>0</v>
      </c>
      <c r="Q1501" s="184">
        <v>5.5999999999999999E-3</v>
      </c>
      <c r="R1501" s="184">
        <f>Q1501*H1501</f>
        <v>0.35862400000000005</v>
      </c>
      <c r="S1501" s="184">
        <v>0</v>
      </c>
      <c r="T1501" s="185">
        <f>S1501*H1501</f>
        <v>0</v>
      </c>
      <c r="U1501" s="36"/>
      <c r="V1501" s="36"/>
      <c r="W1501" s="36"/>
      <c r="X1501" s="36"/>
      <c r="Y1501" s="36"/>
      <c r="Z1501" s="36"/>
      <c r="AA1501" s="36"/>
      <c r="AB1501" s="36"/>
      <c r="AC1501" s="36"/>
      <c r="AD1501" s="36"/>
      <c r="AE1501" s="36"/>
      <c r="AR1501" s="186" t="s">
        <v>257</v>
      </c>
      <c r="AT1501" s="186" t="s">
        <v>150</v>
      </c>
      <c r="AU1501" s="186" t="s">
        <v>86</v>
      </c>
      <c r="AY1501" s="19" t="s">
        <v>148</v>
      </c>
      <c r="BE1501" s="187">
        <f>IF(N1501="základní",J1501,0)</f>
        <v>0</v>
      </c>
      <c r="BF1501" s="187">
        <f>IF(N1501="snížená",J1501,0)</f>
        <v>0</v>
      </c>
      <c r="BG1501" s="187">
        <f>IF(N1501="zákl. přenesená",J1501,0)</f>
        <v>0</v>
      </c>
      <c r="BH1501" s="187">
        <f>IF(N1501="sníž. přenesená",J1501,0)</f>
        <v>0</v>
      </c>
      <c r="BI1501" s="187">
        <f>IF(N1501="nulová",J1501,0)</f>
        <v>0</v>
      </c>
      <c r="BJ1501" s="19" t="s">
        <v>84</v>
      </c>
      <c r="BK1501" s="187">
        <f>ROUND(I1501*H1501,2)</f>
        <v>0</v>
      </c>
      <c r="BL1501" s="19" t="s">
        <v>257</v>
      </c>
      <c r="BM1501" s="186" t="s">
        <v>1974</v>
      </c>
    </row>
    <row r="1502" spans="1:65" s="2" customFormat="1" ht="11.25">
      <c r="A1502" s="36"/>
      <c r="B1502" s="37"/>
      <c r="C1502" s="38"/>
      <c r="D1502" s="188" t="s">
        <v>157</v>
      </c>
      <c r="E1502" s="38"/>
      <c r="F1502" s="189" t="s">
        <v>1975</v>
      </c>
      <c r="G1502" s="38"/>
      <c r="H1502" s="38"/>
      <c r="I1502" s="190"/>
      <c r="J1502" s="38"/>
      <c r="K1502" s="38"/>
      <c r="L1502" s="41"/>
      <c r="M1502" s="191"/>
      <c r="N1502" s="192"/>
      <c r="O1502" s="66"/>
      <c r="P1502" s="66"/>
      <c r="Q1502" s="66"/>
      <c r="R1502" s="66"/>
      <c r="S1502" s="66"/>
      <c r="T1502" s="67"/>
      <c r="U1502" s="36"/>
      <c r="V1502" s="36"/>
      <c r="W1502" s="36"/>
      <c r="X1502" s="36"/>
      <c r="Y1502" s="36"/>
      <c r="Z1502" s="36"/>
      <c r="AA1502" s="36"/>
      <c r="AB1502" s="36"/>
      <c r="AC1502" s="36"/>
      <c r="AD1502" s="36"/>
      <c r="AE1502" s="36"/>
      <c r="AT1502" s="19" t="s">
        <v>157</v>
      </c>
      <c r="AU1502" s="19" t="s">
        <v>86</v>
      </c>
    </row>
    <row r="1503" spans="1:65" s="2" customFormat="1" ht="11.25">
      <c r="A1503" s="36"/>
      <c r="B1503" s="37"/>
      <c r="C1503" s="38"/>
      <c r="D1503" s="193" t="s">
        <v>159</v>
      </c>
      <c r="E1503" s="38"/>
      <c r="F1503" s="194" t="s">
        <v>1976</v>
      </c>
      <c r="G1503" s="38"/>
      <c r="H1503" s="38"/>
      <c r="I1503" s="190"/>
      <c r="J1503" s="38"/>
      <c r="K1503" s="38"/>
      <c r="L1503" s="41"/>
      <c r="M1503" s="191"/>
      <c r="N1503" s="192"/>
      <c r="O1503" s="66"/>
      <c r="P1503" s="66"/>
      <c r="Q1503" s="66"/>
      <c r="R1503" s="66"/>
      <c r="S1503" s="66"/>
      <c r="T1503" s="67"/>
      <c r="U1503" s="36"/>
      <c r="V1503" s="36"/>
      <c r="W1503" s="36"/>
      <c r="X1503" s="36"/>
      <c r="Y1503" s="36"/>
      <c r="Z1503" s="36"/>
      <c r="AA1503" s="36"/>
      <c r="AB1503" s="36"/>
      <c r="AC1503" s="36"/>
      <c r="AD1503" s="36"/>
      <c r="AE1503" s="36"/>
      <c r="AT1503" s="19" t="s">
        <v>159</v>
      </c>
      <c r="AU1503" s="19" t="s">
        <v>86</v>
      </c>
    </row>
    <row r="1504" spans="1:65" s="13" customFormat="1" ht="11.25">
      <c r="B1504" s="195"/>
      <c r="C1504" s="196"/>
      <c r="D1504" s="188" t="s">
        <v>161</v>
      </c>
      <c r="E1504" s="197" t="s">
        <v>31</v>
      </c>
      <c r="F1504" s="198" t="s">
        <v>1977</v>
      </c>
      <c r="G1504" s="196"/>
      <c r="H1504" s="199">
        <v>46.54</v>
      </c>
      <c r="I1504" s="200"/>
      <c r="J1504" s="196"/>
      <c r="K1504" s="196"/>
      <c r="L1504" s="201"/>
      <c r="M1504" s="202"/>
      <c r="N1504" s="203"/>
      <c r="O1504" s="203"/>
      <c r="P1504" s="203"/>
      <c r="Q1504" s="203"/>
      <c r="R1504" s="203"/>
      <c r="S1504" s="203"/>
      <c r="T1504" s="204"/>
      <c r="AT1504" s="205" t="s">
        <v>161</v>
      </c>
      <c r="AU1504" s="205" t="s">
        <v>86</v>
      </c>
      <c r="AV1504" s="13" t="s">
        <v>86</v>
      </c>
      <c r="AW1504" s="13" t="s">
        <v>37</v>
      </c>
      <c r="AX1504" s="13" t="s">
        <v>76</v>
      </c>
      <c r="AY1504" s="205" t="s">
        <v>148</v>
      </c>
    </row>
    <row r="1505" spans="1:65" s="13" customFormat="1" ht="11.25">
      <c r="B1505" s="195"/>
      <c r="C1505" s="196"/>
      <c r="D1505" s="188" t="s">
        <v>161</v>
      </c>
      <c r="E1505" s="197" t="s">
        <v>31</v>
      </c>
      <c r="F1505" s="198" t="s">
        <v>693</v>
      </c>
      <c r="G1505" s="196"/>
      <c r="H1505" s="199">
        <v>17.5</v>
      </c>
      <c r="I1505" s="200"/>
      <c r="J1505" s="196"/>
      <c r="K1505" s="196"/>
      <c r="L1505" s="201"/>
      <c r="M1505" s="202"/>
      <c r="N1505" s="203"/>
      <c r="O1505" s="203"/>
      <c r="P1505" s="203"/>
      <c r="Q1505" s="203"/>
      <c r="R1505" s="203"/>
      <c r="S1505" s="203"/>
      <c r="T1505" s="204"/>
      <c r="AT1505" s="205" t="s">
        <v>161</v>
      </c>
      <c r="AU1505" s="205" t="s">
        <v>86</v>
      </c>
      <c r="AV1505" s="13" t="s">
        <v>86</v>
      </c>
      <c r="AW1505" s="13" t="s">
        <v>37</v>
      </c>
      <c r="AX1505" s="13" t="s">
        <v>76</v>
      </c>
      <c r="AY1505" s="205" t="s">
        <v>148</v>
      </c>
    </row>
    <row r="1506" spans="1:65" s="14" customFormat="1" ht="11.25">
      <c r="B1506" s="206"/>
      <c r="C1506" s="207"/>
      <c r="D1506" s="188" t="s">
        <v>161</v>
      </c>
      <c r="E1506" s="208" t="s">
        <v>31</v>
      </c>
      <c r="F1506" s="209" t="s">
        <v>163</v>
      </c>
      <c r="G1506" s="207"/>
      <c r="H1506" s="210">
        <v>64.039999999999992</v>
      </c>
      <c r="I1506" s="211"/>
      <c r="J1506" s="207"/>
      <c r="K1506" s="207"/>
      <c r="L1506" s="212"/>
      <c r="M1506" s="213"/>
      <c r="N1506" s="214"/>
      <c r="O1506" s="214"/>
      <c r="P1506" s="214"/>
      <c r="Q1506" s="214"/>
      <c r="R1506" s="214"/>
      <c r="S1506" s="214"/>
      <c r="T1506" s="215"/>
      <c r="AT1506" s="216" t="s">
        <v>161</v>
      </c>
      <c r="AU1506" s="216" t="s">
        <v>86</v>
      </c>
      <c r="AV1506" s="14" t="s">
        <v>155</v>
      </c>
      <c r="AW1506" s="14" t="s">
        <v>37</v>
      </c>
      <c r="AX1506" s="14" t="s">
        <v>84</v>
      </c>
      <c r="AY1506" s="216" t="s">
        <v>148</v>
      </c>
    </row>
    <row r="1507" spans="1:65" s="2" customFormat="1" ht="16.5" customHeight="1">
      <c r="A1507" s="36"/>
      <c r="B1507" s="37"/>
      <c r="C1507" s="175" t="s">
        <v>1978</v>
      </c>
      <c r="D1507" s="175" t="s">
        <v>150</v>
      </c>
      <c r="E1507" s="176" t="s">
        <v>1979</v>
      </c>
      <c r="F1507" s="177" t="s">
        <v>1980</v>
      </c>
      <c r="G1507" s="178" t="s">
        <v>285</v>
      </c>
      <c r="H1507" s="179">
        <v>8</v>
      </c>
      <c r="I1507" s="180"/>
      <c r="J1507" s="181">
        <f>ROUND(I1507*H1507,2)</f>
        <v>0</v>
      </c>
      <c r="K1507" s="177" t="s">
        <v>154</v>
      </c>
      <c r="L1507" s="41"/>
      <c r="M1507" s="182" t="s">
        <v>31</v>
      </c>
      <c r="N1507" s="183" t="s">
        <v>47</v>
      </c>
      <c r="O1507" s="66"/>
      <c r="P1507" s="184">
        <f>O1507*H1507</f>
        <v>0</v>
      </c>
      <c r="Q1507" s="184">
        <v>2.1700000000000001E-3</v>
      </c>
      <c r="R1507" s="184">
        <f>Q1507*H1507</f>
        <v>1.736E-2</v>
      </c>
      <c r="S1507" s="184">
        <v>0</v>
      </c>
      <c r="T1507" s="185">
        <f>S1507*H1507</f>
        <v>0</v>
      </c>
      <c r="U1507" s="36"/>
      <c r="V1507" s="36"/>
      <c r="W1507" s="36"/>
      <c r="X1507" s="36"/>
      <c r="Y1507" s="36"/>
      <c r="Z1507" s="36"/>
      <c r="AA1507" s="36"/>
      <c r="AB1507" s="36"/>
      <c r="AC1507" s="36"/>
      <c r="AD1507" s="36"/>
      <c r="AE1507" s="36"/>
      <c r="AR1507" s="186" t="s">
        <v>257</v>
      </c>
      <c r="AT1507" s="186" t="s">
        <v>150</v>
      </c>
      <c r="AU1507" s="186" t="s">
        <v>86</v>
      </c>
      <c r="AY1507" s="19" t="s">
        <v>148</v>
      </c>
      <c r="BE1507" s="187">
        <f>IF(N1507="základní",J1507,0)</f>
        <v>0</v>
      </c>
      <c r="BF1507" s="187">
        <f>IF(N1507="snížená",J1507,0)</f>
        <v>0</v>
      </c>
      <c r="BG1507" s="187">
        <f>IF(N1507="zákl. přenesená",J1507,0)</f>
        <v>0</v>
      </c>
      <c r="BH1507" s="187">
        <f>IF(N1507="sníž. přenesená",J1507,0)</f>
        <v>0</v>
      </c>
      <c r="BI1507" s="187">
        <f>IF(N1507="nulová",J1507,0)</f>
        <v>0</v>
      </c>
      <c r="BJ1507" s="19" t="s">
        <v>84</v>
      </c>
      <c r="BK1507" s="187">
        <f>ROUND(I1507*H1507,2)</f>
        <v>0</v>
      </c>
      <c r="BL1507" s="19" t="s">
        <v>257</v>
      </c>
      <c r="BM1507" s="186" t="s">
        <v>1981</v>
      </c>
    </row>
    <row r="1508" spans="1:65" s="2" customFormat="1" ht="11.25">
      <c r="A1508" s="36"/>
      <c r="B1508" s="37"/>
      <c r="C1508" s="38"/>
      <c r="D1508" s="188" t="s">
        <v>157</v>
      </c>
      <c r="E1508" s="38"/>
      <c r="F1508" s="189" t="s">
        <v>1982</v>
      </c>
      <c r="G1508" s="38"/>
      <c r="H1508" s="38"/>
      <c r="I1508" s="190"/>
      <c r="J1508" s="38"/>
      <c r="K1508" s="38"/>
      <c r="L1508" s="41"/>
      <c r="M1508" s="191"/>
      <c r="N1508" s="192"/>
      <c r="O1508" s="66"/>
      <c r="P1508" s="66"/>
      <c r="Q1508" s="66"/>
      <c r="R1508" s="66"/>
      <c r="S1508" s="66"/>
      <c r="T1508" s="67"/>
      <c r="U1508" s="36"/>
      <c r="V1508" s="36"/>
      <c r="W1508" s="36"/>
      <c r="X1508" s="36"/>
      <c r="Y1508" s="36"/>
      <c r="Z1508" s="36"/>
      <c r="AA1508" s="36"/>
      <c r="AB1508" s="36"/>
      <c r="AC1508" s="36"/>
      <c r="AD1508" s="36"/>
      <c r="AE1508" s="36"/>
      <c r="AT1508" s="19" t="s">
        <v>157</v>
      </c>
      <c r="AU1508" s="19" t="s">
        <v>86</v>
      </c>
    </row>
    <row r="1509" spans="1:65" s="2" customFormat="1" ht="11.25">
      <c r="A1509" s="36"/>
      <c r="B1509" s="37"/>
      <c r="C1509" s="38"/>
      <c r="D1509" s="193" t="s">
        <v>159</v>
      </c>
      <c r="E1509" s="38"/>
      <c r="F1509" s="194" t="s">
        <v>1983</v>
      </c>
      <c r="G1509" s="38"/>
      <c r="H1509" s="38"/>
      <c r="I1509" s="190"/>
      <c r="J1509" s="38"/>
      <c r="K1509" s="38"/>
      <c r="L1509" s="41"/>
      <c r="M1509" s="191"/>
      <c r="N1509" s="192"/>
      <c r="O1509" s="66"/>
      <c r="P1509" s="66"/>
      <c r="Q1509" s="66"/>
      <c r="R1509" s="66"/>
      <c r="S1509" s="66"/>
      <c r="T1509" s="67"/>
      <c r="U1509" s="36"/>
      <c r="V1509" s="36"/>
      <c r="W1509" s="36"/>
      <c r="X1509" s="36"/>
      <c r="Y1509" s="36"/>
      <c r="Z1509" s="36"/>
      <c r="AA1509" s="36"/>
      <c r="AB1509" s="36"/>
      <c r="AC1509" s="36"/>
      <c r="AD1509" s="36"/>
      <c r="AE1509" s="36"/>
      <c r="AT1509" s="19" t="s">
        <v>159</v>
      </c>
      <c r="AU1509" s="19" t="s">
        <v>86</v>
      </c>
    </row>
    <row r="1510" spans="1:65" s="13" customFormat="1" ht="11.25">
      <c r="B1510" s="195"/>
      <c r="C1510" s="196"/>
      <c r="D1510" s="188" t="s">
        <v>161</v>
      </c>
      <c r="E1510" s="197" t="s">
        <v>31</v>
      </c>
      <c r="F1510" s="198" t="s">
        <v>1984</v>
      </c>
      <c r="G1510" s="196"/>
      <c r="H1510" s="199">
        <v>8</v>
      </c>
      <c r="I1510" s="200"/>
      <c r="J1510" s="196"/>
      <c r="K1510" s="196"/>
      <c r="L1510" s="201"/>
      <c r="M1510" s="202"/>
      <c r="N1510" s="203"/>
      <c r="O1510" s="203"/>
      <c r="P1510" s="203"/>
      <c r="Q1510" s="203"/>
      <c r="R1510" s="203"/>
      <c r="S1510" s="203"/>
      <c r="T1510" s="204"/>
      <c r="AT1510" s="205" t="s">
        <v>161</v>
      </c>
      <c r="AU1510" s="205" t="s">
        <v>86</v>
      </c>
      <c r="AV1510" s="13" t="s">
        <v>86</v>
      </c>
      <c r="AW1510" s="13" t="s">
        <v>37</v>
      </c>
      <c r="AX1510" s="13" t="s">
        <v>76</v>
      </c>
      <c r="AY1510" s="205" t="s">
        <v>148</v>
      </c>
    </row>
    <row r="1511" spans="1:65" s="14" customFormat="1" ht="11.25">
      <c r="B1511" s="206"/>
      <c r="C1511" s="207"/>
      <c r="D1511" s="188" t="s">
        <v>161</v>
      </c>
      <c r="E1511" s="208" t="s">
        <v>31</v>
      </c>
      <c r="F1511" s="209" t="s">
        <v>163</v>
      </c>
      <c r="G1511" s="207"/>
      <c r="H1511" s="210">
        <v>8</v>
      </c>
      <c r="I1511" s="211"/>
      <c r="J1511" s="207"/>
      <c r="K1511" s="207"/>
      <c r="L1511" s="212"/>
      <c r="M1511" s="213"/>
      <c r="N1511" s="214"/>
      <c r="O1511" s="214"/>
      <c r="P1511" s="214"/>
      <c r="Q1511" s="214"/>
      <c r="R1511" s="214"/>
      <c r="S1511" s="214"/>
      <c r="T1511" s="215"/>
      <c r="AT1511" s="216" t="s">
        <v>161</v>
      </c>
      <c r="AU1511" s="216" t="s">
        <v>86</v>
      </c>
      <c r="AV1511" s="14" t="s">
        <v>155</v>
      </c>
      <c r="AW1511" s="14" t="s">
        <v>37</v>
      </c>
      <c r="AX1511" s="14" t="s">
        <v>84</v>
      </c>
      <c r="AY1511" s="216" t="s">
        <v>148</v>
      </c>
    </row>
    <row r="1512" spans="1:65" s="2" customFormat="1" ht="16.5" customHeight="1">
      <c r="A1512" s="36"/>
      <c r="B1512" s="37"/>
      <c r="C1512" s="175" t="s">
        <v>1985</v>
      </c>
      <c r="D1512" s="175" t="s">
        <v>150</v>
      </c>
      <c r="E1512" s="176" t="s">
        <v>1986</v>
      </c>
      <c r="F1512" s="177" t="s">
        <v>1987</v>
      </c>
      <c r="G1512" s="178" t="s">
        <v>198</v>
      </c>
      <c r="H1512" s="179">
        <v>0.376</v>
      </c>
      <c r="I1512" s="180"/>
      <c r="J1512" s="181">
        <f>ROUND(I1512*H1512,2)</f>
        <v>0</v>
      </c>
      <c r="K1512" s="177" t="s">
        <v>154</v>
      </c>
      <c r="L1512" s="41"/>
      <c r="M1512" s="182" t="s">
        <v>31</v>
      </c>
      <c r="N1512" s="183" t="s">
        <v>47</v>
      </c>
      <c r="O1512" s="66"/>
      <c r="P1512" s="184">
        <f>O1512*H1512</f>
        <v>0</v>
      </c>
      <c r="Q1512" s="184">
        <v>0</v>
      </c>
      <c r="R1512" s="184">
        <f>Q1512*H1512</f>
        <v>0</v>
      </c>
      <c r="S1512" s="184">
        <v>0</v>
      </c>
      <c r="T1512" s="185">
        <f>S1512*H1512</f>
        <v>0</v>
      </c>
      <c r="U1512" s="36"/>
      <c r="V1512" s="36"/>
      <c r="W1512" s="36"/>
      <c r="X1512" s="36"/>
      <c r="Y1512" s="36"/>
      <c r="Z1512" s="36"/>
      <c r="AA1512" s="36"/>
      <c r="AB1512" s="36"/>
      <c r="AC1512" s="36"/>
      <c r="AD1512" s="36"/>
      <c r="AE1512" s="36"/>
      <c r="AR1512" s="186" t="s">
        <v>257</v>
      </c>
      <c r="AT1512" s="186" t="s">
        <v>150</v>
      </c>
      <c r="AU1512" s="186" t="s">
        <v>86</v>
      </c>
      <c r="AY1512" s="19" t="s">
        <v>148</v>
      </c>
      <c r="BE1512" s="187">
        <f>IF(N1512="základní",J1512,0)</f>
        <v>0</v>
      </c>
      <c r="BF1512" s="187">
        <f>IF(N1512="snížená",J1512,0)</f>
        <v>0</v>
      </c>
      <c r="BG1512" s="187">
        <f>IF(N1512="zákl. přenesená",J1512,0)</f>
        <v>0</v>
      </c>
      <c r="BH1512" s="187">
        <f>IF(N1512="sníž. přenesená",J1512,0)</f>
        <v>0</v>
      </c>
      <c r="BI1512" s="187">
        <f>IF(N1512="nulová",J1512,0)</f>
        <v>0</v>
      </c>
      <c r="BJ1512" s="19" t="s">
        <v>84</v>
      </c>
      <c r="BK1512" s="187">
        <f>ROUND(I1512*H1512,2)</f>
        <v>0</v>
      </c>
      <c r="BL1512" s="19" t="s">
        <v>257</v>
      </c>
      <c r="BM1512" s="186" t="s">
        <v>1988</v>
      </c>
    </row>
    <row r="1513" spans="1:65" s="2" customFormat="1" ht="19.5">
      <c r="A1513" s="36"/>
      <c r="B1513" s="37"/>
      <c r="C1513" s="38"/>
      <c r="D1513" s="188" t="s">
        <v>157</v>
      </c>
      <c r="E1513" s="38"/>
      <c r="F1513" s="189" t="s">
        <v>1989</v>
      </c>
      <c r="G1513" s="38"/>
      <c r="H1513" s="38"/>
      <c r="I1513" s="190"/>
      <c r="J1513" s="38"/>
      <c r="K1513" s="38"/>
      <c r="L1513" s="41"/>
      <c r="M1513" s="191"/>
      <c r="N1513" s="192"/>
      <c r="O1513" s="66"/>
      <c r="P1513" s="66"/>
      <c r="Q1513" s="66"/>
      <c r="R1513" s="66"/>
      <c r="S1513" s="66"/>
      <c r="T1513" s="67"/>
      <c r="U1513" s="36"/>
      <c r="V1513" s="36"/>
      <c r="W1513" s="36"/>
      <c r="X1513" s="36"/>
      <c r="Y1513" s="36"/>
      <c r="Z1513" s="36"/>
      <c r="AA1513" s="36"/>
      <c r="AB1513" s="36"/>
      <c r="AC1513" s="36"/>
      <c r="AD1513" s="36"/>
      <c r="AE1513" s="36"/>
      <c r="AT1513" s="19" t="s">
        <v>157</v>
      </c>
      <c r="AU1513" s="19" t="s">
        <v>86</v>
      </c>
    </row>
    <row r="1514" spans="1:65" s="2" customFormat="1" ht="11.25">
      <c r="A1514" s="36"/>
      <c r="B1514" s="37"/>
      <c r="C1514" s="38"/>
      <c r="D1514" s="193" t="s">
        <v>159</v>
      </c>
      <c r="E1514" s="38"/>
      <c r="F1514" s="194" t="s">
        <v>1990</v>
      </c>
      <c r="G1514" s="38"/>
      <c r="H1514" s="38"/>
      <c r="I1514" s="190"/>
      <c r="J1514" s="38"/>
      <c r="K1514" s="38"/>
      <c r="L1514" s="41"/>
      <c r="M1514" s="191"/>
      <c r="N1514" s="192"/>
      <c r="O1514" s="66"/>
      <c r="P1514" s="66"/>
      <c r="Q1514" s="66"/>
      <c r="R1514" s="66"/>
      <c r="S1514" s="66"/>
      <c r="T1514" s="67"/>
      <c r="U1514" s="36"/>
      <c r="V1514" s="36"/>
      <c r="W1514" s="36"/>
      <c r="X1514" s="36"/>
      <c r="Y1514" s="36"/>
      <c r="Z1514" s="36"/>
      <c r="AA1514" s="36"/>
      <c r="AB1514" s="36"/>
      <c r="AC1514" s="36"/>
      <c r="AD1514" s="36"/>
      <c r="AE1514" s="36"/>
      <c r="AT1514" s="19" t="s">
        <v>159</v>
      </c>
      <c r="AU1514" s="19" t="s">
        <v>86</v>
      </c>
    </row>
    <row r="1515" spans="1:65" s="2" customFormat="1" ht="21.75" customHeight="1">
      <c r="A1515" s="36"/>
      <c r="B1515" s="37"/>
      <c r="C1515" s="175" t="s">
        <v>1991</v>
      </c>
      <c r="D1515" s="175" t="s">
        <v>150</v>
      </c>
      <c r="E1515" s="176" t="s">
        <v>1992</v>
      </c>
      <c r="F1515" s="177" t="s">
        <v>1993</v>
      </c>
      <c r="G1515" s="178" t="s">
        <v>198</v>
      </c>
      <c r="H1515" s="179">
        <v>0.376</v>
      </c>
      <c r="I1515" s="180"/>
      <c r="J1515" s="181">
        <f>ROUND(I1515*H1515,2)</f>
        <v>0</v>
      </c>
      <c r="K1515" s="177" t="s">
        <v>154</v>
      </c>
      <c r="L1515" s="41"/>
      <c r="M1515" s="182" t="s">
        <v>31</v>
      </c>
      <c r="N1515" s="183" t="s">
        <v>47</v>
      </c>
      <c r="O1515" s="66"/>
      <c r="P1515" s="184">
        <f>O1515*H1515</f>
        <v>0</v>
      </c>
      <c r="Q1515" s="184">
        <v>0</v>
      </c>
      <c r="R1515" s="184">
        <f>Q1515*H1515</f>
        <v>0</v>
      </c>
      <c r="S1515" s="184">
        <v>0</v>
      </c>
      <c r="T1515" s="185">
        <f>S1515*H1515</f>
        <v>0</v>
      </c>
      <c r="U1515" s="36"/>
      <c r="V1515" s="36"/>
      <c r="W1515" s="36"/>
      <c r="X1515" s="36"/>
      <c r="Y1515" s="36"/>
      <c r="Z1515" s="36"/>
      <c r="AA1515" s="36"/>
      <c r="AB1515" s="36"/>
      <c r="AC1515" s="36"/>
      <c r="AD1515" s="36"/>
      <c r="AE1515" s="36"/>
      <c r="AR1515" s="186" t="s">
        <v>257</v>
      </c>
      <c r="AT1515" s="186" t="s">
        <v>150</v>
      </c>
      <c r="AU1515" s="186" t="s">
        <v>86</v>
      </c>
      <c r="AY1515" s="19" t="s">
        <v>148</v>
      </c>
      <c r="BE1515" s="187">
        <f>IF(N1515="základní",J1515,0)</f>
        <v>0</v>
      </c>
      <c r="BF1515" s="187">
        <f>IF(N1515="snížená",J1515,0)</f>
        <v>0</v>
      </c>
      <c r="BG1515" s="187">
        <f>IF(N1515="zákl. přenesená",J1515,0)</f>
        <v>0</v>
      </c>
      <c r="BH1515" s="187">
        <f>IF(N1515="sníž. přenesená",J1515,0)</f>
        <v>0</v>
      </c>
      <c r="BI1515" s="187">
        <f>IF(N1515="nulová",J1515,0)</f>
        <v>0</v>
      </c>
      <c r="BJ1515" s="19" t="s">
        <v>84</v>
      </c>
      <c r="BK1515" s="187">
        <f>ROUND(I1515*H1515,2)</f>
        <v>0</v>
      </c>
      <c r="BL1515" s="19" t="s">
        <v>257</v>
      </c>
      <c r="BM1515" s="186" t="s">
        <v>1994</v>
      </c>
    </row>
    <row r="1516" spans="1:65" s="2" customFormat="1" ht="19.5">
      <c r="A1516" s="36"/>
      <c r="B1516" s="37"/>
      <c r="C1516" s="38"/>
      <c r="D1516" s="188" t="s">
        <v>157</v>
      </c>
      <c r="E1516" s="38"/>
      <c r="F1516" s="189" t="s">
        <v>1995</v>
      </c>
      <c r="G1516" s="38"/>
      <c r="H1516" s="38"/>
      <c r="I1516" s="190"/>
      <c r="J1516" s="38"/>
      <c r="K1516" s="38"/>
      <c r="L1516" s="41"/>
      <c r="M1516" s="191"/>
      <c r="N1516" s="192"/>
      <c r="O1516" s="66"/>
      <c r="P1516" s="66"/>
      <c r="Q1516" s="66"/>
      <c r="R1516" s="66"/>
      <c r="S1516" s="66"/>
      <c r="T1516" s="67"/>
      <c r="U1516" s="36"/>
      <c r="V1516" s="36"/>
      <c r="W1516" s="36"/>
      <c r="X1516" s="36"/>
      <c r="Y1516" s="36"/>
      <c r="Z1516" s="36"/>
      <c r="AA1516" s="36"/>
      <c r="AB1516" s="36"/>
      <c r="AC1516" s="36"/>
      <c r="AD1516" s="36"/>
      <c r="AE1516" s="36"/>
      <c r="AT1516" s="19" t="s">
        <v>157</v>
      </c>
      <c r="AU1516" s="19" t="s">
        <v>86</v>
      </c>
    </row>
    <row r="1517" spans="1:65" s="2" customFormat="1" ht="11.25">
      <c r="A1517" s="36"/>
      <c r="B1517" s="37"/>
      <c r="C1517" s="38"/>
      <c r="D1517" s="193" t="s">
        <v>159</v>
      </c>
      <c r="E1517" s="38"/>
      <c r="F1517" s="194" t="s">
        <v>1996</v>
      </c>
      <c r="G1517" s="38"/>
      <c r="H1517" s="38"/>
      <c r="I1517" s="190"/>
      <c r="J1517" s="38"/>
      <c r="K1517" s="38"/>
      <c r="L1517" s="41"/>
      <c r="M1517" s="191"/>
      <c r="N1517" s="192"/>
      <c r="O1517" s="66"/>
      <c r="P1517" s="66"/>
      <c r="Q1517" s="66"/>
      <c r="R1517" s="66"/>
      <c r="S1517" s="66"/>
      <c r="T1517" s="67"/>
      <c r="U1517" s="36"/>
      <c r="V1517" s="36"/>
      <c r="W1517" s="36"/>
      <c r="X1517" s="36"/>
      <c r="Y1517" s="36"/>
      <c r="Z1517" s="36"/>
      <c r="AA1517" s="36"/>
      <c r="AB1517" s="36"/>
      <c r="AC1517" s="36"/>
      <c r="AD1517" s="36"/>
      <c r="AE1517" s="36"/>
      <c r="AT1517" s="19" t="s">
        <v>159</v>
      </c>
      <c r="AU1517" s="19" t="s">
        <v>86</v>
      </c>
    </row>
    <row r="1518" spans="1:65" s="12" customFormat="1" ht="22.9" customHeight="1">
      <c r="B1518" s="159"/>
      <c r="C1518" s="160"/>
      <c r="D1518" s="161" t="s">
        <v>75</v>
      </c>
      <c r="E1518" s="173" t="s">
        <v>1997</v>
      </c>
      <c r="F1518" s="173" t="s">
        <v>1998</v>
      </c>
      <c r="G1518" s="160"/>
      <c r="H1518" s="160"/>
      <c r="I1518" s="163"/>
      <c r="J1518" s="174">
        <f>BK1518</f>
        <v>0</v>
      </c>
      <c r="K1518" s="160"/>
      <c r="L1518" s="165"/>
      <c r="M1518" s="166"/>
      <c r="N1518" s="167"/>
      <c r="O1518" s="167"/>
      <c r="P1518" s="168">
        <f>SUM(P1519:P1574)</f>
        <v>0</v>
      </c>
      <c r="Q1518" s="167"/>
      <c r="R1518" s="168">
        <f>SUM(R1519:R1574)</f>
        <v>0.96840953000000018</v>
      </c>
      <c r="S1518" s="167"/>
      <c r="T1518" s="169">
        <f>SUM(T1519:T1574)</f>
        <v>0</v>
      </c>
      <c r="AR1518" s="170" t="s">
        <v>86</v>
      </c>
      <c r="AT1518" s="171" t="s">
        <v>75</v>
      </c>
      <c r="AU1518" s="171" t="s">
        <v>84</v>
      </c>
      <c r="AY1518" s="170" t="s">
        <v>148</v>
      </c>
      <c r="BK1518" s="172">
        <f>SUM(BK1519:BK1574)</f>
        <v>0</v>
      </c>
    </row>
    <row r="1519" spans="1:65" s="2" customFormat="1" ht="16.5" customHeight="1">
      <c r="A1519" s="36"/>
      <c r="B1519" s="37"/>
      <c r="C1519" s="175" t="s">
        <v>1999</v>
      </c>
      <c r="D1519" s="175" t="s">
        <v>150</v>
      </c>
      <c r="E1519" s="176" t="s">
        <v>2000</v>
      </c>
      <c r="F1519" s="177" t="s">
        <v>2001</v>
      </c>
      <c r="G1519" s="178" t="s">
        <v>153</v>
      </c>
      <c r="H1519" s="179">
        <v>9</v>
      </c>
      <c r="I1519" s="180"/>
      <c r="J1519" s="181">
        <f>ROUND(I1519*H1519,2)</f>
        <v>0</v>
      </c>
      <c r="K1519" s="177" t="s">
        <v>154</v>
      </c>
      <c r="L1519" s="41"/>
      <c r="M1519" s="182" t="s">
        <v>31</v>
      </c>
      <c r="N1519" s="183" t="s">
        <v>47</v>
      </c>
      <c r="O1519" s="66"/>
      <c r="P1519" s="184">
        <f>O1519*H1519</f>
        <v>0</v>
      </c>
      <c r="Q1519" s="184">
        <v>2.5999999999999998E-4</v>
      </c>
      <c r="R1519" s="184">
        <f>Q1519*H1519</f>
        <v>2.3399999999999996E-3</v>
      </c>
      <c r="S1519" s="184">
        <v>0</v>
      </c>
      <c r="T1519" s="185">
        <f>S1519*H1519</f>
        <v>0</v>
      </c>
      <c r="U1519" s="36"/>
      <c r="V1519" s="36"/>
      <c r="W1519" s="36"/>
      <c r="X1519" s="36"/>
      <c r="Y1519" s="36"/>
      <c r="Z1519" s="36"/>
      <c r="AA1519" s="36"/>
      <c r="AB1519" s="36"/>
      <c r="AC1519" s="36"/>
      <c r="AD1519" s="36"/>
      <c r="AE1519" s="36"/>
      <c r="AR1519" s="186" t="s">
        <v>257</v>
      </c>
      <c r="AT1519" s="186" t="s">
        <v>150</v>
      </c>
      <c r="AU1519" s="186" t="s">
        <v>86</v>
      </c>
      <c r="AY1519" s="19" t="s">
        <v>148</v>
      </c>
      <c r="BE1519" s="187">
        <f>IF(N1519="základní",J1519,0)</f>
        <v>0</v>
      </c>
      <c r="BF1519" s="187">
        <f>IF(N1519="snížená",J1519,0)</f>
        <v>0</v>
      </c>
      <c r="BG1519" s="187">
        <f>IF(N1519="zákl. přenesená",J1519,0)</f>
        <v>0</v>
      </c>
      <c r="BH1519" s="187">
        <f>IF(N1519="sníž. přenesená",J1519,0)</f>
        <v>0</v>
      </c>
      <c r="BI1519" s="187">
        <f>IF(N1519="nulová",J1519,0)</f>
        <v>0</v>
      </c>
      <c r="BJ1519" s="19" t="s">
        <v>84</v>
      </c>
      <c r="BK1519" s="187">
        <f>ROUND(I1519*H1519,2)</f>
        <v>0</v>
      </c>
      <c r="BL1519" s="19" t="s">
        <v>257</v>
      </c>
      <c r="BM1519" s="186" t="s">
        <v>2002</v>
      </c>
    </row>
    <row r="1520" spans="1:65" s="2" customFormat="1" ht="11.25">
      <c r="A1520" s="36"/>
      <c r="B1520" s="37"/>
      <c r="C1520" s="38"/>
      <c r="D1520" s="188" t="s">
        <v>157</v>
      </c>
      <c r="E1520" s="38"/>
      <c r="F1520" s="189" t="s">
        <v>2003</v>
      </c>
      <c r="G1520" s="38"/>
      <c r="H1520" s="38"/>
      <c r="I1520" s="190"/>
      <c r="J1520" s="38"/>
      <c r="K1520" s="38"/>
      <c r="L1520" s="41"/>
      <c r="M1520" s="191"/>
      <c r="N1520" s="192"/>
      <c r="O1520" s="66"/>
      <c r="P1520" s="66"/>
      <c r="Q1520" s="66"/>
      <c r="R1520" s="66"/>
      <c r="S1520" s="66"/>
      <c r="T1520" s="67"/>
      <c r="U1520" s="36"/>
      <c r="V1520" s="36"/>
      <c r="W1520" s="36"/>
      <c r="X1520" s="36"/>
      <c r="Y1520" s="36"/>
      <c r="Z1520" s="36"/>
      <c r="AA1520" s="36"/>
      <c r="AB1520" s="36"/>
      <c r="AC1520" s="36"/>
      <c r="AD1520" s="36"/>
      <c r="AE1520" s="36"/>
      <c r="AT1520" s="19" t="s">
        <v>157</v>
      </c>
      <c r="AU1520" s="19" t="s">
        <v>86</v>
      </c>
    </row>
    <row r="1521" spans="1:65" s="2" customFormat="1" ht="11.25">
      <c r="A1521" s="36"/>
      <c r="B1521" s="37"/>
      <c r="C1521" s="38"/>
      <c r="D1521" s="193" t="s">
        <v>159</v>
      </c>
      <c r="E1521" s="38"/>
      <c r="F1521" s="194" t="s">
        <v>2004</v>
      </c>
      <c r="G1521" s="38"/>
      <c r="H1521" s="38"/>
      <c r="I1521" s="190"/>
      <c r="J1521" s="38"/>
      <c r="K1521" s="38"/>
      <c r="L1521" s="41"/>
      <c r="M1521" s="191"/>
      <c r="N1521" s="192"/>
      <c r="O1521" s="66"/>
      <c r="P1521" s="66"/>
      <c r="Q1521" s="66"/>
      <c r="R1521" s="66"/>
      <c r="S1521" s="66"/>
      <c r="T1521" s="67"/>
      <c r="U1521" s="36"/>
      <c r="V1521" s="36"/>
      <c r="W1521" s="36"/>
      <c r="X1521" s="36"/>
      <c r="Y1521" s="36"/>
      <c r="Z1521" s="36"/>
      <c r="AA1521" s="36"/>
      <c r="AB1521" s="36"/>
      <c r="AC1521" s="36"/>
      <c r="AD1521" s="36"/>
      <c r="AE1521" s="36"/>
      <c r="AT1521" s="19" t="s">
        <v>159</v>
      </c>
      <c r="AU1521" s="19" t="s">
        <v>86</v>
      </c>
    </row>
    <row r="1522" spans="1:65" s="13" customFormat="1" ht="11.25">
      <c r="B1522" s="195"/>
      <c r="C1522" s="196"/>
      <c r="D1522" s="188" t="s">
        <v>161</v>
      </c>
      <c r="E1522" s="197" t="s">
        <v>31</v>
      </c>
      <c r="F1522" s="198" t="s">
        <v>596</v>
      </c>
      <c r="G1522" s="196"/>
      <c r="H1522" s="199">
        <v>5</v>
      </c>
      <c r="I1522" s="200"/>
      <c r="J1522" s="196"/>
      <c r="K1522" s="196"/>
      <c r="L1522" s="201"/>
      <c r="M1522" s="202"/>
      <c r="N1522" s="203"/>
      <c r="O1522" s="203"/>
      <c r="P1522" s="203"/>
      <c r="Q1522" s="203"/>
      <c r="R1522" s="203"/>
      <c r="S1522" s="203"/>
      <c r="T1522" s="204"/>
      <c r="AT1522" s="205" t="s">
        <v>161</v>
      </c>
      <c r="AU1522" s="205" t="s">
        <v>86</v>
      </c>
      <c r="AV1522" s="13" t="s">
        <v>86</v>
      </c>
      <c r="AW1522" s="13" t="s">
        <v>37</v>
      </c>
      <c r="AX1522" s="13" t="s">
        <v>76</v>
      </c>
      <c r="AY1522" s="205" t="s">
        <v>148</v>
      </c>
    </row>
    <row r="1523" spans="1:65" s="13" customFormat="1" ht="11.25">
      <c r="B1523" s="195"/>
      <c r="C1523" s="196"/>
      <c r="D1523" s="188" t="s">
        <v>161</v>
      </c>
      <c r="E1523" s="197" t="s">
        <v>31</v>
      </c>
      <c r="F1523" s="198" t="s">
        <v>597</v>
      </c>
      <c r="G1523" s="196"/>
      <c r="H1523" s="199">
        <v>4</v>
      </c>
      <c r="I1523" s="200"/>
      <c r="J1523" s="196"/>
      <c r="K1523" s="196"/>
      <c r="L1523" s="201"/>
      <c r="M1523" s="202"/>
      <c r="N1523" s="203"/>
      <c r="O1523" s="203"/>
      <c r="P1523" s="203"/>
      <c r="Q1523" s="203"/>
      <c r="R1523" s="203"/>
      <c r="S1523" s="203"/>
      <c r="T1523" s="204"/>
      <c r="AT1523" s="205" t="s">
        <v>161</v>
      </c>
      <c r="AU1523" s="205" t="s">
        <v>86</v>
      </c>
      <c r="AV1523" s="13" t="s">
        <v>86</v>
      </c>
      <c r="AW1523" s="13" t="s">
        <v>37</v>
      </c>
      <c r="AX1523" s="13" t="s">
        <v>76</v>
      </c>
      <c r="AY1523" s="205" t="s">
        <v>148</v>
      </c>
    </row>
    <row r="1524" spans="1:65" s="14" customFormat="1" ht="11.25">
      <c r="B1524" s="206"/>
      <c r="C1524" s="207"/>
      <c r="D1524" s="188" t="s">
        <v>161</v>
      </c>
      <c r="E1524" s="208" t="s">
        <v>31</v>
      </c>
      <c r="F1524" s="209" t="s">
        <v>163</v>
      </c>
      <c r="G1524" s="207"/>
      <c r="H1524" s="210">
        <v>9</v>
      </c>
      <c r="I1524" s="211"/>
      <c r="J1524" s="207"/>
      <c r="K1524" s="207"/>
      <c r="L1524" s="212"/>
      <c r="M1524" s="213"/>
      <c r="N1524" s="214"/>
      <c r="O1524" s="214"/>
      <c r="P1524" s="214"/>
      <c r="Q1524" s="214"/>
      <c r="R1524" s="214"/>
      <c r="S1524" s="214"/>
      <c r="T1524" s="215"/>
      <c r="AT1524" s="216" t="s">
        <v>161</v>
      </c>
      <c r="AU1524" s="216" t="s">
        <v>86</v>
      </c>
      <c r="AV1524" s="14" t="s">
        <v>155</v>
      </c>
      <c r="AW1524" s="14" t="s">
        <v>37</v>
      </c>
      <c r="AX1524" s="14" t="s">
        <v>84</v>
      </c>
      <c r="AY1524" s="216" t="s">
        <v>148</v>
      </c>
    </row>
    <row r="1525" spans="1:65" s="2" customFormat="1" ht="16.5" customHeight="1">
      <c r="A1525" s="36"/>
      <c r="B1525" s="37"/>
      <c r="C1525" s="227" t="s">
        <v>2005</v>
      </c>
      <c r="D1525" s="227" t="s">
        <v>217</v>
      </c>
      <c r="E1525" s="228" t="s">
        <v>2006</v>
      </c>
      <c r="F1525" s="229" t="s">
        <v>2007</v>
      </c>
      <c r="G1525" s="230" t="s">
        <v>153</v>
      </c>
      <c r="H1525" s="231">
        <v>9</v>
      </c>
      <c r="I1525" s="232"/>
      <c r="J1525" s="233">
        <f>ROUND(I1525*H1525,2)</f>
        <v>0</v>
      </c>
      <c r="K1525" s="229" t="s">
        <v>154</v>
      </c>
      <c r="L1525" s="234"/>
      <c r="M1525" s="235" t="s">
        <v>31</v>
      </c>
      <c r="N1525" s="236" t="s">
        <v>47</v>
      </c>
      <c r="O1525" s="66"/>
      <c r="P1525" s="184">
        <f>O1525*H1525</f>
        <v>0</v>
      </c>
      <c r="Q1525" s="184">
        <v>3.6420000000000001E-2</v>
      </c>
      <c r="R1525" s="184">
        <f>Q1525*H1525</f>
        <v>0.32778000000000002</v>
      </c>
      <c r="S1525" s="184">
        <v>0</v>
      </c>
      <c r="T1525" s="185">
        <f>S1525*H1525</f>
        <v>0</v>
      </c>
      <c r="U1525" s="36"/>
      <c r="V1525" s="36"/>
      <c r="W1525" s="36"/>
      <c r="X1525" s="36"/>
      <c r="Y1525" s="36"/>
      <c r="Z1525" s="36"/>
      <c r="AA1525" s="36"/>
      <c r="AB1525" s="36"/>
      <c r="AC1525" s="36"/>
      <c r="AD1525" s="36"/>
      <c r="AE1525" s="36"/>
      <c r="AR1525" s="186" t="s">
        <v>366</v>
      </c>
      <c r="AT1525" s="186" t="s">
        <v>217</v>
      </c>
      <c r="AU1525" s="186" t="s">
        <v>86</v>
      </c>
      <c r="AY1525" s="19" t="s">
        <v>148</v>
      </c>
      <c r="BE1525" s="187">
        <f>IF(N1525="základní",J1525,0)</f>
        <v>0</v>
      </c>
      <c r="BF1525" s="187">
        <f>IF(N1525="snížená",J1525,0)</f>
        <v>0</v>
      </c>
      <c r="BG1525" s="187">
        <f>IF(N1525="zákl. přenesená",J1525,0)</f>
        <v>0</v>
      </c>
      <c r="BH1525" s="187">
        <f>IF(N1525="sníž. přenesená",J1525,0)</f>
        <v>0</v>
      </c>
      <c r="BI1525" s="187">
        <f>IF(N1525="nulová",J1525,0)</f>
        <v>0</v>
      </c>
      <c r="BJ1525" s="19" t="s">
        <v>84</v>
      </c>
      <c r="BK1525" s="187">
        <f>ROUND(I1525*H1525,2)</f>
        <v>0</v>
      </c>
      <c r="BL1525" s="19" t="s">
        <v>257</v>
      </c>
      <c r="BM1525" s="186" t="s">
        <v>2008</v>
      </c>
    </row>
    <row r="1526" spans="1:65" s="2" customFormat="1" ht="11.25">
      <c r="A1526" s="36"/>
      <c r="B1526" s="37"/>
      <c r="C1526" s="38"/>
      <c r="D1526" s="188" t="s">
        <v>157</v>
      </c>
      <c r="E1526" s="38"/>
      <c r="F1526" s="189" t="s">
        <v>2007</v>
      </c>
      <c r="G1526" s="38"/>
      <c r="H1526" s="38"/>
      <c r="I1526" s="190"/>
      <c r="J1526" s="38"/>
      <c r="K1526" s="38"/>
      <c r="L1526" s="41"/>
      <c r="M1526" s="191"/>
      <c r="N1526" s="192"/>
      <c r="O1526" s="66"/>
      <c r="P1526" s="66"/>
      <c r="Q1526" s="66"/>
      <c r="R1526" s="66"/>
      <c r="S1526" s="66"/>
      <c r="T1526" s="67"/>
      <c r="U1526" s="36"/>
      <c r="V1526" s="36"/>
      <c r="W1526" s="36"/>
      <c r="X1526" s="36"/>
      <c r="Y1526" s="36"/>
      <c r="Z1526" s="36"/>
      <c r="AA1526" s="36"/>
      <c r="AB1526" s="36"/>
      <c r="AC1526" s="36"/>
      <c r="AD1526" s="36"/>
      <c r="AE1526" s="36"/>
      <c r="AT1526" s="19" t="s">
        <v>157</v>
      </c>
      <c r="AU1526" s="19" t="s">
        <v>86</v>
      </c>
    </row>
    <row r="1527" spans="1:65" s="2" customFormat="1" ht="16.5" customHeight="1">
      <c r="A1527" s="36"/>
      <c r="B1527" s="37"/>
      <c r="C1527" s="175" t="s">
        <v>2009</v>
      </c>
      <c r="D1527" s="175" t="s">
        <v>150</v>
      </c>
      <c r="E1527" s="176" t="s">
        <v>2010</v>
      </c>
      <c r="F1527" s="177" t="s">
        <v>2011</v>
      </c>
      <c r="G1527" s="178" t="s">
        <v>424</v>
      </c>
      <c r="H1527" s="179">
        <v>1</v>
      </c>
      <c r="I1527" s="180"/>
      <c r="J1527" s="181">
        <f>ROUND(I1527*H1527,2)</f>
        <v>0</v>
      </c>
      <c r="K1527" s="177" t="s">
        <v>154</v>
      </c>
      <c r="L1527" s="41"/>
      <c r="M1527" s="182" t="s">
        <v>31</v>
      </c>
      <c r="N1527" s="183" t="s">
        <v>47</v>
      </c>
      <c r="O1527" s="66"/>
      <c r="P1527" s="184">
        <f>O1527*H1527</f>
        <v>0</v>
      </c>
      <c r="Q1527" s="184">
        <v>0</v>
      </c>
      <c r="R1527" s="184">
        <f>Q1527*H1527</f>
        <v>0</v>
      </c>
      <c r="S1527" s="184">
        <v>0</v>
      </c>
      <c r="T1527" s="185">
        <f>S1527*H1527</f>
        <v>0</v>
      </c>
      <c r="U1527" s="36"/>
      <c r="V1527" s="36"/>
      <c r="W1527" s="36"/>
      <c r="X1527" s="36"/>
      <c r="Y1527" s="36"/>
      <c r="Z1527" s="36"/>
      <c r="AA1527" s="36"/>
      <c r="AB1527" s="36"/>
      <c r="AC1527" s="36"/>
      <c r="AD1527" s="36"/>
      <c r="AE1527" s="36"/>
      <c r="AR1527" s="186" t="s">
        <v>257</v>
      </c>
      <c r="AT1527" s="186" t="s">
        <v>150</v>
      </c>
      <c r="AU1527" s="186" t="s">
        <v>86</v>
      </c>
      <c r="AY1527" s="19" t="s">
        <v>148</v>
      </c>
      <c r="BE1527" s="187">
        <f>IF(N1527="základní",J1527,0)</f>
        <v>0</v>
      </c>
      <c r="BF1527" s="187">
        <f>IF(N1527="snížená",J1527,0)</f>
        <v>0</v>
      </c>
      <c r="BG1527" s="187">
        <f>IF(N1527="zákl. přenesená",J1527,0)</f>
        <v>0</v>
      </c>
      <c r="BH1527" s="187">
        <f>IF(N1527="sníž. přenesená",J1527,0)</f>
        <v>0</v>
      </c>
      <c r="BI1527" s="187">
        <f>IF(N1527="nulová",J1527,0)</f>
        <v>0</v>
      </c>
      <c r="BJ1527" s="19" t="s">
        <v>84</v>
      </c>
      <c r="BK1527" s="187">
        <f>ROUND(I1527*H1527,2)</f>
        <v>0</v>
      </c>
      <c r="BL1527" s="19" t="s">
        <v>257</v>
      </c>
      <c r="BM1527" s="186" t="s">
        <v>2012</v>
      </c>
    </row>
    <row r="1528" spans="1:65" s="2" customFormat="1" ht="11.25">
      <c r="A1528" s="36"/>
      <c r="B1528" s="37"/>
      <c r="C1528" s="38"/>
      <c r="D1528" s="188" t="s">
        <v>157</v>
      </c>
      <c r="E1528" s="38"/>
      <c r="F1528" s="189" t="s">
        <v>2013</v>
      </c>
      <c r="G1528" s="38"/>
      <c r="H1528" s="38"/>
      <c r="I1528" s="190"/>
      <c r="J1528" s="38"/>
      <c r="K1528" s="38"/>
      <c r="L1528" s="41"/>
      <c r="M1528" s="191"/>
      <c r="N1528" s="192"/>
      <c r="O1528" s="66"/>
      <c r="P1528" s="66"/>
      <c r="Q1528" s="66"/>
      <c r="R1528" s="66"/>
      <c r="S1528" s="66"/>
      <c r="T1528" s="67"/>
      <c r="U1528" s="36"/>
      <c r="V1528" s="36"/>
      <c r="W1528" s="36"/>
      <c r="X1528" s="36"/>
      <c r="Y1528" s="36"/>
      <c r="Z1528" s="36"/>
      <c r="AA1528" s="36"/>
      <c r="AB1528" s="36"/>
      <c r="AC1528" s="36"/>
      <c r="AD1528" s="36"/>
      <c r="AE1528" s="36"/>
      <c r="AT1528" s="19" t="s">
        <v>157</v>
      </c>
      <c r="AU1528" s="19" t="s">
        <v>86</v>
      </c>
    </row>
    <row r="1529" spans="1:65" s="2" customFormat="1" ht="11.25">
      <c r="A1529" s="36"/>
      <c r="B1529" s="37"/>
      <c r="C1529" s="38"/>
      <c r="D1529" s="193" t="s">
        <v>159</v>
      </c>
      <c r="E1529" s="38"/>
      <c r="F1529" s="194" t="s">
        <v>2014</v>
      </c>
      <c r="G1529" s="38"/>
      <c r="H1529" s="38"/>
      <c r="I1529" s="190"/>
      <c r="J1529" s="38"/>
      <c r="K1529" s="38"/>
      <c r="L1529" s="41"/>
      <c r="M1529" s="191"/>
      <c r="N1529" s="192"/>
      <c r="O1529" s="66"/>
      <c r="P1529" s="66"/>
      <c r="Q1529" s="66"/>
      <c r="R1529" s="66"/>
      <c r="S1529" s="66"/>
      <c r="T1529" s="67"/>
      <c r="U1529" s="36"/>
      <c r="V1529" s="36"/>
      <c r="W1529" s="36"/>
      <c r="X1529" s="36"/>
      <c r="Y1529" s="36"/>
      <c r="Z1529" s="36"/>
      <c r="AA1529" s="36"/>
      <c r="AB1529" s="36"/>
      <c r="AC1529" s="36"/>
      <c r="AD1529" s="36"/>
      <c r="AE1529" s="36"/>
      <c r="AT1529" s="19" t="s">
        <v>159</v>
      </c>
      <c r="AU1529" s="19" t="s">
        <v>86</v>
      </c>
    </row>
    <row r="1530" spans="1:65" s="2" customFormat="1" ht="21.75" customHeight="1">
      <c r="A1530" s="36"/>
      <c r="B1530" s="37"/>
      <c r="C1530" s="227" t="s">
        <v>2015</v>
      </c>
      <c r="D1530" s="227" t="s">
        <v>217</v>
      </c>
      <c r="E1530" s="228" t="s">
        <v>2016</v>
      </c>
      <c r="F1530" s="229" t="s">
        <v>2017</v>
      </c>
      <c r="G1530" s="230" t="s">
        <v>424</v>
      </c>
      <c r="H1530" s="231">
        <v>1</v>
      </c>
      <c r="I1530" s="232"/>
      <c r="J1530" s="233">
        <f>ROUND(I1530*H1530,2)</f>
        <v>0</v>
      </c>
      <c r="K1530" s="229" t="s">
        <v>154</v>
      </c>
      <c r="L1530" s="234"/>
      <c r="M1530" s="235" t="s">
        <v>31</v>
      </c>
      <c r="N1530" s="236" t="s">
        <v>47</v>
      </c>
      <c r="O1530" s="66"/>
      <c r="P1530" s="184">
        <f>O1530*H1530</f>
        <v>0</v>
      </c>
      <c r="Q1530" s="184">
        <v>2.1600000000000001E-2</v>
      </c>
      <c r="R1530" s="184">
        <f>Q1530*H1530</f>
        <v>2.1600000000000001E-2</v>
      </c>
      <c r="S1530" s="184">
        <v>0</v>
      </c>
      <c r="T1530" s="185">
        <f>S1530*H1530</f>
        <v>0</v>
      </c>
      <c r="U1530" s="36"/>
      <c r="V1530" s="36"/>
      <c r="W1530" s="36"/>
      <c r="X1530" s="36"/>
      <c r="Y1530" s="36"/>
      <c r="Z1530" s="36"/>
      <c r="AA1530" s="36"/>
      <c r="AB1530" s="36"/>
      <c r="AC1530" s="36"/>
      <c r="AD1530" s="36"/>
      <c r="AE1530" s="36"/>
      <c r="AR1530" s="186" t="s">
        <v>366</v>
      </c>
      <c r="AT1530" s="186" t="s">
        <v>217</v>
      </c>
      <c r="AU1530" s="186" t="s">
        <v>86</v>
      </c>
      <c r="AY1530" s="19" t="s">
        <v>148</v>
      </c>
      <c r="BE1530" s="187">
        <f>IF(N1530="základní",J1530,0)</f>
        <v>0</v>
      </c>
      <c r="BF1530" s="187">
        <f>IF(N1530="snížená",J1530,0)</f>
        <v>0</v>
      </c>
      <c r="BG1530" s="187">
        <f>IF(N1530="zákl. přenesená",J1530,0)</f>
        <v>0</v>
      </c>
      <c r="BH1530" s="187">
        <f>IF(N1530="sníž. přenesená",J1530,0)</f>
        <v>0</v>
      </c>
      <c r="BI1530" s="187">
        <f>IF(N1530="nulová",J1530,0)</f>
        <v>0</v>
      </c>
      <c r="BJ1530" s="19" t="s">
        <v>84</v>
      </c>
      <c r="BK1530" s="187">
        <f>ROUND(I1530*H1530,2)</f>
        <v>0</v>
      </c>
      <c r="BL1530" s="19" t="s">
        <v>257</v>
      </c>
      <c r="BM1530" s="186" t="s">
        <v>2018</v>
      </c>
    </row>
    <row r="1531" spans="1:65" s="2" customFormat="1" ht="11.25">
      <c r="A1531" s="36"/>
      <c r="B1531" s="37"/>
      <c r="C1531" s="38"/>
      <c r="D1531" s="188" t="s">
        <v>157</v>
      </c>
      <c r="E1531" s="38"/>
      <c r="F1531" s="189" t="s">
        <v>2017</v>
      </c>
      <c r="G1531" s="38"/>
      <c r="H1531" s="38"/>
      <c r="I1531" s="190"/>
      <c r="J1531" s="38"/>
      <c r="K1531" s="38"/>
      <c r="L1531" s="41"/>
      <c r="M1531" s="191"/>
      <c r="N1531" s="192"/>
      <c r="O1531" s="66"/>
      <c r="P1531" s="66"/>
      <c r="Q1531" s="66"/>
      <c r="R1531" s="66"/>
      <c r="S1531" s="66"/>
      <c r="T1531" s="67"/>
      <c r="U1531" s="36"/>
      <c r="V1531" s="36"/>
      <c r="W1531" s="36"/>
      <c r="X1531" s="36"/>
      <c r="Y1531" s="36"/>
      <c r="Z1531" s="36"/>
      <c r="AA1531" s="36"/>
      <c r="AB1531" s="36"/>
      <c r="AC1531" s="36"/>
      <c r="AD1531" s="36"/>
      <c r="AE1531" s="36"/>
      <c r="AT1531" s="19" t="s">
        <v>157</v>
      </c>
      <c r="AU1531" s="19" t="s">
        <v>86</v>
      </c>
    </row>
    <row r="1532" spans="1:65" s="2" customFormat="1" ht="16.5" customHeight="1">
      <c r="A1532" s="36"/>
      <c r="B1532" s="37"/>
      <c r="C1532" s="175" t="s">
        <v>2019</v>
      </c>
      <c r="D1532" s="175" t="s">
        <v>150</v>
      </c>
      <c r="E1532" s="176" t="s">
        <v>2020</v>
      </c>
      <c r="F1532" s="177" t="s">
        <v>2021</v>
      </c>
      <c r="G1532" s="178" t="s">
        <v>424</v>
      </c>
      <c r="H1532" s="179">
        <v>3</v>
      </c>
      <c r="I1532" s="180"/>
      <c r="J1532" s="181">
        <f>ROUND(I1532*H1532,2)</f>
        <v>0</v>
      </c>
      <c r="K1532" s="177" t="s">
        <v>154</v>
      </c>
      <c r="L1532" s="41"/>
      <c r="M1532" s="182" t="s">
        <v>31</v>
      </c>
      <c r="N1532" s="183" t="s">
        <v>47</v>
      </c>
      <c r="O1532" s="66"/>
      <c r="P1532" s="184">
        <f>O1532*H1532</f>
        <v>0</v>
      </c>
      <c r="Q1532" s="184">
        <v>0</v>
      </c>
      <c r="R1532" s="184">
        <f>Q1532*H1532</f>
        <v>0</v>
      </c>
      <c r="S1532" s="184">
        <v>0</v>
      </c>
      <c r="T1532" s="185">
        <f>S1532*H1532</f>
        <v>0</v>
      </c>
      <c r="U1532" s="36"/>
      <c r="V1532" s="36"/>
      <c r="W1532" s="36"/>
      <c r="X1532" s="36"/>
      <c r="Y1532" s="36"/>
      <c r="Z1532" s="36"/>
      <c r="AA1532" s="36"/>
      <c r="AB1532" s="36"/>
      <c r="AC1532" s="36"/>
      <c r="AD1532" s="36"/>
      <c r="AE1532" s="36"/>
      <c r="AR1532" s="186" t="s">
        <v>257</v>
      </c>
      <c r="AT1532" s="186" t="s">
        <v>150</v>
      </c>
      <c r="AU1532" s="186" t="s">
        <v>86</v>
      </c>
      <c r="AY1532" s="19" t="s">
        <v>148</v>
      </c>
      <c r="BE1532" s="187">
        <f>IF(N1532="základní",J1532,0)</f>
        <v>0</v>
      </c>
      <c r="BF1532" s="187">
        <f>IF(N1532="snížená",J1532,0)</f>
        <v>0</v>
      </c>
      <c r="BG1532" s="187">
        <f>IF(N1532="zákl. přenesená",J1532,0)</f>
        <v>0</v>
      </c>
      <c r="BH1532" s="187">
        <f>IF(N1532="sníž. přenesená",J1532,0)</f>
        <v>0</v>
      </c>
      <c r="BI1532" s="187">
        <f>IF(N1532="nulová",J1532,0)</f>
        <v>0</v>
      </c>
      <c r="BJ1532" s="19" t="s">
        <v>84</v>
      </c>
      <c r="BK1532" s="187">
        <f>ROUND(I1532*H1532,2)</f>
        <v>0</v>
      </c>
      <c r="BL1532" s="19" t="s">
        <v>257</v>
      </c>
      <c r="BM1532" s="186" t="s">
        <v>2022</v>
      </c>
    </row>
    <row r="1533" spans="1:65" s="2" customFormat="1" ht="11.25">
      <c r="A1533" s="36"/>
      <c r="B1533" s="37"/>
      <c r="C1533" s="38"/>
      <c r="D1533" s="188" t="s">
        <v>157</v>
      </c>
      <c r="E1533" s="38"/>
      <c r="F1533" s="189" t="s">
        <v>2023</v>
      </c>
      <c r="G1533" s="38"/>
      <c r="H1533" s="38"/>
      <c r="I1533" s="190"/>
      <c r="J1533" s="38"/>
      <c r="K1533" s="38"/>
      <c r="L1533" s="41"/>
      <c r="M1533" s="191"/>
      <c r="N1533" s="192"/>
      <c r="O1533" s="66"/>
      <c r="P1533" s="66"/>
      <c r="Q1533" s="66"/>
      <c r="R1533" s="66"/>
      <c r="S1533" s="66"/>
      <c r="T1533" s="67"/>
      <c r="U1533" s="36"/>
      <c r="V1533" s="36"/>
      <c r="W1533" s="36"/>
      <c r="X1533" s="36"/>
      <c r="Y1533" s="36"/>
      <c r="Z1533" s="36"/>
      <c r="AA1533" s="36"/>
      <c r="AB1533" s="36"/>
      <c r="AC1533" s="36"/>
      <c r="AD1533" s="36"/>
      <c r="AE1533" s="36"/>
      <c r="AT1533" s="19" t="s">
        <v>157</v>
      </c>
      <c r="AU1533" s="19" t="s">
        <v>86</v>
      </c>
    </row>
    <row r="1534" spans="1:65" s="2" customFormat="1" ht="11.25">
      <c r="A1534" s="36"/>
      <c r="B1534" s="37"/>
      <c r="C1534" s="38"/>
      <c r="D1534" s="193" t="s">
        <v>159</v>
      </c>
      <c r="E1534" s="38"/>
      <c r="F1534" s="194" t="s">
        <v>2024</v>
      </c>
      <c r="G1534" s="38"/>
      <c r="H1534" s="38"/>
      <c r="I1534" s="190"/>
      <c r="J1534" s="38"/>
      <c r="K1534" s="38"/>
      <c r="L1534" s="41"/>
      <c r="M1534" s="191"/>
      <c r="N1534" s="192"/>
      <c r="O1534" s="66"/>
      <c r="P1534" s="66"/>
      <c r="Q1534" s="66"/>
      <c r="R1534" s="66"/>
      <c r="S1534" s="66"/>
      <c r="T1534" s="67"/>
      <c r="U1534" s="36"/>
      <c r="V1534" s="36"/>
      <c r="W1534" s="36"/>
      <c r="X1534" s="36"/>
      <c r="Y1534" s="36"/>
      <c r="Z1534" s="36"/>
      <c r="AA1534" s="36"/>
      <c r="AB1534" s="36"/>
      <c r="AC1534" s="36"/>
      <c r="AD1534" s="36"/>
      <c r="AE1534" s="36"/>
      <c r="AT1534" s="19" t="s">
        <v>159</v>
      </c>
      <c r="AU1534" s="19" t="s">
        <v>86</v>
      </c>
    </row>
    <row r="1535" spans="1:65" s="2" customFormat="1" ht="16.5" customHeight="1">
      <c r="A1535" s="36"/>
      <c r="B1535" s="37"/>
      <c r="C1535" s="227" t="s">
        <v>2025</v>
      </c>
      <c r="D1535" s="227" t="s">
        <v>217</v>
      </c>
      <c r="E1535" s="228" t="s">
        <v>2026</v>
      </c>
      <c r="F1535" s="229" t="s">
        <v>2027</v>
      </c>
      <c r="G1535" s="230" t="s">
        <v>424</v>
      </c>
      <c r="H1535" s="231">
        <v>3</v>
      </c>
      <c r="I1535" s="232"/>
      <c r="J1535" s="233">
        <f>ROUND(I1535*H1535,2)</f>
        <v>0</v>
      </c>
      <c r="K1535" s="229" t="s">
        <v>154</v>
      </c>
      <c r="L1535" s="234"/>
      <c r="M1535" s="235" t="s">
        <v>31</v>
      </c>
      <c r="N1535" s="236" t="s">
        <v>47</v>
      </c>
      <c r="O1535" s="66"/>
      <c r="P1535" s="184">
        <f>O1535*H1535</f>
        <v>0</v>
      </c>
      <c r="Q1535" s="184">
        <v>3.5999999999999997E-2</v>
      </c>
      <c r="R1535" s="184">
        <f>Q1535*H1535</f>
        <v>0.10799999999999998</v>
      </c>
      <c r="S1535" s="184">
        <v>0</v>
      </c>
      <c r="T1535" s="185">
        <f>S1535*H1535</f>
        <v>0</v>
      </c>
      <c r="U1535" s="36"/>
      <c r="V1535" s="36"/>
      <c r="W1535" s="36"/>
      <c r="X1535" s="36"/>
      <c r="Y1535" s="36"/>
      <c r="Z1535" s="36"/>
      <c r="AA1535" s="36"/>
      <c r="AB1535" s="36"/>
      <c r="AC1535" s="36"/>
      <c r="AD1535" s="36"/>
      <c r="AE1535" s="36"/>
      <c r="AR1535" s="186" t="s">
        <v>366</v>
      </c>
      <c r="AT1535" s="186" t="s">
        <v>217</v>
      </c>
      <c r="AU1535" s="186" t="s">
        <v>86</v>
      </c>
      <c r="AY1535" s="19" t="s">
        <v>148</v>
      </c>
      <c r="BE1535" s="187">
        <f>IF(N1535="základní",J1535,0)</f>
        <v>0</v>
      </c>
      <c r="BF1535" s="187">
        <f>IF(N1535="snížená",J1535,0)</f>
        <v>0</v>
      </c>
      <c r="BG1535" s="187">
        <f>IF(N1535="zákl. přenesená",J1535,0)</f>
        <v>0</v>
      </c>
      <c r="BH1535" s="187">
        <f>IF(N1535="sníž. přenesená",J1535,0)</f>
        <v>0</v>
      </c>
      <c r="BI1535" s="187">
        <f>IF(N1535="nulová",J1535,0)</f>
        <v>0</v>
      </c>
      <c r="BJ1535" s="19" t="s">
        <v>84</v>
      </c>
      <c r="BK1535" s="187">
        <f>ROUND(I1535*H1535,2)</f>
        <v>0</v>
      </c>
      <c r="BL1535" s="19" t="s">
        <v>257</v>
      </c>
      <c r="BM1535" s="186" t="s">
        <v>2028</v>
      </c>
    </row>
    <row r="1536" spans="1:65" s="2" customFormat="1" ht="11.25">
      <c r="A1536" s="36"/>
      <c r="B1536" s="37"/>
      <c r="C1536" s="38"/>
      <c r="D1536" s="188" t="s">
        <v>157</v>
      </c>
      <c r="E1536" s="38"/>
      <c r="F1536" s="189" t="s">
        <v>2027</v>
      </c>
      <c r="G1536" s="38"/>
      <c r="H1536" s="38"/>
      <c r="I1536" s="190"/>
      <c r="J1536" s="38"/>
      <c r="K1536" s="38"/>
      <c r="L1536" s="41"/>
      <c r="M1536" s="191"/>
      <c r="N1536" s="192"/>
      <c r="O1536" s="66"/>
      <c r="P1536" s="66"/>
      <c r="Q1536" s="66"/>
      <c r="R1536" s="66"/>
      <c r="S1536" s="66"/>
      <c r="T1536" s="67"/>
      <c r="U1536" s="36"/>
      <c r="V1536" s="36"/>
      <c r="W1536" s="36"/>
      <c r="X1536" s="36"/>
      <c r="Y1536" s="36"/>
      <c r="Z1536" s="36"/>
      <c r="AA1536" s="36"/>
      <c r="AB1536" s="36"/>
      <c r="AC1536" s="36"/>
      <c r="AD1536" s="36"/>
      <c r="AE1536" s="36"/>
      <c r="AT1536" s="19" t="s">
        <v>157</v>
      </c>
      <c r="AU1536" s="19" t="s">
        <v>86</v>
      </c>
    </row>
    <row r="1537" spans="1:65" s="2" customFormat="1" ht="16.5" customHeight="1">
      <c r="A1537" s="36"/>
      <c r="B1537" s="37"/>
      <c r="C1537" s="175" t="s">
        <v>2029</v>
      </c>
      <c r="D1537" s="175" t="s">
        <v>150</v>
      </c>
      <c r="E1537" s="176" t="s">
        <v>2030</v>
      </c>
      <c r="F1537" s="177" t="s">
        <v>2031</v>
      </c>
      <c r="G1537" s="178" t="s">
        <v>424</v>
      </c>
      <c r="H1537" s="179">
        <v>1</v>
      </c>
      <c r="I1537" s="180"/>
      <c r="J1537" s="181">
        <f>ROUND(I1537*H1537,2)</f>
        <v>0</v>
      </c>
      <c r="K1537" s="177" t="s">
        <v>154</v>
      </c>
      <c r="L1537" s="41"/>
      <c r="M1537" s="182" t="s">
        <v>31</v>
      </c>
      <c r="N1537" s="183" t="s">
        <v>47</v>
      </c>
      <c r="O1537" s="66"/>
      <c r="P1537" s="184">
        <f>O1537*H1537</f>
        <v>0</v>
      </c>
      <c r="Q1537" s="184">
        <v>8.4000000000000003E-4</v>
      </c>
      <c r="R1537" s="184">
        <f>Q1537*H1537</f>
        <v>8.4000000000000003E-4</v>
      </c>
      <c r="S1537" s="184">
        <v>0</v>
      </c>
      <c r="T1537" s="185">
        <f>S1537*H1537</f>
        <v>0</v>
      </c>
      <c r="U1537" s="36"/>
      <c r="V1537" s="36"/>
      <c r="W1537" s="36"/>
      <c r="X1537" s="36"/>
      <c r="Y1537" s="36"/>
      <c r="Z1537" s="36"/>
      <c r="AA1537" s="36"/>
      <c r="AB1537" s="36"/>
      <c r="AC1537" s="36"/>
      <c r="AD1537" s="36"/>
      <c r="AE1537" s="36"/>
      <c r="AR1537" s="186" t="s">
        <v>257</v>
      </c>
      <c r="AT1537" s="186" t="s">
        <v>150</v>
      </c>
      <c r="AU1537" s="186" t="s">
        <v>86</v>
      </c>
      <c r="AY1537" s="19" t="s">
        <v>148</v>
      </c>
      <c r="BE1537" s="187">
        <f>IF(N1537="základní",J1537,0)</f>
        <v>0</v>
      </c>
      <c r="BF1537" s="187">
        <f>IF(N1537="snížená",J1537,0)</f>
        <v>0</v>
      </c>
      <c r="BG1537" s="187">
        <f>IF(N1537="zákl. přenesená",J1537,0)</f>
        <v>0</v>
      </c>
      <c r="BH1537" s="187">
        <f>IF(N1537="sníž. přenesená",J1537,0)</f>
        <v>0</v>
      </c>
      <c r="BI1537" s="187">
        <f>IF(N1537="nulová",J1537,0)</f>
        <v>0</v>
      </c>
      <c r="BJ1537" s="19" t="s">
        <v>84</v>
      </c>
      <c r="BK1537" s="187">
        <f>ROUND(I1537*H1537,2)</f>
        <v>0</v>
      </c>
      <c r="BL1537" s="19" t="s">
        <v>257</v>
      </c>
      <c r="BM1537" s="186" t="s">
        <v>2032</v>
      </c>
    </row>
    <row r="1538" spans="1:65" s="2" customFormat="1" ht="11.25">
      <c r="A1538" s="36"/>
      <c r="B1538" s="37"/>
      <c r="C1538" s="38"/>
      <c r="D1538" s="188" t="s">
        <v>157</v>
      </c>
      <c r="E1538" s="38"/>
      <c r="F1538" s="189" t="s">
        <v>2033</v>
      </c>
      <c r="G1538" s="38"/>
      <c r="H1538" s="38"/>
      <c r="I1538" s="190"/>
      <c r="J1538" s="38"/>
      <c r="K1538" s="38"/>
      <c r="L1538" s="41"/>
      <c r="M1538" s="191"/>
      <c r="N1538" s="192"/>
      <c r="O1538" s="66"/>
      <c r="P1538" s="66"/>
      <c r="Q1538" s="66"/>
      <c r="R1538" s="66"/>
      <c r="S1538" s="66"/>
      <c r="T1538" s="67"/>
      <c r="U1538" s="36"/>
      <c r="V1538" s="36"/>
      <c r="W1538" s="36"/>
      <c r="X1538" s="36"/>
      <c r="Y1538" s="36"/>
      <c r="Z1538" s="36"/>
      <c r="AA1538" s="36"/>
      <c r="AB1538" s="36"/>
      <c r="AC1538" s="36"/>
      <c r="AD1538" s="36"/>
      <c r="AE1538" s="36"/>
      <c r="AT1538" s="19" t="s">
        <v>157</v>
      </c>
      <c r="AU1538" s="19" t="s">
        <v>86</v>
      </c>
    </row>
    <row r="1539" spans="1:65" s="2" customFormat="1" ht="11.25">
      <c r="A1539" s="36"/>
      <c r="B1539" s="37"/>
      <c r="C1539" s="38"/>
      <c r="D1539" s="193" t="s">
        <v>159</v>
      </c>
      <c r="E1539" s="38"/>
      <c r="F1539" s="194" t="s">
        <v>2034</v>
      </c>
      <c r="G1539" s="38"/>
      <c r="H1539" s="38"/>
      <c r="I1539" s="190"/>
      <c r="J1539" s="38"/>
      <c r="K1539" s="38"/>
      <c r="L1539" s="41"/>
      <c r="M1539" s="191"/>
      <c r="N1539" s="192"/>
      <c r="O1539" s="66"/>
      <c r="P1539" s="66"/>
      <c r="Q1539" s="66"/>
      <c r="R1539" s="66"/>
      <c r="S1539" s="66"/>
      <c r="T1539" s="67"/>
      <c r="U1539" s="36"/>
      <c r="V1539" s="36"/>
      <c r="W1539" s="36"/>
      <c r="X1539" s="36"/>
      <c r="Y1539" s="36"/>
      <c r="Z1539" s="36"/>
      <c r="AA1539" s="36"/>
      <c r="AB1539" s="36"/>
      <c r="AC1539" s="36"/>
      <c r="AD1539" s="36"/>
      <c r="AE1539" s="36"/>
      <c r="AT1539" s="19" t="s">
        <v>159</v>
      </c>
      <c r="AU1539" s="19" t="s">
        <v>86</v>
      </c>
    </row>
    <row r="1540" spans="1:65" s="2" customFormat="1" ht="21.75" customHeight="1">
      <c r="A1540" s="36"/>
      <c r="B1540" s="37"/>
      <c r="C1540" s="227" t="s">
        <v>2035</v>
      </c>
      <c r="D1540" s="227" t="s">
        <v>217</v>
      </c>
      <c r="E1540" s="228" t="s">
        <v>2036</v>
      </c>
      <c r="F1540" s="229" t="s">
        <v>2037</v>
      </c>
      <c r="G1540" s="230" t="s">
        <v>153</v>
      </c>
      <c r="H1540" s="231">
        <v>11.093</v>
      </c>
      <c r="I1540" s="232"/>
      <c r="J1540" s="233">
        <f>ROUND(I1540*H1540,2)</f>
        <v>0</v>
      </c>
      <c r="K1540" s="229" t="s">
        <v>154</v>
      </c>
      <c r="L1540" s="234"/>
      <c r="M1540" s="235" t="s">
        <v>31</v>
      </c>
      <c r="N1540" s="236" t="s">
        <v>47</v>
      </c>
      <c r="O1540" s="66"/>
      <c r="P1540" s="184">
        <f>O1540*H1540</f>
        <v>0</v>
      </c>
      <c r="Q1540" s="184">
        <v>4.0210000000000003E-2</v>
      </c>
      <c r="R1540" s="184">
        <f>Q1540*H1540</f>
        <v>0.44604953000000003</v>
      </c>
      <c r="S1540" s="184">
        <v>0</v>
      </c>
      <c r="T1540" s="185">
        <f>S1540*H1540</f>
        <v>0</v>
      </c>
      <c r="U1540" s="36"/>
      <c r="V1540" s="36"/>
      <c r="W1540" s="36"/>
      <c r="X1540" s="36"/>
      <c r="Y1540" s="36"/>
      <c r="Z1540" s="36"/>
      <c r="AA1540" s="36"/>
      <c r="AB1540" s="36"/>
      <c r="AC1540" s="36"/>
      <c r="AD1540" s="36"/>
      <c r="AE1540" s="36"/>
      <c r="AR1540" s="186" t="s">
        <v>366</v>
      </c>
      <c r="AT1540" s="186" t="s">
        <v>217</v>
      </c>
      <c r="AU1540" s="186" t="s">
        <v>86</v>
      </c>
      <c r="AY1540" s="19" t="s">
        <v>148</v>
      </c>
      <c r="BE1540" s="187">
        <f>IF(N1540="základní",J1540,0)</f>
        <v>0</v>
      </c>
      <c r="BF1540" s="187">
        <f>IF(N1540="snížená",J1540,0)</f>
        <v>0</v>
      </c>
      <c r="BG1540" s="187">
        <f>IF(N1540="zákl. přenesená",J1540,0)</f>
        <v>0</v>
      </c>
      <c r="BH1540" s="187">
        <f>IF(N1540="sníž. přenesená",J1540,0)</f>
        <v>0</v>
      </c>
      <c r="BI1540" s="187">
        <f>IF(N1540="nulová",J1540,0)</f>
        <v>0</v>
      </c>
      <c r="BJ1540" s="19" t="s">
        <v>84</v>
      </c>
      <c r="BK1540" s="187">
        <f>ROUND(I1540*H1540,2)</f>
        <v>0</v>
      </c>
      <c r="BL1540" s="19" t="s">
        <v>257</v>
      </c>
      <c r="BM1540" s="186" t="s">
        <v>2038</v>
      </c>
    </row>
    <row r="1541" spans="1:65" s="2" customFormat="1" ht="11.25">
      <c r="A1541" s="36"/>
      <c r="B1541" s="37"/>
      <c r="C1541" s="38"/>
      <c r="D1541" s="188" t="s">
        <v>157</v>
      </c>
      <c r="E1541" s="38"/>
      <c r="F1541" s="189" t="s">
        <v>2037</v>
      </c>
      <c r="G1541" s="38"/>
      <c r="H1541" s="38"/>
      <c r="I1541" s="190"/>
      <c r="J1541" s="38"/>
      <c r="K1541" s="38"/>
      <c r="L1541" s="41"/>
      <c r="M1541" s="191"/>
      <c r="N1541" s="192"/>
      <c r="O1541" s="66"/>
      <c r="P1541" s="66"/>
      <c r="Q1541" s="66"/>
      <c r="R1541" s="66"/>
      <c r="S1541" s="66"/>
      <c r="T1541" s="67"/>
      <c r="U1541" s="36"/>
      <c r="V1541" s="36"/>
      <c r="W1541" s="36"/>
      <c r="X1541" s="36"/>
      <c r="Y1541" s="36"/>
      <c r="Z1541" s="36"/>
      <c r="AA1541" s="36"/>
      <c r="AB1541" s="36"/>
      <c r="AC1541" s="36"/>
      <c r="AD1541" s="36"/>
      <c r="AE1541" s="36"/>
      <c r="AT1541" s="19" t="s">
        <v>157</v>
      </c>
      <c r="AU1541" s="19" t="s">
        <v>86</v>
      </c>
    </row>
    <row r="1542" spans="1:65" s="2" customFormat="1" ht="19.5">
      <c r="A1542" s="36"/>
      <c r="B1542" s="37"/>
      <c r="C1542" s="38"/>
      <c r="D1542" s="188" t="s">
        <v>458</v>
      </c>
      <c r="E1542" s="38"/>
      <c r="F1542" s="237" t="s">
        <v>2039</v>
      </c>
      <c r="G1542" s="38"/>
      <c r="H1542" s="38"/>
      <c r="I1542" s="190"/>
      <c r="J1542" s="38"/>
      <c r="K1542" s="38"/>
      <c r="L1542" s="41"/>
      <c r="M1542" s="191"/>
      <c r="N1542" s="192"/>
      <c r="O1542" s="66"/>
      <c r="P1542" s="66"/>
      <c r="Q1542" s="66"/>
      <c r="R1542" s="66"/>
      <c r="S1542" s="66"/>
      <c r="T1542" s="67"/>
      <c r="U1542" s="36"/>
      <c r="V1542" s="36"/>
      <c r="W1542" s="36"/>
      <c r="X1542" s="36"/>
      <c r="Y1542" s="36"/>
      <c r="Z1542" s="36"/>
      <c r="AA1542" s="36"/>
      <c r="AB1542" s="36"/>
      <c r="AC1542" s="36"/>
      <c r="AD1542" s="36"/>
      <c r="AE1542" s="36"/>
      <c r="AT1542" s="19" t="s">
        <v>458</v>
      </c>
      <c r="AU1542" s="19" t="s">
        <v>86</v>
      </c>
    </row>
    <row r="1543" spans="1:65" s="13" customFormat="1" ht="11.25">
      <c r="B1543" s="195"/>
      <c r="C1543" s="196"/>
      <c r="D1543" s="188" t="s">
        <v>161</v>
      </c>
      <c r="E1543" s="197" t="s">
        <v>31</v>
      </c>
      <c r="F1543" s="198" t="s">
        <v>2040</v>
      </c>
      <c r="G1543" s="196"/>
      <c r="H1543" s="199">
        <v>3.8250000000000002</v>
      </c>
      <c r="I1543" s="200"/>
      <c r="J1543" s="196"/>
      <c r="K1543" s="196"/>
      <c r="L1543" s="201"/>
      <c r="M1543" s="202"/>
      <c r="N1543" s="203"/>
      <c r="O1543" s="203"/>
      <c r="P1543" s="203"/>
      <c r="Q1543" s="203"/>
      <c r="R1543" s="203"/>
      <c r="S1543" s="203"/>
      <c r="T1543" s="204"/>
      <c r="AT1543" s="205" t="s">
        <v>161</v>
      </c>
      <c r="AU1543" s="205" t="s">
        <v>86</v>
      </c>
      <c r="AV1543" s="13" t="s">
        <v>86</v>
      </c>
      <c r="AW1543" s="13" t="s">
        <v>37</v>
      </c>
      <c r="AX1543" s="13" t="s">
        <v>76</v>
      </c>
      <c r="AY1543" s="205" t="s">
        <v>148</v>
      </c>
    </row>
    <row r="1544" spans="1:65" s="14" customFormat="1" ht="11.25">
      <c r="B1544" s="206"/>
      <c r="C1544" s="207"/>
      <c r="D1544" s="188" t="s">
        <v>161</v>
      </c>
      <c r="E1544" s="208" t="s">
        <v>31</v>
      </c>
      <c r="F1544" s="209" t="s">
        <v>163</v>
      </c>
      <c r="G1544" s="207"/>
      <c r="H1544" s="210">
        <v>3.8250000000000002</v>
      </c>
      <c r="I1544" s="211"/>
      <c r="J1544" s="207"/>
      <c r="K1544" s="207"/>
      <c r="L1544" s="212"/>
      <c r="M1544" s="213"/>
      <c r="N1544" s="214"/>
      <c r="O1544" s="214"/>
      <c r="P1544" s="214"/>
      <c r="Q1544" s="214"/>
      <c r="R1544" s="214"/>
      <c r="S1544" s="214"/>
      <c r="T1544" s="215"/>
      <c r="AT1544" s="216" t="s">
        <v>161</v>
      </c>
      <c r="AU1544" s="216" t="s">
        <v>86</v>
      </c>
      <c r="AV1544" s="14" t="s">
        <v>155</v>
      </c>
      <c r="AW1544" s="14" t="s">
        <v>37</v>
      </c>
      <c r="AX1544" s="14" t="s">
        <v>84</v>
      </c>
      <c r="AY1544" s="216" t="s">
        <v>148</v>
      </c>
    </row>
    <row r="1545" spans="1:65" s="13" customFormat="1" ht="11.25">
      <c r="B1545" s="195"/>
      <c r="C1545" s="196"/>
      <c r="D1545" s="188" t="s">
        <v>161</v>
      </c>
      <c r="E1545" s="196"/>
      <c r="F1545" s="198" t="s">
        <v>2041</v>
      </c>
      <c r="G1545" s="196"/>
      <c r="H1545" s="199">
        <v>11.093</v>
      </c>
      <c r="I1545" s="200"/>
      <c r="J1545" s="196"/>
      <c r="K1545" s="196"/>
      <c r="L1545" s="201"/>
      <c r="M1545" s="202"/>
      <c r="N1545" s="203"/>
      <c r="O1545" s="203"/>
      <c r="P1545" s="203"/>
      <c r="Q1545" s="203"/>
      <c r="R1545" s="203"/>
      <c r="S1545" s="203"/>
      <c r="T1545" s="204"/>
      <c r="AT1545" s="205" t="s">
        <v>161</v>
      </c>
      <c r="AU1545" s="205" t="s">
        <v>86</v>
      </c>
      <c r="AV1545" s="13" t="s">
        <v>86</v>
      </c>
      <c r="AW1545" s="13" t="s">
        <v>4</v>
      </c>
      <c r="AX1545" s="13" t="s">
        <v>84</v>
      </c>
      <c r="AY1545" s="205" t="s">
        <v>148</v>
      </c>
    </row>
    <row r="1546" spans="1:65" s="2" customFormat="1" ht="16.5" customHeight="1">
      <c r="A1546" s="36"/>
      <c r="B1546" s="37"/>
      <c r="C1546" s="175" t="s">
        <v>2042</v>
      </c>
      <c r="D1546" s="175" t="s">
        <v>150</v>
      </c>
      <c r="E1546" s="176" t="s">
        <v>2043</v>
      </c>
      <c r="F1546" s="177" t="s">
        <v>2044</v>
      </c>
      <c r="G1546" s="178" t="s">
        <v>424</v>
      </c>
      <c r="H1546" s="179">
        <v>4</v>
      </c>
      <c r="I1546" s="180"/>
      <c r="J1546" s="181">
        <f>ROUND(I1546*H1546,2)</f>
        <v>0</v>
      </c>
      <c r="K1546" s="177" t="s">
        <v>154</v>
      </c>
      <c r="L1546" s="41"/>
      <c r="M1546" s="182" t="s">
        <v>31</v>
      </c>
      <c r="N1546" s="183" t="s">
        <v>47</v>
      </c>
      <c r="O1546" s="66"/>
      <c r="P1546" s="184">
        <f>O1546*H1546</f>
        <v>0</v>
      </c>
      <c r="Q1546" s="184">
        <v>0</v>
      </c>
      <c r="R1546" s="184">
        <f>Q1546*H1546</f>
        <v>0</v>
      </c>
      <c r="S1546" s="184">
        <v>0</v>
      </c>
      <c r="T1546" s="185">
        <f>S1546*H1546</f>
        <v>0</v>
      </c>
      <c r="U1546" s="36"/>
      <c r="V1546" s="36"/>
      <c r="W1546" s="36"/>
      <c r="X1546" s="36"/>
      <c r="Y1546" s="36"/>
      <c r="Z1546" s="36"/>
      <c r="AA1546" s="36"/>
      <c r="AB1546" s="36"/>
      <c r="AC1546" s="36"/>
      <c r="AD1546" s="36"/>
      <c r="AE1546" s="36"/>
      <c r="AR1546" s="186" t="s">
        <v>257</v>
      </c>
      <c r="AT1546" s="186" t="s">
        <v>150</v>
      </c>
      <c r="AU1546" s="186" t="s">
        <v>86</v>
      </c>
      <c r="AY1546" s="19" t="s">
        <v>148</v>
      </c>
      <c r="BE1546" s="187">
        <f>IF(N1546="základní",J1546,0)</f>
        <v>0</v>
      </c>
      <c r="BF1546" s="187">
        <f>IF(N1546="snížená",J1546,0)</f>
        <v>0</v>
      </c>
      <c r="BG1546" s="187">
        <f>IF(N1546="zákl. přenesená",J1546,0)</f>
        <v>0</v>
      </c>
      <c r="BH1546" s="187">
        <f>IF(N1546="sníž. přenesená",J1546,0)</f>
        <v>0</v>
      </c>
      <c r="BI1546" s="187">
        <f>IF(N1546="nulová",J1546,0)</f>
        <v>0</v>
      </c>
      <c r="BJ1546" s="19" t="s">
        <v>84</v>
      </c>
      <c r="BK1546" s="187">
        <f>ROUND(I1546*H1546,2)</f>
        <v>0</v>
      </c>
      <c r="BL1546" s="19" t="s">
        <v>257</v>
      </c>
      <c r="BM1546" s="186" t="s">
        <v>2045</v>
      </c>
    </row>
    <row r="1547" spans="1:65" s="2" customFormat="1" ht="11.25">
      <c r="A1547" s="36"/>
      <c r="B1547" s="37"/>
      <c r="C1547" s="38"/>
      <c r="D1547" s="188" t="s">
        <v>157</v>
      </c>
      <c r="E1547" s="38"/>
      <c r="F1547" s="189" t="s">
        <v>2046</v>
      </c>
      <c r="G1547" s="38"/>
      <c r="H1547" s="38"/>
      <c r="I1547" s="190"/>
      <c r="J1547" s="38"/>
      <c r="K1547" s="38"/>
      <c r="L1547" s="41"/>
      <c r="M1547" s="191"/>
      <c r="N1547" s="192"/>
      <c r="O1547" s="66"/>
      <c r="P1547" s="66"/>
      <c r="Q1547" s="66"/>
      <c r="R1547" s="66"/>
      <c r="S1547" s="66"/>
      <c r="T1547" s="67"/>
      <c r="U1547" s="36"/>
      <c r="V1547" s="36"/>
      <c r="W1547" s="36"/>
      <c r="X1547" s="36"/>
      <c r="Y1547" s="36"/>
      <c r="Z1547" s="36"/>
      <c r="AA1547" s="36"/>
      <c r="AB1547" s="36"/>
      <c r="AC1547" s="36"/>
      <c r="AD1547" s="36"/>
      <c r="AE1547" s="36"/>
      <c r="AT1547" s="19" t="s">
        <v>157</v>
      </c>
      <c r="AU1547" s="19" t="s">
        <v>86</v>
      </c>
    </row>
    <row r="1548" spans="1:65" s="2" customFormat="1" ht="11.25">
      <c r="A1548" s="36"/>
      <c r="B1548" s="37"/>
      <c r="C1548" s="38"/>
      <c r="D1548" s="193" t="s">
        <v>159</v>
      </c>
      <c r="E1548" s="38"/>
      <c r="F1548" s="194" t="s">
        <v>2047</v>
      </c>
      <c r="G1548" s="38"/>
      <c r="H1548" s="38"/>
      <c r="I1548" s="190"/>
      <c r="J1548" s="38"/>
      <c r="K1548" s="38"/>
      <c r="L1548" s="41"/>
      <c r="M1548" s="191"/>
      <c r="N1548" s="192"/>
      <c r="O1548" s="66"/>
      <c r="P1548" s="66"/>
      <c r="Q1548" s="66"/>
      <c r="R1548" s="66"/>
      <c r="S1548" s="66"/>
      <c r="T1548" s="67"/>
      <c r="U1548" s="36"/>
      <c r="V1548" s="36"/>
      <c r="W1548" s="36"/>
      <c r="X1548" s="36"/>
      <c r="Y1548" s="36"/>
      <c r="Z1548" s="36"/>
      <c r="AA1548" s="36"/>
      <c r="AB1548" s="36"/>
      <c r="AC1548" s="36"/>
      <c r="AD1548" s="36"/>
      <c r="AE1548" s="36"/>
      <c r="AT1548" s="19" t="s">
        <v>159</v>
      </c>
      <c r="AU1548" s="19" t="s">
        <v>86</v>
      </c>
    </row>
    <row r="1549" spans="1:65" s="2" customFormat="1" ht="16.5" customHeight="1">
      <c r="A1549" s="36"/>
      <c r="B1549" s="37"/>
      <c r="C1549" s="227" t="s">
        <v>2048</v>
      </c>
      <c r="D1549" s="227" t="s">
        <v>217</v>
      </c>
      <c r="E1549" s="228" t="s">
        <v>2049</v>
      </c>
      <c r="F1549" s="229" t="s">
        <v>2050</v>
      </c>
      <c r="G1549" s="230" t="s">
        <v>424</v>
      </c>
      <c r="H1549" s="231">
        <v>4</v>
      </c>
      <c r="I1549" s="232"/>
      <c r="J1549" s="233">
        <f>ROUND(I1549*H1549,2)</f>
        <v>0</v>
      </c>
      <c r="K1549" s="229" t="s">
        <v>154</v>
      </c>
      <c r="L1549" s="234"/>
      <c r="M1549" s="235" t="s">
        <v>31</v>
      </c>
      <c r="N1549" s="236" t="s">
        <v>47</v>
      </c>
      <c r="O1549" s="66"/>
      <c r="P1549" s="184">
        <f>O1549*H1549</f>
        <v>0</v>
      </c>
      <c r="Q1549" s="184">
        <v>2.3999999999999998E-3</v>
      </c>
      <c r="R1549" s="184">
        <f>Q1549*H1549</f>
        <v>9.5999999999999992E-3</v>
      </c>
      <c r="S1549" s="184">
        <v>0</v>
      </c>
      <c r="T1549" s="185">
        <f>S1549*H1549</f>
        <v>0</v>
      </c>
      <c r="U1549" s="36"/>
      <c r="V1549" s="36"/>
      <c r="W1549" s="36"/>
      <c r="X1549" s="36"/>
      <c r="Y1549" s="36"/>
      <c r="Z1549" s="36"/>
      <c r="AA1549" s="36"/>
      <c r="AB1549" s="36"/>
      <c r="AC1549" s="36"/>
      <c r="AD1549" s="36"/>
      <c r="AE1549" s="36"/>
      <c r="AR1549" s="186" t="s">
        <v>366</v>
      </c>
      <c r="AT1549" s="186" t="s">
        <v>217</v>
      </c>
      <c r="AU1549" s="186" t="s">
        <v>86</v>
      </c>
      <c r="AY1549" s="19" t="s">
        <v>148</v>
      </c>
      <c r="BE1549" s="187">
        <f>IF(N1549="základní",J1549,0)</f>
        <v>0</v>
      </c>
      <c r="BF1549" s="187">
        <f>IF(N1549="snížená",J1549,0)</f>
        <v>0</v>
      </c>
      <c r="BG1549" s="187">
        <f>IF(N1549="zákl. přenesená",J1549,0)</f>
        <v>0</v>
      </c>
      <c r="BH1549" s="187">
        <f>IF(N1549="sníž. přenesená",J1549,0)</f>
        <v>0</v>
      </c>
      <c r="BI1549" s="187">
        <f>IF(N1549="nulová",J1549,0)</f>
        <v>0</v>
      </c>
      <c r="BJ1549" s="19" t="s">
        <v>84</v>
      </c>
      <c r="BK1549" s="187">
        <f>ROUND(I1549*H1549,2)</f>
        <v>0</v>
      </c>
      <c r="BL1549" s="19" t="s">
        <v>257</v>
      </c>
      <c r="BM1549" s="186" t="s">
        <v>2051</v>
      </c>
    </row>
    <row r="1550" spans="1:65" s="2" customFormat="1" ht="11.25">
      <c r="A1550" s="36"/>
      <c r="B1550" s="37"/>
      <c r="C1550" s="38"/>
      <c r="D1550" s="188" t="s">
        <v>157</v>
      </c>
      <c r="E1550" s="38"/>
      <c r="F1550" s="189" t="s">
        <v>2050</v>
      </c>
      <c r="G1550" s="38"/>
      <c r="H1550" s="38"/>
      <c r="I1550" s="190"/>
      <c r="J1550" s="38"/>
      <c r="K1550" s="38"/>
      <c r="L1550" s="41"/>
      <c r="M1550" s="191"/>
      <c r="N1550" s="192"/>
      <c r="O1550" s="66"/>
      <c r="P1550" s="66"/>
      <c r="Q1550" s="66"/>
      <c r="R1550" s="66"/>
      <c r="S1550" s="66"/>
      <c r="T1550" s="67"/>
      <c r="U1550" s="36"/>
      <c r="V1550" s="36"/>
      <c r="W1550" s="36"/>
      <c r="X1550" s="36"/>
      <c r="Y1550" s="36"/>
      <c r="Z1550" s="36"/>
      <c r="AA1550" s="36"/>
      <c r="AB1550" s="36"/>
      <c r="AC1550" s="36"/>
      <c r="AD1550" s="36"/>
      <c r="AE1550" s="36"/>
      <c r="AT1550" s="19" t="s">
        <v>157</v>
      </c>
      <c r="AU1550" s="19" t="s">
        <v>86</v>
      </c>
    </row>
    <row r="1551" spans="1:65" s="2" customFormat="1" ht="16.5" customHeight="1">
      <c r="A1551" s="36"/>
      <c r="B1551" s="37"/>
      <c r="C1551" s="175" t="s">
        <v>2052</v>
      </c>
      <c r="D1551" s="175" t="s">
        <v>150</v>
      </c>
      <c r="E1551" s="176" t="s">
        <v>2053</v>
      </c>
      <c r="F1551" s="177" t="s">
        <v>2054</v>
      </c>
      <c r="G1551" s="178" t="s">
        <v>424</v>
      </c>
      <c r="H1551" s="179">
        <v>4</v>
      </c>
      <c r="I1551" s="180"/>
      <c r="J1551" s="181">
        <f>ROUND(I1551*H1551,2)</f>
        <v>0</v>
      </c>
      <c r="K1551" s="177" t="s">
        <v>154</v>
      </c>
      <c r="L1551" s="41"/>
      <c r="M1551" s="182" t="s">
        <v>31</v>
      </c>
      <c r="N1551" s="183" t="s">
        <v>47</v>
      </c>
      <c r="O1551" s="66"/>
      <c r="P1551" s="184">
        <f>O1551*H1551</f>
        <v>0</v>
      </c>
      <c r="Q1551" s="184">
        <v>0</v>
      </c>
      <c r="R1551" s="184">
        <f>Q1551*H1551</f>
        <v>0</v>
      </c>
      <c r="S1551" s="184">
        <v>0</v>
      </c>
      <c r="T1551" s="185">
        <f>S1551*H1551</f>
        <v>0</v>
      </c>
      <c r="U1551" s="36"/>
      <c r="V1551" s="36"/>
      <c r="W1551" s="36"/>
      <c r="X1551" s="36"/>
      <c r="Y1551" s="36"/>
      <c r="Z1551" s="36"/>
      <c r="AA1551" s="36"/>
      <c r="AB1551" s="36"/>
      <c r="AC1551" s="36"/>
      <c r="AD1551" s="36"/>
      <c r="AE1551" s="36"/>
      <c r="AR1551" s="186" t="s">
        <v>257</v>
      </c>
      <c r="AT1551" s="186" t="s">
        <v>150</v>
      </c>
      <c r="AU1551" s="186" t="s">
        <v>86</v>
      </c>
      <c r="AY1551" s="19" t="s">
        <v>148</v>
      </c>
      <c r="BE1551" s="187">
        <f>IF(N1551="základní",J1551,0)</f>
        <v>0</v>
      </c>
      <c r="BF1551" s="187">
        <f>IF(N1551="snížená",J1551,0)</f>
        <v>0</v>
      </c>
      <c r="BG1551" s="187">
        <f>IF(N1551="zákl. přenesená",J1551,0)</f>
        <v>0</v>
      </c>
      <c r="BH1551" s="187">
        <f>IF(N1551="sníž. přenesená",J1551,0)</f>
        <v>0</v>
      </c>
      <c r="BI1551" s="187">
        <f>IF(N1551="nulová",J1551,0)</f>
        <v>0</v>
      </c>
      <c r="BJ1551" s="19" t="s">
        <v>84</v>
      </c>
      <c r="BK1551" s="187">
        <f>ROUND(I1551*H1551,2)</f>
        <v>0</v>
      </c>
      <c r="BL1551" s="19" t="s">
        <v>257</v>
      </c>
      <c r="BM1551" s="186" t="s">
        <v>2055</v>
      </c>
    </row>
    <row r="1552" spans="1:65" s="2" customFormat="1" ht="11.25">
      <c r="A1552" s="36"/>
      <c r="B1552" s="37"/>
      <c r="C1552" s="38"/>
      <c r="D1552" s="188" t="s">
        <v>157</v>
      </c>
      <c r="E1552" s="38"/>
      <c r="F1552" s="189" t="s">
        <v>2056</v>
      </c>
      <c r="G1552" s="38"/>
      <c r="H1552" s="38"/>
      <c r="I1552" s="190"/>
      <c r="J1552" s="38"/>
      <c r="K1552" s="38"/>
      <c r="L1552" s="41"/>
      <c r="M1552" s="191"/>
      <c r="N1552" s="192"/>
      <c r="O1552" s="66"/>
      <c r="P1552" s="66"/>
      <c r="Q1552" s="66"/>
      <c r="R1552" s="66"/>
      <c r="S1552" s="66"/>
      <c r="T1552" s="67"/>
      <c r="U1552" s="36"/>
      <c r="V1552" s="36"/>
      <c r="W1552" s="36"/>
      <c r="X1552" s="36"/>
      <c r="Y1552" s="36"/>
      <c r="Z1552" s="36"/>
      <c r="AA1552" s="36"/>
      <c r="AB1552" s="36"/>
      <c r="AC1552" s="36"/>
      <c r="AD1552" s="36"/>
      <c r="AE1552" s="36"/>
      <c r="AT1552" s="19" t="s">
        <v>157</v>
      </c>
      <c r="AU1552" s="19" t="s">
        <v>86</v>
      </c>
    </row>
    <row r="1553" spans="1:65" s="2" customFormat="1" ht="11.25">
      <c r="A1553" s="36"/>
      <c r="B1553" s="37"/>
      <c r="C1553" s="38"/>
      <c r="D1553" s="193" t="s">
        <v>159</v>
      </c>
      <c r="E1553" s="38"/>
      <c r="F1553" s="194" t="s">
        <v>2057</v>
      </c>
      <c r="G1553" s="38"/>
      <c r="H1553" s="38"/>
      <c r="I1553" s="190"/>
      <c r="J1553" s="38"/>
      <c r="K1553" s="38"/>
      <c r="L1553" s="41"/>
      <c r="M1553" s="191"/>
      <c r="N1553" s="192"/>
      <c r="O1553" s="66"/>
      <c r="P1553" s="66"/>
      <c r="Q1553" s="66"/>
      <c r="R1553" s="66"/>
      <c r="S1553" s="66"/>
      <c r="T1553" s="67"/>
      <c r="U1553" s="36"/>
      <c r="V1553" s="36"/>
      <c r="W1553" s="36"/>
      <c r="X1553" s="36"/>
      <c r="Y1553" s="36"/>
      <c r="Z1553" s="36"/>
      <c r="AA1553" s="36"/>
      <c r="AB1553" s="36"/>
      <c r="AC1553" s="36"/>
      <c r="AD1553" s="36"/>
      <c r="AE1553" s="36"/>
      <c r="AT1553" s="19" t="s">
        <v>159</v>
      </c>
      <c r="AU1553" s="19" t="s">
        <v>86</v>
      </c>
    </row>
    <row r="1554" spans="1:65" s="2" customFormat="1" ht="16.5" customHeight="1">
      <c r="A1554" s="36"/>
      <c r="B1554" s="37"/>
      <c r="C1554" s="227" t="s">
        <v>2058</v>
      </c>
      <c r="D1554" s="227" t="s">
        <v>217</v>
      </c>
      <c r="E1554" s="228" t="s">
        <v>2059</v>
      </c>
      <c r="F1554" s="229" t="s">
        <v>2060</v>
      </c>
      <c r="G1554" s="230" t="s">
        <v>424</v>
      </c>
      <c r="H1554" s="231">
        <v>4</v>
      </c>
      <c r="I1554" s="232"/>
      <c r="J1554" s="233">
        <f>ROUND(I1554*H1554,2)</f>
        <v>0</v>
      </c>
      <c r="K1554" s="229" t="s">
        <v>154</v>
      </c>
      <c r="L1554" s="234"/>
      <c r="M1554" s="235" t="s">
        <v>31</v>
      </c>
      <c r="N1554" s="236" t="s">
        <v>47</v>
      </c>
      <c r="O1554" s="66"/>
      <c r="P1554" s="184">
        <f>O1554*H1554</f>
        <v>0</v>
      </c>
      <c r="Q1554" s="184">
        <v>2.2000000000000001E-3</v>
      </c>
      <c r="R1554" s="184">
        <f>Q1554*H1554</f>
        <v>8.8000000000000005E-3</v>
      </c>
      <c r="S1554" s="184">
        <v>0</v>
      </c>
      <c r="T1554" s="185">
        <f>S1554*H1554</f>
        <v>0</v>
      </c>
      <c r="U1554" s="36"/>
      <c r="V1554" s="36"/>
      <c r="W1554" s="36"/>
      <c r="X1554" s="36"/>
      <c r="Y1554" s="36"/>
      <c r="Z1554" s="36"/>
      <c r="AA1554" s="36"/>
      <c r="AB1554" s="36"/>
      <c r="AC1554" s="36"/>
      <c r="AD1554" s="36"/>
      <c r="AE1554" s="36"/>
      <c r="AR1554" s="186" t="s">
        <v>366</v>
      </c>
      <c r="AT1554" s="186" t="s">
        <v>217</v>
      </c>
      <c r="AU1554" s="186" t="s">
        <v>86</v>
      </c>
      <c r="AY1554" s="19" t="s">
        <v>148</v>
      </c>
      <c r="BE1554" s="187">
        <f>IF(N1554="základní",J1554,0)</f>
        <v>0</v>
      </c>
      <c r="BF1554" s="187">
        <f>IF(N1554="snížená",J1554,0)</f>
        <v>0</v>
      </c>
      <c r="BG1554" s="187">
        <f>IF(N1554="zákl. přenesená",J1554,0)</f>
        <v>0</v>
      </c>
      <c r="BH1554" s="187">
        <f>IF(N1554="sníž. přenesená",J1554,0)</f>
        <v>0</v>
      </c>
      <c r="BI1554" s="187">
        <f>IF(N1554="nulová",J1554,0)</f>
        <v>0</v>
      </c>
      <c r="BJ1554" s="19" t="s">
        <v>84</v>
      </c>
      <c r="BK1554" s="187">
        <f>ROUND(I1554*H1554,2)</f>
        <v>0</v>
      </c>
      <c r="BL1554" s="19" t="s">
        <v>257</v>
      </c>
      <c r="BM1554" s="186" t="s">
        <v>2061</v>
      </c>
    </row>
    <row r="1555" spans="1:65" s="2" customFormat="1" ht="11.25">
      <c r="A1555" s="36"/>
      <c r="B1555" s="37"/>
      <c r="C1555" s="38"/>
      <c r="D1555" s="188" t="s">
        <v>157</v>
      </c>
      <c r="E1555" s="38"/>
      <c r="F1555" s="189" t="s">
        <v>2060</v>
      </c>
      <c r="G1555" s="38"/>
      <c r="H1555" s="38"/>
      <c r="I1555" s="190"/>
      <c r="J1555" s="38"/>
      <c r="K1555" s="38"/>
      <c r="L1555" s="41"/>
      <c r="M1555" s="191"/>
      <c r="N1555" s="192"/>
      <c r="O1555" s="66"/>
      <c r="P1555" s="66"/>
      <c r="Q1555" s="66"/>
      <c r="R1555" s="66"/>
      <c r="S1555" s="66"/>
      <c r="T1555" s="67"/>
      <c r="U1555" s="36"/>
      <c r="V1555" s="36"/>
      <c r="W1555" s="36"/>
      <c r="X1555" s="36"/>
      <c r="Y1555" s="36"/>
      <c r="Z1555" s="36"/>
      <c r="AA1555" s="36"/>
      <c r="AB1555" s="36"/>
      <c r="AC1555" s="36"/>
      <c r="AD1555" s="36"/>
      <c r="AE1555" s="36"/>
      <c r="AT1555" s="19" t="s">
        <v>157</v>
      </c>
      <c r="AU1555" s="19" t="s">
        <v>86</v>
      </c>
    </row>
    <row r="1556" spans="1:65" s="2" customFormat="1" ht="16.5" customHeight="1">
      <c r="A1556" s="36"/>
      <c r="B1556" s="37"/>
      <c r="C1556" s="175" t="s">
        <v>2062</v>
      </c>
      <c r="D1556" s="175" t="s">
        <v>150</v>
      </c>
      <c r="E1556" s="176" t="s">
        <v>2063</v>
      </c>
      <c r="F1556" s="177" t="s">
        <v>2064</v>
      </c>
      <c r="G1556" s="178" t="s">
        <v>424</v>
      </c>
      <c r="H1556" s="179">
        <v>3</v>
      </c>
      <c r="I1556" s="180"/>
      <c r="J1556" s="181">
        <f>ROUND(I1556*H1556,2)</f>
        <v>0</v>
      </c>
      <c r="K1556" s="177" t="s">
        <v>154</v>
      </c>
      <c r="L1556" s="41"/>
      <c r="M1556" s="182" t="s">
        <v>31</v>
      </c>
      <c r="N1556" s="183" t="s">
        <v>47</v>
      </c>
      <c r="O1556" s="66"/>
      <c r="P1556" s="184">
        <f>O1556*H1556</f>
        <v>0</v>
      </c>
      <c r="Q1556" s="184">
        <v>0</v>
      </c>
      <c r="R1556" s="184">
        <f>Q1556*H1556</f>
        <v>0</v>
      </c>
      <c r="S1556" s="184">
        <v>0</v>
      </c>
      <c r="T1556" s="185">
        <f>S1556*H1556</f>
        <v>0</v>
      </c>
      <c r="U1556" s="36"/>
      <c r="V1556" s="36"/>
      <c r="W1556" s="36"/>
      <c r="X1556" s="36"/>
      <c r="Y1556" s="36"/>
      <c r="Z1556" s="36"/>
      <c r="AA1556" s="36"/>
      <c r="AB1556" s="36"/>
      <c r="AC1556" s="36"/>
      <c r="AD1556" s="36"/>
      <c r="AE1556" s="36"/>
      <c r="AR1556" s="186" t="s">
        <v>257</v>
      </c>
      <c r="AT1556" s="186" t="s">
        <v>150</v>
      </c>
      <c r="AU1556" s="186" t="s">
        <v>86</v>
      </c>
      <c r="AY1556" s="19" t="s">
        <v>148</v>
      </c>
      <c r="BE1556" s="187">
        <f>IF(N1556="základní",J1556,0)</f>
        <v>0</v>
      </c>
      <c r="BF1556" s="187">
        <f>IF(N1556="snížená",J1556,0)</f>
        <v>0</v>
      </c>
      <c r="BG1556" s="187">
        <f>IF(N1556="zákl. přenesená",J1556,0)</f>
        <v>0</v>
      </c>
      <c r="BH1556" s="187">
        <f>IF(N1556="sníž. přenesená",J1556,0)</f>
        <v>0</v>
      </c>
      <c r="BI1556" s="187">
        <f>IF(N1556="nulová",J1556,0)</f>
        <v>0</v>
      </c>
      <c r="BJ1556" s="19" t="s">
        <v>84</v>
      </c>
      <c r="BK1556" s="187">
        <f>ROUND(I1556*H1556,2)</f>
        <v>0</v>
      </c>
      <c r="BL1556" s="19" t="s">
        <v>257</v>
      </c>
      <c r="BM1556" s="186" t="s">
        <v>2065</v>
      </c>
    </row>
    <row r="1557" spans="1:65" s="2" customFormat="1" ht="11.25">
      <c r="A1557" s="36"/>
      <c r="B1557" s="37"/>
      <c r="C1557" s="38"/>
      <c r="D1557" s="188" t="s">
        <v>157</v>
      </c>
      <c r="E1557" s="38"/>
      <c r="F1557" s="189" t="s">
        <v>2066</v>
      </c>
      <c r="G1557" s="38"/>
      <c r="H1557" s="38"/>
      <c r="I1557" s="190"/>
      <c r="J1557" s="38"/>
      <c r="K1557" s="38"/>
      <c r="L1557" s="41"/>
      <c r="M1557" s="191"/>
      <c r="N1557" s="192"/>
      <c r="O1557" s="66"/>
      <c r="P1557" s="66"/>
      <c r="Q1557" s="66"/>
      <c r="R1557" s="66"/>
      <c r="S1557" s="66"/>
      <c r="T1557" s="67"/>
      <c r="U1557" s="36"/>
      <c r="V1557" s="36"/>
      <c r="W1557" s="36"/>
      <c r="X1557" s="36"/>
      <c r="Y1557" s="36"/>
      <c r="Z1557" s="36"/>
      <c r="AA1557" s="36"/>
      <c r="AB1557" s="36"/>
      <c r="AC1557" s="36"/>
      <c r="AD1557" s="36"/>
      <c r="AE1557" s="36"/>
      <c r="AT1557" s="19" t="s">
        <v>157</v>
      </c>
      <c r="AU1557" s="19" t="s">
        <v>86</v>
      </c>
    </row>
    <row r="1558" spans="1:65" s="2" customFormat="1" ht="11.25">
      <c r="A1558" s="36"/>
      <c r="B1558" s="37"/>
      <c r="C1558" s="38"/>
      <c r="D1558" s="193" t="s">
        <v>159</v>
      </c>
      <c r="E1558" s="38"/>
      <c r="F1558" s="194" t="s">
        <v>2067</v>
      </c>
      <c r="G1558" s="38"/>
      <c r="H1558" s="38"/>
      <c r="I1558" s="190"/>
      <c r="J1558" s="38"/>
      <c r="K1558" s="38"/>
      <c r="L1558" s="41"/>
      <c r="M1558" s="191"/>
      <c r="N1558" s="192"/>
      <c r="O1558" s="66"/>
      <c r="P1558" s="66"/>
      <c r="Q1558" s="66"/>
      <c r="R1558" s="66"/>
      <c r="S1558" s="66"/>
      <c r="T1558" s="67"/>
      <c r="U1558" s="36"/>
      <c r="V1558" s="36"/>
      <c r="W1558" s="36"/>
      <c r="X1558" s="36"/>
      <c r="Y1558" s="36"/>
      <c r="Z1558" s="36"/>
      <c r="AA1558" s="36"/>
      <c r="AB1558" s="36"/>
      <c r="AC1558" s="36"/>
      <c r="AD1558" s="36"/>
      <c r="AE1558" s="36"/>
      <c r="AT1558" s="19" t="s">
        <v>159</v>
      </c>
      <c r="AU1558" s="19" t="s">
        <v>86</v>
      </c>
    </row>
    <row r="1559" spans="1:65" s="2" customFormat="1" ht="16.5" customHeight="1">
      <c r="A1559" s="36"/>
      <c r="B1559" s="37"/>
      <c r="C1559" s="227" t="s">
        <v>2068</v>
      </c>
      <c r="D1559" s="227" t="s">
        <v>217</v>
      </c>
      <c r="E1559" s="228" t="s">
        <v>2069</v>
      </c>
      <c r="F1559" s="229" t="s">
        <v>2070</v>
      </c>
      <c r="G1559" s="230" t="s">
        <v>424</v>
      </c>
      <c r="H1559" s="231">
        <v>3</v>
      </c>
      <c r="I1559" s="232"/>
      <c r="J1559" s="233">
        <f>ROUND(I1559*H1559,2)</f>
        <v>0</v>
      </c>
      <c r="K1559" s="229" t="s">
        <v>154</v>
      </c>
      <c r="L1559" s="234"/>
      <c r="M1559" s="235" t="s">
        <v>31</v>
      </c>
      <c r="N1559" s="236" t="s">
        <v>47</v>
      </c>
      <c r="O1559" s="66"/>
      <c r="P1559" s="184">
        <f>O1559*H1559</f>
        <v>0</v>
      </c>
      <c r="Q1559" s="184">
        <v>2.2000000000000001E-3</v>
      </c>
      <c r="R1559" s="184">
        <f>Q1559*H1559</f>
        <v>6.6E-3</v>
      </c>
      <c r="S1559" s="184">
        <v>0</v>
      </c>
      <c r="T1559" s="185">
        <f>S1559*H1559</f>
        <v>0</v>
      </c>
      <c r="U1559" s="36"/>
      <c r="V1559" s="36"/>
      <c r="W1559" s="36"/>
      <c r="X1559" s="36"/>
      <c r="Y1559" s="36"/>
      <c r="Z1559" s="36"/>
      <c r="AA1559" s="36"/>
      <c r="AB1559" s="36"/>
      <c r="AC1559" s="36"/>
      <c r="AD1559" s="36"/>
      <c r="AE1559" s="36"/>
      <c r="AR1559" s="186" t="s">
        <v>366</v>
      </c>
      <c r="AT1559" s="186" t="s">
        <v>217</v>
      </c>
      <c r="AU1559" s="186" t="s">
        <v>86</v>
      </c>
      <c r="AY1559" s="19" t="s">
        <v>148</v>
      </c>
      <c r="BE1559" s="187">
        <f>IF(N1559="základní",J1559,0)</f>
        <v>0</v>
      </c>
      <c r="BF1559" s="187">
        <f>IF(N1559="snížená",J1559,0)</f>
        <v>0</v>
      </c>
      <c r="BG1559" s="187">
        <f>IF(N1559="zákl. přenesená",J1559,0)</f>
        <v>0</v>
      </c>
      <c r="BH1559" s="187">
        <f>IF(N1559="sníž. přenesená",J1559,0)</f>
        <v>0</v>
      </c>
      <c r="BI1559" s="187">
        <f>IF(N1559="nulová",J1559,0)</f>
        <v>0</v>
      </c>
      <c r="BJ1559" s="19" t="s">
        <v>84</v>
      </c>
      <c r="BK1559" s="187">
        <f>ROUND(I1559*H1559,2)</f>
        <v>0</v>
      </c>
      <c r="BL1559" s="19" t="s">
        <v>257</v>
      </c>
      <c r="BM1559" s="186" t="s">
        <v>2071</v>
      </c>
    </row>
    <row r="1560" spans="1:65" s="2" customFormat="1" ht="11.25">
      <c r="A1560" s="36"/>
      <c r="B1560" s="37"/>
      <c r="C1560" s="38"/>
      <c r="D1560" s="188" t="s">
        <v>157</v>
      </c>
      <c r="E1560" s="38"/>
      <c r="F1560" s="189" t="s">
        <v>2070</v>
      </c>
      <c r="G1560" s="38"/>
      <c r="H1560" s="38"/>
      <c r="I1560" s="190"/>
      <c r="J1560" s="38"/>
      <c r="K1560" s="38"/>
      <c r="L1560" s="41"/>
      <c r="M1560" s="191"/>
      <c r="N1560" s="192"/>
      <c r="O1560" s="66"/>
      <c r="P1560" s="66"/>
      <c r="Q1560" s="66"/>
      <c r="R1560" s="66"/>
      <c r="S1560" s="66"/>
      <c r="T1560" s="67"/>
      <c r="U1560" s="36"/>
      <c r="V1560" s="36"/>
      <c r="W1560" s="36"/>
      <c r="X1560" s="36"/>
      <c r="Y1560" s="36"/>
      <c r="Z1560" s="36"/>
      <c r="AA1560" s="36"/>
      <c r="AB1560" s="36"/>
      <c r="AC1560" s="36"/>
      <c r="AD1560" s="36"/>
      <c r="AE1560" s="36"/>
      <c r="AT1560" s="19" t="s">
        <v>157</v>
      </c>
      <c r="AU1560" s="19" t="s">
        <v>86</v>
      </c>
    </row>
    <row r="1561" spans="1:65" s="2" customFormat="1" ht="16.5" customHeight="1">
      <c r="A1561" s="36"/>
      <c r="B1561" s="37"/>
      <c r="C1561" s="175" t="s">
        <v>2072</v>
      </c>
      <c r="D1561" s="175" t="s">
        <v>150</v>
      </c>
      <c r="E1561" s="176" t="s">
        <v>2073</v>
      </c>
      <c r="F1561" s="177" t="s">
        <v>2074</v>
      </c>
      <c r="G1561" s="178" t="s">
        <v>285</v>
      </c>
      <c r="H1561" s="179">
        <v>8</v>
      </c>
      <c r="I1561" s="180"/>
      <c r="J1561" s="181">
        <f>ROUND(I1561*H1561,2)</f>
        <v>0</v>
      </c>
      <c r="K1561" s="177" t="s">
        <v>154</v>
      </c>
      <c r="L1561" s="41"/>
      <c r="M1561" s="182" t="s">
        <v>31</v>
      </c>
      <c r="N1561" s="183" t="s">
        <v>47</v>
      </c>
      <c r="O1561" s="66"/>
      <c r="P1561" s="184">
        <f>O1561*H1561</f>
        <v>0</v>
      </c>
      <c r="Q1561" s="184">
        <v>0</v>
      </c>
      <c r="R1561" s="184">
        <f>Q1561*H1561</f>
        <v>0</v>
      </c>
      <c r="S1561" s="184">
        <v>0</v>
      </c>
      <c r="T1561" s="185">
        <f>S1561*H1561</f>
        <v>0</v>
      </c>
      <c r="U1561" s="36"/>
      <c r="V1561" s="36"/>
      <c r="W1561" s="36"/>
      <c r="X1561" s="36"/>
      <c r="Y1561" s="36"/>
      <c r="Z1561" s="36"/>
      <c r="AA1561" s="36"/>
      <c r="AB1561" s="36"/>
      <c r="AC1561" s="36"/>
      <c r="AD1561" s="36"/>
      <c r="AE1561" s="36"/>
      <c r="AR1561" s="186" t="s">
        <v>155</v>
      </c>
      <c r="AT1561" s="186" t="s">
        <v>150</v>
      </c>
      <c r="AU1561" s="186" t="s">
        <v>86</v>
      </c>
      <c r="AY1561" s="19" t="s">
        <v>148</v>
      </c>
      <c r="BE1561" s="187">
        <f>IF(N1561="základní",J1561,0)</f>
        <v>0</v>
      </c>
      <c r="BF1561" s="187">
        <f>IF(N1561="snížená",J1561,0)</f>
        <v>0</v>
      </c>
      <c r="BG1561" s="187">
        <f>IF(N1561="zákl. přenesená",J1561,0)</f>
        <v>0</v>
      </c>
      <c r="BH1561" s="187">
        <f>IF(N1561="sníž. přenesená",J1561,0)</f>
        <v>0</v>
      </c>
      <c r="BI1561" s="187">
        <f>IF(N1561="nulová",J1561,0)</f>
        <v>0</v>
      </c>
      <c r="BJ1561" s="19" t="s">
        <v>84</v>
      </c>
      <c r="BK1561" s="187">
        <f>ROUND(I1561*H1561,2)</f>
        <v>0</v>
      </c>
      <c r="BL1561" s="19" t="s">
        <v>155</v>
      </c>
      <c r="BM1561" s="186" t="s">
        <v>2075</v>
      </c>
    </row>
    <row r="1562" spans="1:65" s="2" customFormat="1" ht="11.25">
      <c r="A1562" s="36"/>
      <c r="B1562" s="37"/>
      <c r="C1562" s="38"/>
      <c r="D1562" s="188" t="s">
        <v>157</v>
      </c>
      <c r="E1562" s="38"/>
      <c r="F1562" s="189" t="s">
        <v>2076</v>
      </c>
      <c r="G1562" s="38"/>
      <c r="H1562" s="38"/>
      <c r="I1562" s="190"/>
      <c r="J1562" s="38"/>
      <c r="K1562" s="38"/>
      <c r="L1562" s="41"/>
      <c r="M1562" s="191"/>
      <c r="N1562" s="192"/>
      <c r="O1562" s="66"/>
      <c r="P1562" s="66"/>
      <c r="Q1562" s="66"/>
      <c r="R1562" s="66"/>
      <c r="S1562" s="66"/>
      <c r="T1562" s="67"/>
      <c r="U1562" s="36"/>
      <c r="V1562" s="36"/>
      <c r="W1562" s="36"/>
      <c r="X1562" s="36"/>
      <c r="Y1562" s="36"/>
      <c r="Z1562" s="36"/>
      <c r="AA1562" s="36"/>
      <c r="AB1562" s="36"/>
      <c r="AC1562" s="36"/>
      <c r="AD1562" s="36"/>
      <c r="AE1562" s="36"/>
      <c r="AT1562" s="19" t="s">
        <v>157</v>
      </c>
      <c r="AU1562" s="19" t="s">
        <v>86</v>
      </c>
    </row>
    <row r="1563" spans="1:65" s="2" customFormat="1" ht="11.25">
      <c r="A1563" s="36"/>
      <c r="B1563" s="37"/>
      <c r="C1563" s="38"/>
      <c r="D1563" s="193" t="s">
        <v>159</v>
      </c>
      <c r="E1563" s="38"/>
      <c r="F1563" s="194" t="s">
        <v>2077</v>
      </c>
      <c r="G1563" s="38"/>
      <c r="H1563" s="38"/>
      <c r="I1563" s="190"/>
      <c r="J1563" s="38"/>
      <c r="K1563" s="38"/>
      <c r="L1563" s="41"/>
      <c r="M1563" s="191"/>
      <c r="N1563" s="192"/>
      <c r="O1563" s="66"/>
      <c r="P1563" s="66"/>
      <c r="Q1563" s="66"/>
      <c r="R1563" s="66"/>
      <c r="S1563" s="66"/>
      <c r="T1563" s="67"/>
      <c r="U1563" s="36"/>
      <c r="V1563" s="36"/>
      <c r="W1563" s="36"/>
      <c r="X1563" s="36"/>
      <c r="Y1563" s="36"/>
      <c r="Z1563" s="36"/>
      <c r="AA1563" s="36"/>
      <c r="AB1563" s="36"/>
      <c r="AC1563" s="36"/>
      <c r="AD1563" s="36"/>
      <c r="AE1563" s="36"/>
      <c r="AT1563" s="19" t="s">
        <v>159</v>
      </c>
      <c r="AU1563" s="19" t="s">
        <v>86</v>
      </c>
    </row>
    <row r="1564" spans="1:65" s="13" customFormat="1" ht="11.25">
      <c r="B1564" s="195"/>
      <c r="C1564" s="196"/>
      <c r="D1564" s="188" t="s">
        <v>161</v>
      </c>
      <c r="E1564" s="197" t="s">
        <v>31</v>
      </c>
      <c r="F1564" s="198" t="s">
        <v>2078</v>
      </c>
      <c r="G1564" s="196"/>
      <c r="H1564" s="199">
        <v>8</v>
      </c>
      <c r="I1564" s="200"/>
      <c r="J1564" s="196"/>
      <c r="K1564" s="196"/>
      <c r="L1564" s="201"/>
      <c r="M1564" s="202"/>
      <c r="N1564" s="203"/>
      <c r="O1564" s="203"/>
      <c r="P1564" s="203"/>
      <c r="Q1564" s="203"/>
      <c r="R1564" s="203"/>
      <c r="S1564" s="203"/>
      <c r="T1564" s="204"/>
      <c r="AT1564" s="205" t="s">
        <v>161</v>
      </c>
      <c r="AU1564" s="205" t="s">
        <v>86</v>
      </c>
      <c r="AV1564" s="13" t="s">
        <v>86</v>
      </c>
      <c r="AW1564" s="13" t="s">
        <v>37</v>
      </c>
      <c r="AX1564" s="13" t="s">
        <v>76</v>
      </c>
      <c r="AY1564" s="205" t="s">
        <v>148</v>
      </c>
    </row>
    <row r="1565" spans="1:65" s="14" customFormat="1" ht="11.25">
      <c r="B1565" s="206"/>
      <c r="C1565" s="207"/>
      <c r="D1565" s="188" t="s">
        <v>161</v>
      </c>
      <c r="E1565" s="208" t="s">
        <v>31</v>
      </c>
      <c r="F1565" s="209" t="s">
        <v>163</v>
      </c>
      <c r="G1565" s="207"/>
      <c r="H1565" s="210">
        <v>8</v>
      </c>
      <c r="I1565" s="211"/>
      <c r="J1565" s="207"/>
      <c r="K1565" s="207"/>
      <c r="L1565" s="212"/>
      <c r="M1565" s="213"/>
      <c r="N1565" s="214"/>
      <c r="O1565" s="214"/>
      <c r="P1565" s="214"/>
      <c r="Q1565" s="214"/>
      <c r="R1565" s="214"/>
      <c r="S1565" s="214"/>
      <c r="T1565" s="215"/>
      <c r="AT1565" s="216" t="s">
        <v>161</v>
      </c>
      <c r="AU1565" s="216" t="s">
        <v>86</v>
      </c>
      <c r="AV1565" s="14" t="s">
        <v>155</v>
      </c>
      <c r="AW1565" s="14" t="s">
        <v>37</v>
      </c>
      <c r="AX1565" s="14" t="s">
        <v>84</v>
      </c>
      <c r="AY1565" s="216" t="s">
        <v>148</v>
      </c>
    </row>
    <row r="1566" spans="1:65" s="2" customFormat="1" ht="16.5" customHeight="1">
      <c r="A1566" s="36"/>
      <c r="B1566" s="37"/>
      <c r="C1566" s="227" t="s">
        <v>2079</v>
      </c>
      <c r="D1566" s="227" t="s">
        <v>217</v>
      </c>
      <c r="E1566" s="228" t="s">
        <v>2080</v>
      </c>
      <c r="F1566" s="229" t="s">
        <v>2081</v>
      </c>
      <c r="G1566" s="230" t="s">
        <v>285</v>
      </c>
      <c r="H1566" s="231">
        <v>9.1999999999999993</v>
      </c>
      <c r="I1566" s="232"/>
      <c r="J1566" s="233">
        <f>ROUND(I1566*H1566,2)</f>
        <v>0</v>
      </c>
      <c r="K1566" s="229" t="s">
        <v>154</v>
      </c>
      <c r="L1566" s="234"/>
      <c r="M1566" s="235" t="s">
        <v>31</v>
      </c>
      <c r="N1566" s="236" t="s">
        <v>47</v>
      </c>
      <c r="O1566" s="66"/>
      <c r="P1566" s="184">
        <f>O1566*H1566</f>
        <v>0</v>
      </c>
      <c r="Q1566" s="184">
        <v>4.0000000000000001E-3</v>
      </c>
      <c r="R1566" s="184">
        <f>Q1566*H1566</f>
        <v>3.6799999999999999E-2</v>
      </c>
      <c r="S1566" s="184">
        <v>0</v>
      </c>
      <c r="T1566" s="185">
        <f>S1566*H1566</f>
        <v>0</v>
      </c>
      <c r="U1566" s="36"/>
      <c r="V1566" s="36"/>
      <c r="W1566" s="36"/>
      <c r="X1566" s="36"/>
      <c r="Y1566" s="36"/>
      <c r="Z1566" s="36"/>
      <c r="AA1566" s="36"/>
      <c r="AB1566" s="36"/>
      <c r="AC1566" s="36"/>
      <c r="AD1566" s="36"/>
      <c r="AE1566" s="36"/>
      <c r="AR1566" s="186" t="s">
        <v>209</v>
      </c>
      <c r="AT1566" s="186" t="s">
        <v>217</v>
      </c>
      <c r="AU1566" s="186" t="s">
        <v>86</v>
      </c>
      <c r="AY1566" s="19" t="s">
        <v>148</v>
      </c>
      <c r="BE1566" s="187">
        <f>IF(N1566="základní",J1566,0)</f>
        <v>0</v>
      </c>
      <c r="BF1566" s="187">
        <f>IF(N1566="snížená",J1566,0)</f>
        <v>0</v>
      </c>
      <c r="BG1566" s="187">
        <f>IF(N1566="zákl. přenesená",J1566,0)</f>
        <v>0</v>
      </c>
      <c r="BH1566" s="187">
        <f>IF(N1566="sníž. přenesená",J1566,0)</f>
        <v>0</v>
      </c>
      <c r="BI1566" s="187">
        <f>IF(N1566="nulová",J1566,0)</f>
        <v>0</v>
      </c>
      <c r="BJ1566" s="19" t="s">
        <v>84</v>
      </c>
      <c r="BK1566" s="187">
        <f>ROUND(I1566*H1566,2)</f>
        <v>0</v>
      </c>
      <c r="BL1566" s="19" t="s">
        <v>155</v>
      </c>
      <c r="BM1566" s="186" t="s">
        <v>2082</v>
      </c>
    </row>
    <row r="1567" spans="1:65" s="2" customFormat="1" ht="11.25">
      <c r="A1567" s="36"/>
      <c r="B1567" s="37"/>
      <c r="C1567" s="38"/>
      <c r="D1567" s="188" t="s">
        <v>157</v>
      </c>
      <c r="E1567" s="38"/>
      <c r="F1567" s="189" t="s">
        <v>2081</v>
      </c>
      <c r="G1567" s="38"/>
      <c r="H1567" s="38"/>
      <c r="I1567" s="190"/>
      <c r="J1567" s="38"/>
      <c r="K1567" s="38"/>
      <c r="L1567" s="41"/>
      <c r="M1567" s="191"/>
      <c r="N1567" s="192"/>
      <c r="O1567" s="66"/>
      <c r="P1567" s="66"/>
      <c r="Q1567" s="66"/>
      <c r="R1567" s="66"/>
      <c r="S1567" s="66"/>
      <c r="T1567" s="67"/>
      <c r="U1567" s="36"/>
      <c r="V1567" s="36"/>
      <c r="W1567" s="36"/>
      <c r="X1567" s="36"/>
      <c r="Y1567" s="36"/>
      <c r="Z1567" s="36"/>
      <c r="AA1567" s="36"/>
      <c r="AB1567" s="36"/>
      <c r="AC1567" s="36"/>
      <c r="AD1567" s="36"/>
      <c r="AE1567" s="36"/>
      <c r="AT1567" s="19" t="s">
        <v>157</v>
      </c>
      <c r="AU1567" s="19" t="s">
        <v>86</v>
      </c>
    </row>
    <row r="1568" spans="1:65" s="13" customFormat="1" ht="11.25">
      <c r="B1568" s="195"/>
      <c r="C1568" s="196"/>
      <c r="D1568" s="188" t="s">
        <v>161</v>
      </c>
      <c r="E1568" s="196"/>
      <c r="F1568" s="198" t="s">
        <v>2083</v>
      </c>
      <c r="G1568" s="196"/>
      <c r="H1568" s="199">
        <v>9.1999999999999993</v>
      </c>
      <c r="I1568" s="200"/>
      <c r="J1568" s="196"/>
      <c r="K1568" s="196"/>
      <c r="L1568" s="201"/>
      <c r="M1568" s="202"/>
      <c r="N1568" s="203"/>
      <c r="O1568" s="203"/>
      <c r="P1568" s="203"/>
      <c r="Q1568" s="203"/>
      <c r="R1568" s="203"/>
      <c r="S1568" s="203"/>
      <c r="T1568" s="204"/>
      <c r="AT1568" s="205" t="s">
        <v>161</v>
      </c>
      <c r="AU1568" s="205" t="s">
        <v>86</v>
      </c>
      <c r="AV1568" s="13" t="s">
        <v>86</v>
      </c>
      <c r="AW1568" s="13" t="s">
        <v>4</v>
      </c>
      <c r="AX1568" s="13" t="s">
        <v>84</v>
      </c>
      <c r="AY1568" s="205" t="s">
        <v>148</v>
      </c>
    </row>
    <row r="1569" spans="1:65" s="2" customFormat="1" ht="16.5" customHeight="1">
      <c r="A1569" s="36"/>
      <c r="B1569" s="37"/>
      <c r="C1569" s="175" t="s">
        <v>2084</v>
      </c>
      <c r="D1569" s="175" t="s">
        <v>150</v>
      </c>
      <c r="E1569" s="176" t="s">
        <v>2085</v>
      </c>
      <c r="F1569" s="177" t="s">
        <v>2086</v>
      </c>
      <c r="G1569" s="178" t="s">
        <v>198</v>
      </c>
      <c r="H1569" s="179">
        <v>0.93200000000000005</v>
      </c>
      <c r="I1569" s="180"/>
      <c r="J1569" s="181">
        <f>ROUND(I1569*H1569,2)</f>
        <v>0</v>
      </c>
      <c r="K1569" s="177" t="s">
        <v>154</v>
      </c>
      <c r="L1569" s="41"/>
      <c r="M1569" s="182" t="s">
        <v>31</v>
      </c>
      <c r="N1569" s="183" t="s">
        <v>47</v>
      </c>
      <c r="O1569" s="66"/>
      <c r="P1569" s="184">
        <f>O1569*H1569</f>
        <v>0</v>
      </c>
      <c r="Q1569" s="184">
        <v>0</v>
      </c>
      <c r="R1569" s="184">
        <f>Q1569*H1569</f>
        <v>0</v>
      </c>
      <c r="S1569" s="184">
        <v>0</v>
      </c>
      <c r="T1569" s="185">
        <f>S1569*H1569</f>
        <v>0</v>
      </c>
      <c r="U1569" s="36"/>
      <c r="V1569" s="36"/>
      <c r="W1569" s="36"/>
      <c r="X1569" s="36"/>
      <c r="Y1569" s="36"/>
      <c r="Z1569" s="36"/>
      <c r="AA1569" s="36"/>
      <c r="AB1569" s="36"/>
      <c r="AC1569" s="36"/>
      <c r="AD1569" s="36"/>
      <c r="AE1569" s="36"/>
      <c r="AR1569" s="186" t="s">
        <v>257</v>
      </c>
      <c r="AT1569" s="186" t="s">
        <v>150</v>
      </c>
      <c r="AU1569" s="186" t="s">
        <v>86</v>
      </c>
      <c r="AY1569" s="19" t="s">
        <v>148</v>
      </c>
      <c r="BE1569" s="187">
        <f>IF(N1569="základní",J1569,0)</f>
        <v>0</v>
      </c>
      <c r="BF1569" s="187">
        <f>IF(N1569="snížená",J1569,0)</f>
        <v>0</v>
      </c>
      <c r="BG1569" s="187">
        <f>IF(N1569="zákl. přenesená",J1569,0)</f>
        <v>0</v>
      </c>
      <c r="BH1569" s="187">
        <f>IF(N1569="sníž. přenesená",J1569,0)</f>
        <v>0</v>
      </c>
      <c r="BI1569" s="187">
        <f>IF(N1569="nulová",J1569,0)</f>
        <v>0</v>
      </c>
      <c r="BJ1569" s="19" t="s">
        <v>84</v>
      </c>
      <c r="BK1569" s="187">
        <f>ROUND(I1569*H1569,2)</f>
        <v>0</v>
      </c>
      <c r="BL1569" s="19" t="s">
        <v>257</v>
      </c>
      <c r="BM1569" s="186" t="s">
        <v>2087</v>
      </c>
    </row>
    <row r="1570" spans="1:65" s="2" customFormat="1" ht="19.5">
      <c r="A1570" s="36"/>
      <c r="B1570" s="37"/>
      <c r="C1570" s="38"/>
      <c r="D1570" s="188" t="s">
        <v>157</v>
      </c>
      <c r="E1570" s="38"/>
      <c r="F1570" s="189" t="s">
        <v>2088</v>
      </c>
      <c r="G1570" s="38"/>
      <c r="H1570" s="38"/>
      <c r="I1570" s="190"/>
      <c r="J1570" s="38"/>
      <c r="K1570" s="38"/>
      <c r="L1570" s="41"/>
      <c r="M1570" s="191"/>
      <c r="N1570" s="192"/>
      <c r="O1570" s="66"/>
      <c r="P1570" s="66"/>
      <c r="Q1570" s="66"/>
      <c r="R1570" s="66"/>
      <c r="S1570" s="66"/>
      <c r="T1570" s="67"/>
      <c r="U1570" s="36"/>
      <c r="V1570" s="36"/>
      <c r="W1570" s="36"/>
      <c r="X1570" s="36"/>
      <c r="Y1570" s="36"/>
      <c r="Z1570" s="36"/>
      <c r="AA1570" s="36"/>
      <c r="AB1570" s="36"/>
      <c r="AC1570" s="36"/>
      <c r="AD1570" s="36"/>
      <c r="AE1570" s="36"/>
      <c r="AT1570" s="19" t="s">
        <v>157</v>
      </c>
      <c r="AU1570" s="19" t="s">
        <v>86</v>
      </c>
    </row>
    <row r="1571" spans="1:65" s="2" customFormat="1" ht="11.25">
      <c r="A1571" s="36"/>
      <c r="B1571" s="37"/>
      <c r="C1571" s="38"/>
      <c r="D1571" s="193" t="s">
        <v>159</v>
      </c>
      <c r="E1571" s="38"/>
      <c r="F1571" s="194" t="s">
        <v>2089</v>
      </c>
      <c r="G1571" s="38"/>
      <c r="H1571" s="38"/>
      <c r="I1571" s="190"/>
      <c r="J1571" s="38"/>
      <c r="K1571" s="38"/>
      <c r="L1571" s="41"/>
      <c r="M1571" s="191"/>
      <c r="N1571" s="192"/>
      <c r="O1571" s="66"/>
      <c r="P1571" s="66"/>
      <c r="Q1571" s="66"/>
      <c r="R1571" s="66"/>
      <c r="S1571" s="66"/>
      <c r="T1571" s="67"/>
      <c r="U1571" s="36"/>
      <c r="V1571" s="36"/>
      <c r="W1571" s="36"/>
      <c r="X1571" s="36"/>
      <c r="Y1571" s="36"/>
      <c r="Z1571" s="36"/>
      <c r="AA1571" s="36"/>
      <c r="AB1571" s="36"/>
      <c r="AC1571" s="36"/>
      <c r="AD1571" s="36"/>
      <c r="AE1571" s="36"/>
      <c r="AT1571" s="19" t="s">
        <v>159</v>
      </c>
      <c r="AU1571" s="19" t="s">
        <v>86</v>
      </c>
    </row>
    <row r="1572" spans="1:65" s="2" customFormat="1" ht="16.5" customHeight="1">
      <c r="A1572" s="36"/>
      <c r="B1572" s="37"/>
      <c r="C1572" s="175" t="s">
        <v>2090</v>
      </c>
      <c r="D1572" s="175" t="s">
        <v>150</v>
      </c>
      <c r="E1572" s="176" t="s">
        <v>2091</v>
      </c>
      <c r="F1572" s="177" t="s">
        <v>2092</v>
      </c>
      <c r="G1572" s="178" t="s">
        <v>198</v>
      </c>
      <c r="H1572" s="179">
        <v>0.93200000000000005</v>
      </c>
      <c r="I1572" s="180"/>
      <c r="J1572" s="181">
        <f>ROUND(I1572*H1572,2)</f>
        <v>0</v>
      </c>
      <c r="K1572" s="177" t="s">
        <v>154</v>
      </c>
      <c r="L1572" s="41"/>
      <c r="M1572" s="182" t="s">
        <v>31</v>
      </c>
      <c r="N1572" s="183" t="s">
        <v>47</v>
      </c>
      <c r="O1572" s="66"/>
      <c r="P1572" s="184">
        <f>O1572*H1572</f>
        <v>0</v>
      </c>
      <c r="Q1572" s="184">
        <v>0</v>
      </c>
      <c r="R1572" s="184">
        <f>Q1572*H1572</f>
        <v>0</v>
      </c>
      <c r="S1572" s="184">
        <v>0</v>
      </c>
      <c r="T1572" s="185">
        <f>S1572*H1572</f>
        <v>0</v>
      </c>
      <c r="U1572" s="36"/>
      <c r="V1572" s="36"/>
      <c r="W1572" s="36"/>
      <c r="X1572" s="36"/>
      <c r="Y1572" s="36"/>
      <c r="Z1572" s="36"/>
      <c r="AA1572" s="36"/>
      <c r="AB1572" s="36"/>
      <c r="AC1572" s="36"/>
      <c r="AD1572" s="36"/>
      <c r="AE1572" s="36"/>
      <c r="AR1572" s="186" t="s">
        <v>257</v>
      </c>
      <c r="AT1572" s="186" t="s">
        <v>150</v>
      </c>
      <c r="AU1572" s="186" t="s">
        <v>86</v>
      </c>
      <c r="AY1572" s="19" t="s">
        <v>148</v>
      </c>
      <c r="BE1572" s="187">
        <f>IF(N1572="základní",J1572,0)</f>
        <v>0</v>
      </c>
      <c r="BF1572" s="187">
        <f>IF(N1572="snížená",J1572,0)</f>
        <v>0</v>
      </c>
      <c r="BG1572" s="187">
        <f>IF(N1572="zákl. přenesená",J1572,0)</f>
        <v>0</v>
      </c>
      <c r="BH1572" s="187">
        <f>IF(N1572="sníž. přenesená",J1572,0)</f>
        <v>0</v>
      </c>
      <c r="BI1572" s="187">
        <f>IF(N1572="nulová",J1572,0)</f>
        <v>0</v>
      </c>
      <c r="BJ1572" s="19" t="s">
        <v>84</v>
      </c>
      <c r="BK1572" s="187">
        <f>ROUND(I1572*H1572,2)</f>
        <v>0</v>
      </c>
      <c r="BL1572" s="19" t="s">
        <v>257</v>
      </c>
      <c r="BM1572" s="186" t="s">
        <v>2093</v>
      </c>
    </row>
    <row r="1573" spans="1:65" s="2" customFormat="1" ht="19.5">
      <c r="A1573" s="36"/>
      <c r="B1573" s="37"/>
      <c r="C1573" s="38"/>
      <c r="D1573" s="188" t="s">
        <v>157</v>
      </c>
      <c r="E1573" s="38"/>
      <c r="F1573" s="189" t="s">
        <v>2094</v>
      </c>
      <c r="G1573" s="38"/>
      <c r="H1573" s="38"/>
      <c r="I1573" s="190"/>
      <c r="J1573" s="38"/>
      <c r="K1573" s="38"/>
      <c r="L1573" s="41"/>
      <c r="M1573" s="191"/>
      <c r="N1573" s="192"/>
      <c r="O1573" s="66"/>
      <c r="P1573" s="66"/>
      <c r="Q1573" s="66"/>
      <c r="R1573" s="66"/>
      <c r="S1573" s="66"/>
      <c r="T1573" s="67"/>
      <c r="U1573" s="36"/>
      <c r="V1573" s="36"/>
      <c r="W1573" s="36"/>
      <c r="X1573" s="36"/>
      <c r="Y1573" s="36"/>
      <c r="Z1573" s="36"/>
      <c r="AA1573" s="36"/>
      <c r="AB1573" s="36"/>
      <c r="AC1573" s="36"/>
      <c r="AD1573" s="36"/>
      <c r="AE1573" s="36"/>
      <c r="AT1573" s="19" t="s">
        <v>157</v>
      </c>
      <c r="AU1573" s="19" t="s">
        <v>86</v>
      </c>
    </row>
    <row r="1574" spans="1:65" s="2" customFormat="1" ht="11.25">
      <c r="A1574" s="36"/>
      <c r="B1574" s="37"/>
      <c r="C1574" s="38"/>
      <c r="D1574" s="193" t="s">
        <v>159</v>
      </c>
      <c r="E1574" s="38"/>
      <c r="F1574" s="194" t="s">
        <v>2095</v>
      </c>
      <c r="G1574" s="38"/>
      <c r="H1574" s="38"/>
      <c r="I1574" s="190"/>
      <c r="J1574" s="38"/>
      <c r="K1574" s="38"/>
      <c r="L1574" s="41"/>
      <c r="M1574" s="191"/>
      <c r="N1574" s="192"/>
      <c r="O1574" s="66"/>
      <c r="P1574" s="66"/>
      <c r="Q1574" s="66"/>
      <c r="R1574" s="66"/>
      <c r="S1574" s="66"/>
      <c r="T1574" s="67"/>
      <c r="U1574" s="36"/>
      <c r="V1574" s="36"/>
      <c r="W1574" s="36"/>
      <c r="X1574" s="36"/>
      <c r="Y1574" s="36"/>
      <c r="Z1574" s="36"/>
      <c r="AA1574" s="36"/>
      <c r="AB1574" s="36"/>
      <c r="AC1574" s="36"/>
      <c r="AD1574" s="36"/>
      <c r="AE1574" s="36"/>
      <c r="AT1574" s="19" t="s">
        <v>159</v>
      </c>
      <c r="AU1574" s="19" t="s">
        <v>86</v>
      </c>
    </row>
    <row r="1575" spans="1:65" s="12" customFormat="1" ht="22.9" customHeight="1">
      <c r="B1575" s="159"/>
      <c r="C1575" s="160"/>
      <c r="D1575" s="161" t="s">
        <v>75</v>
      </c>
      <c r="E1575" s="173" t="s">
        <v>2096</v>
      </c>
      <c r="F1575" s="173" t="s">
        <v>2097</v>
      </c>
      <c r="G1575" s="160"/>
      <c r="H1575" s="160"/>
      <c r="I1575" s="163"/>
      <c r="J1575" s="174">
        <f>BK1575</f>
        <v>0</v>
      </c>
      <c r="K1575" s="160"/>
      <c r="L1575" s="165"/>
      <c r="M1575" s="166"/>
      <c r="N1575" s="167"/>
      <c r="O1575" s="167"/>
      <c r="P1575" s="168">
        <f>SUM(P1576:P1598)</f>
        <v>0</v>
      </c>
      <c r="Q1575" s="167"/>
      <c r="R1575" s="168">
        <f>SUM(R1576:R1598)</f>
        <v>0.19472</v>
      </c>
      <c r="S1575" s="167"/>
      <c r="T1575" s="169">
        <f>SUM(T1576:T1598)</f>
        <v>0</v>
      </c>
      <c r="AR1575" s="170" t="s">
        <v>86</v>
      </c>
      <c r="AT1575" s="171" t="s">
        <v>75</v>
      </c>
      <c r="AU1575" s="171" t="s">
        <v>84</v>
      </c>
      <c r="AY1575" s="170" t="s">
        <v>148</v>
      </c>
      <c r="BK1575" s="172">
        <f>SUM(BK1576:BK1598)</f>
        <v>0</v>
      </c>
    </row>
    <row r="1576" spans="1:65" s="2" customFormat="1" ht="16.5" customHeight="1">
      <c r="A1576" s="36"/>
      <c r="B1576" s="37"/>
      <c r="C1576" s="175" t="s">
        <v>2098</v>
      </c>
      <c r="D1576" s="175" t="s">
        <v>150</v>
      </c>
      <c r="E1576" s="176" t="s">
        <v>2099</v>
      </c>
      <c r="F1576" s="177" t="s">
        <v>2100</v>
      </c>
      <c r="G1576" s="178" t="s">
        <v>285</v>
      </c>
      <c r="H1576" s="179">
        <v>16</v>
      </c>
      <c r="I1576" s="180"/>
      <c r="J1576" s="181">
        <f>ROUND(I1576*H1576,2)</f>
        <v>0</v>
      </c>
      <c r="K1576" s="177" t="s">
        <v>154</v>
      </c>
      <c r="L1576" s="41"/>
      <c r="M1576" s="182" t="s">
        <v>31</v>
      </c>
      <c r="N1576" s="183" t="s">
        <v>47</v>
      </c>
      <c r="O1576" s="66"/>
      <c r="P1576" s="184">
        <f>O1576*H1576</f>
        <v>0</v>
      </c>
      <c r="Q1576" s="184">
        <v>5.0000000000000002E-5</v>
      </c>
      <c r="R1576" s="184">
        <f>Q1576*H1576</f>
        <v>8.0000000000000004E-4</v>
      </c>
      <c r="S1576" s="184">
        <v>0</v>
      </c>
      <c r="T1576" s="185">
        <f>S1576*H1576</f>
        <v>0</v>
      </c>
      <c r="U1576" s="36"/>
      <c r="V1576" s="36"/>
      <c r="W1576" s="36"/>
      <c r="X1576" s="36"/>
      <c r="Y1576" s="36"/>
      <c r="Z1576" s="36"/>
      <c r="AA1576" s="36"/>
      <c r="AB1576" s="36"/>
      <c r="AC1576" s="36"/>
      <c r="AD1576" s="36"/>
      <c r="AE1576" s="36"/>
      <c r="AR1576" s="186" t="s">
        <v>257</v>
      </c>
      <c r="AT1576" s="186" t="s">
        <v>150</v>
      </c>
      <c r="AU1576" s="186" t="s">
        <v>86</v>
      </c>
      <c r="AY1576" s="19" t="s">
        <v>148</v>
      </c>
      <c r="BE1576" s="187">
        <f>IF(N1576="základní",J1576,0)</f>
        <v>0</v>
      </c>
      <c r="BF1576" s="187">
        <f>IF(N1576="snížená",J1576,0)</f>
        <v>0</v>
      </c>
      <c r="BG1576" s="187">
        <f>IF(N1576="zákl. přenesená",J1576,0)</f>
        <v>0</v>
      </c>
      <c r="BH1576" s="187">
        <f>IF(N1576="sníž. přenesená",J1576,0)</f>
        <v>0</v>
      </c>
      <c r="BI1576" s="187">
        <f>IF(N1576="nulová",J1576,0)</f>
        <v>0</v>
      </c>
      <c r="BJ1576" s="19" t="s">
        <v>84</v>
      </c>
      <c r="BK1576" s="187">
        <f>ROUND(I1576*H1576,2)</f>
        <v>0</v>
      </c>
      <c r="BL1576" s="19" t="s">
        <v>257</v>
      </c>
      <c r="BM1576" s="186" t="s">
        <v>2101</v>
      </c>
    </row>
    <row r="1577" spans="1:65" s="2" customFormat="1" ht="19.5">
      <c r="A1577" s="36"/>
      <c r="B1577" s="37"/>
      <c r="C1577" s="38"/>
      <c r="D1577" s="188" t="s">
        <v>157</v>
      </c>
      <c r="E1577" s="38"/>
      <c r="F1577" s="189" t="s">
        <v>2102</v>
      </c>
      <c r="G1577" s="38"/>
      <c r="H1577" s="38"/>
      <c r="I1577" s="190"/>
      <c r="J1577" s="38"/>
      <c r="K1577" s="38"/>
      <c r="L1577" s="41"/>
      <c r="M1577" s="191"/>
      <c r="N1577" s="192"/>
      <c r="O1577" s="66"/>
      <c r="P1577" s="66"/>
      <c r="Q1577" s="66"/>
      <c r="R1577" s="66"/>
      <c r="S1577" s="66"/>
      <c r="T1577" s="67"/>
      <c r="U1577" s="36"/>
      <c r="V1577" s="36"/>
      <c r="W1577" s="36"/>
      <c r="X1577" s="36"/>
      <c r="Y1577" s="36"/>
      <c r="Z1577" s="36"/>
      <c r="AA1577" s="36"/>
      <c r="AB1577" s="36"/>
      <c r="AC1577" s="36"/>
      <c r="AD1577" s="36"/>
      <c r="AE1577" s="36"/>
      <c r="AT1577" s="19" t="s">
        <v>157</v>
      </c>
      <c r="AU1577" s="19" t="s">
        <v>86</v>
      </c>
    </row>
    <row r="1578" spans="1:65" s="2" customFormat="1" ht="11.25">
      <c r="A1578" s="36"/>
      <c r="B1578" s="37"/>
      <c r="C1578" s="38"/>
      <c r="D1578" s="193" t="s">
        <v>159</v>
      </c>
      <c r="E1578" s="38"/>
      <c r="F1578" s="194" t="s">
        <v>2103</v>
      </c>
      <c r="G1578" s="38"/>
      <c r="H1578" s="38"/>
      <c r="I1578" s="190"/>
      <c r="J1578" s="38"/>
      <c r="K1578" s="38"/>
      <c r="L1578" s="41"/>
      <c r="M1578" s="191"/>
      <c r="N1578" s="192"/>
      <c r="O1578" s="66"/>
      <c r="P1578" s="66"/>
      <c r="Q1578" s="66"/>
      <c r="R1578" s="66"/>
      <c r="S1578" s="66"/>
      <c r="T1578" s="67"/>
      <c r="U1578" s="36"/>
      <c r="V1578" s="36"/>
      <c r="W1578" s="36"/>
      <c r="X1578" s="36"/>
      <c r="Y1578" s="36"/>
      <c r="Z1578" s="36"/>
      <c r="AA1578" s="36"/>
      <c r="AB1578" s="36"/>
      <c r="AC1578" s="36"/>
      <c r="AD1578" s="36"/>
      <c r="AE1578" s="36"/>
      <c r="AT1578" s="19" t="s">
        <v>159</v>
      </c>
      <c r="AU1578" s="19" t="s">
        <v>86</v>
      </c>
    </row>
    <row r="1579" spans="1:65" s="13" customFormat="1" ht="11.25">
      <c r="B1579" s="195"/>
      <c r="C1579" s="196"/>
      <c r="D1579" s="188" t="s">
        <v>161</v>
      </c>
      <c r="E1579" s="197" t="s">
        <v>31</v>
      </c>
      <c r="F1579" s="198" t="s">
        <v>2104</v>
      </c>
      <c r="G1579" s="196"/>
      <c r="H1579" s="199">
        <v>18</v>
      </c>
      <c r="I1579" s="200"/>
      <c r="J1579" s="196"/>
      <c r="K1579" s="196"/>
      <c r="L1579" s="201"/>
      <c r="M1579" s="202"/>
      <c r="N1579" s="203"/>
      <c r="O1579" s="203"/>
      <c r="P1579" s="203"/>
      <c r="Q1579" s="203"/>
      <c r="R1579" s="203"/>
      <c r="S1579" s="203"/>
      <c r="T1579" s="204"/>
      <c r="AT1579" s="205" t="s">
        <v>161</v>
      </c>
      <c r="AU1579" s="205" t="s">
        <v>86</v>
      </c>
      <c r="AV1579" s="13" t="s">
        <v>86</v>
      </c>
      <c r="AW1579" s="13" t="s">
        <v>37</v>
      </c>
      <c r="AX1579" s="13" t="s">
        <v>76</v>
      </c>
      <c r="AY1579" s="205" t="s">
        <v>148</v>
      </c>
    </row>
    <row r="1580" spans="1:65" s="13" customFormat="1" ht="11.25">
      <c r="B1580" s="195"/>
      <c r="C1580" s="196"/>
      <c r="D1580" s="188" t="s">
        <v>161</v>
      </c>
      <c r="E1580" s="197" t="s">
        <v>31</v>
      </c>
      <c r="F1580" s="198" t="s">
        <v>2105</v>
      </c>
      <c r="G1580" s="196"/>
      <c r="H1580" s="199">
        <v>16</v>
      </c>
      <c r="I1580" s="200"/>
      <c r="J1580" s="196"/>
      <c r="K1580" s="196"/>
      <c r="L1580" s="201"/>
      <c r="M1580" s="202"/>
      <c r="N1580" s="203"/>
      <c r="O1580" s="203"/>
      <c r="P1580" s="203"/>
      <c r="Q1580" s="203"/>
      <c r="R1580" s="203"/>
      <c r="S1580" s="203"/>
      <c r="T1580" s="204"/>
      <c r="AT1580" s="205" t="s">
        <v>161</v>
      </c>
      <c r="AU1580" s="205" t="s">
        <v>86</v>
      </c>
      <c r="AV1580" s="13" t="s">
        <v>86</v>
      </c>
      <c r="AW1580" s="13" t="s">
        <v>37</v>
      </c>
      <c r="AX1580" s="13" t="s">
        <v>84</v>
      </c>
      <c r="AY1580" s="205" t="s">
        <v>148</v>
      </c>
    </row>
    <row r="1581" spans="1:65" s="2" customFormat="1" ht="16.5" customHeight="1">
      <c r="A1581" s="36"/>
      <c r="B1581" s="37"/>
      <c r="C1581" s="175" t="s">
        <v>2106</v>
      </c>
      <c r="D1581" s="175" t="s">
        <v>150</v>
      </c>
      <c r="E1581" s="176" t="s">
        <v>2107</v>
      </c>
      <c r="F1581" s="177" t="s">
        <v>2108</v>
      </c>
      <c r="G1581" s="178" t="s">
        <v>424</v>
      </c>
      <c r="H1581" s="179">
        <v>1</v>
      </c>
      <c r="I1581" s="180"/>
      <c r="J1581" s="181">
        <f>ROUND(I1581*H1581,2)</f>
        <v>0</v>
      </c>
      <c r="K1581" s="177" t="s">
        <v>154</v>
      </c>
      <c r="L1581" s="41"/>
      <c r="M1581" s="182" t="s">
        <v>31</v>
      </c>
      <c r="N1581" s="183" t="s">
        <v>47</v>
      </c>
      <c r="O1581" s="66"/>
      <c r="P1581" s="184">
        <f>O1581*H1581</f>
        <v>0</v>
      </c>
      <c r="Q1581" s="184">
        <v>5.9000000000000003E-4</v>
      </c>
      <c r="R1581" s="184">
        <f>Q1581*H1581</f>
        <v>5.9000000000000003E-4</v>
      </c>
      <c r="S1581" s="184">
        <v>0</v>
      </c>
      <c r="T1581" s="185">
        <f>S1581*H1581</f>
        <v>0</v>
      </c>
      <c r="U1581" s="36"/>
      <c r="V1581" s="36"/>
      <c r="W1581" s="36"/>
      <c r="X1581" s="36"/>
      <c r="Y1581" s="36"/>
      <c r="Z1581" s="36"/>
      <c r="AA1581" s="36"/>
      <c r="AB1581" s="36"/>
      <c r="AC1581" s="36"/>
      <c r="AD1581" s="36"/>
      <c r="AE1581" s="36"/>
      <c r="AR1581" s="186" t="s">
        <v>257</v>
      </c>
      <c r="AT1581" s="186" t="s">
        <v>150</v>
      </c>
      <c r="AU1581" s="186" t="s">
        <v>86</v>
      </c>
      <c r="AY1581" s="19" t="s">
        <v>148</v>
      </c>
      <c r="BE1581" s="187">
        <f>IF(N1581="základní",J1581,0)</f>
        <v>0</v>
      </c>
      <c r="BF1581" s="187">
        <f>IF(N1581="snížená",J1581,0)</f>
        <v>0</v>
      </c>
      <c r="BG1581" s="187">
        <f>IF(N1581="zákl. přenesená",J1581,0)</f>
        <v>0</v>
      </c>
      <c r="BH1581" s="187">
        <f>IF(N1581="sníž. přenesená",J1581,0)</f>
        <v>0</v>
      </c>
      <c r="BI1581" s="187">
        <f>IF(N1581="nulová",J1581,0)</f>
        <v>0</v>
      </c>
      <c r="BJ1581" s="19" t="s">
        <v>84</v>
      </c>
      <c r="BK1581" s="187">
        <f>ROUND(I1581*H1581,2)</f>
        <v>0</v>
      </c>
      <c r="BL1581" s="19" t="s">
        <v>257</v>
      </c>
      <c r="BM1581" s="186" t="s">
        <v>2109</v>
      </c>
    </row>
    <row r="1582" spans="1:65" s="2" customFormat="1" ht="11.25">
      <c r="A1582" s="36"/>
      <c r="B1582" s="37"/>
      <c r="C1582" s="38"/>
      <c r="D1582" s="188" t="s">
        <v>157</v>
      </c>
      <c r="E1582" s="38"/>
      <c r="F1582" s="189" t="s">
        <v>2110</v>
      </c>
      <c r="G1582" s="38"/>
      <c r="H1582" s="38"/>
      <c r="I1582" s="190"/>
      <c r="J1582" s="38"/>
      <c r="K1582" s="38"/>
      <c r="L1582" s="41"/>
      <c r="M1582" s="191"/>
      <c r="N1582" s="192"/>
      <c r="O1582" s="66"/>
      <c r="P1582" s="66"/>
      <c r="Q1582" s="66"/>
      <c r="R1582" s="66"/>
      <c r="S1582" s="66"/>
      <c r="T1582" s="67"/>
      <c r="U1582" s="36"/>
      <c r="V1582" s="36"/>
      <c r="W1582" s="36"/>
      <c r="X1582" s="36"/>
      <c r="Y1582" s="36"/>
      <c r="Z1582" s="36"/>
      <c r="AA1582" s="36"/>
      <c r="AB1582" s="36"/>
      <c r="AC1582" s="36"/>
      <c r="AD1582" s="36"/>
      <c r="AE1582" s="36"/>
      <c r="AT1582" s="19" t="s">
        <v>157</v>
      </c>
      <c r="AU1582" s="19" t="s">
        <v>86</v>
      </c>
    </row>
    <row r="1583" spans="1:65" s="2" customFormat="1" ht="11.25">
      <c r="A1583" s="36"/>
      <c r="B1583" s="37"/>
      <c r="C1583" s="38"/>
      <c r="D1583" s="193" t="s">
        <v>159</v>
      </c>
      <c r="E1583" s="38"/>
      <c r="F1583" s="194" t="s">
        <v>2111</v>
      </c>
      <c r="G1583" s="38"/>
      <c r="H1583" s="38"/>
      <c r="I1583" s="190"/>
      <c r="J1583" s="38"/>
      <c r="K1583" s="38"/>
      <c r="L1583" s="41"/>
      <c r="M1583" s="191"/>
      <c r="N1583" s="192"/>
      <c r="O1583" s="66"/>
      <c r="P1583" s="66"/>
      <c r="Q1583" s="66"/>
      <c r="R1583" s="66"/>
      <c r="S1583" s="66"/>
      <c r="T1583" s="67"/>
      <c r="U1583" s="36"/>
      <c r="V1583" s="36"/>
      <c r="W1583" s="36"/>
      <c r="X1583" s="36"/>
      <c r="Y1583" s="36"/>
      <c r="Z1583" s="36"/>
      <c r="AA1583" s="36"/>
      <c r="AB1583" s="36"/>
      <c r="AC1583" s="36"/>
      <c r="AD1583" s="36"/>
      <c r="AE1583" s="36"/>
      <c r="AT1583" s="19" t="s">
        <v>159</v>
      </c>
      <c r="AU1583" s="19" t="s">
        <v>86</v>
      </c>
    </row>
    <row r="1584" spans="1:65" s="2" customFormat="1" ht="16.5" customHeight="1">
      <c r="A1584" s="36"/>
      <c r="B1584" s="37"/>
      <c r="C1584" s="227" t="s">
        <v>2112</v>
      </c>
      <c r="D1584" s="227" t="s">
        <v>217</v>
      </c>
      <c r="E1584" s="228" t="s">
        <v>2113</v>
      </c>
      <c r="F1584" s="229" t="s">
        <v>2114</v>
      </c>
      <c r="G1584" s="230" t="s">
        <v>424</v>
      </c>
      <c r="H1584" s="231">
        <v>1</v>
      </c>
      <c r="I1584" s="232"/>
      <c r="J1584" s="233">
        <f>ROUND(I1584*H1584,2)</f>
        <v>0</v>
      </c>
      <c r="K1584" s="229" t="s">
        <v>154</v>
      </c>
      <c r="L1584" s="234"/>
      <c r="M1584" s="235" t="s">
        <v>31</v>
      </c>
      <c r="N1584" s="236" t="s">
        <v>47</v>
      </c>
      <c r="O1584" s="66"/>
      <c r="P1584" s="184">
        <f>O1584*H1584</f>
        <v>0</v>
      </c>
      <c r="Q1584" s="184">
        <v>0.18099999999999999</v>
      </c>
      <c r="R1584" s="184">
        <f>Q1584*H1584</f>
        <v>0.18099999999999999</v>
      </c>
      <c r="S1584" s="184">
        <v>0</v>
      </c>
      <c r="T1584" s="185">
        <f>S1584*H1584</f>
        <v>0</v>
      </c>
      <c r="U1584" s="36"/>
      <c r="V1584" s="36"/>
      <c r="W1584" s="36"/>
      <c r="X1584" s="36"/>
      <c r="Y1584" s="36"/>
      <c r="Z1584" s="36"/>
      <c r="AA1584" s="36"/>
      <c r="AB1584" s="36"/>
      <c r="AC1584" s="36"/>
      <c r="AD1584" s="36"/>
      <c r="AE1584" s="36"/>
      <c r="AR1584" s="186" t="s">
        <v>366</v>
      </c>
      <c r="AT1584" s="186" t="s">
        <v>217</v>
      </c>
      <c r="AU1584" s="186" t="s">
        <v>86</v>
      </c>
      <c r="AY1584" s="19" t="s">
        <v>148</v>
      </c>
      <c r="BE1584" s="187">
        <f>IF(N1584="základní",J1584,0)</f>
        <v>0</v>
      </c>
      <c r="BF1584" s="187">
        <f>IF(N1584="snížená",J1584,0)</f>
        <v>0</v>
      </c>
      <c r="BG1584" s="187">
        <f>IF(N1584="zákl. přenesená",J1584,0)</f>
        <v>0</v>
      </c>
      <c r="BH1584" s="187">
        <f>IF(N1584="sníž. přenesená",J1584,0)</f>
        <v>0</v>
      </c>
      <c r="BI1584" s="187">
        <f>IF(N1584="nulová",J1584,0)</f>
        <v>0</v>
      </c>
      <c r="BJ1584" s="19" t="s">
        <v>84</v>
      </c>
      <c r="BK1584" s="187">
        <f>ROUND(I1584*H1584,2)</f>
        <v>0</v>
      </c>
      <c r="BL1584" s="19" t="s">
        <v>257</v>
      </c>
      <c r="BM1584" s="186" t="s">
        <v>2115</v>
      </c>
    </row>
    <row r="1585" spans="1:65" s="2" customFormat="1" ht="11.25">
      <c r="A1585" s="36"/>
      <c r="B1585" s="37"/>
      <c r="C1585" s="38"/>
      <c r="D1585" s="188" t="s">
        <v>157</v>
      </c>
      <c r="E1585" s="38"/>
      <c r="F1585" s="189" t="s">
        <v>2114</v>
      </c>
      <c r="G1585" s="38"/>
      <c r="H1585" s="38"/>
      <c r="I1585" s="190"/>
      <c r="J1585" s="38"/>
      <c r="K1585" s="38"/>
      <c r="L1585" s="41"/>
      <c r="M1585" s="191"/>
      <c r="N1585" s="192"/>
      <c r="O1585" s="66"/>
      <c r="P1585" s="66"/>
      <c r="Q1585" s="66"/>
      <c r="R1585" s="66"/>
      <c r="S1585" s="66"/>
      <c r="T1585" s="67"/>
      <c r="U1585" s="36"/>
      <c r="V1585" s="36"/>
      <c r="W1585" s="36"/>
      <c r="X1585" s="36"/>
      <c r="Y1585" s="36"/>
      <c r="Z1585" s="36"/>
      <c r="AA1585" s="36"/>
      <c r="AB1585" s="36"/>
      <c r="AC1585" s="36"/>
      <c r="AD1585" s="36"/>
      <c r="AE1585" s="36"/>
      <c r="AT1585" s="19" t="s">
        <v>157</v>
      </c>
      <c r="AU1585" s="19" t="s">
        <v>86</v>
      </c>
    </row>
    <row r="1586" spans="1:65" s="2" customFormat="1" ht="16.5" customHeight="1">
      <c r="A1586" s="36"/>
      <c r="B1586" s="37"/>
      <c r="C1586" s="175" t="s">
        <v>2116</v>
      </c>
      <c r="D1586" s="175" t="s">
        <v>150</v>
      </c>
      <c r="E1586" s="176" t="s">
        <v>2117</v>
      </c>
      <c r="F1586" s="177" t="s">
        <v>2118</v>
      </c>
      <c r="G1586" s="178" t="s">
        <v>424</v>
      </c>
      <c r="H1586" s="179">
        <v>1</v>
      </c>
      <c r="I1586" s="180"/>
      <c r="J1586" s="181">
        <f>ROUND(I1586*H1586,2)</f>
        <v>0</v>
      </c>
      <c r="K1586" s="177" t="s">
        <v>154</v>
      </c>
      <c r="L1586" s="41"/>
      <c r="M1586" s="182" t="s">
        <v>31</v>
      </c>
      <c r="N1586" s="183" t="s">
        <v>47</v>
      </c>
      <c r="O1586" s="66"/>
      <c r="P1586" s="184">
        <f>O1586*H1586</f>
        <v>0</v>
      </c>
      <c r="Q1586" s="184">
        <v>0</v>
      </c>
      <c r="R1586" s="184">
        <f>Q1586*H1586</f>
        <v>0</v>
      </c>
      <c r="S1586" s="184">
        <v>0</v>
      </c>
      <c r="T1586" s="185">
        <f>S1586*H1586</f>
        <v>0</v>
      </c>
      <c r="U1586" s="36"/>
      <c r="V1586" s="36"/>
      <c r="W1586" s="36"/>
      <c r="X1586" s="36"/>
      <c r="Y1586" s="36"/>
      <c r="Z1586" s="36"/>
      <c r="AA1586" s="36"/>
      <c r="AB1586" s="36"/>
      <c r="AC1586" s="36"/>
      <c r="AD1586" s="36"/>
      <c r="AE1586" s="36"/>
      <c r="AR1586" s="186" t="s">
        <v>257</v>
      </c>
      <c r="AT1586" s="186" t="s">
        <v>150</v>
      </c>
      <c r="AU1586" s="186" t="s">
        <v>86</v>
      </c>
      <c r="AY1586" s="19" t="s">
        <v>148</v>
      </c>
      <c r="BE1586" s="187">
        <f>IF(N1586="základní",J1586,0)</f>
        <v>0</v>
      </c>
      <c r="BF1586" s="187">
        <f>IF(N1586="snížená",J1586,0)</f>
        <v>0</v>
      </c>
      <c r="BG1586" s="187">
        <f>IF(N1586="zákl. přenesená",J1586,0)</f>
        <v>0</v>
      </c>
      <c r="BH1586" s="187">
        <f>IF(N1586="sníž. přenesená",J1586,0)</f>
        <v>0</v>
      </c>
      <c r="BI1586" s="187">
        <f>IF(N1586="nulová",J1586,0)</f>
        <v>0</v>
      </c>
      <c r="BJ1586" s="19" t="s">
        <v>84</v>
      </c>
      <c r="BK1586" s="187">
        <f>ROUND(I1586*H1586,2)</f>
        <v>0</v>
      </c>
      <c r="BL1586" s="19" t="s">
        <v>257</v>
      </c>
      <c r="BM1586" s="186" t="s">
        <v>2119</v>
      </c>
    </row>
    <row r="1587" spans="1:65" s="2" customFormat="1" ht="11.25">
      <c r="A1587" s="36"/>
      <c r="B1587" s="37"/>
      <c r="C1587" s="38"/>
      <c r="D1587" s="188" t="s">
        <v>157</v>
      </c>
      <c r="E1587" s="38"/>
      <c r="F1587" s="189" t="s">
        <v>2120</v>
      </c>
      <c r="G1587" s="38"/>
      <c r="H1587" s="38"/>
      <c r="I1587" s="190"/>
      <c r="J1587" s="38"/>
      <c r="K1587" s="38"/>
      <c r="L1587" s="41"/>
      <c r="M1587" s="191"/>
      <c r="N1587" s="192"/>
      <c r="O1587" s="66"/>
      <c r="P1587" s="66"/>
      <c r="Q1587" s="66"/>
      <c r="R1587" s="66"/>
      <c r="S1587" s="66"/>
      <c r="T1587" s="67"/>
      <c r="U1587" s="36"/>
      <c r="V1587" s="36"/>
      <c r="W1587" s="36"/>
      <c r="X1587" s="36"/>
      <c r="Y1587" s="36"/>
      <c r="Z1587" s="36"/>
      <c r="AA1587" s="36"/>
      <c r="AB1587" s="36"/>
      <c r="AC1587" s="36"/>
      <c r="AD1587" s="36"/>
      <c r="AE1587" s="36"/>
      <c r="AT1587" s="19" t="s">
        <v>157</v>
      </c>
      <c r="AU1587" s="19" t="s">
        <v>86</v>
      </c>
    </row>
    <row r="1588" spans="1:65" s="2" customFormat="1" ht="11.25">
      <c r="A1588" s="36"/>
      <c r="B1588" s="37"/>
      <c r="C1588" s="38"/>
      <c r="D1588" s="193" t="s">
        <v>159</v>
      </c>
      <c r="E1588" s="38"/>
      <c r="F1588" s="194" t="s">
        <v>2121</v>
      </c>
      <c r="G1588" s="38"/>
      <c r="H1588" s="38"/>
      <c r="I1588" s="190"/>
      <c r="J1588" s="38"/>
      <c r="K1588" s="38"/>
      <c r="L1588" s="41"/>
      <c r="M1588" s="191"/>
      <c r="N1588" s="192"/>
      <c r="O1588" s="66"/>
      <c r="P1588" s="66"/>
      <c r="Q1588" s="66"/>
      <c r="R1588" s="66"/>
      <c r="S1588" s="66"/>
      <c r="T1588" s="67"/>
      <c r="U1588" s="36"/>
      <c r="V1588" s="36"/>
      <c r="W1588" s="36"/>
      <c r="X1588" s="36"/>
      <c r="Y1588" s="36"/>
      <c r="Z1588" s="36"/>
      <c r="AA1588" s="36"/>
      <c r="AB1588" s="36"/>
      <c r="AC1588" s="36"/>
      <c r="AD1588" s="36"/>
      <c r="AE1588" s="36"/>
      <c r="AT1588" s="19" t="s">
        <v>159</v>
      </c>
      <c r="AU1588" s="19" t="s">
        <v>86</v>
      </c>
    </row>
    <row r="1589" spans="1:65" s="2" customFormat="1" ht="24.2" customHeight="1">
      <c r="A1589" s="36"/>
      <c r="B1589" s="37"/>
      <c r="C1589" s="227" t="s">
        <v>2122</v>
      </c>
      <c r="D1589" s="227" t="s">
        <v>217</v>
      </c>
      <c r="E1589" s="228" t="s">
        <v>2123</v>
      </c>
      <c r="F1589" s="229" t="s">
        <v>2124</v>
      </c>
      <c r="G1589" s="230" t="s">
        <v>424</v>
      </c>
      <c r="H1589" s="231">
        <v>1</v>
      </c>
      <c r="I1589" s="232"/>
      <c r="J1589" s="233">
        <f>ROUND(I1589*H1589,2)</f>
        <v>0</v>
      </c>
      <c r="K1589" s="229" t="s">
        <v>31</v>
      </c>
      <c r="L1589" s="234"/>
      <c r="M1589" s="235" t="s">
        <v>31</v>
      </c>
      <c r="N1589" s="236" t="s">
        <v>47</v>
      </c>
      <c r="O1589" s="66"/>
      <c r="P1589" s="184">
        <f>O1589*H1589</f>
        <v>0</v>
      </c>
      <c r="Q1589" s="184">
        <v>1.2E-2</v>
      </c>
      <c r="R1589" s="184">
        <f>Q1589*H1589</f>
        <v>1.2E-2</v>
      </c>
      <c r="S1589" s="184">
        <v>0</v>
      </c>
      <c r="T1589" s="185">
        <f>S1589*H1589</f>
        <v>0</v>
      </c>
      <c r="U1589" s="36"/>
      <c r="V1589" s="36"/>
      <c r="W1589" s="36"/>
      <c r="X1589" s="36"/>
      <c r="Y1589" s="36"/>
      <c r="Z1589" s="36"/>
      <c r="AA1589" s="36"/>
      <c r="AB1589" s="36"/>
      <c r="AC1589" s="36"/>
      <c r="AD1589" s="36"/>
      <c r="AE1589" s="36"/>
      <c r="AR1589" s="186" t="s">
        <v>366</v>
      </c>
      <c r="AT1589" s="186" t="s">
        <v>217</v>
      </c>
      <c r="AU1589" s="186" t="s">
        <v>86</v>
      </c>
      <c r="AY1589" s="19" t="s">
        <v>148</v>
      </c>
      <c r="BE1589" s="187">
        <f>IF(N1589="základní",J1589,0)</f>
        <v>0</v>
      </c>
      <c r="BF1589" s="187">
        <f>IF(N1589="snížená",J1589,0)</f>
        <v>0</v>
      </c>
      <c r="BG1589" s="187">
        <f>IF(N1589="zákl. přenesená",J1589,0)</f>
        <v>0</v>
      </c>
      <c r="BH1589" s="187">
        <f>IF(N1589="sníž. přenesená",J1589,0)</f>
        <v>0</v>
      </c>
      <c r="BI1589" s="187">
        <f>IF(N1589="nulová",J1589,0)</f>
        <v>0</v>
      </c>
      <c r="BJ1589" s="19" t="s">
        <v>84</v>
      </c>
      <c r="BK1589" s="187">
        <f>ROUND(I1589*H1589,2)</f>
        <v>0</v>
      </c>
      <c r="BL1589" s="19" t="s">
        <v>257</v>
      </c>
      <c r="BM1589" s="186" t="s">
        <v>2125</v>
      </c>
    </row>
    <row r="1590" spans="1:65" s="2" customFormat="1" ht="11.25">
      <c r="A1590" s="36"/>
      <c r="B1590" s="37"/>
      <c r="C1590" s="38"/>
      <c r="D1590" s="188" t="s">
        <v>157</v>
      </c>
      <c r="E1590" s="38"/>
      <c r="F1590" s="189" t="s">
        <v>2124</v>
      </c>
      <c r="G1590" s="38"/>
      <c r="H1590" s="38"/>
      <c r="I1590" s="190"/>
      <c r="J1590" s="38"/>
      <c r="K1590" s="38"/>
      <c r="L1590" s="41"/>
      <c r="M1590" s="191"/>
      <c r="N1590" s="192"/>
      <c r="O1590" s="66"/>
      <c r="P1590" s="66"/>
      <c r="Q1590" s="66"/>
      <c r="R1590" s="66"/>
      <c r="S1590" s="66"/>
      <c r="T1590" s="67"/>
      <c r="U1590" s="36"/>
      <c r="V1590" s="36"/>
      <c r="W1590" s="36"/>
      <c r="X1590" s="36"/>
      <c r="Y1590" s="36"/>
      <c r="Z1590" s="36"/>
      <c r="AA1590" s="36"/>
      <c r="AB1590" s="36"/>
      <c r="AC1590" s="36"/>
      <c r="AD1590" s="36"/>
      <c r="AE1590" s="36"/>
      <c r="AT1590" s="19" t="s">
        <v>157</v>
      </c>
      <c r="AU1590" s="19" t="s">
        <v>86</v>
      </c>
    </row>
    <row r="1591" spans="1:65" s="2" customFormat="1" ht="16.5" customHeight="1">
      <c r="A1591" s="36"/>
      <c r="B1591" s="37"/>
      <c r="C1591" s="175" t="s">
        <v>2126</v>
      </c>
      <c r="D1591" s="175" t="s">
        <v>150</v>
      </c>
      <c r="E1591" s="176" t="s">
        <v>2127</v>
      </c>
      <c r="F1591" s="177" t="s">
        <v>2128</v>
      </c>
      <c r="G1591" s="178" t="s">
        <v>2129</v>
      </c>
      <c r="H1591" s="179">
        <v>1</v>
      </c>
      <c r="I1591" s="180"/>
      <c r="J1591" s="181">
        <f>ROUND(I1591*H1591,2)</f>
        <v>0</v>
      </c>
      <c r="K1591" s="177" t="s">
        <v>154</v>
      </c>
      <c r="L1591" s="41"/>
      <c r="M1591" s="182" t="s">
        <v>31</v>
      </c>
      <c r="N1591" s="183" t="s">
        <v>47</v>
      </c>
      <c r="O1591" s="66"/>
      <c r="P1591" s="184">
        <f>O1591*H1591</f>
        <v>0</v>
      </c>
      <c r="Q1591" s="184">
        <v>0</v>
      </c>
      <c r="R1591" s="184">
        <f>Q1591*H1591</f>
        <v>0</v>
      </c>
      <c r="S1591" s="184">
        <v>0</v>
      </c>
      <c r="T1591" s="185">
        <f>S1591*H1591</f>
        <v>0</v>
      </c>
      <c r="U1591" s="36"/>
      <c r="V1591" s="36"/>
      <c r="W1591" s="36"/>
      <c r="X1591" s="36"/>
      <c r="Y1591" s="36"/>
      <c r="Z1591" s="36"/>
      <c r="AA1591" s="36"/>
      <c r="AB1591" s="36"/>
      <c r="AC1591" s="36"/>
      <c r="AD1591" s="36"/>
      <c r="AE1591" s="36"/>
      <c r="AR1591" s="186" t="s">
        <v>257</v>
      </c>
      <c r="AT1591" s="186" t="s">
        <v>150</v>
      </c>
      <c r="AU1591" s="186" t="s">
        <v>86</v>
      </c>
      <c r="AY1591" s="19" t="s">
        <v>148</v>
      </c>
      <c r="BE1591" s="187">
        <f>IF(N1591="základní",J1591,0)</f>
        <v>0</v>
      </c>
      <c r="BF1591" s="187">
        <f>IF(N1591="snížená",J1591,0)</f>
        <v>0</v>
      </c>
      <c r="BG1591" s="187">
        <f>IF(N1591="zákl. přenesená",J1591,0)</f>
        <v>0</v>
      </c>
      <c r="BH1591" s="187">
        <f>IF(N1591="sníž. přenesená",J1591,0)</f>
        <v>0</v>
      </c>
      <c r="BI1591" s="187">
        <f>IF(N1591="nulová",J1591,0)</f>
        <v>0</v>
      </c>
      <c r="BJ1591" s="19" t="s">
        <v>84</v>
      </c>
      <c r="BK1591" s="187">
        <f>ROUND(I1591*H1591,2)</f>
        <v>0</v>
      </c>
      <c r="BL1591" s="19" t="s">
        <v>257</v>
      </c>
      <c r="BM1591" s="186" t="s">
        <v>2130</v>
      </c>
    </row>
    <row r="1592" spans="1:65" s="2" customFormat="1" ht="11.25">
      <c r="A1592" s="36"/>
      <c r="B1592" s="37"/>
      <c r="C1592" s="38"/>
      <c r="D1592" s="188" t="s">
        <v>157</v>
      </c>
      <c r="E1592" s="38"/>
      <c r="F1592" s="189" t="s">
        <v>2131</v>
      </c>
      <c r="G1592" s="38"/>
      <c r="H1592" s="38"/>
      <c r="I1592" s="190"/>
      <c r="J1592" s="38"/>
      <c r="K1592" s="38"/>
      <c r="L1592" s="41"/>
      <c r="M1592" s="191"/>
      <c r="N1592" s="192"/>
      <c r="O1592" s="66"/>
      <c r="P1592" s="66"/>
      <c r="Q1592" s="66"/>
      <c r="R1592" s="66"/>
      <c r="S1592" s="66"/>
      <c r="T1592" s="67"/>
      <c r="U1592" s="36"/>
      <c r="V1592" s="36"/>
      <c r="W1592" s="36"/>
      <c r="X1592" s="36"/>
      <c r="Y1592" s="36"/>
      <c r="Z1592" s="36"/>
      <c r="AA1592" s="36"/>
      <c r="AB1592" s="36"/>
      <c r="AC1592" s="36"/>
      <c r="AD1592" s="36"/>
      <c r="AE1592" s="36"/>
      <c r="AT1592" s="19" t="s">
        <v>157</v>
      </c>
      <c r="AU1592" s="19" t="s">
        <v>86</v>
      </c>
    </row>
    <row r="1593" spans="1:65" s="2" customFormat="1" ht="11.25">
      <c r="A1593" s="36"/>
      <c r="B1593" s="37"/>
      <c r="C1593" s="38"/>
      <c r="D1593" s="193" t="s">
        <v>159</v>
      </c>
      <c r="E1593" s="38"/>
      <c r="F1593" s="194" t="s">
        <v>2132</v>
      </c>
      <c r="G1593" s="38"/>
      <c r="H1593" s="38"/>
      <c r="I1593" s="190"/>
      <c r="J1593" s="38"/>
      <c r="K1593" s="38"/>
      <c r="L1593" s="41"/>
      <c r="M1593" s="191"/>
      <c r="N1593" s="192"/>
      <c r="O1593" s="66"/>
      <c r="P1593" s="66"/>
      <c r="Q1593" s="66"/>
      <c r="R1593" s="66"/>
      <c r="S1593" s="66"/>
      <c r="T1593" s="67"/>
      <c r="U1593" s="36"/>
      <c r="V1593" s="36"/>
      <c r="W1593" s="36"/>
      <c r="X1593" s="36"/>
      <c r="Y1593" s="36"/>
      <c r="Z1593" s="36"/>
      <c r="AA1593" s="36"/>
      <c r="AB1593" s="36"/>
      <c r="AC1593" s="36"/>
      <c r="AD1593" s="36"/>
      <c r="AE1593" s="36"/>
      <c r="AT1593" s="19" t="s">
        <v>159</v>
      </c>
      <c r="AU1593" s="19" t="s">
        <v>86</v>
      </c>
    </row>
    <row r="1594" spans="1:65" s="2" customFormat="1" ht="16.5" customHeight="1">
      <c r="A1594" s="36"/>
      <c r="B1594" s="37"/>
      <c r="C1594" s="227" t="s">
        <v>2133</v>
      </c>
      <c r="D1594" s="227" t="s">
        <v>217</v>
      </c>
      <c r="E1594" s="228" t="s">
        <v>2134</v>
      </c>
      <c r="F1594" s="229" t="s">
        <v>2135</v>
      </c>
      <c r="G1594" s="230" t="s">
        <v>2136</v>
      </c>
      <c r="H1594" s="231">
        <v>1</v>
      </c>
      <c r="I1594" s="232"/>
      <c r="J1594" s="233">
        <f>ROUND(I1594*H1594,2)</f>
        <v>0</v>
      </c>
      <c r="K1594" s="229" t="s">
        <v>154</v>
      </c>
      <c r="L1594" s="234"/>
      <c r="M1594" s="235" t="s">
        <v>31</v>
      </c>
      <c r="N1594" s="236" t="s">
        <v>47</v>
      </c>
      <c r="O1594" s="66"/>
      <c r="P1594" s="184">
        <f>O1594*H1594</f>
        <v>0</v>
      </c>
      <c r="Q1594" s="184">
        <v>3.3E-4</v>
      </c>
      <c r="R1594" s="184">
        <f>Q1594*H1594</f>
        <v>3.3E-4</v>
      </c>
      <c r="S1594" s="184">
        <v>0</v>
      </c>
      <c r="T1594" s="185">
        <f>S1594*H1594</f>
        <v>0</v>
      </c>
      <c r="U1594" s="36"/>
      <c r="V1594" s="36"/>
      <c r="W1594" s="36"/>
      <c r="X1594" s="36"/>
      <c r="Y1594" s="36"/>
      <c r="Z1594" s="36"/>
      <c r="AA1594" s="36"/>
      <c r="AB1594" s="36"/>
      <c r="AC1594" s="36"/>
      <c r="AD1594" s="36"/>
      <c r="AE1594" s="36"/>
      <c r="AR1594" s="186" t="s">
        <v>366</v>
      </c>
      <c r="AT1594" s="186" t="s">
        <v>217</v>
      </c>
      <c r="AU1594" s="186" t="s">
        <v>86</v>
      </c>
      <c r="AY1594" s="19" t="s">
        <v>148</v>
      </c>
      <c r="BE1594" s="187">
        <f>IF(N1594="základní",J1594,0)</f>
        <v>0</v>
      </c>
      <c r="BF1594" s="187">
        <f>IF(N1594="snížená",J1594,0)</f>
        <v>0</v>
      </c>
      <c r="BG1594" s="187">
        <f>IF(N1594="zákl. přenesená",J1594,0)</f>
        <v>0</v>
      </c>
      <c r="BH1594" s="187">
        <f>IF(N1594="sníž. přenesená",J1594,0)</f>
        <v>0</v>
      </c>
      <c r="BI1594" s="187">
        <f>IF(N1594="nulová",J1594,0)</f>
        <v>0</v>
      </c>
      <c r="BJ1594" s="19" t="s">
        <v>84</v>
      </c>
      <c r="BK1594" s="187">
        <f>ROUND(I1594*H1594,2)</f>
        <v>0</v>
      </c>
      <c r="BL1594" s="19" t="s">
        <v>257</v>
      </c>
      <c r="BM1594" s="186" t="s">
        <v>2137</v>
      </c>
    </row>
    <row r="1595" spans="1:65" s="2" customFormat="1" ht="11.25">
      <c r="A1595" s="36"/>
      <c r="B1595" s="37"/>
      <c r="C1595" s="38"/>
      <c r="D1595" s="188" t="s">
        <v>157</v>
      </c>
      <c r="E1595" s="38"/>
      <c r="F1595" s="189" t="s">
        <v>2135</v>
      </c>
      <c r="G1595" s="38"/>
      <c r="H1595" s="38"/>
      <c r="I1595" s="190"/>
      <c r="J1595" s="38"/>
      <c r="K1595" s="38"/>
      <c r="L1595" s="41"/>
      <c r="M1595" s="191"/>
      <c r="N1595" s="192"/>
      <c r="O1595" s="66"/>
      <c r="P1595" s="66"/>
      <c r="Q1595" s="66"/>
      <c r="R1595" s="66"/>
      <c r="S1595" s="66"/>
      <c r="T1595" s="67"/>
      <c r="U1595" s="36"/>
      <c r="V1595" s="36"/>
      <c r="W1595" s="36"/>
      <c r="X1595" s="36"/>
      <c r="Y1595" s="36"/>
      <c r="Z1595" s="36"/>
      <c r="AA1595" s="36"/>
      <c r="AB1595" s="36"/>
      <c r="AC1595" s="36"/>
      <c r="AD1595" s="36"/>
      <c r="AE1595" s="36"/>
      <c r="AT1595" s="19" t="s">
        <v>157</v>
      </c>
      <c r="AU1595" s="19" t="s">
        <v>86</v>
      </c>
    </row>
    <row r="1596" spans="1:65" s="2" customFormat="1" ht="16.5" customHeight="1">
      <c r="A1596" s="36"/>
      <c r="B1596" s="37"/>
      <c r="C1596" s="175" t="s">
        <v>2138</v>
      </c>
      <c r="D1596" s="175" t="s">
        <v>150</v>
      </c>
      <c r="E1596" s="176" t="s">
        <v>2139</v>
      </c>
      <c r="F1596" s="177" t="s">
        <v>2140</v>
      </c>
      <c r="G1596" s="178" t="s">
        <v>198</v>
      </c>
      <c r="H1596" s="179">
        <v>0.19500000000000001</v>
      </c>
      <c r="I1596" s="180"/>
      <c r="J1596" s="181">
        <f>ROUND(I1596*H1596,2)</f>
        <v>0</v>
      </c>
      <c r="K1596" s="177" t="s">
        <v>154</v>
      </c>
      <c r="L1596" s="41"/>
      <c r="M1596" s="182" t="s">
        <v>31</v>
      </c>
      <c r="N1596" s="183" t="s">
        <v>47</v>
      </c>
      <c r="O1596" s="66"/>
      <c r="P1596" s="184">
        <f>O1596*H1596</f>
        <v>0</v>
      </c>
      <c r="Q1596" s="184">
        <v>0</v>
      </c>
      <c r="R1596" s="184">
        <f>Q1596*H1596</f>
        <v>0</v>
      </c>
      <c r="S1596" s="184">
        <v>0</v>
      </c>
      <c r="T1596" s="185">
        <f>S1596*H1596</f>
        <v>0</v>
      </c>
      <c r="U1596" s="36"/>
      <c r="V1596" s="36"/>
      <c r="W1596" s="36"/>
      <c r="X1596" s="36"/>
      <c r="Y1596" s="36"/>
      <c r="Z1596" s="36"/>
      <c r="AA1596" s="36"/>
      <c r="AB1596" s="36"/>
      <c r="AC1596" s="36"/>
      <c r="AD1596" s="36"/>
      <c r="AE1596" s="36"/>
      <c r="AR1596" s="186" t="s">
        <v>257</v>
      </c>
      <c r="AT1596" s="186" t="s">
        <v>150</v>
      </c>
      <c r="AU1596" s="186" t="s">
        <v>86</v>
      </c>
      <c r="AY1596" s="19" t="s">
        <v>148</v>
      </c>
      <c r="BE1596" s="187">
        <f>IF(N1596="základní",J1596,0)</f>
        <v>0</v>
      </c>
      <c r="BF1596" s="187">
        <f>IF(N1596="snížená",J1596,0)</f>
        <v>0</v>
      </c>
      <c r="BG1596" s="187">
        <f>IF(N1596="zákl. přenesená",J1596,0)</f>
        <v>0</v>
      </c>
      <c r="BH1596" s="187">
        <f>IF(N1596="sníž. přenesená",J1596,0)</f>
        <v>0</v>
      </c>
      <c r="BI1596" s="187">
        <f>IF(N1596="nulová",J1596,0)</f>
        <v>0</v>
      </c>
      <c r="BJ1596" s="19" t="s">
        <v>84</v>
      </c>
      <c r="BK1596" s="187">
        <f>ROUND(I1596*H1596,2)</f>
        <v>0</v>
      </c>
      <c r="BL1596" s="19" t="s">
        <v>257</v>
      </c>
      <c r="BM1596" s="186" t="s">
        <v>2141</v>
      </c>
    </row>
    <row r="1597" spans="1:65" s="2" customFormat="1" ht="19.5">
      <c r="A1597" s="36"/>
      <c r="B1597" s="37"/>
      <c r="C1597" s="38"/>
      <c r="D1597" s="188" t="s">
        <v>157</v>
      </c>
      <c r="E1597" s="38"/>
      <c r="F1597" s="189" t="s">
        <v>2142</v>
      </c>
      <c r="G1597" s="38"/>
      <c r="H1597" s="38"/>
      <c r="I1597" s="190"/>
      <c r="J1597" s="38"/>
      <c r="K1597" s="38"/>
      <c r="L1597" s="41"/>
      <c r="M1597" s="191"/>
      <c r="N1597" s="192"/>
      <c r="O1597" s="66"/>
      <c r="P1597" s="66"/>
      <c r="Q1597" s="66"/>
      <c r="R1597" s="66"/>
      <c r="S1597" s="66"/>
      <c r="T1597" s="67"/>
      <c r="U1597" s="36"/>
      <c r="V1597" s="36"/>
      <c r="W1597" s="36"/>
      <c r="X1597" s="36"/>
      <c r="Y1597" s="36"/>
      <c r="Z1597" s="36"/>
      <c r="AA1597" s="36"/>
      <c r="AB1597" s="36"/>
      <c r="AC1597" s="36"/>
      <c r="AD1597" s="36"/>
      <c r="AE1597" s="36"/>
      <c r="AT1597" s="19" t="s">
        <v>157</v>
      </c>
      <c r="AU1597" s="19" t="s">
        <v>86</v>
      </c>
    </row>
    <row r="1598" spans="1:65" s="2" customFormat="1" ht="11.25">
      <c r="A1598" s="36"/>
      <c r="B1598" s="37"/>
      <c r="C1598" s="38"/>
      <c r="D1598" s="193" t="s">
        <v>159</v>
      </c>
      <c r="E1598" s="38"/>
      <c r="F1598" s="194" t="s">
        <v>2143</v>
      </c>
      <c r="G1598" s="38"/>
      <c r="H1598" s="38"/>
      <c r="I1598" s="190"/>
      <c r="J1598" s="38"/>
      <c r="K1598" s="38"/>
      <c r="L1598" s="41"/>
      <c r="M1598" s="191"/>
      <c r="N1598" s="192"/>
      <c r="O1598" s="66"/>
      <c r="P1598" s="66"/>
      <c r="Q1598" s="66"/>
      <c r="R1598" s="66"/>
      <c r="S1598" s="66"/>
      <c r="T1598" s="67"/>
      <c r="U1598" s="36"/>
      <c r="V1598" s="36"/>
      <c r="W1598" s="36"/>
      <c r="X1598" s="36"/>
      <c r="Y1598" s="36"/>
      <c r="Z1598" s="36"/>
      <c r="AA1598" s="36"/>
      <c r="AB1598" s="36"/>
      <c r="AC1598" s="36"/>
      <c r="AD1598" s="36"/>
      <c r="AE1598" s="36"/>
      <c r="AT1598" s="19" t="s">
        <v>159</v>
      </c>
      <c r="AU1598" s="19" t="s">
        <v>86</v>
      </c>
    </row>
    <row r="1599" spans="1:65" s="12" customFormat="1" ht="22.9" customHeight="1">
      <c r="B1599" s="159"/>
      <c r="C1599" s="160"/>
      <c r="D1599" s="161" t="s">
        <v>75</v>
      </c>
      <c r="E1599" s="173" t="s">
        <v>2144</v>
      </c>
      <c r="F1599" s="173" t="s">
        <v>2145</v>
      </c>
      <c r="G1599" s="160"/>
      <c r="H1599" s="160"/>
      <c r="I1599" s="163"/>
      <c r="J1599" s="174">
        <f>BK1599</f>
        <v>0</v>
      </c>
      <c r="K1599" s="160"/>
      <c r="L1599" s="165"/>
      <c r="M1599" s="166"/>
      <c r="N1599" s="167"/>
      <c r="O1599" s="167"/>
      <c r="P1599" s="168">
        <f>SUM(P1600:P1617)</f>
        <v>0</v>
      </c>
      <c r="Q1599" s="167"/>
      <c r="R1599" s="168">
        <f>SUM(R1600:R1617)</f>
        <v>6.4388000000000001E-2</v>
      </c>
      <c r="S1599" s="167"/>
      <c r="T1599" s="169">
        <f>SUM(T1600:T1617)</f>
        <v>0</v>
      </c>
      <c r="AR1599" s="170" t="s">
        <v>86</v>
      </c>
      <c r="AT1599" s="171" t="s">
        <v>75</v>
      </c>
      <c r="AU1599" s="171" t="s">
        <v>84</v>
      </c>
      <c r="AY1599" s="170" t="s">
        <v>148</v>
      </c>
      <c r="BK1599" s="172">
        <f>SUM(BK1600:BK1617)</f>
        <v>0</v>
      </c>
    </row>
    <row r="1600" spans="1:65" s="2" customFormat="1" ht="16.5" customHeight="1">
      <c r="A1600" s="36"/>
      <c r="B1600" s="37"/>
      <c r="C1600" s="175" t="s">
        <v>2146</v>
      </c>
      <c r="D1600" s="175" t="s">
        <v>150</v>
      </c>
      <c r="E1600" s="176" t="s">
        <v>2147</v>
      </c>
      <c r="F1600" s="177" t="s">
        <v>2148</v>
      </c>
      <c r="G1600" s="178" t="s">
        <v>285</v>
      </c>
      <c r="H1600" s="179">
        <v>49.2</v>
      </c>
      <c r="I1600" s="180"/>
      <c r="J1600" s="181">
        <f>ROUND(I1600*H1600,2)</f>
        <v>0</v>
      </c>
      <c r="K1600" s="177" t="s">
        <v>154</v>
      </c>
      <c r="L1600" s="41"/>
      <c r="M1600" s="182" t="s">
        <v>31</v>
      </c>
      <c r="N1600" s="183" t="s">
        <v>47</v>
      </c>
      <c r="O1600" s="66"/>
      <c r="P1600" s="184">
        <f>O1600*H1600</f>
        <v>0</v>
      </c>
      <c r="Q1600" s="184">
        <v>9.0000000000000006E-5</v>
      </c>
      <c r="R1600" s="184">
        <f>Q1600*H1600</f>
        <v>4.4280000000000005E-3</v>
      </c>
      <c r="S1600" s="184">
        <v>0</v>
      </c>
      <c r="T1600" s="185">
        <f>S1600*H1600</f>
        <v>0</v>
      </c>
      <c r="U1600" s="36"/>
      <c r="V1600" s="36"/>
      <c r="W1600" s="36"/>
      <c r="X1600" s="36"/>
      <c r="Y1600" s="36"/>
      <c r="Z1600" s="36"/>
      <c r="AA1600" s="36"/>
      <c r="AB1600" s="36"/>
      <c r="AC1600" s="36"/>
      <c r="AD1600" s="36"/>
      <c r="AE1600" s="36"/>
      <c r="AR1600" s="186" t="s">
        <v>257</v>
      </c>
      <c r="AT1600" s="186" t="s">
        <v>150</v>
      </c>
      <c r="AU1600" s="186" t="s">
        <v>86</v>
      </c>
      <c r="AY1600" s="19" t="s">
        <v>148</v>
      </c>
      <c r="BE1600" s="187">
        <f>IF(N1600="základní",J1600,0)</f>
        <v>0</v>
      </c>
      <c r="BF1600" s="187">
        <f>IF(N1600="snížená",J1600,0)</f>
        <v>0</v>
      </c>
      <c r="BG1600" s="187">
        <f>IF(N1600="zákl. přenesená",J1600,0)</f>
        <v>0</v>
      </c>
      <c r="BH1600" s="187">
        <f>IF(N1600="sníž. přenesená",J1600,0)</f>
        <v>0</v>
      </c>
      <c r="BI1600" s="187">
        <f>IF(N1600="nulová",J1600,0)</f>
        <v>0</v>
      </c>
      <c r="BJ1600" s="19" t="s">
        <v>84</v>
      </c>
      <c r="BK1600" s="187">
        <f>ROUND(I1600*H1600,2)</f>
        <v>0</v>
      </c>
      <c r="BL1600" s="19" t="s">
        <v>257</v>
      </c>
      <c r="BM1600" s="186" t="s">
        <v>2149</v>
      </c>
    </row>
    <row r="1601" spans="1:65" s="2" customFormat="1" ht="11.25">
      <c r="A1601" s="36"/>
      <c r="B1601" s="37"/>
      <c r="C1601" s="38"/>
      <c r="D1601" s="188" t="s">
        <v>157</v>
      </c>
      <c r="E1601" s="38"/>
      <c r="F1601" s="189" t="s">
        <v>2150</v>
      </c>
      <c r="G1601" s="38"/>
      <c r="H1601" s="38"/>
      <c r="I1601" s="190"/>
      <c r="J1601" s="38"/>
      <c r="K1601" s="38"/>
      <c r="L1601" s="41"/>
      <c r="M1601" s="191"/>
      <c r="N1601" s="192"/>
      <c r="O1601" s="66"/>
      <c r="P1601" s="66"/>
      <c r="Q1601" s="66"/>
      <c r="R1601" s="66"/>
      <c r="S1601" s="66"/>
      <c r="T1601" s="67"/>
      <c r="U1601" s="36"/>
      <c r="V1601" s="36"/>
      <c r="W1601" s="36"/>
      <c r="X1601" s="36"/>
      <c r="Y1601" s="36"/>
      <c r="Z1601" s="36"/>
      <c r="AA1601" s="36"/>
      <c r="AB1601" s="36"/>
      <c r="AC1601" s="36"/>
      <c r="AD1601" s="36"/>
      <c r="AE1601" s="36"/>
      <c r="AT1601" s="19" t="s">
        <v>157</v>
      </c>
      <c r="AU1601" s="19" t="s">
        <v>86</v>
      </c>
    </row>
    <row r="1602" spans="1:65" s="2" customFormat="1" ht="11.25">
      <c r="A1602" s="36"/>
      <c r="B1602" s="37"/>
      <c r="C1602" s="38"/>
      <c r="D1602" s="193" t="s">
        <v>159</v>
      </c>
      <c r="E1602" s="38"/>
      <c r="F1602" s="194" t="s">
        <v>2151</v>
      </c>
      <c r="G1602" s="38"/>
      <c r="H1602" s="38"/>
      <c r="I1602" s="190"/>
      <c r="J1602" s="38"/>
      <c r="K1602" s="38"/>
      <c r="L1602" s="41"/>
      <c r="M1602" s="191"/>
      <c r="N1602" s="192"/>
      <c r="O1602" s="66"/>
      <c r="P1602" s="66"/>
      <c r="Q1602" s="66"/>
      <c r="R1602" s="66"/>
      <c r="S1602" s="66"/>
      <c r="T1602" s="67"/>
      <c r="U1602" s="36"/>
      <c r="V1602" s="36"/>
      <c r="W1602" s="36"/>
      <c r="X1602" s="36"/>
      <c r="Y1602" s="36"/>
      <c r="Z1602" s="36"/>
      <c r="AA1602" s="36"/>
      <c r="AB1602" s="36"/>
      <c r="AC1602" s="36"/>
      <c r="AD1602" s="36"/>
      <c r="AE1602" s="36"/>
      <c r="AT1602" s="19" t="s">
        <v>159</v>
      </c>
      <c r="AU1602" s="19" t="s">
        <v>86</v>
      </c>
    </row>
    <row r="1603" spans="1:65" s="13" customFormat="1" ht="11.25">
      <c r="B1603" s="195"/>
      <c r="C1603" s="196"/>
      <c r="D1603" s="188" t="s">
        <v>161</v>
      </c>
      <c r="E1603" s="197" t="s">
        <v>31</v>
      </c>
      <c r="F1603" s="198" t="s">
        <v>2152</v>
      </c>
      <c r="G1603" s="196"/>
      <c r="H1603" s="199">
        <v>49.2</v>
      </c>
      <c r="I1603" s="200"/>
      <c r="J1603" s="196"/>
      <c r="K1603" s="196"/>
      <c r="L1603" s="201"/>
      <c r="M1603" s="202"/>
      <c r="N1603" s="203"/>
      <c r="O1603" s="203"/>
      <c r="P1603" s="203"/>
      <c r="Q1603" s="203"/>
      <c r="R1603" s="203"/>
      <c r="S1603" s="203"/>
      <c r="T1603" s="204"/>
      <c r="AT1603" s="205" t="s">
        <v>161</v>
      </c>
      <c r="AU1603" s="205" t="s">
        <v>86</v>
      </c>
      <c r="AV1603" s="13" t="s">
        <v>86</v>
      </c>
      <c r="AW1603" s="13" t="s">
        <v>37</v>
      </c>
      <c r="AX1603" s="13" t="s">
        <v>76</v>
      </c>
      <c r="AY1603" s="205" t="s">
        <v>148</v>
      </c>
    </row>
    <row r="1604" spans="1:65" s="14" customFormat="1" ht="11.25">
      <c r="B1604" s="206"/>
      <c r="C1604" s="207"/>
      <c r="D1604" s="188" t="s">
        <v>161</v>
      </c>
      <c r="E1604" s="208" t="s">
        <v>31</v>
      </c>
      <c r="F1604" s="209" t="s">
        <v>163</v>
      </c>
      <c r="G1604" s="207"/>
      <c r="H1604" s="210">
        <v>49.2</v>
      </c>
      <c r="I1604" s="211"/>
      <c r="J1604" s="207"/>
      <c r="K1604" s="207"/>
      <c r="L1604" s="212"/>
      <c r="M1604" s="213"/>
      <c r="N1604" s="214"/>
      <c r="O1604" s="214"/>
      <c r="P1604" s="214"/>
      <c r="Q1604" s="214"/>
      <c r="R1604" s="214"/>
      <c r="S1604" s="214"/>
      <c r="T1604" s="215"/>
      <c r="AT1604" s="216" t="s">
        <v>161</v>
      </c>
      <c r="AU1604" s="216" t="s">
        <v>86</v>
      </c>
      <c r="AV1604" s="14" t="s">
        <v>155</v>
      </c>
      <c r="AW1604" s="14" t="s">
        <v>37</v>
      </c>
      <c r="AX1604" s="14" t="s">
        <v>84</v>
      </c>
      <c r="AY1604" s="216" t="s">
        <v>148</v>
      </c>
    </row>
    <row r="1605" spans="1:65" s="2" customFormat="1" ht="16.5" customHeight="1">
      <c r="A1605" s="36"/>
      <c r="B1605" s="37"/>
      <c r="C1605" s="175" t="s">
        <v>2153</v>
      </c>
      <c r="D1605" s="175" t="s">
        <v>150</v>
      </c>
      <c r="E1605" s="176" t="s">
        <v>2154</v>
      </c>
      <c r="F1605" s="177" t="s">
        <v>2155</v>
      </c>
      <c r="G1605" s="178" t="s">
        <v>424</v>
      </c>
      <c r="H1605" s="179">
        <v>2</v>
      </c>
      <c r="I1605" s="180"/>
      <c r="J1605" s="181">
        <f>ROUND(I1605*H1605,2)</f>
        <v>0</v>
      </c>
      <c r="K1605" s="177" t="s">
        <v>154</v>
      </c>
      <c r="L1605" s="41"/>
      <c r="M1605" s="182" t="s">
        <v>31</v>
      </c>
      <c r="N1605" s="183" t="s">
        <v>47</v>
      </c>
      <c r="O1605" s="66"/>
      <c r="P1605" s="184">
        <f>O1605*H1605</f>
        <v>0</v>
      </c>
      <c r="Q1605" s="184">
        <v>0</v>
      </c>
      <c r="R1605" s="184">
        <f>Q1605*H1605</f>
        <v>0</v>
      </c>
      <c r="S1605" s="184">
        <v>0</v>
      </c>
      <c r="T1605" s="185">
        <f>S1605*H1605</f>
        <v>0</v>
      </c>
      <c r="U1605" s="36"/>
      <c r="V1605" s="36"/>
      <c r="W1605" s="36"/>
      <c r="X1605" s="36"/>
      <c r="Y1605" s="36"/>
      <c r="Z1605" s="36"/>
      <c r="AA1605" s="36"/>
      <c r="AB1605" s="36"/>
      <c r="AC1605" s="36"/>
      <c r="AD1605" s="36"/>
      <c r="AE1605" s="36"/>
      <c r="AR1605" s="186" t="s">
        <v>257</v>
      </c>
      <c r="AT1605" s="186" t="s">
        <v>150</v>
      </c>
      <c r="AU1605" s="186" t="s">
        <v>86</v>
      </c>
      <c r="AY1605" s="19" t="s">
        <v>148</v>
      </c>
      <c r="BE1605" s="187">
        <f>IF(N1605="základní",J1605,0)</f>
        <v>0</v>
      </c>
      <c r="BF1605" s="187">
        <f>IF(N1605="snížená",J1605,0)</f>
        <v>0</v>
      </c>
      <c r="BG1605" s="187">
        <f>IF(N1605="zákl. přenesená",J1605,0)</f>
        <v>0</v>
      </c>
      <c r="BH1605" s="187">
        <f>IF(N1605="sníž. přenesená",J1605,0)</f>
        <v>0</v>
      </c>
      <c r="BI1605" s="187">
        <f>IF(N1605="nulová",J1605,0)</f>
        <v>0</v>
      </c>
      <c r="BJ1605" s="19" t="s">
        <v>84</v>
      </c>
      <c r="BK1605" s="187">
        <f>ROUND(I1605*H1605,2)</f>
        <v>0</v>
      </c>
      <c r="BL1605" s="19" t="s">
        <v>257</v>
      </c>
      <c r="BM1605" s="186" t="s">
        <v>2156</v>
      </c>
    </row>
    <row r="1606" spans="1:65" s="2" customFormat="1" ht="11.25">
      <c r="A1606" s="36"/>
      <c r="B1606" s="37"/>
      <c r="C1606" s="38"/>
      <c r="D1606" s="188" t="s">
        <v>157</v>
      </c>
      <c r="E1606" s="38"/>
      <c r="F1606" s="189" t="s">
        <v>2157</v>
      </c>
      <c r="G1606" s="38"/>
      <c r="H1606" s="38"/>
      <c r="I1606" s="190"/>
      <c r="J1606" s="38"/>
      <c r="K1606" s="38"/>
      <c r="L1606" s="41"/>
      <c r="M1606" s="191"/>
      <c r="N1606" s="192"/>
      <c r="O1606" s="66"/>
      <c r="P1606" s="66"/>
      <c r="Q1606" s="66"/>
      <c r="R1606" s="66"/>
      <c r="S1606" s="66"/>
      <c r="T1606" s="67"/>
      <c r="U1606" s="36"/>
      <c r="V1606" s="36"/>
      <c r="W1606" s="36"/>
      <c r="X1606" s="36"/>
      <c r="Y1606" s="36"/>
      <c r="Z1606" s="36"/>
      <c r="AA1606" s="36"/>
      <c r="AB1606" s="36"/>
      <c r="AC1606" s="36"/>
      <c r="AD1606" s="36"/>
      <c r="AE1606" s="36"/>
      <c r="AT1606" s="19" t="s">
        <v>157</v>
      </c>
      <c r="AU1606" s="19" t="s">
        <v>86</v>
      </c>
    </row>
    <row r="1607" spans="1:65" s="2" customFormat="1" ht="11.25">
      <c r="A1607" s="36"/>
      <c r="B1607" s="37"/>
      <c r="C1607" s="38"/>
      <c r="D1607" s="193" t="s">
        <v>159</v>
      </c>
      <c r="E1607" s="38"/>
      <c r="F1607" s="194" t="s">
        <v>2158</v>
      </c>
      <c r="G1607" s="38"/>
      <c r="H1607" s="38"/>
      <c r="I1607" s="190"/>
      <c r="J1607" s="38"/>
      <c r="K1607" s="38"/>
      <c r="L1607" s="41"/>
      <c r="M1607" s="191"/>
      <c r="N1607" s="192"/>
      <c r="O1607" s="66"/>
      <c r="P1607" s="66"/>
      <c r="Q1607" s="66"/>
      <c r="R1607" s="66"/>
      <c r="S1607" s="66"/>
      <c r="T1607" s="67"/>
      <c r="U1607" s="36"/>
      <c r="V1607" s="36"/>
      <c r="W1607" s="36"/>
      <c r="X1607" s="36"/>
      <c r="Y1607" s="36"/>
      <c r="Z1607" s="36"/>
      <c r="AA1607" s="36"/>
      <c r="AB1607" s="36"/>
      <c r="AC1607" s="36"/>
      <c r="AD1607" s="36"/>
      <c r="AE1607" s="36"/>
      <c r="AT1607" s="19" t="s">
        <v>159</v>
      </c>
      <c r="AU1607" s="19" t="s">
        <v>86</v>
      </c>
    </row>
    <row r="1608" spans="1:65" s="2" customFormat="1" ht="16.5" customHeight="1">
      <c r="A1608" s="36"/>
      <c r="B1608" s="37"/>
      <c r="C1608" s="227" t="s">
        <v>2159</v>
      </c>
      <c r="D1608" s="227" t="s">
        <v>217</v>
      </c>
      <c r="E1608" s="228" t="s">
        <v>2160</v>
      </c>
      <c r="F1608" s="229" t="s">
        <v>2161</v>
      </c>
      <c r="G1608" s="230" t="s">
        <v>2136</v>
      </c>
      <c r="H1608" s="231">
        <v>2</v>
      </c>
      <c r="I1608" s="232"/>
      <c r="J1608" s="233">
        <f>ROUND(I1608*H1608,2)</f>
        <v>0</v>
      </c>
      <c r="K1608" s="229" t="s">
        <v>154</v>
      </c>
      <c r="L1608" s="234"/>
      <c r="M1608" s="235" t="s">
        <v>31</v>
      </c>
      <c r="N1608" s="236" t="s">
        <v>47</v>
      </c>
      <c r="O1608" s="66"/>
      <c r="P1608" s="184">
        <f>O1608*H1608</f>
        <v>0</v>
      </c>
      <c r="Q1608" s="184">
        <v>1.6000000000000001E-4</v>
      </c>
      <c r="R1608" s="184">
        <f>Q1608*H1608</f>
        <v>3.2000000000000003E-4</v>
      </c>
      <c r="S1608" s="184">
        <v>0</v>
      </c>
      <c r="T1608" s="185">
        <f>S1608*H1608</f>
        <v>0</v>
      </c>
      <c r="U1608" s="36"/>
      <c r="V1608" s="36"/>
      <c r="W1608" s="36"/>
      <c r="X1608" s="36"/>
      <c r="Y1608" s="36"/>
      <c r="Z1608" s="36"/>
      <c r="AA1608" s="36"/>
      <c r="AB1608" s="36"/>
      <c r="AC1608" s="36"/>
      <c r="AD1608" s="36"/>
      <c r="AE1608" s="36"/>
      <c r="AR1608" s="186" t="s">
        <v>366</v>
      </c>
      <c r="AT1608" s="186" t="s">
        <v>217</v>
      </c>
      <c r="AU1608" s="186" t="s">
        <v>86</v>
      </c>
      <c r="AY1608" s="19" t="s">
        <v>148</v>
      </c>
      <c r="BE1608" s="187">
        <f>IF(N1608="základní",J1608,0)</f>
        <v>0</v>
      </c>
      <c r="BF1608" s="187">
        <f>IF(N1608="snížená",J1608,0)</f>
        <v>0</v>
      </c>
      <c r="BG1608" s="187">
        <f>IF(N1608="zákl. přenesená",J1608,0)</f>
        <v>0</v>
      </c>
      <c r="BH1608" s="187">
        <f>IF(N1608="sníž. přenesená",J1608,0)</f>
        <v>0</v>
      </c>
      <c r="BI1608" s="187">
        <f>IF(N1608="nulová",J1608,0)</f>
        <v>0</v>
      </c>
      <c r="BJ1608" s="19" t="s">
        <v>84</v>
      </c>
      <c r="BK1608" s="187">
        <f>ROUND(I1608*H1608,2)</f>
        <v>0</v>
      </c>
      <c r="BL1608" s="19" t="s">
        <v>257</v>
      </c>
      <c r="BM1608" s="186" t="s">
        <v>2162</v>
      </c>
    </row>
    <row r="1609" spans="1:65" s="2" customFormat="1" ht="11.25">
      <c r="A1609" s="36"/>
      <c r="B1609" s="37"/>
      <c r="C1609" s="38"/>
      <c r="D1609" s="188" t="s">
        <v>157</v>
      </c>
      <c r="E1609" s="38"/>
      <c r="F1609" s="189" t="s">
        <v>2161</v>
      </c>
      <c r="G1609" s="38"/>
      <c r="H1609" s="38"/>
      <c r="I1609" s="190"/>
      <c r="J1609" s="38"/>
      <c r="K1609" s="38"/>
      <c r="L1609" s="41"/>
      <c r="M1609" s="191"/>
      <c r="N1609" s="192"/>
      <c r="O1609" s="66"/>
      <c r="P1609" s="66"/>
      <c r="Q1609" s="66"/>
      <c r="R1609" s="66"/>
      <c r="S1609" s="66"/>
      <c r="T1609" s="67"/>
      <c r="U1609" s="36"/>
      <c r="V1609" s="36"/>
      <c r="W1609" s="36"/>
      <c r="X1609" s="36"/>
      <c r="Y1609" s="36"/>
      <c r="Z1609" s="36"/>
      <c r="AA1609" s="36"/>
      <c r="AB1609" s="36"/>
      <c r="AC1609" s="36"/>
      <c r="AD1609" s="36"/>
      <c r="AE1609" s="36"/>
      <c r="AT1609" s="19" t="s">
        <v>157</v>
      </c>
      <c r="AU1609" s="19" t="s">
        <v>86</v>
      </c>
    </row>
    <row r="1610" spans="1:65" s="2" customFormat="1" ht="16.5" customHeight="1">
      <c r="A1610" s="36"/>
      <c r="B1610" s="37"/>
      <c r="C1610" s="175" t="s">
        <v>2163</v>
      </c>
      <c r="D1610" s="175" t="s">
        <v>150</v>
      </c>
      <c r="E1610" s="176" t="s">
        <v>2164</v>
      </c>
      <c r="F1610" s="177" t="s">
        <v>2165</v>
      </c>
      <c r="G1610" s="178" t="s">
        <v>424</v>
      </c>
      <c r="H1610" s="179">
        <v>12</v>
      </c>
      <c r="I1610" s="180"/>
      <c r="J1610" s="181">
        <f>ROUND(I1610*H1610,2)</f>
        <v>0</v>
      </c>
      <c r="K1610" s="177" t="s">
        <v>154</v>
      </c>
      <c r="L1610" s="41"/>
      <c r="M1610" s="182" t="s">
        <v>31</v>
      </c>
      <c r="N1610" s="183" t="s">
        <v>47</v>
      </c>
      <c r="O1610" s="66"/>
      <c r="P1610" s="184">
        <f>O1610*H1610</f>
        <v>0</v>
      </c>
      <c r="Q1610" s="184">
        <v>4.9699999999999996E-3</v>
      </c>
      <c r="R1610" s="184">
        <f>Q1610*H1610</f>
        <v>5.9639999999999999E-2</v>
      </c>
      <c r="S1610" s="184">
        <v>0</v>
      </c>
      <c r="T1610" s="185">
        <f>S1610*H1610</f>
        <v>0</v>
      </c>
      <c r="U1610" s="36"/>
      <c r="V1610" s="36"/>
      <c r="W1610" s="36"/>
      <c r="X1610" s="36"/>
      <c r="Y1610" s="36"/>
      <c r="Z1610" s="36"/>
      <c r="AA1610" s="36"/>
      <c r="AB1610" s="36"/>
      <c r="AC1610" s="36"/>
      <c r="AD1610" s="36"/>
      <c r="AE1610" s="36"/>
      <c r="AR1610" s="186" t="s">
        <v>257</v>
      </c>
      <c r="AT1610" s="186" t="s">
        <v>150</v>
      </c>
      <c r="AU1610" s="186" t="s">
        <v>86</v>
      </c>
      <c r="AY1610" s="19" t="s">
        <v>148</v>
      </c>
      <c r="BE1610" s="187">
        <f>IF(N1610="základní",J1610,0)</f>
        <v>0</v>
      </c>
      <c r="BF1610" s="187">
        <f>IF(N1610="snížená",J1610,0)</f>
        <v>0</v>
      </c>
      <c r="BG1610" s="187">
        <f>IF(N1610="zákl. přenesená",J1610,0)</f>
        <v>0</v>
      </c>
      <c r="BH1610" s="187">
        <f>IF(N1610="sníž. přenesená",J1610,0)</f>
        <v>0</v>
      </c>
      <c r="BI1610" s="187">
        <f>IF(N1610="nulová",J1610,0)</f>
        <v>0</v>
      </c>
      <c r="BJ1610" s="19" t="s">
        <v>84</v>
      </c>
      <c r="BK1610" s="187">
        <f>ROUND(I1610*H1610,2)</f>
        <v>0</v>
      </c>
      <c r="BL1610" s="19" t="s">
        <v>257</v>
      </c>
      <c r="BM1610" s="186" t="s">
        <v>2166</v>
      </c>
    </row>
    <row r="1611" spans="1:65" s="2" customFormat="1" ht="19.5">
      <c r="A1611" s="36"/>
      <c r="B1611" s="37"/>
      <c r="C1611" s="38"/>
      <c r="D1611" s="188" t="s">
        <v>157</v>
      </c>
      <c r="E1611" s="38"/>
      <c r="F1611" s="189" t="s">
        <v>2167</v>
      </c>
      <c r="G1611" s="38"/>
      <c r="H1611" s="38"/>
      <c r="I1611" s="190"/>
      <c r="J1611" s="38"/>
      <c r="K1611" s="38"/>
      <c r="L1611" s="41"/>
      <c r="M1611" s="191"/>
      <c r="N1611" s="192"/>
      <c r="O1611" s="66"/>
      <c r="P1611" s="66"/>
      <c r="Q1611" s="66"/>
      <c r="R1611" s="66"/>
      <c r="S1611" s="66"/>
      <c r="T1611" s="67"/>
      <c r="U1611" s="36"/>
      <c r="V1611" s="36"/>
      <c r="W1611" s="36"/>
      <c r="X1611" s="36"/>
      <c r="Y1611" s="36"/>
      <c r="Z1611" s="36"/>
      <c r="AA1611" s="36"/>
      <c r="AB1611" s="36"/>
      <c r="AC1611" s="36"/>
      <c r="AD1611" s="36"/>
      <c r="AE1611" s="36"/>
      <c r="AT1611" s="19" t="s">
        <v>157</v>
      </c>
      <c r="AU1611" s="19" t="s">
        <v>86</v>
      </c>
    </row>
    <row r="1612" spans="1:65" s="2" customFormat="1" ht="11.25">
      <c r="A1612" s="36"/>
      <c r="B1612" s="37"/>
      <c r="C1612" s="38"/>
      <c r="D1612" s="193" t="s">
        <v>159</v>
      </c>
      <c r="E1612" s="38"/>
      <c r="F1612" s="194" t="s">
        <v>2168</v>
      </c>
      <c r="G1612" s="38"/>
      <c r="H1612" s="38"/>
      <c r="I1612" s="190"/>
      <c r="J1612" s="38"/>
      <c r="K1612" s="38"/>
      <c r="L1612" s="41"/>
      <c r="M1612" s="191"/>
      <c r="N1612" s="192"/>
      <c r="O1612" s="66"/>
      <c r="P1612" s="66"/>
      <c r="Q1612" s="66"/>
      <c r="R1612" s="66"/>
      <c r="S1612" s="66"/>
      <c r="T1612" s="67"/>
      <c r="U1612" s="36"/>
      <c r="V1612" s="36"/>
      <c r="W1612" s="36"/>
      <c r="X1612" s="36"/>
      <c r="Y1612" s="36"/>
      <c r="Z1612" s="36"/>
      <c r="AA1612" s="36"/>
      <c r="AB1612" s="36"/>
      <c r="AC1612" s="36"/>
      <c r="AD1612" s="36"/>
      <c r="AE1612" s="36"/>
      <c r="AT1612" s="19" t="s">
        <v>159</v>
      </c>
      <c r="AU1612" s="19" t="s">
        <v>86</v>
      </c>
    </row>
    <row r="1613" spans="1:65" s="13" customFormat="1" ht="11.25">
      <c r="B1613" s="195"/>
      <c r="C1613" s="196"/>
      <c r="D1613" s="188" t="s">
        <v>161</v>
      </c>
      <c r="E1613" s="197" t="s">
        <v>31</v>
      </c>
      <c r="F1613" s="198" t="s">
        <v>2169</v>
      </c>
      <c r="G1613" s="196"/>
      <c r="H1613" s="199">
        <v>12</v>
      </c>
      <c r="I1613" s="200"/>
      <c r="J1613" s="196"/>
      <c r="K1613" s="196"/>
      <c r="L1613" s="201"/>
      <c r="M1613" s="202"/>
      <c r="N1613" s="203"/>
      <c r="O1613" s="203"/>
      <c r="P1613" s="203"/>
      <c r="Q1613" s="203"/>
      <c r="R1613" s="203"/>
      <c r="S1613" s="203"/>
      <c r="T1613" s="204"/>
      <c r="AT1613" s="205" t="s">
        <v>161</v>
      </c>
      <c r="AU1613" s="205" t="s">
        <v>86</v>
      </c>
      <c r="AV1613" s="13" t="s">
        <v>86</v>
      </c>
      <c r="AW1613" s="13" t="s">
        <v>37</v>
      </c>
      <c r="AX1613" s="13" t="s">
        <v>76</v>
      </c>
      <c r="AY1613" s="205" t="s">
        <v>148</v>
      </c>
    </row>
    <row r="1614" spans="1:65" s="14" customFormat="1" ht="11.25">
      <c r="B1614" s="206"/>
      <c r="C1614" s="207"/>
      <c r="D1614" s="188" t="s">
        <v>161</v>
      </c>
      <c r="E1614" s="208" t="s">
        <v>31</v>
      </c>
      <c r="F1614" s="209" t="s">
        <v>163</v>
      </c>
      <c r="G1614" s="207"/>
      <c r="H1614" s="210">
        <v>12</v>
      </c>
      <c r="I1614" s="211"/>
      <c r="J1614" s="207"/>
      <c r="K1614" s="207"/>
      <c r="L1614" s="212"/>
      <c r="M1614" s="213"/>
      <c r="N1614" s="214"/>
      <c r="O1614" s="214"/>
      <c r="P1614" s="214"/>
      <c r="Q1614" s="214"/>
      <c r="R1614" s="214"/>
      <c r="S1614" s="214"/>
      <c r="T1614" s="215"/>
      <c r="AT1614" s="216" t="s">
        <v>161</v>
      </c>
      <c r="AU1614" s="216" t="s">
        <v>86</v>
      </c>
      <c r="AV1614" s="14" t="s">
        <v>155</v>
      </c>
      <c r="AW1614" s="14" t="s">
        <v>37</v>
      </c>
      <c r="AX1614" s="14" t="s">
        <v>84</v>
      </c>
      <c r="AY1614" s="216" t="s">
        <v>148</v>
      </c>
    </row>
    <row r="1615" spans="1:65" s="2" customFormat="1" ht="16.5" customHeight="1">
      <c r="A1615" s="36"/>
      <c r="B1615" s="37"/>
      <c r="C1615" s="175" t="s">
        <v>2170</v>
      </c>
      <c r="D1615" s="175" t="s">
        <v>150</v>
      </c>
      <c r="E1615" s="176" t="s">
        <v>2171</v>
      </c>
      <c r="F1615" s="177" t="s">
        <v>2172</v>
      </c>
      <c r="G1615" s="178" t="s">
        <v>198</v>
      </c>
      <c r="H1615" s="179">
        <v>6.4000000000000001E-2</v>
      </c>
      <c r="I1615" s="180"/>
      <c r="J1615" s="181">
        <f>ROUND(I1615*H1615,2)</f>
        <v>0</v>
      </c>
      <c r="K1615" s="177" t="s">
        <v>154</v>
      </c>
      <c r="L1615" s="41"/>
      <c r="M1615" s="182" t="s">
        <v>31</v>
      </c>
      <c r="N1615" s="183" t="s">
        <v>47</v>
      </c>
      <c r="O1615" s="66"/>
      <c r="P1615" s="184">
        <f>O1615*H1615</f>
        <v>0</v>
      </c>
      <c r="Q1615" s="184">
        <v>0</v>
      </c>
      <c r="R1615" s="184">
        <f>Q1615*H1615</f>
        <v>0</v>
      </c>
      <c r="S1615" s="184">
        <v>0</v>
      </c>
      <c r="T1615" s="185">
        <f>S1615*H1615</f>
        <v>0</v>
      </c>
      <c r="U1615" s="36"/>
      <c r="V1615" s="36"/>
      <c r="W1615" s="36"/>
      <c r="X1615" s="36"/>
      <c r="Y1615" s="36"/>
      <c r="Z1615" s="36"/>
      <c r="AA1615" s="36"/>
      <c r="AB1615" s="36"/>
      <c r="AC1615" s="36"/>
      <c r="AD1615" s="36"/>
      <c r="AE1615" s="36"/>
      <c r="AR1615" s="186" t="s">
        <v>257</v>
      </c>
      <c r="AT1615" s="186" t="s">
        <v>150</v>
      </c>
      <c r="AU1615" s="186" t="s">
        <v>86</v>
      </c>
      <c r="AY1615" s="19" t="s">
        <v>148</v>
      </c>
      <c r="BE1615" s="187">
        <f>IF(N1615="základní",J1615,0)</f>
        <v>0</v>
      </c>
      <c r="BF1615" s="187">
        <f>IF(N1615="snížená",J1615,0)</f>
        <v>0</v>
      </c>
      <c r="BG1615" s="187">
        <f>IF(N1615="zákl. přenesená",J1615,0)</f>
        <v>0</v>
      </c>
      <c r="BH1615" s="187">
        <f>IF(N1615="sníž. přenesená",J1615,0)</f>
        <v>0</v>
      </c>
      <c r="BI1615" s="187">
        <f>IF(N1615="nulová",J1615,0)</f>
        <v>0</v>
      </c>
      <c r="BJ1615" s="19" t="s">
        <v>84</v>
      </c>
      <c r="BK1615" s="187">
        <f>ROUND(I1615*H1615,2)</f>
        <v>0</v>
      </c>
      <c r="BL1615" s="19" t="s">
        <v>257</v>
      </c>
      <c r="BM1615" s="186" t="s">
        <v>2173</v>
      </c>
    </row>
    <row r="1616" spans="1:65" s="2" customFormat="1" ht="19.5">
      <c r="A1616" s="36"/>
      <c r="B1616" s="37"/>
      <c r="C1616" s="38"/>
      <c r="D1616" s="188" t="s">
        <v>157</v>
      </c>
      <c r="E1616" s="38"/>
      <c r="F1616" s="189" t="s">
        <v>2174</v>
      </c>
      <c r="G1616" s="38"/>
      <c r="H1616" s="38"/>
      <c r="I1616" s="190"/>
      <c r="J1616" s="38"/>
      <c r="K1616" s="38"/>
      <c r="L1616" s="41"/>
      <c r="M1616" s="191"/>
      <c r="N1616" s="192"/>
      <c r="O1616" s="66"/>
      <c r="P1616" s="66"/>
      <c r="Q1616" s="66"/>
      <c r="R1616" s="66"/>
      <c r="S1616" s="66"/>
      <c r="T1616" s="67"/>
      <c r="U1616" s="36"/>
      <c r="V1616" s="36"/>
      <c r="W1616" s="36"/>
      <c r="X1616" s="36"/>
      <c r="Y1616" s="36"/>
      <c r="Z1616" s="36"/>
      <c r="AA1616" s="36"/>
      <c r="AB1616" s="36"/>
      <c r="AC1616" s="36"/>
      <c r="AD1616" s="36"/>
      <c r="AE1616" s="36"/>
      <c r="AT1616" s="19" t="s">
        <v>157</v>
      </c>
      <c r="AU1616" s="19" t="s">
        <v>86</v>
      </c>
    </row>
    <row r="1617" spans="1:65" s="2" customFormat="1" ht="11.25">
      <c r="A1617" s="36"/>
      <c r="B1617" s="37"/>
      <c r="C1617" s="38"/>
      <c r="D1617" s="193" t="s">
        <v>159</v>
      </c>
      <c r="E1617" s="38"/>
      <c r="F1617" s="194" t="s">
        <v>2175</v>
      </c>
      <c r="G1617" s="38"/>
      <c r="H1617" s="38"/>
      <c r="I1617" s="190"/>
      <c r="J1617" s="38"/>
      <c r="K1617" s="38"/>
      <c r="L1617" s="41"/>
      <c r="M1617" s="191"/>
      <c r="N1617" s="192"/>
      <c r="O1617" s="66"/>
      <c r="P1617" s="66"/>
      <c r="Q1617" s="66"/>
      <c r="R1617" s="66"/>
      <c r="S1617" s="66"/>
      <c r="T1617" s="67"/>
      <c r="U1617" s="36"/>
      <c r="V1617" s="36"/>
      <c r="W1617" s="36"/>
      <c r="X1617" s="36"/>
      <c r="Y1617" s="36"/>
      <c r="Z1617" s="36"/>
      <c r="AA1617" s="36"/>
      <c r="AB1617" s="36"/>
      <c r="AC1617" s="36"/>
      <c r="AD1617" s="36"/>
      <c r="AE1617" s="36"/>
      <c r="AT1617" s="19" t="s">
        <v>159</v>
      </c>
      <c r="AU1617" s="19" t="s">
        <v>86</v>
      </c>
    </row>
    <row r="1618" spans="1:65" s="12" customFormat="1" ht="22.9" customHeight="1">
      <c r="B1618" s="159"/>
      <c r="C1618" s="160"/>
      <c r="D1618" s="161" t="s">
        <v>75</v>
      </c>
      <c r="E1618" s="173" t="s">
        <v>2176</v>
      </c>
      <c r="F1618" s="173" t="s">
        <v>2177</v>
      </c>
      <c r="G1618" s="160"/>
      <c r="H1618" s="160"/>
      <c r="I1618" s="163"/>
      <c r="J1618" s="174">
        <f>BK1618</f>
        <v>0</v>
      </c>
      <c r="K1618" s="160"/>
      <c r="L1618" s="165"/>
      <c r="M1618" s="166"/>
      <c r="N1618" s="167"/>
      <c r="O1618" s="167"/>
      <c r="P1618" s="168">
        <f>SUM(P1619:P1724)</f>
        <v>0</v>
      </c>
      <c r="Q1618" s="167"/>
      <c r="R1618" s="168">
        <f>SUM(R1619:R1724)</f>
        <v>1.2542073</v>
      </c>
      <c r="S1618" s="167"/>
      <c r="T1618" s="169">
        <f>SUM(T1619:T1724)</f>
        <v>0</v>
      </c>
      <c r="AR1618" s="170" t="s">
        <v>86</v>
      </c>
      <c r="AT1618" s="171" t="s">
        <v>75</v>
      </c>
      <c r="AU1618" s="171" t="s">
        <v>84</v>
      </c>
      <c r="AY1618" s="170" t="s">
        <v>148</v>
      </c>
      <c r="BK1618" s="172">
        <f>SUM(BK1619:BK1724)</f>
        <v>0</v>
      </c>
    </row>
    <row r="1619" spans="1:65" s="2" customFormat="1" ht="16.5" customHeight="1">
      <c r="A1619" s="36"/>
      <c r="B1619" s="37"/>
      <c r="C1619" s="175" t="s">
        <v>2178</v>
      </c>
      <c r="D1619" s="175" t="s">
        <v>150</v>
      </c>
      <c r="E1619" s="176" t="s">
        <v>2179</v>
      </c>
      <c r="F1619" s="177" t="s">
        <v>2180</v>
      </c>
      <c r="G1619" s="178" t="s">
        <v>153</v>
      </c>
      <c r="H1619" s="179">
        <v>111.09</v>
      </c>
      <c r="I1619" s="180"/>
      <c r="J1619" s="181">
        <f>ROUND(I1619*H1619,2)</f>
        <v>0</v>
      </c>
      <c r="K1619" s="177" t="s">
        <v>154</v>
      </c>
      <c r="L1619" s="41"/>
      <c r="M1619" s="182" t="s">
        <v>31</v>
      </c>
      <c r="N1619" s="183" t="s">
        <v>47</v>
      </c>
      <c r="O1619" s="66"/>
      <c r="P1619" s="184">
        <f>O1619*H1619</f>
        <v>0</v>
      </c>
      <c r="Q1619" s="184">
        <v>5.4000000000000001E-4</v>
      </c>
      <c r="R1619" s="184">
        <f>Q1619*H1619</f>
        <v>5.9988600000000003E-2</v>
      </c>
      <c r="S1619" s="184">
        <v>0</v>
      </c>
      <c r="T1619" s="185">
        <f>S1619*H1619</f>
        <v>0</v>
      </c>
      <c r="U1619" s="36"/>
      <c r="V1619" s="36"/>
      <c r="W1619" s="36"/>
      <c r="X1619" s="36"/>
      <c r="Y1619" s="36"/>
      <c r="Z1619" s="36"/>
      <c r="AA1619" s="36"/>
      <c r="AB1619" s="36"/>
      <c r="AC1619" s="36"/>
      <c r="AD1619" s="36"/>
      <c r="AE1619" s="36"/>
      <c r="AR1619" s="186" t="s">
        <v>257</v>
      </c>
      <c r="AT1619" s="186" t="s">
        <v>150</v>
      </c>
      <c r="AU1619" s="186" t="s">
        <v>86</v>
      </c>
      <c r="AY1619" s="19" t="s">
        <v>148</v>
      </c>
      <c r="BE1619" s="187">
        <f>IF(N1619="základní",J1619,0)</f>
        <v>0</v>
      </c>
      <c r="BF1619" s="187">
        <f>IF(N1619="snížená",J1619,0)</f>
        <v>0</v>
      </c>
      <c r="BG1619" s="187">
        <f>IF(N1619="zákl. přenesená",J1619,0)</f>
        <v>0</v>
      </c>
      <c r="BH1619" s="187">
        <f>IF(N1619="sníž. přenesená",J1619,0)</f>
        <v>0</v>
      </c>
      <c r="BI1619" s="187">
        <f>IF(N1619="nulová",J1619,0)</f>
        <v>0</v>
      </c>
      <c r="BJ1619" s="19" t="s">
        <v>84</v>
      </c>
      <c r="BK1619" s="187">
        <f>ROUND(I1619*H1619,2)</f>
        <v>0</v>
      </c>
      <c r="BL1619" s="19" t="s">
        <v>257</v>
      </c>
      <c r="BM1619" s="186" t="s">
        <v>2181</v>
      </c>
    </row>
    <row r="1620" spans="1:65" s="2" customFormat="1" ht="11.25">
      <c r="A1620" s="36"/>
      <c r="B1620" s="37"/>
      <c r="C1620" s="38"/>
      <c r="D1620" s="188" t="s">
        <v>157</v>
      </c>
      <c r="E1620" s="38"/>
      <c r="F1620" s="189" t="s">
        <v>2182</v>
      </c>
      <c r="G1620" s="38"/>
      <c r="H1620" s="38"/>
      <c r="I1620" s="190"/>
      <c r="J1620" s="38"/>
      <c r="K1620" s="38"/>
      <c r="L1620" s="41"/>
      <c r="M1620" s="191"/>
      <c r="N1620" s="192"/>
      <c r="O1620" s="66"/>
      <c r="P1620" s="66"/>
      <c r="Q1620" s="66"/>
      <c r="R1620" s="66"/>
      <c r="S1620" s="66"/>
      <c r="T1620" s="67"/>
      <c r="U1620" s="36"/>
      <c r="V1620" s="36"/>
      <c r="W1620" s="36"/>
      <c r="X1620" s="36"/>
      <c r="Y1620" s="36"/>
      <c r="Z1620" s="36"/>
      <c r="AA1620" s="36"/>
      <c r="AB1620" s="36"/>
      <c r="AC1620" s="36"/>
      <c r="AD1620" s="36"/>
      <c r="AE1620" s="36"/>
      <c r="AT1620" s="19" t="s">
        <v>157</v>
      </c>
      <c r="AU1620" s="19" t="s">
        <v>86</v>
      </c>
    </row>
    <row r="1621" spans="1:65" s="2" customFormat="1" ht="11.25">
      <c r="A1621" s="36"/>
      <c r="B1621" s="37"/>
      <c r="C1621" s="38"/>
      <c r="D1621" s="193" t="s">
        <v>159</v>
      </c>
      <c r="E1621" s="38"/>
      <c r="F1621" s="194" t="s">
        <v>2183</v>
      </c>
      <c r="G1621" s="38"/>
      <c r="H1621" s="38"/>
      <c r="I1621" s="190"/>
      <c r="J1621" s="38"/>
      <c r="K1621" s="38"/>
      <c r="L1621" s="41"/>
      <c r="M1621" s="191"/>
      <c r="N1621" s="192"/>
      <c r="O1621" s="66"/>
      <c r="P1621" s="66"/>
      <c r="Q1621" s="66"/>
      <c r="R1621" s="66"/>
      <c r="S1621" s="66"/>
      <c r="T1621" s="67"/>
      <c r="U1621" s="36"/>
      <c r="V1621" s="36"/>
      <c r="W1621" s="36"/>
      <c r="X1621" s="36"/>
      <c r="Y1621" s="36"/>
      <c r="Z1621" s="36"/>
      <c r="AA1621" s="36"/>
      <c r="AB1621" s="36"/>
      <c r="AC1621" s="36"/>
      <c r="AD1621" s="36"/>
      <c r="AE1621" s="36"/>
      <c r="AT1621" s="19" t="s">
        <v>159</v>
      </c>
      <c r="AU1621" s="19" t="s">
        <v>86</v>
      </c>
    </row>
    <row r="1622" spans="1:65" s="15" customFormat="1" ht="11.25">
      <c r="B1622" s="217"/>
      <c r="C1622" s="218"/>
      <c r="D1622" s="188" t="s">
        <v>161</v>
      </c>
      <c r="E1622" s="219" t="s">
        <v>31</v>
      </c>
      <c r="F1622" s="220" t="s">
        <v>756</v>
      </c>
      <c r="G1622" s="218"/>
      <c r="H1622" s="219" t="s">
        <v>31</v>
      </c>
      <c r="I1622" s="221"/>
      <c r="J1622" s="218"/>
      <c r="K1622" s="218"/>
      <c r="L1622" s="222"/>
      <c r="M1622" s="223"/>
      <c r="N1622" s="224"/>
      <c r="O1622" s="224"/>
      <c r="P1622" s="224"/>
      <c r="Q1622" s="224"/>
      <c r="R1622" s="224"/>
      <c r="S1622" s="224"/>
      <c r="T1622" s="225"/>
      <c r="AT1622" s="226" t="s">
        <v>161</v>
      </c>
      <c r="AU1622" s="226" t="s">
        <v>86</v>
      </c>
      <c r="AV1622" s="15" t="s">
        <v>84</v>
      </c>
      <c r="AW1622" s="15" t="s">
        <v>37</v>
      </c>
      <c r="AX1622" s="15" t="s">
        <v>76</v>
      </c>
      <c r="AY1622" s="226" t="s">
        <v>148</v>
      </c>
    </row>
    <row r="1623" spans="1:65" s="13" customFormat="1" ht="11.25">
      <c r="B1623" s="195"/>
      <c r="C1623" s="196"/>
      <c r="D1623" s="188" t="s">
        <v>161</v>
      </c>
      <c r="E1623" s="197" t="s">
        <v>31</v>
      </c>
      <c r="F1623" s="198" t="s">
        <v>799</v>
      </c>
      <c r="G1623" s="196"/>
      <c r="H1623" s="199">
        <v>75.36</v>
      </c>
      <c r="I1623" s="200"/>
      <c r="J1623" s="196"/>
      <c r="K1623" s="196"/>
      <c r="L1623" s="201"/>
      <c r="M1623" s="202"/>
      <c r="N1623" s="203"/>
      <c r="O1623" s="203"/>
      <c r="P1623" s="203"/>
      <c r="Q1623" s="203"/>
      <c r="R1623" s="203"/>
      <c r="S1623" s="203"/>
      <c r="T1623" s="204"/>
      <c r="AT1623" s="205" t="s">
        <v>161</v>
      </c>
      <c r="AU1623" s="205" t="s">
        <v>86</v>
      </c>
      <c r="AV1623" s="13" t="s">
        <v>86</v>
      </c>
      <c r="AW1623" s="13" t="s">
        <v>37</v>
      </c>
      <c r="AX1623" s="13" t="s">
        <v>76</v>
      </c>
      <c r="AY1623" s="205" t="s">
        <v>148</v>
      </c>
    </row>
    <row r="1624" spans="1:65" s="15" customFormat="1" ht="11.25">
      <c r="B1624" s="217"/>
      <c r="C1624" s="218"/>
      <c r="D1624" s="188" t="s">
        <v>161</v>
      </c>
      <c r="E1624" s="219" t="s">
        <v>31</v>
      </c>
      <c r="F1624" s="220" t="s">
        <v>758</v>
      </c>
      <c r="G1624" s="218"/>
      <c r="H1624" s="219" t="s">
        <v>31</v>
      </c>
      <c r="I1624" s="221"/>
      <c r="J1624" s="218"/>
      <c r="K1624" s="218"/>
      <c r="L1624" s="222"/>
      <c r="M1624" s="223"/>
      <c r="N1624" s="224"/>
      <c r="O1624" s="224"/>
      <c r="P1624" s="224"/>
      <c r="Q1624" s="224"/>
      <c r="R1624" s="224"/>
      <c r="S1624" s="224"/>
      <c r="T1624" s="225"/>
      <c r="AT1624" s="226" t="s">
        <v>161</v>
      </c>
      <c r="AU1624" s="226" t="s">
        <v>86</v>
      </c>
      <c r="AV1624" s="15" t="s">
        <v>84</v>
      </c>
      <c r="AW1624" s="15" t="s">
        <v>37</v>
      </c>
      <c r="AX1624" s="15" t="s">
        <v>76</v>
      </c>
      <c r="AY1624" s="226" t="s">
        <v>148</v>
      </c>
    </row>
    <row r="1625" spans="1:65" s="13" customFormat="1" ht="11.25">
      <c r="B1625" s="195"/>
      <c r="C1625" s="196"/>
      <c r="D1625" s="188" t="s">
        <v>161</v>
      </c>
      <c r="E1625" s="197" t="s">
        <v>31</v>
      </c>
      <c r="F1625" s="198" t="s">
        <v>800</v>
      </c>
      <c r="G1625" s="196"/>
      <c r="H1625" s="199">
        <v>14.68</v>
      </c>
      <c r="I1625" s="200"/>
      <c r="J1625" s="196"/>
      <c r="K1625" s="196"/>
      <c r="L1625" s="201"/>
      <c r="M1625" s="202"/>
      <c r="N1625" s="203"/>
      <c r="O1625" s="203"/>
      <c r="P1625" s="203"/>
      <c r="Q1625" s="203"/>
      <c r="R1625" s="203"/>
      <c r="S1625" s="203"/>
      <c r="T1625" s="204"/>
      <c r="AT1625" s="205" t="s">
        <v>161</v>
      </c>
      <c r="AU1625" s="205" t="s">
        <v>86</v>
      </c>
      <c r="AV1625" s="13" t="s">
        <v>86</v>
      </c>
      <c r="AW1625" s="13" t="s">
        <v>37</v>
      </c>
      <c r="AX1625" s="13" t="s">
        <v>76</v>
      </c>
      <c r="AY1625" s="205" t="s">
        <v>148</v>
      </c>
    </row>
    <row r="1626" spans="1:65" s="15" customFormat="1" ht="11.25">
      <c r="B1626" s="217"/>
      <c r="C1626" s="218"/>
      <c r="D1626" s="188" t="s">
        <v>161</v>
      </c>
      <c r="E1626" s="219" t="s">
        <v>31</v>
      </c>
      <c r="F1626" s="220" t="s">
        <v>760</v>
      </c>
      <c r="G1626" s="218"/>
      <c r="H1626" s="219" t="s">
        <v>31</v>
      </c>
      <c r="I1626" s="221"/>
      <c r="J1626" s="218"/>
      <c r="K1626" s="218"/>
      <c r="L1626" s="222"/>
      <c r="M1626" s="223"/>
      <c r="N1626" s="224"/>
      <c r="O1626" s="224"/>
      <c r="P1626" s="224"/>
      <c r="Q1626" s="224"/>
      <c r="R1626" s="224"/>
      <c r="S1626" s="224"/>
      <c r="T1626" s="225"/>
      <c r="AT1626" s="226" t="s">
        <v>161</v>
      </c>
      <c r="AU1626" s="226" t="s">
        <v>86</v>
      </c>
      <c r="AV1626" s="15" t="s">
        <v>84</v>
      </c>
      <c r="AW1626" s="15" t="s">
        <v>37</v>
      </c>
      <c r="AX1626" s="15" t="s">
        <v>76</v>
      </c>
      <c r="AY1626" s="226" t="s">
        <v>148</v>
      </c>
    </row>
    <row r="1627" spans="1:65" s="13" customFormat="1" ht="11.25">
      <c r="B1627" s="195"/>
      <c r="C1627" s="196"/>
      <c r="D1627" s="188" t="s">
        <v>161</v>
      </c>
      <c r="E1627" s="197" t="s">
        <v>31</v>
      </c>
      <c r="F1627" s="198" t="s">
        <v>801</v>
      </c>
      <c r="G1627" s="196"/>
      <c r="H1627" s="199">
        <v>6.37</v>
      </c>
      <c r="I1627" s="200"/>
      <c r="J1627" s="196"/>
      <c r="K1627" s="196"/>
      <c r="L1627" s="201"/>
      <c r="M1627" s="202"/>
      <c r="N1627" s="203"/>
      <c r="O1627" s="203"/>
      <c r="P1627" s="203"/>
      <c r="Q1627" s="203"/>
      <c r="R1627" s="203"/>
      <c r="S1627" s="203"/>
      <c r="T1627" s="204"/>
      <c r="AT1627" s="205" t="s">
        <v>161</v>
      </c>
      <c r="AU1627" s="205" t="s">
        <v>86</v>
      </c>
      <c r="AV1627" s="13" t="s">
        <v>86</v>
      </c>
      <c r="AW1627" s="13" t="s">
        <v>37</v>
      </c>
      <c r="AX1627" s="13" t="s">
        <v>76</v>
      </c>
      <c r="AY1627" s="205" t="s">
        <v>148</v>
      </c>
    </row>
    <row r="1628" spans="1:65" s="15" customFormat="1" ht="11.25">
      <c r="B1628" s="217"/>
      <c r="C1628" s="218"/>
      <c r="D1628" s="188" t="s">
        <v>161</v>
      </c>
      <c r="E1628" s="219" t="s">
        <v>31</v>
      </c>
      <c r="F1628" s="220" t="s">
        <v>762</v>
      </c>
      <c r="G1628" s="218"/>
      <c r="H1628" s="219" t="s">
        <v>31</v>
      </c>
      <c r="I1628" s="221"/>
      <c r="J1628" s="218"/>
      <c r="K1628" s="218"/>
      <c r="L1628" s="222"/>
      <c r="M1628" s="223"/>
      <c r="N1628" s="224"/>
      <c r="O1628" s="224"/>
      <c r="P1628" s="224"/>
      <c r="Q1628" s="224"/>
      <c r="R1628" s="224"/>
      <c r="S1628" s="224"/>
      <c r="T1628" s="225"/>
      <c r="AT1628" s="226" t="s">
        <v>161</v>
      </c>
      <c r="AU1628" s="226" t="s">
        <v>86</v>
      </c>
      <c r="AV1628" s="15" t="s">
        <v>84</v>
      </c>
      <c r="AW1628" s="15" t="s">
        <v>37</v>
      </c>
      <c r="AX1628" s="15" t="s">
        <v>76</v>
      </c>
      <c r="AY1628" s="226" t="s">
        <v>148</v>
      </c>
    </row>
    <row r="1629" spans="1:65" s="13" customFormat="1" ht="11.25">
      <c r="B1629" s="195"/>
      <c r="C1629" s="196"/>
      <c r="D1629" s="188" t="s">
        <v>161</v>
      </c>
      <c r="E1629" s="197" t="s">
        <v>31</v>
      </c>
      <c r="F1629" s="198" t="s">
        <v>800</v>
      </c>
      <c r="G1629" s="196"/>
      <c r="H1629" s="199">
        <v>14.68</v>
      </c>
      <c r="I1629" s="200"/>
      <c r="J1629" s="196"/>
      <c r="K1629" s="196"/>
      <c r="L1629" s="201"/>
      <c r="M1629" s="202"/>
      <c r="N1629" s="203"/>
      <c r="O1629" s="203"/>
      <c r="P1629" s="203"/>
      <c r="Q1629" s="203"/>
      <c r="R1629" s="203"/>
      <c r="S1629" s="203"/>
      <c r="T1629" s="204"/>
      <c r="AT1629" s="205" t="s">
        <v>161</v>
      </c>
      <c r="AU1629" s="205" t="s">
        <v>86</v>
      </c>
      <c r="AV1629" s="13" t="s">
        <v>86</v>
      </c>
      <c r="AW1629" s="13" t="s">
        <v>37</v>
      </c>
      <c r="AX1629" s="13" t="s">
        <v>76</v>
      </c>
      <c r="AY1629" s="205" t="s">
        <v>148</v>
      </c>
    </row>
    <row r="1630" spans="1:65" s="14" customFormat="1" ht="11.25">
      <c r="B1630" s="206"/>
      <c r="C1630" s="207"/>
      <c r="D1630" s="188" t="s">
        <v>161</v>
      </c>
      <c r="E1630" s="208" t="s">
        <v>31</v>
      </c>
      <c r="F1630" s="209" t="s">
        <v>163</v>
      </c>
      <c r="G1630" s="207"/>
      <c r="H1630" s="210">
        <v>111.09</v>
      </c>
      <c r="I1630" s="211"/>
      <c r="J1630" s="207"/>
      <c r="K1630" s="207"/>
      <c r="L1630" s="212"/>
      <c r="M1630" s="213"/>
      <c r="N1630" s="214"/>
      <c r="O1630" s="214"/>
      <c r="P1630" s="214"/>
      <c r="Q1630" s="214"/>
      <c r="R1630" s="214"/>
      <c r="S1630" s="214"/>
      <c r="T1630" s="215"/>
      <c r="AT1630" s="216" t="s">
        <v>161</v>
      </c>
      <c r="AU1630" s="216" t="s">
        <v>86</v>
      </c>
      <c r="AV1630" s="14" t="s">
        <v>155</v>
      </c>
      <c r="AW1630" s="14" t="s">
        <v>37</v>
      </c>
      <c r="AX1630" s="14" t="s">
        <v>84</v>
      </c>
      <c r="AY1630" s="216" t="s">
        <v>148</v>
      </c>
    </row>
    <row r="1631" spans="1:65" s="2" customFormat="1" ht="16.5" customHeight="1">
      <c r="A1631" s="36"/>
      <c r="B1631" s="37"/>
      <c r="C1631" s="175" t="s">
        <v>2184</v>
      </c>
      <c r="D1631" s="175" t="s">
        <v>150</v>
      </c>
      <c r="E1631" s="176" t="s">
        <v>2185</v>
      </c>
      <c r="F1631" s="177" t="s">
        <v>2186</v>
      </c>
      <c r="G1631" s="178" t="s">
        <v>153</v>
      </c>
      <c r="H1631" s="179">
        <v>111.09</v>
      </c>
      <c r="I1631" s="180"/>
      <c r="J1631" s="181">
        <f>ROUND(I1631*H1631,2)</f>
        <v>0</v>
      </c>
      <c r="K1631" s="177" t="s">
        <v>154</v>
      </c>
      <c r="L1631" s="41"/>
      <c r="M1631" s="182" t="s">
        <v>31</v>
      </c>
      <c r="N1631" s="183" t="s">
        <v>47</v>
      </c>
      <c r="O1631" s="66"/>
      <c r="P1631" s="184">
        <f>O1631*H1631</f>
        <v>0</v>
      </c>
      <c r="Q1631" s="184">
        <v>3.0000000000000001E-3</v>
      </c>
      <c r="R1631" s="184">
        <f>Q1631*H1631</f>
        <v>0.33327000000000001</v>
      </c>
      <c r="S1631" s="184">
        <v>0</v>
      </c>
      <c r="T1631" s="185">
        <f>S1631*H1631</f>
        <v>0</v>
      </c>
      <c r="U1631" s="36"/>
      <c r="V1631" s="36"/>
      <c r="W1631" s="36"/>
      <c r="X1631" s="36"/>
      <c r="Y1631" s="36"/>
      <c r="Z1631" s="36"/>
      <c r="AA1631" s="36"/>
      <c r="AB1631" s="36"/>
      <c r="AC1631" s="36"/>
      <c r="AD1631" s="36"/>
      <c r="AE1631" s="36"/>
      <c r="AR1631" s="186" t="s">
        <v>257</v>
      </c>
      <c r="AT1631" s="186" t="s">
        <v>150</v>
      </c>
      <c r="AU1631" s="186" t="s">
        <v>86</v>
      </c>
      <c r="AY1631" s="19" t="s">
        <v>148</v>
      </c>
      <c r="BE1631" s="187">
        <f>IF(N1631="základní",J1631,0)</f>
        <v>0</v>
      </c>
      <c r="BF1631" s="187">
        <f>IF(N1631="snížená",J1631,0)</f>
        <v>0</v>
      </c>
      <c r="BG1631" s="187">
        <f>IF(N1631="zákl. přenesená",J1631,0)</f>
        <v>0</v>
      </c>
      <c r="BH1631" s="187">
        <f>IF(N1631="sníž. přenesená",J1631,0)</f>
        <v>0</v>
      </c>
      <c r="BI1631" s="187">
        <f>IF(N1631="nulová",J1631,0)</f>
        <v>0</v>
      </c>
      <c r="BJ1631" s="19" t="s">
        <v>84</v>
      </c>
      <c r="BK1631" s="187">
        <f>ROUND(I1631*H1631,2)</f>
        <v>0</v>
      </c>
      <c r="BL1631" s="19" t="s">
        <v>257</v>
      </c>
      <c r="BM1631" s="186" t="s">
        <v>2187</v>
      </c>
    </row>
    <row r="1632" spans="1:65" s="2" customFormat="1" ht="11.25">
      <c r="A1632" s="36"/>
      <c r="B1632" s="37"/>
      <c r="C1632" s="38"/>
      <c r="D1632" s="188" t="s">
        <v>157</v>
      </c>
      <c r="E1632" s="38"/>
      <c r="F1632" s="189" t="s">
        <v>2188</v>
      </c>
      <c r="G1632" s="38"/>
      <c r="H1632" s="38"/>
      <c r="I1632" s="190"/>
      <c r="J1632" s="38"/>
      <c r="K1632" s="38"/>
      <c r="L1632" s="41"/>
      <c r="M1632" s="191"/>
      <c r="N1632" s="192"/>
      <c r="O1632" s="66"/>
      <c r="P1632" s="66"/>
      <c r="Q1632" s="66"/>
      <c r="R1632" s="66"/>
      <c r="S1632" s="66"/>
      <c r="T1632" s="67"/>
      <c r="U1632" s="36"/>
      <c r="V1632" s="36"/>
      <c r="W1632" s="36"/>
      <c r="X1632" s="36"/>
      <c r="Y1632" s="36"/>
      <c r="Z1632" s="36"/>
      <c r="AA1632" s="36"/>
      <c r="AB1632" s="36"/>
      <c r="AC1632" s="36"/>
      <c r="AD1632" s="36"/>
      <c r="AE1632" s="36"/>
      <c r="AT1632" s="19" t="s">
        <v>157</v>
      </c>
      <c r="AU1632" s="19" t="s">
        <v>86</v>
      </c>
    </row>
    <row r="1633" spans="1:65" s="2" customFormat="1" ht="11.25">
      <c r="A1633" s="36"/>
      <c r="B1633" s="37"/>
      <c r="C1633" s="38"/>
      <c r="D1633" s="193" t="s">
        <v>159</v>
      </c>
      <c r="E1633" s="38"/>
      <c r="F1633" s="194" t="s">
        <v>2189</v>
      </c>
      <c r="G1633" s="38"/>
      <c r="H1633" s="38"/>
      <c r="I1633" s="190"/>
      <c r="J1633" s="38"/>
      <c r="K1633" s="38"/>
      <c r="L1633" s="41"/>
      <c r="M1633" s="191"/>
      <c r="N1633" s="192"/>
      <c r="O1633" s="66"/>
      <c r="P1633" s="66"/>
      <c r="Q1633" s="66"/>
      <c r="R1633" s="66"/>
      <c r="S1633" s="66"/>
      <c r="T1633" s="67"/>
      <c r="U1633" s="36"/>
      <c r="V1633" s="36"/>
      <c r="W1633" s="36"/>
      <c r="X1633" s="36"/>
      <c r="Y1633" s="36"/>
      <c r="Z1633" s="36"/>
      <c r="AA1633" s="36"/>
      <c r="AB1633" s="36"/>
      <c r="AC1633" s="36"/>
      <c r="AD1633" s="36"/>
      <c r="AE1633" s="36"/>
      <c r="AT1633" s="19" t="s">
        <v>159</v>
      </c>
      <c r="AU1633" s="19" t="s">
        <v>86</v>
      </c>
    </row>
    <row r="1634" spans="1:65" s="15" customFormat="1" ht="11.25">
      <c r="B1634" s="217"/>
      <c r="C1634" s="218"/>
      <c r="D1634" s="188" t="s">
        <v>161</v>
      </c>
      <c r="E1634" s="219" t="s">
        <v>31</v>
      </c>
      <c r="F1634" s="220" t="s">
        <v>756</v>
      </c>
      <c r="G1634" s="218"/>
      <c r="H1634" s="219" t="s">
        <v>31</v>
      </c>
      <c r="I1634" s="221"/>
      <c r="J1634" s="218"/>
      <c r="K1634" s="218"/>
      <c r="L1634" s="222"/>
      <c r="M1634" s="223"/>
      <c r="N1634" s="224"/>
      <c r="O1634" s="224"/>
      <c r="P1634" s="224"/>
      <c r="Q1634" s="224"/>
      <c r="R1634" s="224"/>
      <c r="S1634" s="224"/>
      <c r="T1634" s="225"/>
      <c r="AT1634" s="226" t="s">
        <v>161</v>
      </c>
      <c r="AU1634" s="226" t="s">
        <v>86</v>
      </c>
      <c r="AV1634" s="15" t="s">
        <v>84</v>
      </c>
      <c r="AW1634" s="15" t="s">
        <v>37</v>
      </c>
      <c r="AX1634" s="15" t="s">
        <v>76</v>
      </c>
      <c r="AY1634" s="226" t="s">
        <v>148</v>
      </c>
    </row>
    <row r="1635" spans="1:65" s="13" customFormat="1" ht="11.25">
      <c r="B1635" s="195"/>
      <c r="C1635" s="196"/>
      <c r="D1635" s="188" t="s">
        <v>161</v>
      </c>
      <c r="E1635" s="197" t="s">
        <v>31</v>
      </c>
      <c r="F1635" s="198" t="s">
        <v>799</v>
      </c>
      <c r="G1635" s="196"/>
      <c r="H1635" s="199">
        <v>75.36</v>
      </c>
      <c r="I1635" s="200"/>
      <c r="J1635" s="196"/>
      <c r="K1635" s="196"/>
      <c r="L1635" s="201"/>
      <c r="M1635" s="202"/>
      <c r="N1635" s="203"/>
      <c r="O1635" s="203"/>
      <c r="P1635" s="203"/>
      <c r="Q1635" s="203"/>
      <c r="R1635" s="203"/>
      <c r="S1635" s="203"/>
      <c r="T1635" s="204"/>
      <c r="AT1635" s="205" t="s">
        <v>161</v>
      </c>
      <c r="AU1635" s="205" t="s">
        <v>86</v>
      </c>
      <c r="AV1635" s="13" t="s">
        <v>86</v>
      </c>
      <c r="AW1635" s="13" t="s">
        <v>37</v>
      </c>
      <c r="AX1635" s="13" t="s">
        <v>76</v>
      </c>
      <c r="AY1635" s="205" t="s">
        <v>148</v>
      </c>
    </row>
    <row r="1636" spans="1:65" s="15" customFormat="1" ht="11.25">
      <c r="B1636" s="217"/>
      <c r="C1636" s="218"/>
      <c r="D1636" s="188" t="s">
        <v>161</v>
      </c>
      <c r="E1636" s="219" t="s">
        <v>31</v>
      </c>
      <c r="F1636" s="220" t="s">
        <v>758</v>
      </c>
      <c r="G1636" s="218"/>
      <c r="H1636" s="219" t="s">
        <v>31</v>
      </c>
      <c r="I1636" s="221"/>
      <c r="J1636" s="218"/>
      <c r="K1636" s="218"/>
      <c r="L1636" s="222"/>
      <c r="M1636" s="223"/>
      <c r="N1636" s="224"/>
      <c r="O1636" s="224"/>
      <c r="P1636" s="224"/>
      <c r="Q1636" s="224"/>
      <c r="R1636" s="224"/>
      <c r="S1636" s="224"/>
      <c r="T1636" s="225"/>
      <c r="AT1636" s="226" t="s">
        <v>161</v>
      </c>
      <c r="AU1636" s="226" t="s">
        <v>86</v>
      </c>
      <c r="AV1636" s="15" t="s">
        <v>84</v>
      </c>
      <c r="AW1636" s="15" t="s">
        <v>37</v>
      </c>
      <c r="AX1636" s="15" t="s">
        <v>76</v>
      </c>
      <c r="AY1636" s="226" t="s">
        <v>148</v>
      </c>
    </row>
    <row r="1637" spans="1:65" s="13" customFormat="1" ht="11.25">
      <c r="B1637" s="195"/>
      <c r="C1637" s="196"/>
      <c r="D1637" s="188" t="s">
        <v>161</v>
      </c>
      <c r="E1637" s="197" t="s">
        <v>31</v>
      </c>
      <c r="F1637" s="198" t="s">
        <v>800</v>
      </c>
      <c r="G1637" s="196"/>
      <c r="H1637" s="199">
        <v>14.68</v>
      </c>
      <c r="I1637" s="200"/>
      <c r="J1637" s="196"/>
      <c r="K1637" s="196"/>
      <c r="L1637" s="201"/>
      <c r="M1637" s="202"/>
      <c r="N1637" s="203"/>
      <c r="O1637" s="203"/>
      <c r="P1637" s="203"/>
      <c r="Q1637" s="203"/>
      <c r="R1637" s="203"/>
      <c r="S1637" s="203"/>
      <c r="T1637" s="204"/>
      <c r="AT1637" s="205" t="s">
        <v>161</v>
      </c>
      <c r="AU1637" s="205" t="s">
        <v>86</v>
      </c>
      <c r="AV1637" s="13" t="s">
        <v>86</v>
      </c>
      <c r="AW1637" s="13" t="s">
        <v>37</v>
      </c>
      <c r="AX1637" s="13" t="s">
        <v>76</v>
      </c>
      <c r="AY1637" s="205" t="s">
        <v>148</v>
      </c>
    </row>
    <row r="1638" spans="1:65" s="15" customFormat="1" ht="11.25">
      <c r="B1638" s="217"/>
      <c r="C1638" s="218"/>
      <c r="D1638" s="188" t="s">
        <v>161</v>
      </c>
      <c r="E1638" s="219" t="s">
        <v>31</v>
      </c>
      <c r="F1638" s="220" t="s">
        <v>760</v>
      </c>
      <c r="G1638" s="218"/>
      <c r="H1638" s="219" t="s">
        <v>31</v>
      </c>
      <c r="I1638" s="221"/>
      <c r="J1638" s="218"/>
      <c r="K1638" s="218"/>
      <c r="L1638" s="222"/>
      <c r="M1638" s="223"/>
      <c r="N1638" s="224"/>
      <c r="O1638" s="224"/>
      <c r="P1638" s="224"/>
      <c r="Q1638" s="224"/>
      <c r="R1638" s="224"/>
      <c r="S1638" s="224"/>
      <c r="T1638" s="225"/>
      <c r="AT1638" s="226" t="s">
        <v>161</v>
      </c>
      <c r="AU1638" s="226" t="s">
        <v>86</v>
      </c>
      <c r="AV1638" s="15" t="s">
        <v>84</v>
      </c>
      <c r="AW1638" s="15" t="s">
        <v>37</v>
      </c>
      <c r="AX1638" s="15" t="s">
        <v>76</v>
      </c>
      <c r="AY1638" s="226" t="s">
        <v>148</v>
      </c>
    </row>
    <row r="1639" spans="1:65" s="13" customFormat="1" ht="11.25">
      <c r="B1639" s="195"/>
      <c r="C1639" s="196"/>
      <c r="D1639" s="188" t="s">
        <v>161</v>
      </c>
      <c r="E1639" s="197" t="s">
        <v>31</v>
      </c>
      <c r="F1639" s="198" t="s">
        <v>801</v>
      </c>
      <c r="G1639" s="196"/>
      <c r="H1639" s="199">
        <v>6.37</v>
      </c>
      <c r="I1639" s="200"/>
      <c r="J1639" s="196"/>
      <c r="K1639" s="196"/>
      <c r="L1639" s="201"/>
      <c r="M1639" s="202"/>
      <c r="N1639" s="203"/>
      <c r="O1639" s="203"/>
      <c r="P1639" s="203"/>
      <c r="Q1639" s="203"/>
      <c r="R1639" s="203"/>
      <c r="S1639" s="203"/>
      <c r="T1639" s="204"/>
      <c r="AT1639" s="205" t="s">
        <v>161</v>
      </c>
      <c r="AU1639" s="205" t="s">
        <v>86</v>
      </c>
      <c r="AV1639" s="13" t="s">
        <v>86</v>
      </c>
      <c r="AW1639" s="13" t="s">
        <v>37</v>
      </c>
      <c r="AX1639" s="13" t="s">
        <v>76</v>
      </c>
      <c r="AY1639" s="205" t="s">
        <v>148</v>
      </c>
    </row>
    <row r="1640" spans="1:65" s="15" customFormat="1" ht="11.25">
      <c r="B1640" s="217"/>
      <c r="C1640" s="218"/>
      <c r="D1640" s="188" t="s">
        <v>161</v>
      </c>
      <c r="E1640" s="219" t="s">
        <v>31</v>
      </c>
      <c r="F1640" s="220" t="s">
        <v>762</v>
      </c>
      <c r="G1640" s="218"/>
      <c r="H1640" s="219" t="s">
        <v>31</v>
      </c>
      <c r="I1640" s="221"/>
      <c r="J1640" s="218"/>
      <c r="K1640" s="218"/>
      <c r="L1640" s="222"/>
      <c r="M1640" s="223"/>
      <c r="N1640" s="224"/>
      <c r="O1640" s="224"/>
      <c r="P1640" s="224"/>
      <c r="Q1640" s="224"/>
      <c r="R1640" s="224"/>
      <c r="S1640" s="224"/>
      <c r="T1640" s="225"/>
      <c r="AT1640" s="226" t="s">
        <v>161</v>
      </c>
      <c r="AU1640" s="226" t="s">
        <v>86</v>
      </c>
      <c r="AV1640" s="15" t="s">
        <v>84</v>
      </c>
      <c r="AW1640" s="15" t="s">
        <v>37</v>
      </c>
      <c r="AX1640" s="15" t="s">
        <v>76</v>
      </c>
      <c r="AY1640" s="226" t="s">
        <v>148</v>
      </c>
    </row>
    <row r="1641" spans="1:65" s="13" customFormat="1" ht="11.25">
      <c r="B1641" s="195"/>
      <c r="C1641" s="196"/>
      <c r="D1641" s="188" t="s">
        <v>161</v>
      </c>
      <c r="E1641" s="197" t="s">
        <v>31</v>
      </c>
      <c r="F1641" s="198" t="s">
        <v>800</v>
      </c>
      <c r="G1641" s="196"/>
      <c r="H1641" s="199">
        <v>14.68</v>
      </c>
      <c r="I1641" s="200"/>
      <c r="J1641" s="196"/>
      <c r="K1641" s="196"/>
      <c r="L1641" s="201"/>
      <c r="M1641" s="202"/>
      <c r="N1641" s="203"/>
      <c r="O1641" s="203"/>
      <c r="P1641" s="203"/>
      <c r="Q1641" s="203"/>
      <c r="R1641" s="203"/>
      <c r="S1641" s="203"/>
      <c r="T1641" s="204"/>
      <c r="AT1641" s="205" t="s">
        <v>161</v>
      </c>
      <c r="AU1641" s="205" t="s">
        <v>86</v>
      </c>
      <c r="AV1641" s="13" t="s">
        <v>86</v>
      </c>
      <c r="AW1641" s="13" t="s">
        <v>37</v>
      </c>
      <c r="AX1641" s="13" t="s">
        <v>76</v>
      </c>
      <c r="AY1641" s="205" t="s">
        <v>148</v>
      </c>
    </row>
    <row r="1642" spans="1:65" s="14" customFormat="1" ht="11.25">
      <c r="B1642" s="206"/>
      <c r="C1642" s="207"/>
      <c r="D1642" s="188" t="s">
        <v>161</v>
      </c>
      <c r="E1642" s="208" t="s">
        <v>31</v>
      </c>
      <c r="F1642" s="209" t="s">
        <v>163</v>
      </c>
      <c r="G1642" s="207"/>
      <c r="H1642" s="210">
        <v>111.09</v>
      </c>
      <c r="I1642" s="211"/>
      <c r="J1642" s="207"/>
      <c r="K1642" s="207"/>
      <c r="L1642" s="212"/>
      <c r="M1642" s="213"/>
      <c r="N1642" s="214"/>
      <c r="O1642" s="214"/>
      <c r="P1642" s="214"/>
      <c r="Q1642" s="214"/>
      <c r="R1642" s="214"/>
      <c r="S1642" s="214"/>
      <c r="T1642" s="215"/>
      <c r="AT1642" s="216" t="s">
        <v>161</v>
      </c>
      <c r="AU1642" s="216" t="s">
        <v>86</v>
      </c>
      <c r="AV1642" s="14" t="s">
        <v>155</v>
      </c>
      <c r="AW1642" s="14" t="s">
        <v>37</v>
      </c>
      <c r="AX1642" s="14" t="s">
        <v>84</v>
      </c>
      <c r="AY1642" s="216" t="s">
        <v>148</v>
      </c>
    </row>
    <row r="1643" spans="1:65" s="2" customFormat="1" ht="16.5" customHeight="1">
      <c r="A1643" s="36"/>
      <c r="B1643" s="37"/>
      <c r="C1643" s="175" t="s">
        <v>2190</v>
      </c>
      <c r="D1643" s="175" t="s">
        <v>150</v>
      </c>
      <c r="E1643" s="176" t="s">
        <v>2191</v>
      </c>
      <c r="F1643" s="177" t="s">
        <v>2192</v>
      </c>
      <c r="G1643" s="178" t="s">
        <v>153</v>
      </c>
      <c r="H1643" s="179">
        <v>111.09</v>
      </c>
      <c r="I1643" s="180"/>
      <c r="J1643" s="181">
        <f>ROUND(I1643*H1643,2)</f>
        <v>0</v>
      </c>
      <c r="K1643" s="177" t="s">
        <v>154</v>
      </c>
      <c r="L1643" s="41"/>
      <c r="M1643" s="182" t="s">
        <v>31</v>
      </c>
      <c r="N1643" s="183" t="s">
        <v>47</v>
      </c>
      <c r="O1643" s="66"/>
      <c r="P1643" s="184">
        <f>O1643*H1643</f>
        <v>0</v>
      </c>
      <c r="Q1643" s="184">
        <v>7.6000000000000004E-4</v>
      </c>
      <c r="R1643" s="184">
        <f>Q1643*H1643</f>
        <v>8.4428400000000001E-2</v>
      </c>
      <c r="S1643" s="184">
        <v>0</v>
      </c>
      <c r="T1643" s="185">
        <f>S1643*H1643</f>
        <v>0</v>
      </c>
      <c r="U1643" s="36"/>
      <c r="V1643" s="36"/>
      <c r="W1643" s="36"/>
      <c r="X1643" s="36"/>
      <c r="Y1643" s="36"/>
      <c r="Z1643" s="36"/>
      <c r="AA1643" s="36"/>
      <c r="AB1643" s="36"/>
      <c r="AC1643" s="36"/>
      <c r="AD1643" s="36"/>
      <c r="AE1643" s="36"/>
      <c r="AR1643" s="186" t="s">
        <v>257</v>
      </c>
      <c r="AT1643" s="186" t="s">
        <v>150</v>
      </c>
      <c r="AU1643" s="186" t="s">
        <v>86</v>
      </c>
      <c r="AY1643" s="19" t="s">
        <v>148</v>
      </c>
      <c r="BE1643" s="187">
        <f>IF(N1643="základní",J1643,0)</f>
        <v>0</v>
      </c>
      <c r="BF1643" s="187">
        <f>IF(N1643="snížená",J1643,0)</f>
        <v>0</v>
      </c>
      <c r="BG1643" s="187">
        <f>IF(N1643="zákl. přenesená",J1643,0)</f>
        <v>0</v>
      </c>
      <c r="BH1643" s="187">
        <f>IF(N1643="sníž. přenesená",J1643,0)</f>
        <v>0</v>
      </c>
      <c r="BI1643" s="187">
        <f>IF(N1643="nulová",J1643,0)</f>
        <v>0</v>
      </c>
      <c r="BJ1643" s="19" t="s">
        <v>84</v>
      </c>
      <c r="BK1643" s="187">
        <f>ROUND(I1643*H1643,2)</f>
        <v>0</v>
      </c>
      <c r="BL1643" s="19" t="s">
        <v>257</v>
      </c>
      <c r="BM1643" s="186" t="s">
        <v>2193</v>
      </c>
    </row>
    <row r="1644" spans="1:65" s="2" customFormat="1" ht="11.25">
      <c r="A1644" s="36"/>
      <c r="B1644" s="37"/>
      <c r="C1644" s="38"/>
      <c r="D1644" s="188" t="s">
        <v>157</v>
      </c>
      <c r="E1644" s="38"/>
      <c r="F1644" s="189" t="s">
        <v>2194</v>
      </c>
      <c r="G1644" s="38"/>
      <c r="H1644" s="38"/>
      <c r="I1644" s="190"/>
      <c r="J1644" s="38"/>
      <c r="K1644" s="38"/>
      <c r="L1644" s="41"/>
      <c r="M1644" s="191"/>
      <c r="N1644" s="192"/>
      <c r="O1644" s="66"/>
      <c r="P1644" s="66"/>
      <c r="Q1644" s="66"/>
      <c r="R1644" s="66"/>
      <c r="S1644" s="66"/>
      <c r="T1644" s="67"/>
      <c r="U1644" s="36"/>
      <c r="V1644" s="36"/>
      <c r="W1644" s="36"/>
      <c r="X1644" s="36"/>
      <c r="Y1644" s="36"/>
      <c r="Z1644" s="36"/>
      <c r="AA1644" s="36"/>
      <c r="AB1644" s="36"/>
      <c r="AC1644" s="36"/>
      <c r="AD1644" s="36"/>
      <c r="AE1644" s="36"/>
      <c r="AT1644" s="19" t="s">
        <v>157</v>
      </c>
      <c r="AU1644" s="19" t="s">
        <v>86</v>
      </c>
    </row>
    <row r="1645" spans="1:65" s="2" customFormat="1" ht="11.25">
      <c r="A1645" s="36"/>
      <c r="B1645" s="37"/>
      <c r="C1645" s="38"/>
      <c r="D1645" s="193" t="s">
        <v>159</v>
      </c>
      <c r="E1645" s="38"/>
      <c r="F1645" s="194" t="s">
        <v>2195</v>
      </c>
      <c r="G1645" s="38"/>
      <c r="H1645" s="38"/>
      <c r="I1645" s="190"/>
      <c r="J1645" s="38"/>
      <c r="K1645" s="38"/>
      <c r="L1645" s="41"/>
      <c r="M1645" s="191"/>
      <c r="N1645" s="192"/>
      <c r="O1645" s="66"/>
      <c r="P1645" s="66"/>
      <c r="Q1645" s="66"/>
      <c r="R1645" s="66"/>
      <c r="S1645" s="66"/>
      <c r="T1645" s="67"/>
      <c r="U1645" s="36"/>
      <c r="V1645" s="36"/>
      <c r="W1645" s="36"/>
      <c r="X1645" s="36"/>
      <c r="Y1645" s="36"/>
      <c r="Z1645" s="36"/>
      <c r="AA1645" s="36"/>
      <c r="AB1645" s="36"/>
      <c r="AC1645" s="36"/>
      <c r="AD1645" s="36"/>
      <c r="AE1645" s="36"/>
      <c r="AT1645" s="19" t="s">
        <v>159</v>
      </c>
      <c r="AU1645" s="19" t="s">
        <v>86</v>
      </c>
    </row>
    <row r="1646" spans="1:65" s="15" customFormat="1" ht="11.25">
      <c r="B1646" s="217"/>
      <c r="C1646" s="218"/>
      <c r="D1646" s="188" t="s">
        <v>161</v>
      </c>
      <c r="E1646" s="219" t="s">
        <v>31</v>
      </c>
      <c r="F1646" s="220" t="s">
        <v>756</v>
      </c>
      <c r="G1646" s="218"/>
      <c r="H1646" s="219" t="s">
        <v>31</v>
      </c>
      <c r="I1646" s="221"/>
      <c r="J1646" s="218"/>
      <c r="K1646" s="218"/>
      <c r="L1646" s="222"/>
      <c r="M1646" s="223"/>
      <c r="N1646" s="224"/>
      <c r="O1646" s="224"/>
      <c r="P1646" s="224"/>
      <c r="Q1646" s="224"/>
      <c r="R1646" s="224"/>
      <c r="S1646" s="224"/>
      <c r="T1646" s="225"/>
      <c r="AT1646" s="226" t="s">
        <v>161</v>
      </c>
      <c r="AU1646" s="226" t="s">
        <v>86</v>
      </c>
      <c r="AV1646" s="15" t="s">
        <v>84</v>
      </c>
      <c r="AW1646" s="15" t="s">
        <v>37</v>
      </c>
      <c r="AX1646" s="15" t="s">
        <v>76</v>
      </c>
      <c r="AY1646" s="226" t="s">
        <v>148</v>
      </c>
    </row>
    <row r="1647" spans="1:65" s="13" customFormat="1" ht="11.25">
      <c r="B1647" s="195"/>
      <c r="C1647" s="196"/>
      <c r="D1647" s="188" t="s">
        <v>161</v>
      </c>
      <c r="E1647" s="197" t="s">
        <v>31</v>
      </c>
      <c r="F1647" s="198" t="s">
        <v>799</v>
      </c>
      <c r="G1647" s="196"/>
      <c r="H1647" s="199">
        <v>75.36</v>
      </c>
      <c r="I1647" s="200"/>
      <c r="J1647" s="196"/>
      <c r="K1647" s="196"/>
      <c r="L1647" s="201"/>
      <c r="M1647" s="202"/>
      <c r="N1647" s="203"/>
      <c r="O1647" s="203"/>
      <c r="P1647" s="203"/>
      <c r="Q1647" s="203"/>
      <c r="R1647" s="203"/>
      <c r="S1647" s="203"/>
      <c r="T1647" s="204"/>
      <c r="AT1647" s="205" t="s">
        <v>161</v>
      </c>
      <c r="AU1647" s="205" t="s">
        <v>86</v>
      </c>
      <c r="AV1647" s="13" t="s">
        <v>86</v>
      </c>
      <c r="AW1647" s="13" t="s">
        <v>37</v>
      </c>
      <c r="AX1647" s="13" t="s">
        <v>76</v>
      </c>
      <c r="AY1647" s="205" t="s">
        <v>148</v>
      </c>
    </row>
    <row r="1648" spans="1:65" s="15" customFormat="1" ht="11.25">
      <c r="B1648" s="217"/>
      <c r="C1648" s="218"/>
      <c r="D1648" s="188" t="s">
        <v>161</v>
      </c>
      <c r="E1648" s="219" t="s">
        <v>31</v>
      </c>
      <c r="F1648" s="220" t="s">
        <v>758</v>
      </c>
      <c r="G1648" s="218"/>
      <c r="H1648" s="219" t="s">
        <v>31</v>
      </c>
      <c r="I1648" s="221"/>
      <c r="J1648" s="218"/>
      <c r="K1648" s="218"/>
      <c r="L1648" s="222"/>
      <c r="M1648" s="223"/>
      <c r="N1648" s="224"/>
      <c r="O1648" s="224"/>
      <c r="P1648" s="224"/>
      <c r="Q1648" s="224"/>
      <c r="R1648" s="224"/>
      <c r="S1648" s="224"/>
      <c r="T1648" s="225"/>
      <c r="AT1648" s="226" t="s">
        <v>161</v>
      </c>
      <c r="AU1648" s="226" t="s">
        <v>86</v>
      </c>
      <c r="AV1648" s="15" t="s">
        <v>84</v>
      </c>
      <c r="AW1648" s="15" t="s">
        <v>37</v>
      </c>
      <c r="AX1648" s="15" t="s">
        <v>76</v>
      </c>
      <c r="AY1648" s="226" t="s">
        <v>148</v>
      </c>
    </row>
    <row r="1649" spans="1:65" s="13" customFormat="1" ht="11.25">
      <c r="B1649" s="195"/>
      <c r="C1649" s="196"/>
      <c r="D1649" s="188" t="s">
        <v>161</v>
      </c>
      <c r="E1649" s="197" t="s">
        <v>31</v>
      </c>
      <c r="F1649" s="198" t="s">
        <v>800</v>
      </c>
      <c r="G1649" s="196"/>
      <c r="H1649" s="199">
        <v>14.68</v>
      </c>
      <c r="I1649" s="200"/>
      <c r="J1649" s="196"/>
      <c r="K1649" s="196"/>
      <c r="L1649" s="201"/>
      <c r="M1649" s="202"/>
      <c r="N1649" s="203"/>
      <c r="O1649" s="203"/>
      <c r="P1649" s="203"/>
      <c r="Q1649" s="203"/>
      <c r="R1649" s="203"/>
      <c r="S1649" s="203"/>
      <c r="T1649" s="204"/>
      <c r="AT1649" s="205" t="s">
        <v>161</v>
      </c>
      <c r="AU1649" s="205" t="s">
        <v>86</v>
      </c>
      <c r="AV1649" s="13" t="s">
        <v>86</v>
      </c>
      <c r="AW1649" s="13" t="s">
        <v>37</v>
      </c>
      <c r="AX1649" s="13" t="s">
        <v>76</v>
      </c>
      <c r="AY1649" s="205" t="s">
        <v>148</v>
      </c>
    </row>
    <row r="1650" spans="1:65" s="15" customFormat="1" ht="11.25">
      <c r="B1650" s="217"/>
      <c r="C1650" s="218"/>
      <c r="D1650" s="188" t="s">
        <v>161</v>
      </c>
      <c r="E1650" s="219" t="s">
        <v>31</v>
      </c>
      <c r="F1650" s="220" t="s">
        <v>760</v>
      </c>
      <c r="G1650" s="218"/>
      <c r="H1650" s="219" t="s">
        <v>31</v>
      </c>
      <c r="I1650" s="221"/>
      <c r="J1650" s="218"/>
      <c r="K1650" s="218"/>
      <c r="L1650" s="222"/>
      <c r="M1650" s="223"/>
      <c r="N1650" s="224"/>
      <c r="O1650" s="224"/>
      <c r="P1650" s="224"/>
      <c r="Q1650" s="224"/>
      <c r="R1650" s="224"/>
      <c r="S1650" s="224"/>
      <c r="T1650" s="225"/>
      <c r="AT1650" s="226" t="s">
        <v>161</v>
      </c>
      <c r="AU1650" s="226" t="s">
        <v>86</v>
      </c>
      <c r="AV1650" s="15" t="s">
        <v>84</v>
      </c>
      <c r="AW1650" s="15" t="s">
        <v>37</v>
      </c>
      <c r="AX1650" s="15" t="s">
        <v>76</v>
      </c>
      <c r="AY1650" s="226" t="s">
        <v>148</v>
      </c>
    </row>
    <row r="1651" spans="1:65" s="13" customFormat="1" ht="11.25">
      <c r="B1651" s="195"/>
      <c r="C1651" s="196"/>
      <c r="D1651" s="188" t="s">
        <v>161</v>
      </c>
      <c r="E1651" s="197" t="s">
        <v>31</v>
      </c>
      <c r="F1651" s="198" t="s">
        <v>801</v>
      </c>
      <c r="G1651" s="196"/>
      <c r="H1651" s="199">
        <v>6.37</v>
      </c>
      <c r="I1651" s="200"/>
      <c r="J1651" s="196"/>
      <c r="K1651" s="196"/>
      <c r="L1651" s="201"/>
      <c r="M1651" s="202"/>
      <c r="N1651" s="203"/>
      <c r="O1651" s="203"/>
      <c r="P1651" s="203"/>
      <c r="Q1651" s="203"/>
      <c r="R1651" s="203"/>
      <c r="S1651" s="203"/>
      <c r="T1651" s="204"/>
      <c r="AT1651" s="205" t="s">
        <v>161</v>
      </c>
      <c r="AU1651" s="205" t="s">
        <v>86</v>
      </c>
      <c r="AV1651" s="13" t="s">
        <v>86</v>
      </c>
      <c r="AW1651" s="13" t="s">
        <v>37</v>
      </c>
      <c r="AX1651" s="13" t="s">
        <v>76</v>
      </c>
      <c r="AY1651" s="205" t="s">
        <v>148</v>
      </c>
    </row>
    <row r="1652" spans="1:65" s="15" customFormat="1" ht="11.25">
      <c r="B1652" s="217"/>
      <c r="C1652" s="218"/>
      <c r="D1652" s="188" t="s">
        <v>161</v>
      </c>
      <c r="E1652" s="219" t="s">
        <v>31</v>
      </c>
      <c r="F1652" s="220" t="s">
        <v>762</v>
      </c>
      <c r="G1652" s="218"/>
      <c r="H1652" s="219" t="s">
        <v>31</v>
      </c>
      <c r="I1652" s="221"/>
      <c r="J1652" s="218"/>
      <c r="K1652" s="218"/>
      <c r="L1652" s="222"/>
      <c r="M1652" s="223"/>
      <c r="N1652" s="224"/>
      <c r="O1652" s="224"/>
      <c r="P1652" s="224"/>
      <c r="Q1652" s="224"/>
      <c r="R1652" s="224"/>
      <c r="S1652" s="224"/>
      <c r="T1652" s="225"/>
      <c r="AT1652" s="226" t="s">
        <v>161</v>
      </c>
      <c r="AU1652" s="226" t="s">
        <v>86</v>
      </c>
      <c r="AV1652" s="15" t="s">
        <v>84</v>
      </c>
      <c r="AW1652" s="15" t="s">
        <v>37</v>
      </c>
      <c r="AX1652" s="15" t="s">
        <v>76</v>
      </c>
      <c r="AY1652" s="226" t="s">
        <v>148</v>
      </c>
    </row>
    <row r="1653" spans="1:65" s="13" customFormat="1" ht="11.25">
      <c r="B1653" s="195"/>
      <c r="C1653" s="196"/>
      <c r="D1653" s="188" t="s">
        <v>161</v>
      </c>
      <c r="E1653" s="197" t="s">
        <v>31</v>
      </c>
      <c r="F1653" s="198" t="s">
        <v>800</v>
      </c>
      <c r="G1653" s="196"/>
      <c r="H1653" s="199">
        <v>14.68</v>
      </c>
      <c r="I1653" s="200"/>
      <c r="J1653" s="196"/>
      <c r="K1653" s="196"/>
      <c r="L1653" s="201"/>
      <c r="M1653" s="202"/>
      <c r="N1653" s="203"/>
      <c r="O1653" s="203"/>
      <c r="P1653" s="203"/>
      <c r="Q1653" s="203"/>
      <c r="R1653" s="203"/>
      <c r="S1653" s="203"/>
      <c r="T1653" s="204"/>
      <c r="AT1653" s="205" t="s">
        <v>161</v>
      </c>
      <c r="AU1653" s="205" t="s">
        <v>86</v>
      </c>
      <c r="AV1653" s="13" t="s">
        <v>86</v>
      </c>
      <c r="AW1653" s="13" t="s">
        <v>37</v>
      </c>
      <c r="AX1653" s="13" t="s">
        <v>76</v>
      </c>
      <c r="AY1653" s="205" t="s">
        <v>148</v>
      </c>
    </row>
    <row r="1654" spans="1:65" s="14" customFormat="1" ht="11.25">
      <c r="B1654" s="206"/>
      <c r="C1654" s="207"/>
      <c r="D1654" s="188" t="s">
        <v>161</v>
      </c>
      <c r="E1654" s="208" t="s">
        <v>31</v>
      </c>
      <c r="F1654" s="209" t="s">
        <v>163</v>
      </c>
      <c r="G1654" s="207"/>
      <c r="H1654" s="210">
        <v>111.09</v>
      </c>
      <c r="I1654" s="211"/>
      <c r="J1654" s="207"/>
      <c r="K1654" s="207"/>
      <c r="L1654" s="212"/>
      <c r="M1654" s="213"/>
      <c r="N1654" s="214"/>
      <c r="O1654" s="214"/>
      <c r="P1654" s="214"/>
      <c r="Q1654" s="214"/>
      <c r="R1654" s="214"/>
      <c r="S1654" s="214"/>
      <c r="T1654" s="215"/>
      <c r="AT1654" s="216" t="s">
        <v>161</v>
      </c>
      <c r="AU1654" s="216" t="s">
        <v>86</v>
      </c>
      <c r="AV1654" s="14" t="s">
        <v>155</v>
      </c>
      <c r="AW1654" s="14" t="s">
        <v>37</v>
      </c>
      <c r="AX1654" s="14" t="s">
        <v>84</v>
      </c>
      <c r="AY1654" s="216" t="s">
        <v>148</v>
      </c>
    </row>
    <row r="1655" spans="1:65" s="2" customFormat="1" ht="16.5" customHeight="1">
      <c r="A1655" s="36"/>
      <c r="B1655" s="37"/>
      <c r="C1655" s="175" t="s">
        <v>2196</v>
      </c>
      <c r="D1655" s="175" t="s">
        <v>150</v>
      </c>
      <c r="E1655" s="176" t="s">
        <v>2197</v>
      </c>
      <c r="F1655" s="177" t="s">
        <v>2198</v>
      </c>
      <c r="G1655" s="178" t="s">
        <v>153</v>
      </c>
      <c r="H1655" s="179">
        <v>36</v>
      </c>
      <c r="I1655" s="180"/>
      <c r="J1655" s="181">
        <f>ROUND(I1655*H1655,2)</f>
        <v>0</v>
      </c>
      <c r="K1655" s="177" t="s">
        <v>154</v>
      </c>
      <c r="L1655" s="41"/>
      <c r="M1655" s="182" t="s">
        <v>31</v>
      </c>
      <c r="N1655" s="183" t="s">
        <v>47</v>
      </c>
      <c r="O1655" s="66"/>
      <c r="P1655" s="184">
        <f>O1655*H1655</f>
        <v>0</v>
      </c>
      <c r="Q1655" s="184">
        <v>1.0499999999999999E-3</v>
      </c>
      <c r="R1655" s="184">
        <f>Q1655*H1655</f>
        <v>3.78E-2</v>
      </c>
      <c r="S1655" s="184">
        <v>0</v>
      </c>
      <c r="T1655" s="185">
        <f>S1655*H1655</f>
        <v>0</v>
      </c>
      <c r="U1655" s="36"/>
      <c r="V1655" s="36"/>
      <c r="W1655" s="36"/>
      <c r="X1655" s="36"/>
      <c r="Y1655" s="36"/>
      <c r="Z1655" s="36"/>
      <c r="AA1655" s="36"/>
      <c r="AB1655" s="36"/>
      <c r="AC1655" s="36"/>
      <c r="AD1655" s="36"/>
      <c r="AE1655" s="36"/>
      <c r="AR1655" s="186" t="s">
        <v>257</v>
      </c>
      <c r="AT1655" s="186" t="s">
        <v>150</v>
      </c>
      <c r="AU1655" s="186" t="s">
        <v>86</v>
      </c>
      <c r="AY1655" s="19" t="s">
        <v>148</v>
      </c>
      <c r="BE1655" s="187">
        <f>IF(N1655="základní",J1655,0)</f>
        <v>0</v>
      </c>
      <c r="BF1655" s="187">
        <f>IF(N1655="snížená",J1655,0)</f>
        <v>0</v>
      </c>
      <c r="BG1655" s="187">
        <f>IF(N1655="zákl. přenesená",J1655,0)</f>
        <v>0</v>
      </c>
      <c r="BH1655" s="187">
        <f>IF(N1655="sníž. přenesená",J1655,0)</f>
        <v>0</v>
      </c>
      <c r="BI1655" s="187">
        <f>IF(N1655="nulová",J1655,0)</f>
        <v>0</v>
      </c>
      <c r="BJ1655" s="19" t="s">
        <v>84</v>
      </c>
      <c r="BK1655" s="187">
        <f>ROUND(I1655*H1655,2)</f>
        <v>0</v>
      </c>
      <c r="BL1655" s="19" t="s">
        <v>257</v>
      </c>
      <c r="BM1655" s="186" t="s">
        <v>2199</v>
      </c>
    </row>
    <row r="1656" spans="1:65" s="2" customFormat="1" ht="11.25">
      <c r="A1656" s="36"/>
      <c r="B1656" s="37"/>
      <c r="C1656" s="38"/>
      <c r="D1656" s="188" t="s">
        <v>157</v>
      </c>
      <c r="E1656" s="38"/>
      <c r="F1656" s="189" t="s">
        <v>2200</v>
      </c>
      <c r="G1656" s="38"/>
      <c r="H1656" s="38"/>
      <c r="I1656" s="190"/>
      <c r="J1656" s="38"/>
      <c r="K1656" s="38"/>
      <c r="L1656" s="41"/>
      <c r="M1656" s="191"/>
      <c r="N1656" s="192"/>
      <c r="O1656" s="66"/>
      <c r="P1656" s="66"/>
      <c r="Q1656" s="66"/>
      <c r="R1656" s="66"/>
      <c r="S1656" s="66"/>
      <c r="T1656" s="67"/>
      <c r="U1656" s="36"/>
      <c r="V1656" s="36"/>
      <c r="W1656" s="36"/>
      <c r="X1656" s="36"/>
      <c r="Y1656" s="36"/>
      <c r="Z1656" s="36"/>
      <c r="AA1656" s="36"/>
      <c r="AB1656" s="36"/>
      <c r="AC1656" s="36"/>
      <c r="AD1656" s="36"/>
      <c r="AE1656" s="36"/>
      <c r="AT1656" s="19" t="s">
        <v>157</v>
      </c>
      <c r="AU1656" s="19" t="s">
        <v>86</v>
      </c>
    </row>
    <row r="1657" spans="1:65" s="2" customFormat="1" ht="11.25">
      <c r="A1657" s="36"/>
      <c r="B1657" s="37"/>
      <c r="C1657" s="38"/>
      <c r="D1657" s="193" t="s">
        <v>159</v>
      </c>
      <c r="E1657" s="38"/>
      <c r="F1657" s="194" t="s">
        <v>2201</v>
      </c>
      <c r="G1657" s="38"/>
      <c r="H1657" s="38"/>
      <c r="I1657" s="190"/>
      <c r="J1657" s="38"/>
      <c r="K1657" s="38"/>
      <c r="L1657" s="41"/>
      <c r="M1657" s="191"/>
      <c r="N1657" s="192"/>
      <c r="O1657" s="66"/>
      <c r="P1657" s="66"/>
      <c r="Q1657" s="66"/>
      <c r="R1657" s="66"/>
      <c r="S1657" s="66"/>
      <c r="T1657" s="67"/>
      <c r="U1657" s="36"/>
      <c r="V1657" s="36"/>
      <c r="W1657" s="36"/>
      <c r="X1657" s="36"/>
      <c r="Y1657" s="36"/>
      <c r="Z1657" s="36"/>
      <c r="AA1657" s="36"/>
      <c r="AB1657" s="36"/>
      <c r="AC1657" s="36"/>
      <c r="AD1657" s="36"/>
      <c r="AE1657" s="36"/>
      <c r="AT1657" s="19" t="s">
        <v>159</v>
      </c>
      <c r="AU1657" s="19" t="s">
        <v>86</v>
      </c>
    </row>
    <row r="1658" spans="1:65" s="13" customFormat="1" ht="11.25">
      <c r="B1658" s="195"/>
      <c r="C1658" s="196"/>
      <c r="D1658" s="188" t="s">
        <v>161</v>
      </c>
      <c r="E1658" s="197" t="s">
        <v>31</v>
      </c>
      <c r="F1658" s="198" t="s">
        <v>2202</v>
      </c>
      <c r="G1658" s="196"/>
      <c r="H1658" s="199">
        <v>36</v>
      </c>
      <c r="I1658" s="200"/>
      <c r="J1658" s="196"/>
      <c r="K1658" s="196"/>
      <c r="L1658" s="201"/>
      <c r="M1658" s="202"/>
      <c r="N1658" s="203"/>
      <c r="O1658" s="203"/>
      <c r="P1658" s="203"/>
      <c r="Q1658" s="203"/>
      <c r="R1658" s="203"/>
      <c r="S1658" s="203"/>
      <c r="T1658" s="204"/>
      <c r="AT1658" s="205" t="s">
        <v>161</v>
      </c>
      <c r="AU1658" s="205" t="s">
        <v>86</v>
      </c>
      <c r="AV1658" s="13" t="s">
        <v>86</v>
      </c>
      <c r="AW1658" s="13" t="s">
        <v>37</v>
      </c>
      <c r="AX1658" s="13" t="s">
        <v>76</v>
      </c>
      <c r="AY1658" s="205" t="s">
        <v>148</v>
      </c>
    </row>
    <row r="1659" spans="1:65" s="14" customFormat="1" ht="11.25">
      <c r="B1659" s="206"/>
      <c r="C1659" s="207"/>
      <c r="D1659" s="188" t="s">
        <v>161</v>
      </c>
      <c r="E1659" s="208" t="s">
        <v>31</v>
      </c>
      <c r="F1659" s="209" t="s">
        <v>163</v>
      </c>
      <c r="G1659" s="207"/>
      <c r="H1659" s="210">
        <v>36</v>
      </c>
      <c r="I1659" s="211"/>
      <c r="J1659" s="207"/>
      <c r="K1659" s="207"/>
      <c r="L1659" s="212"/>
      <c r="M1659" s="213"/>
      <c r="N1659" s="214"/>
      <c r="O1659" s="214"/>
      <c r="P1659" s="214"/>
      <c r="Q1659" s="214"/>
      <c r="R1659" s="214"/>
      <c r="S1659" s="214"/>
      <c r="T1659" s="215"/>
      <c r="AT1659" s="216" t="s">
        <v>161</v>
      </c>
      <c r="AU1659" s="216" t="s">
        <v>86</v>
      </c>
      <c r="AV1659" s="14" t="s">
        <v>155</v>
      </c>
      <c r="AW1659" s="14" t="s">
        <v>37</v>
      </c>
      <c r="AX1659" s="14" t="s">
        <v>84</v>
      </c>
      <c r="AY1659" s="216" t="s">
        <v>148</v>
      </c>
    </row>
    <row r="1660" spans="1:65" s="2" customFormat="1" ht="16.5" customHeight="1">
      <c r="A1660" s="36"/>
      <c r="B1660" s="37"/>
      <c r="C1660" s="175" t="s">
        <v>2203</v>
      </c>
      <c r="D1660" s="175" t="s">
        <v>150</v>
      </c>
      <c r="E1660" s="176" t="s">
        <v>2204</v>
      </c>
      <c r="F1660" s="177" t="s">
        <v>2205</v>
      </c>
      <c r="G1660" s="178" t="s">
        <v>153</v>
      </c>
      <c r="H1660" s="179">
        <v>111.09</v>
      </c>
      <c r="I1660" s="180"/>
      <c r="J1660" s="181">
        <f>ROUND(I1660*H1660,2)</f>
        <v>0</v>
      </c>
      <c r="K1660" s="177" t="s">
        <v>154</v>
      </c>
      <c r="L1660" s="41"/>
      <c r="M1660" s="182" t="s">
        <v>31</v>
      </c>
      <c r="N1660" s="183" t="s">
        <v>47</v>
      </c>
      <c r="O1660" s="66"/>
      <c r="P1660" s="184">
        <f>O1660*H1660</f>
        <v>0</v>
      </c>
      <c r="Q1660" s="184">
        <v>2.3E-3</v>
      </c>
      <c r="R1660" s="184">
        <f>Q1660*H1660</f>
        <v>0.25550699999999998</v>
      </c>
      <c r="S1660" s="184">
        <v>0</v>
      </c>
      <c r="T1660" s="185">
        <f>S1660*H1660</f>
        <v>0</v>
      </c>
      <c r="U1660" s="36"/>
      <c r="V1660" s="36"/>
      <c r="W1660" s="36"/>
      <c r="X1660" s="36"/>
      <c r="Y1660" s="36"/>
      <c r="Z1660" s="36"/>
      <c r="AA1660" s="36"/>
      <c r="AB1660" s="36"/>
      <c r="AC1660" s="36"/>
      <c r="AD1660" s="36"/>
      <c r="AE1660" s="36"/>
      <c r="AR1660" s="186" t="s">
        <v>257</v>
      </c>
      <c r="AT1660" s="186" t="s">
        <v>150</v>
      </c>
      <c r="AU1660" s="186" t="s">
        <v>86</v>
      </c>
      <c r="AY1660" s="19" t="s">
        <v>148</v>
      </c>
      <c r="BE1660" s="187">
        <f>IF(N1660="základní",J1660,0)</f>
        <v>0</v>
      </c>
      <c r="BF1660" s="187">
        <f>IF(N1660="snížená",J1660,0)</f>
        <v>0</v>
      </c>
      <c r="BG1660" s="187">
        <f>IF(N1660="zákl. přenesená",J1660,0)</f>
        <v>0</v>
      </c>
      <c r="BH1660" s="187">
        <f>IF(N1660="sníž. přenesená",J1660,0)</f>
        <v>0</v>
      </c>
      <c r="BI1660" s="187">
        <f>IF(N1660="nulová",J1660,0)</f>
        <v>0</v>
      </c>
      <c r="BJ1660" s="19" t="s">
        <v>84</v>
      </c>
      <c r="BK1660" s="187">
        <f>ROUND(I1660*H1660,2)</f>
        <v>0</v>
      </c>
      <c r="BL1660" s="19" t="s">
        <v>257</v>
      </c>
      <c r="BM1660" s="186" t="s">
        <v>2206</v>
      </c>
    </row>
    <row r="1661" spans="1:65" s="2" customFormat="1" ht="11.25">
      <c r="A1661" s="36"/>
      <c r="B1661" s="37"/>
      <c r="C1661" s="38"/>
      <c r="D1661" s="188" t="s">
        <v>157</v>
      </c>
      <c r="E1661" s="38"/>
      <c r="F1661" s="189" t="s">
        <v>2207</v>
      </c>
      <c r="G1661" s="38"/>
      <c r="H1661" s="38"/>
      <c r="I1661" s="190"/>
      <c r="J1661" s="38"/>
      <c r="K1661" s="38"/>
      <c r="L1661" s="41"/>
      <c r="M1661" s="191"/>
      <c r="N1661" s="192"/>
      <c r="O1661" s="66"/>
      <c r="P1661" s="66"/>
      <c r="Q1661" s="66"/>
      <c r="R1661" s="66"/>
      <c r="S1661" s="66"/>
      <c r="T1661" s="67"/>
      <c r="U1661" s="36"/>
      <c r="V1661" s="36"/>
      <c r="W1661" s="36"/>
      <c r="X1661" s="36"/>
      <c r="Y1661" s="36"/>
      <c r="Z1661" s="36"/>
      <c r="AA1661" s="36"/>
      <c r="AB1661" s="36"/>
      <c r="AC1661" s="36"/>
      <c r="AD1661" s="36"/>
      <c r="AE1661" s="36"/>
      <c r="AT1661" s="19" t="s">
        <v>157</v>
      </c>
      <c r="AU1661" s="19" t="s">
        <v>86</v>
      </c>
    </row>
    <row r="1662" spans="1:65" s="2" customFormat="1" ht="11.25">
      <c r="A1662" s="36"/>
      <c r="B1662" s="37"/>
      <c r="C1662" s="38"/>
      <c r="D1662" s="193" t="s">
        <v>159</v>
      </c>
      <c r="E1662" s="38"/>
      <c r="F1662" s="194" t="s">
        <v>2208</v>
      </c>
      <c r="G1662" s="38"/>
      <c r="H1662" s="38"/>
      <c r="I1662" s="190"/>
      <c r="J1662" s="38"/>
      <c r="K1662" s="38"/>
      <c r="L1662" s="41"/>
      <c r="M1662" s="191"/>
      <c r="N1662" s="192"/>
      <c r="O1662" s="66"/>
      <c r="P1662" s="66"/>
      <c r="Q1662" s="66"/>
      <c r="R1662" s="66"/>
      <c r="S1662" s="66"/>
      <c r="T1662" s="67"/>
      <c r="U1662" s="36"/>
      <c r="V1662" s="36"/>
      <c r="W1662" s="36"/>
      <c r="X1662" s="36"/>
      <c r="Y1662" s="36"/>
      <c r="Z1662" s="36"/>
      <c r="AA1662" s="36"/>
      <c r="AB1662" s="36"/>
      <c r="AC1662" s="36"/>
      <c r="AD1662" s="36"/>
      <c r="AE1662" s="36"/>
      <c r="AT1662" s="19" t="s">
        <v>159</v>
      </c>
      <c r="AU1662" s="19" t="s">
        <v>86</v>
      </c>
    </row>
    <row r="1663" spans="1:65" s="15" customFormat="1" ht="11.25">
      <c r="B1663" s="217"/>
      <c r="C1663" s="218"/>
      <c r="D1663" s="188" t="s">
        <v>161</v>
      </c>
      <c r="E1663" s="219" t="s">
        <v>31</v>
      </c>
      <c r="F1663" s="220" t="s">
        <v>756</v>
      </c>
      <c r="G1663" s="218"/>
      <c r="H1663" s="219" t="s">
        <v>31</v>
      </c>
      <c r="I1663" s="221"/>
      <c r="J1663" s="218"/>
      <c r="K1663" s="218"/>
      <c r="L1663" s="222"/>
      <c r="M1663" s="223"/>
      <c r="N1663" s="224"/>
      <c r="O1663" s="224"/>
      <c r="P1663" s="224"/>
      <c r="Q1663" s="224"/>
      <c r="R1663" s="224"/>
      <c r="S1663" s="224"/>
      <c r="T1663" s="225"/>
      <c r="AT1663" s="226" t="s">
        <v>161</v>
      </c>
      <c r="AU1663" s="226" t="s">
        <v>86</v>
      </c>
      <c r="AV1663" s="15" t="s">
        <v>84</v>
      </c>
      <c r="AW1663" s="15" t="s">
        <v>37</v>
      </c>
      <c r="AX1663" s="15" t="s">
        <v>76</v>
      </c>
      <c r="AY1663" s="226" t="s">
        <v>148</v>
      </c>
    </row>
    <row r="1664" spans="1:65" s="13" customFormat="1" ht="11.25">
      <c r="B1664" s="195"/>
      <c r="C1664" s="196"/>
      <c r="D1664" s="188" t="s">
        <v>161</v>
      </c>
      <c r="E1664" s="197" t="s">
        <v>31</v>
      </c>
      <c r="F1664" s="198" t="s">
        <v>799</v>
      </c>
      <c r="G1664" s="196"/>
      <c r="H1664" s="199">
        <v>75.36</v>
      </c>
      <c r="I1664" s="200"/>
      <c r="J1664" s="196"/>
      <c r="K1664" s="196"/>
      <c r="L1664" s="201"/>
      <c r="M1664" s="202"/>
      <c r="N1664" s="203"/>
      <c r="O1664" s="203"/>
      <c r="P1664" s="203"/>
      <c r="Q1664" s="203"/>
      <c r="R1664" s="203"/>
      <c r="S1664" s="203"/>
      <c r="T1664" s="204"/>
      <c r="AT1664" s="205" t="s">
        <v>161</v>
      </c>
      <c r="AU1664" s="205" t="s">
        <v>86</v>
      </c>
      <c r="AV1664" s="13" t="s">
        <v>86</v>
      </c>
      <c r="AW1664" s="13" t="s">
        <v>37</v>
      </c>
      <c r="AX1664" s="13" t="s">
        <v>76</v>
      </c>
      <c r="AY1664" s="205" t="s">
        <v>148</v>
      </c>
    </row>
    <row r="1665" spans="1:65" s="15" customFormat="1" ht="11.25">
      <c r="B1665" s="217"/>
      <c r="C1665" s="218"/>
      <c r="D1665" s="188" t="s">
        <v>161</v>
      </c>
      <c r="E1665" s="219" t="s">
        <v>31</v>
      </c>
      <c r="F1665" s="220" t="s">
        <v>758</v>
      </c>
      <c r="G1665" s="218"/>
      <c r="H1665" s="219" t="s">
        <v>31</v>
      </c>
      <c r="I1665" s="221"/>
      <c r="J1665" s="218"/>
      <c r="K1665" s="218"/>
      <c r="L1665" s="222"/>
      <c r="M1665" s="223"/>
      <c r="N1665" s="224"/>
      <c r="O1665" s="224"/>
      <c r="P1665" s="224"/>
      <c r="Q1665" s="224"/>
      <c r="R1665" s="224"/>
      <c r="S1665" s="224"/>
      <c r="T1665" s="225"/>
      <c r="AT1665" s="226" t="s">
        <v>161</v>
      </c>
      <c r="AU1665" s="226" t="s">
        <v>86</v>
      </c>
      <c r="AV1665" s="15" t="s">
        <v>84</v>
      </c>
      <c r="AW1665" s="15" t="s">
        <v>37</v>
      </c>
      <c r="AX1665" s="15" t="s">
        <v>76</v>
      </c>
      <c r="AY1665" s="226" t="s">
        <v>148</v>
      </c>
    </row>
    <row r="1666" spans="1:65" s="13" customFormat="1" ht="11.25">
      <c r="B1666" s="195"/>
      <c r="C1666" s="196"/>
      <c r="D1666" s="188" t="s">
        <v>161</v>
      </c>
      <c r="E1666" s="197" t="s">
        <v>31</v>
      </c>
      <c r="F1666" s="198" t="s">
        <v>800</v>
      </c>
      <c r="G1666" s="196"/>
      <c r="H1666" s="199">
        <v>14.68</v>
      </c>
      <c r="I1666" s="200"/>
      <c r="J1666" s="196"/>
      <c r="K1666" s="196"/>
      <c r="L1666" s="201"/>
      <c r="M1666" s="202"/>
      <c r="N1666" s="203"/>
      <c r="O1666" s="203"/>
      <c r="P1666" s="203"/>
      <c r="Q1666" s="203"/>
      <c r="R1666" s="203"/>
      <c r="S1666" s="203"/>
      <c r="T1666" s="204"/>
      <c r="AT1666" s="205" t="s">
        <v>161</v>
      </c>
      <c r="AU1666" s="205" t="s">
        <v>86</v>
      </c>
      <c r="AV1666" s="13" t="s">
        <v>86</v>
      </c>
      <c r="AW1666" s="13" t="s">
        <v>37</v>
      </c>
      <c r="AX1666" s="13" t="s">
        <v>76</v>
      </c>
      <c r="AY1666" s="205" t="s">
        <v>148</v>
      </c>
    </row>
    <row r="1667" spans="1:65" s="15" customFormat="1" ht="11.25">
      <c r="B1667" s="217"/>
      <c r="C1667" s="218"/>
      <c r="D1667" s="188" t="s">
        <v>161</v>
      </c>
      <c r="E1667" s="219" t="s">
        <v>31</v>
      </c>
      <c r="F1667" s="220" t="s">
        <v>760</v>
      </c>
      <c r="G1667" s="218"/>
      <c r="H1667" s="219" t="s">
        <v>31</v>
      </c>
      <c r="I1667" s="221"/>
      <c r="J1667" s="218"/>
      <c r="K1667" s="218"/>
      <c r="L1667" s="222"/>
      <c r="M1667" s="223"/>
      <c r="N1667" s="224"/>
      <c r="O1667" s="224"/>
      <c r="P1667" s="224"/>
      <c r="Q1667" s="224"/>
      <c r="R1667" s="224"/>
      <c r="S1667" s="224"/>
      <c r="T1667" s="225"/>
      <c r="AT1667" s="226" t="s">
        <v>161</v>
      </c>
      <c r="AU1667" s="226" t="s">
        <v>86</v>
      </c>
      <c r="AV1667" s="15" t="s">
        <v>84</v>
      </c>
      <c r="AW1667" s="15" t="s">
        <v>37</v>
      </c>
      <c r="AX1667" s="15" t="s">
        <v>76</v>
      </c>
      <c r="AY1667" s="226" t="s">
        <v>148</v>
      </c>
    </row>
    <row r="1668" spans="1:65" s="13" customFormat="1" ht="11.25">
      <c r="B1668" s="195"/>
      <c r="C1668" s="196"/>
      <c r="D1668" s="188" t="s">
        <v>161</v>
      </c>
      <c r="E1668" s="197" t="s">
        <v>31</v>
      </c>
      <c r="F1668" s="198" t="s">
        <v>801</v>
      </c>
      <c r="G1668" s="196"/>
      <c r="H1668" s="199">
        <v>6.37</v>
      </c>
      <c r="I1668" s="200"/>
      <c r="J1668" s="196"/>
      <c r="K1668" s="196"/>
      <c r="L1668" s="201"/>
      <c r="M1668" s="202"/>
      <c r="N1668" s="203"/>
      <c r="O1668" s="203"/>
      <c r="P1668" s="203"/>
      <c r="Q1668" s="203"/>
      <c r="R1668" s="203"/>
      <c r="S1668" s="203"/>
      <c r="T1668" s="204"/>
      <c r="AT1668" s="205" t="s">
        <v>161</v>
      </c>
      <c r="AU1668" s="205" t="s">
        <v>86</v>
      </c>
      <c r="AV1668" s="13" t="s">
        <v>86</v>
      </c>
      <c r="AW1668" s="13" t="s">
        <v>37</v>
      </c>
      <c r="AX1668" s="13" t="s">
        <v>76</v>
      </c>
      <c r="AY1668" s="205" t="s">
        <v>148</v>
      </c>
    </row>
    <row r="1669" spans="1:65" s="15" customFormat="1" ht="11.25">
      <c r="B1669" s="217"/>
      <c r="C1669" s="218"/>
      <c r="D1669" s="188" t="s">
        <v>161</v>
      </c>
      <c r="E1669" s="219" t="s">
        <v>31</v>
      </c>
      <c r="F1669" s="220" t="s">
        <v>762</v>
      </c>
      <c r="G1669" s="218"/>
      <c r="H1669" s="219" t="s">
        <v>31</v>
      </c>
      <c r="I1669" s="221"/>
      <c r="J1669" s="218"/>
      <c r="K1669" s="218"/>
      <c r="L1669" s="222"/>
      <c r="M1669" s="223"/>
      <c r="N1669" s="224"/>
      <c r="O1669" s="224"/>
      <c r="P1669" s="224"/>
      <c r="Q1669" s="224"/>
      <c r="R1669" s="224"/>
      <c r="S1669" s="224"/>
      <c r="T1669" s="225"/>
      <c r="AT1669" s="226" t="s">
        <v>161</v>
      </c>
      <c r="AU1669" s="226" t="s">
        <v>86</v>
      </c>
      <c r="AV1669" s="15" t="s">
        <v>84</v>
      </c>
      <c r="AW1669" s="15" t="s">
        <v>37</v>
      </c>
      <c r="AX1669" s="15" t="s">
        <v>76</v>
      </c>
      <c r="AY1669" s="226" t="s">
        <v>148</v>
      </c>
    </row>
    <row r="1670" spans="1:65" s="13" customFormat="1" ht="11.25">
      <c r="B1670" s="195"/>
      <c r="C1670" s="196"/>
      <c r="D1670" s="188" t="s">
        <v>161</v>
      </c>
      <c r="E1670" s="197" t="s">
        <v>31</v>
      </c>
      <c r="F1670" s="198" t="s">
        <v>800</v>
      </c>
      <c r="G1670" s="196"/>
      <c r="H1670" s="199">
        <v>14.68</v>
      </c>
      <c r="I1670" s="200"/>
      <c r="J1670" s="196"/>
      <c r="K1670" s="196"/>
      <c r="L1670" s="201"/>
      <c r="M1670" s="202"/>
      <c r="N1670" s="203"/>
      <c r="O1670" s="203"/>
      <c r="P1670" s="203"/>
      <c r="Q1670" s="203"/>
      <c r="R1670" s="203"/>
      <c r="S1670" s="203"/>
      <c r="T1670" s="204"/>
      <c r="AT1670" s="205" t="s">
        <v>161</v>
      </c>
      <c r="AU1670" s="205" t="s">
        <v>86</v>
      </c>
      <c r="AV1670" s="13" t="s">
        <v>86</v>
      </c>
      <c r="AW1670" s="13" t="s">
        <v>37</v>
      </c>
      <c r="AX1670" s="13" t="s">
        <v>76</v>
      </c>
      <c r="AY1670" s="205" t="s">
        <v>148</v>
      </c>
    </row>
    <row r="1671" spans="1:65" s="14" customFormat="1" ht="11.25">
      <c r="B1671" s="206"/>
      <c r="C1671" s="207"/>
      <c r="D1671" s="188" t="s">
        <v>161</v>
      </c>
      <c r="E1671" s="208" t="s">
        <v>31</v>
      </c>
      <c r="F1671" s="209" t="s">
        <v>163</v>
      </c>
      <c r="G1671" s="207"/>
      <c r="H1671" s="210">
        <v>111.09</v>
      </c>
      <c r="I1671" s="211"/>
      <c r="J1671" s="207"/>
      <c r="K1671" s="207"/>
      <c r="L1671" s="212"/>
      <c r="M1671" s="213"/>
      <c r="N1671" s="214"/>
      <c r="O1671" s="214"/>
      <c r="P1671" s="214"/>
      <c r="Q1671" s="214"/>
      <c r="R1671" s="214"/>
      <c r="S1671" s="214"/>
      <c r="T1671" s="215"/>
      <c r="AT1671" s="216" t="s">
        <v>161</v>
      </c>
      <c r="AU1671" s="216" t="s">
        <v>86</v>
      </c>
      <c r="AV1671" s="14" t="s">
        <v>155</v>
      </c>
      <c r="AW1671" s="14" t="s">
        <v>37</v>
      </c>
      <c r="AX1671" s="14" t="s">
        <v>84</v>
      </c>
      <c r="AY1671" s="216" t="s">
        <v>148</v>
      </c>
    </row>
    <row r="1672" spans="1:65" s="2" customFormat="1" ht="16.5" customHeight="1">
      <c r="A1672" s="36"/>
      <c r="B1672" s="37"/>
      <c r="C1672" s="175" t="s">
        <v>2209</v>
      </c>
      <c r="D1672" s="175" t="s">
        <v>150</v>
      </c>
      <c r="E1672" s="176" t="s">
        <v>2210</v>
      </c>
      <c r="F1672" s="177" t="s">
        <v>2211</v>
      </c>
      <c r="G1672" s="178" t="s">
        <v>153</v>
      </c>
      <c r="H1672" s="179">
        <v>111.09</v>
      </c>
      <c r="I1672" s="180"/>
      <c r="J1672" s="181">
        <f>ROUND(I1672*H1672,2)</f>
        <v>0</v>
      </c>
      <c r="K1672" s="177" t="s">
        <v>154</v>
      </c>
      <c r="L1672" s="41"/>
      <c r="M1672" s="182" t="s">
        <v>31</v>
      </c>
      <c r="N1672" s="183" t="s">
        <v>47</v>
      </c>
      <c r="O1672" s="66"/>
      <c r="P1672" s="184">
        <f>O1672*H1672</f>
        <v>0</v>
      </c>
      <c r="Q1672" s="184">
        <v>0</v>
      </c>
      <c r="R1672" s="184">
        <f>Q1672*H1672</f>
        <v>0</v>
      </c>
      <c r="S1672" s="184">
        <v>0</v>
      </c>
      <c r="T1672" s="185">
        <f>S1672*H1672</f>
        <v>0</v>
      </c>
      <c r="U1672" s="36"/>
      <c r="V1672" s="36"/>
      <c r="W1672" s="36"/>
      <c r="X1672" s="36"/>
      <c r="Y1672" s="36"/>
      <c r="Z1672" s="36"/>
      <c r="AA1672" s="36"/>
      <c r="AB1672" s="36"/>
      <c r="AC1672" s="36"/>
      <c r="AD1672" s="36"/>
      <c r="AE1672" s="36"/>
      <c r="AR1672" s="186" t="s">
        <v>257</v>
      </c>
      <c r="AT1672" s="186" t="s">
        <v>150</v>
      </c>
      <c r="AU1672" s="186" t="s">
        <v>86</v>
      </c>
      <c r="AY1672" s="19" t="s">
        <v>148</v>
      </c>
      <c r="BE1672" s="187">
        <f>IF(N1672="základní",J1672,0)</f>
        <v>0</v>
      </c>
      <c r="BF1672" s="187">
        <f>IF(N1672="snížená",J1672,0)</f>
        <v>0</v>
      </c>
      <c r="BG1672" s="187">
        <f>IF(N1672="zákl. přenesená",J1672,0)</f>
        <v>0</v>
      </c>
      <c r="BH1672" s="187">
        <f>IF(N1672="sníž. přenesená",J1672,0)</f>
        <v>0</v>
      </c>
      <c r="BI1672" s="187">
        <f>IF(N1672="nulová",J1672,0)</f>
        <v>0</v>
      </c>
      <c r="BJ1672" s="19" t="s">
        <v>84</v>
      </c>
      <c r="BK1672" s="187">
        <f>ROUND(I1672*H1672,2)</f>
        <v>0</v>
      </c>
      <c r="BL1672" s="19" t="s">
        <v>257</v>
      </c>
      <c r="BM1672" s="186" t="s">
        <v>2212</v>
      </c>
    </row>
    <row r="1673" spans="1:65" s="2" customFormat="1" ht="11.25">
      <c r="A1673" s="36"/>
      <c r="B1673" s="37"/>
      <c r="C1673" s="38"/>
      <c r="D1673" s="188" t="s">
        <v>157</v>
      </c>
      <c r="E1673" s="38"/>
      <c r="F1673" s="189" t="s">
        <v>2213</v>
      </c>
      <c r="G1673" s="38"/>
      <c r="H1673" s="38"/>
      <c r="I1673" s="190"/>
      <c r="J1673" s="38"/>
      <c r="K1673" s="38"/>
      <c r="L1673" s="41"/>
      <c r="M1673" s="191"/>
      <c r="N1673" s="192"/>
      <c r="O1673" s="66"/>
      <c r="P1673" s="66"/>
      <c r="Q1673" s="66"/>
      <c r="R1673" s="66"/>
      <c r="S1673" s="66"/>
      <c r="T1673" s="67"/>
      <c r="U1673" s="36"/>
      <c r="V1673" s="36"/>
      <c r="W1673" s="36"/>
      <c r="X1673" s="36"/>
      <c r="Y1673" s="36"/>
      <c r="Z1673" s="36"/>
      <c r="AA1673" s="36"/>
      <c r="AB1673" s="36"/>
      <c r="AC1673" s="36"/>
      <c r="AD1673" s="36"/>
      <c r="AE1673" s="36"/>
      <c r="AT1673" s="19" t="s">
        <v>157</v>
      </c>
      <c r="AU1673" s="19" t="s">
        <v>86</v>
      </c>
    </row>
    <row r="1674" spans="1:65" s="2" customFormat="1" ht="11.25">
      <c r="A1674" s="36"/>
      <c r="B1674" s="37"/>
      <c r="C1674" s="38"/>
      <c r="D1674" s="193" t="s">
        <v>159</v>
      </c>
      <c r="E1674" s="38"/>
      <c r="F1674" s="194" t="s">
        <v>2214</v>
      </c>
      <c r="G1674" s="38"/>
      <c r="H1674" s="38"/>
      <c r="I1674" s="190"/>
      <c r="J1674" s="38"/>
      <c r="K1674" s="38"/>
      <c r="L1674" s="41"/>
      <c r="M1674" s="191"/>
      <c r="N1674" s="192"/>
      <c r="O1674" s="66"/>
      <c r="P1674" s="66"/>
      <c r="Q1674" s="66"/>
      <c r="R1674" s="66"/>
      <c r="S1674" s="66"/>
      <c r="T1674" s="67"/>
      <c r="U1674" s="36"/>
      <c r="V1674" s="36"/>
      <c r="W1674" s="36"/>
      <c r="X1674" s="36"/>
      <c r="Y1674" s="36"/>
      <c r="Z1674" s="36"/>
      <c r="AA1674" s="36"/>
      <c r="AB1674" s="36"/>
      <c r="AC1674" s="36"/>
      <c r="AD1674" s="36"/>
      <c r="AE1674" s="36"/>
      <c r="AT1674" s="19" t="s">
        <v>159</v>
      </c>
      <c r="AU1674" s="19" t="s">
        <v>86</v>
      </c>
    </row>
    <row r="1675" spans="1:65" s="2" customFormat="1" ht="16.5" customHeight="1">
      <c r="A1675" s="36"/>
      <c r="B1675" s="37"/>
      <c r="C1675" s="175" t="s">
        <v>2215</v>
      </c>
      <c r="D1675" s="175" t="s">
        <v>150</v>
      </c>
      <c r="E1675" s="176" t="s">
        <v>2216</v>
      </c>
      <c r="F1675" s="177" t="s">
        <v>2217</v>
      </c>
      <c r="G1675" s="178" t="s">
        <v>153</v>
      </c>
      <c r="H1675" s="179">
        <v>111.09</v>
      </c>
      <c r="I1675" s="180"/>
      <c r="J1675" s="181">
        <f>ROUND(I1675*H1675,2)</f>
        <v>0</v>
      </c>
      <c r="K1675" s="177" t="s">
        <v>154</v>
      </c>
      <c r="L1675" s="41"/>
      <c r="M1675" s="182" t="s">
        <v>31</v>
      </c>
      <c r="N1675" s="183" t="s">
        <v>47</v>
      </c>
      <c r="O1675" s="66"/>
      <c r="P1675" s="184">
        <f>O1675*H1675</f>
        <v>0</v>
      </c>
      <c r="Q1675" s="184">
        <v>2.4000000000000001E-4</v>
      </c>
      <c r="R1675" s="184">
        <f>Q1675*H1675</f>
        <v>2.6661600000000001E-2</v>
      </c>
      <c r="S1675" s="184">
        <v>0</v>
      </c>
      <c r="T1675" s="185">
        <f>S1675*H1675</f>
        <v>0</v>
      </c>
      <c r="U1675" s="36"/>
      <c r="V1675" s="36"/>
      <c r="W1675" s="36"/>
      <c r="X1675" s="36"/>
      <c r="Y1675" s="36"/>
      <c r="Z1675" s="36"/>
      <c r="AA1675" s="36"/>
      <c r="AB1675" s="36"/>
      <c r="AC1675" s="36"/>
      <c r="AD1675" s="36"/>
      <c r="AE1675" s="36"/>
      <c r="AR1675" s="186" t="s">
        <v>257</v>
      </c>
      <c r="AT1675" s="186" t="s">
        <v>150</v>
      </c>
      <c r="AU1675" s="186" t="s">
        <v>86</v>
      </c>
      <c r="AY1675" s="19" t="s">
        <v>148</v>
      </c>
      <c r="BE1675" s="187">
        <f>IF(N1675="základní",J1675,0)</f>
        <v>0</v>
      </c>
      <c r="BF1675" s="187">
        <f>IF(N1675="snížená",J1675,0)</f>
        <v>0</v>
      </c>
      <c r="BG1675" s="187">
        <f>IF(N1675="zákl. přenesená",J1675,0)</f>
        <v>0</v>
      </c>
      <c r="BH1675" s="187">
        <f>IF(N1675="sníž. přenesená",J1675,0)</f>
        <v>0</v>
      </c>
      <c r="BI1675" s="187">
        <f>IF(N1675="nulová",J1675,0)</f>
        <v>0</v>
      </c>
      <c r="BJ1675" s="19" t="s">
        <v>84</v>
      </c>
      <c r="BK1675" s="187">
        <f>ROUND(I1675*H1675,2)</f>
        <v>0</v>
      </c>
      <c r="BL1675" s="19" t="s">
        <v>257</v>
      </c>
      <c r="BM1675" s="186" t="s">
        <v>2218</v>
      </c>
    </row>
    <row r="1676" spans="1:65" s="2" customFormat="1" ht="11.25">
      <c r="A1676" s="36"/>
      <c r="B1676" s="37"/>
      <c r="C1676" s="38"/>
      <c r="D1676" s="188" t="s">
        <v>157</v>
      </c>
      <c r="E1676" s="38"/>
      <c r="F1676" s="189" t="s">
        <v>2219</v>
      </c>
      <c r="G1676" s="38"/>
      <c r="H1676" s="38"/>
      <c r="I1676" s="190"/>
      <c r="J1676" s="38"/>
      <c r="K1676" s="38"/>
      <c r="L1676" s="41"/>
      <c r="M1676" s="191"/>
      <c r="N1676" s="192"/>
      <c r="O1676" s="66"/>
      <c r="P1676" s="66"/>
      <c r="Q1676" s="66"/>
      <c r="R1676" s="66"/>
      <c r="S1676" s="66"/>
      <c r="T1676" s="67"/>
      <c r="U1676" s="36"/>
      <c r="V1676" s="36"/>
      <c r="W1676" s="36"/>
      <c r="X1676" s="36"/>
      <c r="Y1676" s="36"/>
      <c r="Z1676" s="36"/>
      <c r="AA1676" s="36"/>
      <c r="AB1676" s="36"/>
      <c r="AC1676" s="36"/>
      <c r="AD1676" s="36"/>
      <c r="AE1676" s="36"/>
      <c r="AT1676" s="19" t="s">
        <v>157</v>
      </c>
      <c r="AU1676" s="19" t="s">
        <v>86</v>
      </c>
    </row>
    <row r="1677" spans="1:65" s="2" customFormat="1" ht="11.25">
      <c r="A1677" s="36"/>
      <c r="B1677" s="37"/>
      <c r="C1677" s="38"/>
      <c r="D1677" s="193" t="s">
        <v>159</v>
      </c>
      <c r="E1677" s="38"/>
      <c r="F1677" s="194" t="s">
        <v>2220</v>
      </c>
      <c r="G1677" s="38"/>
      <c r="H1677" s="38"/>
      <c r="I1677" s="190"/>
      <c r="J1677" s="38"/>
      <c r="K1677" s="38"/>
      <c r="L1677" s="41"/>
      <c r="M1677" s="191"/>
      <c r="N1677" s="192"/>
      <c r="O1677" s="66"/>
      <c r="P1677" s="66"/>
      <c r="Q1677" s="66"/>
      <c r="R1677" s="66"/>
      <c r="S1677" s="66"/>
      <c r="T1677" s="67"/>
      <c r="U1677" s="36"/>
      <c r="V1677" s="36"/>
      <c r="W1677" s="36"/>
      <c r="X1677" s="36"/>
      <c r="Y1677" s="36"/>
      <c r="Z1677" s="36"/>
      <c r="AA1677" s="36"/>
      <c r="AB1677" s="36"/>
      <c r="AC1677" s="36"/>
      <c r="AD1677" s="36"/>
      <c r="AE1677" s="36"/>
      <c r="AT1677" s="19" t="s">
        <v>159</v>
      </c>
      <c r="AU1677" s="19" t="s">
        <v>86</v>
      </c>
    </row>
    <row r="1678" spans="1:65" s="15" customFormat="1" ht="11.25">
      <c r="B1678" s="217"/>
      <c r="C1678" s="218"/>
      <c r="D1678" s="188" t="s">
        <v>161</v>
      </c>
      <c r="E1678" s="219" t="s">
        <v>31</v>
      </c>
      <c r="F1678" s="220" t="s">
        <v>756</v>
      </c>
      <c r="G1678" s="218"/>
      <c r="H1678" s="219" t="s">
        <v>31</v>
      </c>
      <c r="I1678" s="221"/>
      <c r="J1678" s="218"/>
      <c r="K1678" s="218"/>
      <c r="L1678" s="222"/>
      <c r="M1678" s="223"/>
      <c r="N1678" s="224"/>
      <c r="O1678" s="224"/>
      <c r="P1678" s="224"/>
      <c r="Q1678" s="224"/>
      <c r="R1678" s="224"/>
      <c r="S1678" s="224"/>
      <c r="T1678" s="225"/>
      <c r="AT1678" s="226" t="s">
        <v>161</v>
      </c>
      <c r="AU1678" s="226" t="s">
        <v>86</v>
      </c>
      <c r="AV1678" s="15" t="s">
        <v>84</v>
      </c>
      <c r="AW1678" s="15" t="s">
        <v>37</v>
      </c>
      <c r="AX1678" s="15" t="s">
        <v>76</v>
      </c>
      <c r="AY1678" s="226" t="s">
        <v>148</v>
      </c>
    </row>
    <row r="1679" spans="1:65" s="13" customFormat="1" ht="11.25">
      <c r="B1679" s="195"/>
      <c r="C1679" s="196"/>
      <c r="D1679" s="188" t="s">
        <v>161</v>
      </c>
      <c r="E1679" s="197" t="s">
        <v>31</v>
      </c>
      <c r="F1679" s="198" t="s">
        <v>799</v>
      </c>
      <c r="G1679" s="196"/>
      <c r="H1679" s="199">
        <v>75.36</v>
      </c>
      <c r="I1679" s="200"/>
      <c r="J1679" s="196"/>
      <c r="K1679" s="196"/>
      <c r="L1679" s="201"/>
      <c r="M1679" s="202"/>
      <c r="N1679" s="203"/>
      <c r="O1679" s="203"/>
      <c r="P1679" s="203"/>
      <c r="Q1679" s="203"/>
      <c r="R1679" s="203"/>
      <c r="S1679" s="203"/>
      <c r="T1679" s="204"/>
      <c r="AT1679" s="205" t="s">
        <v>161</v>
      </c>
      <c r="AU1679" s="205" t="s">
        <v>86</v>
      </c>
      <c r="AV1679" s="13" t="s">
        <v>86</v>
      </c>
      <c r="AW1679" s="13" t="s">
        <v>37</v>
      </c>
      <c r="AX1679" s="13" t="s">
        <v>76</v>
      </c>
      <c r="AY1679" s="205" t="s">
        <v>148</v>
      </c>
    </row>
    <row r="1680" spans="1:65" s="15" customFormat="1" ht="11.25">
      <c r="B1680" s="217"/>
      <c r="C1680" s="218"/>
      <c r="D1680" s="188" t="s">
        <v>161</v>
      </c>
      <c r="E1680" s="219" t="s">
        <v>31</v>
      </c>
      <c r="F1680" s="220" t="s">
        <v>758</v>
      </c>
      <c r="G1680" s="218"/>
      <c r="H1680" s="219" t="s">
        <v>31</v>
      </c>
      <c r="I1680" s="221"/>
      <c r="J1680" s="218"/>
      <c r="K1680" s="218"/>
      <c r="L1680" s="222"/>
      <c r="M1680" s="223"/>
      <c r="N1680" s="224"/>
      <c r="O1680" s="224"/>
      <c r="P1680" s="224"/>
      <c r="Q1680" s="224"/>
      <c r="R1680" s="224"/>
      <c r="S1680" s="224"/>
      <c r="T1680" s="225"/>
      <c r="AT1680" s="226" t="s">
        <v>161</v>
      </c>
      <c r="AU1680" s="226" t="s">
        <v>86</v>
      </c>
      <c r="AV1680" s="15" t="s">
        <v>84</v>
      </c>
      <c r="AW1680" s="15" t="s">
        <v>37</v>
      </c>
      <c r="AX1680" s="15" t="s">
        <v>76</v>
      </c>
      <c r="AY1680" s="226" t="s">
        <v>148</v>
      </c>
    </row>
    <row r="1681" spans="1:65" s="13" customFormat="1" ht="11.25">
      <c r="B1681" s="195"/>
      <c r="C1681" s="196"/>
      <c r="D1681" s="188" t="s">
        <v>161</v>
      </c>
      <c r="E1681" s="197" t="s">
        <v>31</v>
      </c>
      <c r="F1681" s="198" t="s">
        <v>800</v>
      </c>
      <c r="G1681" s="196"/>
      <c r="H1681" s="199">
        <v>14.68</v>
      </c>
      <c r="I1681" s="200"/>
      <c r="J1681" s="196"/>
      <c r="K1681" s="196"/>
      <c r="L1681" s="201"/>
      <c r="M1681" s="202"/>
      <c r="N1681" s="203"/>
      <c r="O1681" s="203"/>
      <c r="P1681" s="203"/>
      <c r="Q1681" s="203"/>
      <c r="R1681" s="203"/>
      <c r="S1681" s="203"/>
      <c r="T1681" s="204"/>
      <c r="AT1681" s="205" t="s">
        <v>161</v>
      </c>
      <c r="AU1681" s="205" t="s">
        <v>86</v>
      </c>
      <c r="AV1681" s="13" t="s">
        <v>86</v>
      </c>
      <c r="AW1681" s="13" t="s">
        <v>37</v>
      </c>
      <c r="AX1681" s="13" t="s">
        <v>76</v>
      </c>
      <c r="AY1681" s="205" t="s">
        <v>148</v>
      </c>
    </row>
    <row r="1682" spans="1:65" s="15" customFormat="1" ht="11.25">
      <c r="B1682" s="217"/>
      <c r="C1682" s="218"/>
      <c r="D1682" s="188" t="s">
        <v>161</v>
      </c>
      <c r="E1682" s="219" t="s">
        <v>31</v>
      </c>
      <c r="F1682" s="220" t="s">
        <v>760</v>
      </c>
      <c r="G1682" s="218"/>
      <c r="H1682" s="219" t="s">
        <v>31</v>
      </c>
      <c r="I1682" s="221"/>
      <c r="J1682" s="218"/>
      <c r="K1682" s="218"/>
      <c r="L1682" s="222"/>
      <c r="M1682" s="223"/>
      <c r="N1682" s="224"/>
      <c r="O1682" s="224"/>
      <c r="P1682" s="224"/>
      <c r="Q1682" s="224"/>
      <c r="R1682" s="224"/>
      <c r="S1682" s="224"/>
      <c r="T1682" s="225"/>
      <c r="AT1682" s="226" t="s">
        <v>161</v>
      </c>
      <c r="AU1682" s="226" t="s">
        <v>86</v>
      </c>
      <c r="AV1682" s="15" t="s">
        <v>84</v>
      </c>
      <c r="AW1682" s="15" t="s">
        <v>37</v>
      </c>
      <c r="AX1682" s="15" t="s">
        <v>76</v>
      </c>
      <c r="AY1682" s="226" t="s">
        <v>148</v>
      </c>
    </row>
    <row r="1683" spans="1:65" s="13" customFormat="1" ht="11.25">
      <c r="B1683" s="195"/>
      <c r="C1683" s="196"/>
      <c r="D1683" s="188" t="s">
        <v>161</v>
      </c>
      <c r="E1683" s="197" t="s">
        <v>31</v>
      </c>
      <c r="F1683" s="198" t="s">
        <v>801</v>
      </c>
      <c r="G1683" s="196"/>
      <c r="H1683" s="199">
        <v>6.37</v>
      </c>
      <c r="I1683" s="200"/>
      <c r="J1683" s="196"/>
      <c r="K1683" s="196"/>
      <c r="L1683" s="201"/>
      <c r="M1683" s="202"/>
      <c r="N1683" s="203"/>
      <c r="O1683" s="203"/>
      <c r="P1683" s="203"/>
      <c r="Q1683" s="203"/>
      <c r="R1683" s="203"/>
      <c r="S1683" s="203"/>
      <c r="T1683" s="204"/>
      <c r="AT1683" s="205" t="s">
        <v>161</v>
      </c>
      <c r="AU1683" s="205" t="s">
        <v>86</v>
      </c>
      <c r="AV1683" s="13" t="s">
        <v>86</v>
      </c>
      <c r="AW1683" s="13" t="s">
        <v>37</v>
      </c>
      <c r="AX1683" s="13" t="s">
        <v>76</v>
      </c>
      <c r="AY1683" s="205" t="s">
        <v>148</v>
      </c>
    </row>
    <row r="1684" spans="1:65" s="15" customFormat="1" ht="11.25">
      <c r="B1684" s="217"/>
      <c r="C1684" s="218"/>
      <c r="D1684" s="188" t="s">
        <v>161</v>
      </c>
      <c r="E1684" s="219" t="s">
        <v>31</v>
      </c>
      <c r="F1684" s="220" t="s">
        <v>762</v>
      </c>
      <c r="G1684" s="218"/>
      <c r="H1684" s="219" t="s">
        <v>31</v>
      </c>
      <c r="I1684" s="221"/>
      <c r="J1684" s="218"/>
      <c r="K1684" s="218"/>
      <c r="L1684" s="222"/>
      <c r="M1684" s="223"/>
      <c r="N1684" s="224"/>
      <c r="O1684" s="224"/>
      <c r="P1684" s="224"/>
      <c r="Q1684" s="224"/>
      <c r="R1684" s="224"/>
      <c r="S1684" s="224"/>
      <c r="T1684" s="225"/>
      <c r="AT1684" s="226" t="s">
        <v>161</v>
      </c>
      <c r="AU1684" s="226" t="s">
        <v>86</v>
      </c>
      <c r="AV1684" s="15" t="s">
        <v>84</v>
      </c>
      <c r="AW1684" s="15" t="s">
        <v>37</v>
      </c>
      <c r="AX1684" s="15" t="s">
        <v>76</v>
      </c>
      <c r="AY1684" s="226" t="s">
        <v>148</v>
      </c>
    </row>
    <row r="1685" spans="1:65" s="13" customFormat="1" ht="11.25">
      <c r="B1685" s="195"/>
      <c r="C1685" s="196"/>
      <c r="D1685" s="188" t="s">
        <v>161</v>
      </c>
      <c r="E1685" s="197" t="s">
        <v>31</v>
      </c>
      <c r="F1685" s="198" t="s">
        <v>800</v>
      </c>
      <c r="G1685" s="196"/>
      <c r="H1685" s="199">
        <v>14.68</v>
      </c>
      <c r="I1685" s="200"/>
      <c r="J1685" s="196"/>
      <c r="K1685" s="196"/>
      <c r="L1685" s="201"/>
      <c r="M1685" s="202"/>
      <c r="N1685" s="203"/>
      <c r="O1685" s="203"/>
      <c r="P1685" s="203"/>
      <c r="Q1685" s="203"/>
      <c r="R1685" s="203"/>
      <c r="S1685" s="203"/>
      <c r="T1685" s="204"/>
      <c r="AT1685" s="205" t="s">
        <v>161</v>
      </c>
      <c r="AU1685" s="205" t="s">
        <v>86</v>
      </c>
      <c r="AV1685" s="13" t="s">
        <v>86</v>
      </c>
      <c r="AW1685" s="13" t="s">
        <v>37</v>
      </c>
      <c r="AX1685" s="13" t="s">
        <v>76</v>
      </c>
      <c r="AY1685" s="205" t="s">
        <v>148</v>
      </c>
    </row>
    <row r="1686" spans="1:65" s="14" customFormat="1" ht="11.25">
      <c r="B1686" s="206"/>
      <c r="C1686" s="207"/>
      <c r="D1686" s="188" t="s">
        <v>161</v>
      </c>
      <c r="E1686" s="208" t="s">
        <v>31</v>
      </c>
      <c r="F1686" s="209" t="s">
        <v>163</v>
      </c>
      <c r="G1686" s="207"/>
      <c r="H1686" s="210">
        <v>111.09</v>
      </c>
      <c r="I1686" s="211"/>
      <c r="J1686" s="207"/>
      <c r="K1686" s="207"/>
      <c r="L1686" s="212"/>
      <c r="M1686" s="213"/>
      <c r="N1686" s="214"/>
      <c r="O1686" s="214"/>
      <c r="P1686" s="214"/>
      <c r="Q1686" s="214"/>
      <c r="R1686" s="214"/>
      <c r="S1686" s="214"/>
      <c r="T1686" s="215"/>
      <c r="AT1686" s="216" t="s">
        <v>161</v>
      </c>
      <c r="AU1686" s="216" t="s">
        <v>86</v>
      </c>
      <c r="AV1686" s="14" t="s">
        <v>155</v>
      </c>
      <c r="AW1686" s="14" t="s">
        <v>37</v>
      </c>
      <c r="AX1686" s="14" t="s">
        <v>84</v>
      </c>
      <c r="AY1686" s="216" t="s">
        <v>148</v>
      </c>
    </row>
    <row r="1687" spans="1:65" s="2" customFormat="1" ht="16.5" customHeight="1">
      <c r="A1687" s="36"/>
      <c r="B1687" s="37"/>
      <c r="C1687" s="175" t="s">
        <v>2221</v>
      </c>
      <c r="D1687" s="175" t="s">
        <v>150</v>
      </c>
      <c r="E1687" s="176" t="s">
        <v>2222</v>
      </c>
      <c r="F1687" s="177" t="s">
        <v>2223</v>
      </c>
      <c r="G1687" s="178" t="s">
        <v>153</v>
      </c>
      <c r="H1687" s="179">
        <v>111.09</v>
      </c>
      <c r="I1687" s="180"/>
      <c r="J1687" s="181">
        <f>ROUND(I1687*H1687,2)</f>
        <v>0</v>
      </c>
      <c r="K1687" s="177" t="s">
        <v>154</v>
      </c>
      <c r="L1687" s="41"/>
      <c r="M1687" s="182" t="s">
        <v>31</v>
      </c>
      <c r="N1687" s="183" t="s">
        <v>47</v>
      </c>
      <c r="O1687" s="66"/>
      <c r="P1687" s="184">
        <f>O1687*H1687</f>
        <v>0</v>
      </c>
      <c r="Q1687" s="184">
        <v>1.6000000000000001E-3</v>
      </c>
      <c r="R1687" s="184">
        <f>Q1687*H1687</f>
        <v>0.17774400000000001</v>
      </c>
      <c r="S1687" s="184">
        <v>0</v>
      </c>
      <c r="T1687" s="185">
        <f>S1687*H1687</f>
        <v>0</v>
      </c>
      <c r="U1687" s="36"/>
      <c r="V1687" s="36"/>
      <c r="W1687" s="36"/>
      <c r="X1687" s="36"/>
      <c r="Y1687" s="36"/>
      <c r="Z1687" s="36"/>
      <c r="AA1687" s="36"/>
      <c r="AB1687" s="36"/>
      <c r="AC1687" s="36"/>
      <c r="AD1687" s="36"/>
      <c r="AE1687" s="36"/>
      <c r="AR1687" s="186" t="s">
        <v>257</v>
      </c>
      <c r="AT1687" s="186" t="s">
        <v>150</v>
      </c>
      <c r="AU1687" s="186" t="s">
        <v>86</v>
      </c>
      <c r="AY1687" s="19" t="s">
        <v>148</v>
      </c>
      <c r="BE1687" s="187">
        <f>IF(N1687="základní",J1687,0)</f>
        <v>0</v>
      </c>
      <c r="BF1687" s="187">
        <f>IF(N1687="snížená",J1687,0)</f>
        <v>0</v>
      </c>
      <c r="BG1687" s="187">
        <f>IF(N1687="zákl. přenesená",J1687,0)</f>
        <v>0</v>
      </c>
      <c r="BH1687" s="187">
        <f>IF(N1687="sníž. přenesená",J1687,0)</f>
        <v>0</v>
      </c>
      <c r="BI1687" s="187">
        <f>IF(N1687="nulová",J1687,0)</f>
        <v>0</v>
      </c>
      <c r="BJ1687" s="19" t="s">
        <v>84</v>
      </c>
      <c r="BK1687" s="187">
        <f>ROUND(I1687*H1687,2)</f>
        <v>0</v>
      </c>
      <c r="BL1687" s="19" t="s">
        <v>257</v>
      </c>
      <c r="BM1687" s="186" t="s">
        <v>2224</v>
      </c>
    </row>
    <row r="1688" spans="1:65" s="2" customFormat="1" ht="11.25">
      <c r="A1688" s="36"/>
      <c r="B1688" s="37"/>
      <c r="C1688" s="38"/>
      <c r="D1688" s="188" t="s">
        <v>157</v>
      </c>
      <c r="E1688" s="38"/>
      <c r="F1688" s="189" t="s">
        <v>2225</v>
      </c>
      <c r="G1688" s="38"/>
      <c r="H1688" s="38"/>
      <c r="I1688" s="190"/>
      <c r="J1688" s="38"/>
      <c r="K1688" s="38"/>
      <c r="L1688" s="41"/>
      <c r="M1688" s="191"/>
      <c r="N1688" s="192"/>
      <c r="O1688" s="66"/>
      <c r="P1688" s="66"/>
      <c r="Q1688" s="66"/>
      <c r="R1688" s="66"/>
      <c r="S1688" s="66"/>
      <c r="T1688" s="67"/>
      <c r="U1688" s="36"/>
      <c r="V1688" s="36"/>
      <c r="W1688" s="36"/>
      <c r="X1688" s="36"/>
      <c r="Y1688" s="36"/>
      <c r="Z1688" s="36"/>
      <c r="AA1688" s="36"/>
      <c r="AB1688" s="36"/>
      <c r="AC1688" s="36"/>
      <c r="AD1688" s="36"/>
      <c r="AE1688" s="36"/>
      <c r="AT1688" s="19" t="s">
        <v>157</v>
      </c>
      <c r="AU1688" s="19" t="s">
        <v>86</v>
      </c>
    </row>
    <row r="1689" spans="1:65" s="2" customFormat="1" ht="11.25">
      <c r="A1689" s="36"/>
      <c r="B1689" s="37"/>
      <c r="C1689" s="38"/>
      <c r="D1689" s="193" t="s">
        <v>159</v>
      </c>
      <c r="E1689" s="38"/>
      <c r="F1689" s="194" t="s">
        <v>2226</v>
      </c>
      <c r="G1689" s="38"/>
      <c r="H1689" s="38"/>
      <c r="I1689" s="190"/>
      <c r="J1689" s="38"/>
      <c r="K1689" s="38"/>
      <c r="L1689" s="41"/>
      <c r="M1689" s="191"/>
      <c r="N1689" s="192"/>
      <c r="O1689" s="66"/>
      <c r="P1689" s="66"/>
      <c r="Q1689" s="66"/>
      <c r="R1689" s="66"/>
      <c r="S1689" s="66"/>
      <c r="T1689" s="67"/>
      <c r="U1689" s="36"/>
      <c r="V1689" s="36"/>
      <c r="W1689" s="36"/>
      <c r="X1689" s="36"/>
      <c r="Y1689" s="36"/>
      <c r="Z1689" s="36"/>
      <c r="AA1689" s="36"/>
      <c r="AB1689" s="36"/>
      <c r="AC1689" s="36"/>
      <c r="AD1689" s="36"/>
      <c r="AE1689" s="36"/>
      <c r="AT1689" s="19" t="s">
        <v>159</v>
      </c>
      <c r="AU1689" s="19" t="s">
        <v>86</v>
      </c>
    </row>
    <row r="1690" spans="1:65" s="15" customFormat="1" ht="11.25">
      <c r="B1690" s="217"/>
      <c r="C1690" s="218"/>
      <c r="D1690" s="188" t="s">
        <v>161</v>
      </c>
      <c r="E1690" s="219" t="s">
        <v>31</v>
      </c>
      <c r="F1690" s="220" t="s">
        <v>756</v>
      </c>
      <c r="G1690" s="218"/>
      <c r="H1690" s="219" t="s">
        <v>31</v>
      </c>
      <c r="I1690" s="221"/>
      <c r="J1690" s="218"/>
      <c r="K1690" s="218"/>
      <c r="L1690" s="222"/>
      <c r="M1690" s="223"/>
      <c r="N1690" s="224"/>
      <c r="O1690" s="224"/>
      <c r="P1690" s="224"/>
      <c r="Q1690" s="224"/>
      <c r="R1690" s="224"/>
      <c r="S1690" s="224"/>
      <c r="T1690" s="225"/>
      <c r="AT1690" s="226" t="s">
        <v>161</v>
      </c>
      <c r="AU1690" s="226" t="s">
        <v>86</v>
      </c>
      <c r="AV1690" s="15" t="s">
        <v>84</v>
      </c>
      <c r="AW1690" s="15" t="s">
        <v>37</v>
      </c>
      <c r="AX1690" s="15" t="s">
        <v>76</v>
      </c>
      <c r="AY1690" s="226" t="s">
        <v>148</v>
      </c>
    </row>
    <row r="1691" spans="1:65" s="13" customFormat="1" ht="11.25">
      <c r="B1691" s="195"/>
      <c r="C1691" s="196"/>
      <c r="D1691" s="188" t="s">
        <v>161</v>
      </c>
      <c r="E1691" s="197" t="s">
        <v>31</v>
      </c>
      <c r="F1691" s="198" t="s">
        <v>799</v>
      </c>
      <c r="G1691" s="196"/>
      <c r="H1691" s="199">
        <v>75.36</v>
      </c>
      <c r="I1691" s="200"/>
      <c r="J1691" s="196"/>
      <c r="K1691" s="196"/>
      <c r="L1691" s="201"/>
      <c r="M1691" s="202"/>
      <c r="N1691" s="203"/>
      <c r="O1691" s="203"/>
      <c r="P1691" s="203"/>
      <c r="Q1691" s="203"/>
      <c r="R1691" s="203"/>
      <c r="S1691" s="203"/>
      <c r="T1691" s="204"/>
      <c r="AT1691" s="205" t="s">
        <v>161</v>
      </c>
      <c r="AU1691" s="205" t="s">
        <v>86</v>
      </c>
      <c r="AV1691" s="13" t="s">
        <v>86</v>
      </c>
      <c r="AW1691" s="13" t="s">
        <v>37</v>
      </c>
      <c r="AX1691" s="13" t="s">
        <v>76</v>
      </c>
      <c r="AY1691" s="205" t="s">
        <v>148</v>
      </c>
    </row>
    <row r="1692" spans="1:65" s="15" customFormat="1" ht="11.25">
      <c r="B1692" s="217"/>
      <c r="C1692" s="218"/>
      <c r="D1692" s="188" t="s">
        <v>161</v>
      </c>
      <c r="E1692" s="219" t="s">
        <v>31</v>
      </c>
      <c r="F1692" s="220" t="s">
        <v>758</v>
      </c>
      <c r="G1692" s="218"/>
      <c r="H1692" s="219" t="s">
        <v>31</v>
      </c>
      <c r="I1692" s="221"/>
      <c r="J1692" s="218"/>
      <c r="K1692" s="218"/>
      <c r="L1692" s="222"/>
      <c r="M1692" s="223"/>
      <c r="N1692" s="224"/>
      <c r="O1692" s="224"/>
      <c r="P1692" s="224"/>
      <c r="Q1692" s="224"/>
      <c r="R1692" s="224"/>
      <c r="S1692" s="224"/>
      <c r="T1692" s="225"/>
      <c r="AT1692" s="226" t="s">
        <v>161</v>
      </c>
      <c r="AU1692" s="226" t="s">
        <v>86</v>
      </c>
      <c r="AV1692" s="15" t="s">
        <v>84</v>
      </c>
      <c r="AW1692" s="15" t="s">
        <v>37</v>
      </c>
      <c r="AX1692" s="15" t="s">
        <v>76</v>
      </c>
      <c r="AY1692" s="226" t="s">
        <v>148</v>
      </c>
    </row>
    <row r="1693" spans="1:65" s="13" customFormat="1" ht="11.25">
      <c r="B1693" s="195"/>
      <c r="C1693" s="196"/>
      <c r="D1693" s="188" t="s">
        <v>161</v>
      </c>
      <c r="E1693" s="197" t="s">
        <v>31</v>
      </c>
      <c r="F1693" s="198" t="s">
        <v>800</v>
      </c>
      <c r="G1693" s="196"/>
      <c r="H1693" s="199">
        <v>14.68</v>
      </c>
      <c r="I1693" s="200"/>
      <c r="J1693" s="196"/>
      <c r="K1693" s="196"/>
      <c r="L1693" s="201"/>
      <c r="M1693" s="202"/>
      <c r="N1693" s="203"/>
      <c r="O1693" s="203"/>
      <c r="P1693" s="203"/>
      <c r="Q1693" s="203"/>
      <c r="R1693" s="203"/>
      <c r="S1693" s="203"/>
      <c r="T1693" s="204"/>
      <c r="AT1693" s="205" t="s">
        <v>161</v>
      </c>
      <c r="AU1693" s="205" t="s">
        <v>86</v>
      </c>
      <c r="AV1693" s="13" t="s">
        <v>86</v>
      </c>
      <c r="AW1693" s="13" t="s">
        <v>37</v>
      </c>
      <c r="AX1693" s="13" t="s">
        <v>76</v>
      </c>
      <c r="AY1693" s="205" t="s">
        <v>148</v>
      </c>
    </row>
    <row r="1694" spans="1:65" s="15" customFormat="1" ht="11.25">
      <c r="B1694" s="217"/>
      <c r="C1694" s="218"/>
      <c r="D1694" s="188" t="s">
        <v>161</v>
      </c>
      <c r="E1694" s="219" t="s">
        <v>31</v>
      </c>
      <c r="F1694" s="220" t="s">
        <v>760</v>
      </c>
      <c r="G1694" s="218"/>
      <c r="H1694" s="219" t="s">
        <v>31</v>
      </c>
      <c r="I1694" s="221"/>
      <c r="J1694" s="218"/>
      <c r="K1694" s="218"/>
      <c r="L1694" s="222"/>
      <c r="M1694" s="223"/>
      <c r="N1694" s="224"/>
      <c r="O1694" s="224"/>
      <c r="P1694" s="224"/>
      <c r="Q1694" s="224"/>
      <c r="R1694" s="224"/>
      <c r="S1694" s="224"/>
      <c r="T1694" s="225"/>
      <c r="AT1694" s="226" t="s">
        <v>161</v>
      </c>
      <c r="AU1694" s="226" t="s">
        <v>86</v>
      </c>
      <c r="AV1694" s="15" t="s">
        <v>84</v>
      </c>
      <c r="AW1694" s="15" t="s">
        <v>37</v>
      </c>
      <c r="AX1694" s="15" t="s">
        <v>76</v>
      </c>
      <c r="AY1694" s="226" t="s">
        <v>148</v>
      </c>
    </row>
    <row r="1695" spans="1:65" s="13" customFormat="1" ht="11.25">
      <c r="B1695" s="195"/>
      <c r="C1695" s="196"/>
      <c r="D1695" s="188" t="s">
        <v>161</v>
      </c>
      <c r="E1695" s="197" t="s">
        <v>31</v>
      </c>
      <c r="F1695" s="198" t="s">
        <v>801</v>
      </c>
      <c r="G1695" s="196"/>
      <c r="H1695" s="199">
        <v>6.37</v>
      </c>
      <c r="I1695" s="200"/>
      <c r="J1695" s="196"/>
      <c r="K1695" s="196"/>
      <c r="L1695" s="201"/>
      <c r="M1695" s="202"/>
      <c r="N1695" s="203"/>
      <c r="O1695" s="203"/>
      <c r="P1695" s="203"/>
      <c r="Q1695" s="203"/>
      <c r="R1695" s="203"/>
      <c r="S1695" s="203"/>
      <c r="T1695" s="204"/>
      <c r="AT1695" s="205" t="s">
        <v>161</v>
      </c>
      <c r="AU1695" s="205" t="s">
        <v>86</v>
      </c>
      <c r="AV1695" s="13" t="s">
        <v>86</v>
      </c>
      <c r="AW1695" s="13" t="s">
        <v>37</v>
      </c>
      <c r="AX1695" s="13" t="s">
        <v>76</v>
      </c>
      <c r="AY1695" s="205" t="s">
        <v>148</v>
      </c>
    </row>
    <row r="1696" spans="1:65" s="15" customFormat="1" ht="11.25">
      <c r="B1696" s="217"/>
      <c r="C1696" s="218"/>
      <c r="D1696" s="188" t="s">
        <v>161</v>
      </c>
      <c r="E1696" s="219" t="s">
        <v>31</v>
      </c>
      <c r="F1696" s="220" t="s">
        <v>762</v>
      </c>
      <c r="G1696" s="218"/>
      <c r="H1696" s="219" t="s">
        <v>31</v>
      </c>
      <c r="I1696" s="221"/>
      <c r="J1696" s="218"/>
      <c r="K1696" s="218"/>
      <c r="L1696" s="222"/>
      <c r="M1696" s="223"/>
      <c r="N1696" s="224"/>
      <c r="O1696" s="224"/>
      <c r="P1696" s="224"/>
      <c r="Q1696" s="224"/>
      <c r="R1696" s="224"/>
      <c r="S1696" s="224"/>
      <c r="T1696" s="225"/>
      <c r="AT1696" s="226" t="s">
        <v>161</v>
      </c>
      <c r="AU1696" s="226" t="s">
        <v>86</v>
      </c>
      <c r="AV1696" s="15" t="s">
        <v>84</v>
      </c>
      <c r="AW1696" s="15" t="s">
        <v>37</v>
      </c>
      <c r="AX1696" s="15" t="s">
        <v>76</v>
      </c>
      <c r="AY1696" s="226" t="s">
        <v>148</v>
      </c>
    </row>
    <row r="1697" spans="1:65" s="13" customFormat="1" ht="11.25">
      <c r="B1697" s="195"/>
      <c r="C1697" s="196"/>
      <c r="D1697" s="188" t="s">
        <v>161</v>
      </c>
      <c r="E1697" s="197" t="s">
        <v>31</v>
      </c>
      <c r="F1697" s="198" t="s">
        <v>800</v>
      </c>
      <c r="G1697" s="196"/>
      <c r="H1697" s="199">
        <v>14.68</v>
      </c>
      <c r="I1697" s="200"/>
      <c r="J1697" s="196"/>
      <c r="K1697" s="196"/>
      <c r="L1697" s="201"/>
      <c r="M1697" s="202"/>
      <c r="N1697" s="203"/>
      <c r="O1697" s="203"/>
      <c r="P1697" s="203"/>
      <c r="Q1697" s="203"/>
      <c r="R1697" s="203"/>
      <c r="S1697" s="203"/>
      <c r="T1697" s="204"/>
      <c r="AT1697" s="205" t="s">
        <v>161</v>
      </c>
      <c r="AU1697" s="205" t="s">
        <v>86</v>
      </c>
      <c r="AV1697" s="13" t="s">
        <v>86</v>
      </c>
      <c r="AW1697" s="13" t="s">
        <v>37</v>
      </c>
      <c r="AX1697" s="13" t="s">
        <v>76</v>
      </c>
      <c r="AY1697" s="205" t="s">
        <v>148</v>
      </c>
    </row>
    <row r="1698" spans="1:65" s="14" customFormat="1" ht="11.25">
      <c r="B1698" s="206"/>
      <c r="C1698" s="207"/>
      <c r="D1698" s="188" t="s">
        <v>161</v>
      </c>
      <c r="E1698" s="208" t="s">
        <v>31</v>
      </c>
      <c r="F1698" s="209" t="s">
        <v>163</v>
      </c>
      <c r="G1698" s="207"/>
      <c r="H1698" s="210">
        <v>111.09</v>
      </c>
      <c r="I1698" s="211"/>
      <c r="J1698" s="207"/>
      <c r="K1698" s="207"/>
      <c r="L1698" s="212"/>
      <c r="M1698" s="213"/>
      <c r="N1698" s="214"/>
      <c r="O1698" s="214"/>
      <c r="P1698" s="214"/>
      <c r="Q1698" s="214"/>
      <c r="R1698" s="214"/>
      <c r="S1698" s="214"/>
      <c r="T1698" s="215"/>
      <c r="AT1698" s="216" t="s">
        <v>161</v>
      </c>
      <c r="AU1698" s="216" t="s">
        <v>86</v>
      </c>
      <c r="AV1698" s="14" t="s">
        <v>155</v>
      </c>
      <c r="AW1698" s="14" t="s">
        <v>37</v>
      </c>
      <c r="AX1698" s="14" t="s">
        <v>84</v>
      </c>
      <c r="AY1698" s="216" t="s">
        <v>148</v>
      </c>
    </row>
    <row r="1699" spans="1:65" s="2" customFormat="1" ht="16.5" customHeight="1">
      <c r="A1699" s="36"/>
      <c r="B1699" s="37"/>
      <c r="C1699" s="175" t="s">
        <v>2227</v>
      </c>
      <c r="D1699" s="175" t="s">
        <v>150</v>
      </c>
      <c r="E1699" s="176" t="s">
        <v>2228</v>
      </c>
      <c r="F1699" s="177" t="s">
        <v>2229</v>
      </c>
      <c r="G1699" s="178" t="s">
        <v>153</v>
      </c>
      <c r="H1699" s="179">
        <v>111.09</v>
      </c>
      <c r="I1699" s="180"/>
      <c r="J1699" s="181">
        <f>ROUND(I1699*H1699,2)</f>
        <v>0</v>
      </c>
      <c r="K1699" s="177" t="s">
        <v>154</v>
      </c>
      <c r="L1699" s="41"/>
      <c r="M1699" s="182" t="s">
        <v>31</v>
      </c>
      <c r="N1699" s="183" t="s">
        <v>47</v>
      </c>
      <c r="O1699" s="66"/>
      <c r="P1699" s="184">
        <f>O1699*H1699</f>
        <v>0</v>
      </c>
      <c r="Q1699" s="184">
        <v>2.5000000000000001E-4</v>
      </c>
      <c r="R1699" s="184">
        <f>Q1699*H1699</f>
        <v>2.7772500000000002E-2</v>
      </c>
      <c r="S1699" s="184">
        <v>0</v>
      </c>
      <c r="T1699" s="185">
        <f>S1699*H1699</f>
        <v>0</v>
      </c>
      <c r="U1699" s="36"/>
      <c r="V1699" s="36"/>
      <c r="W1699" s="36"/>
      <c r="X1699" s="36"/>
      <c r="Y1699" s="36"/>
      <c r="Z1699" s="36"/>
      <c r="AA1699" s="36"/>
      <c r="AB1699" s="36"/>
      <c r="AC1699" s="36"/>
      <c r="AD1699" s="36"/>
      <c r="AE1699" s="36"/>
      <c r="AR1699" s="186" t="s">
        <v>257</v>
      </c>
      <c r="AT1699" s="186" t="s">
        <v>150</v>
      </c>
      <c r="AU1699" s="186" t="s">
        <v>86</v>
      </c>
      <c r="AY1699" s="19" t="s">
        <v>148</v>
      </c>
      <c r="BE1699" s="187">
        <f>IF(N1699="základní",J1699,0)</f>
        <v>0</v>
      </c>
      <c r="BF1699" s="187">
        <f>IF(N1699="snížená",J1699,0)</f>
        <v>0</v>
      </c>
      <c r="BG1699" s="187">
        <f>IF(N1699="zákl. přenesená",J1699,0)</f>
        <v>0</v>
      </c>
      <c r="BH1699" s="187">
        <f>IF(N1699="sníž. přenesená",J1699,0)</f>
        <v>0</v>
      </c>
      <c r="BI1699" s="187">
        <f>IF(N1699="nulová",J1699,0)</f>
        <v>0</v>
      </c>
      <c r="BJ1699" s="19" t="s">
        <v>84</v>
      </c>
      <c r="BK1699" s="187">
        <f>ROUND(I1699*H1699,2)</f>
        <v>0</v>
      </c>
      <c r="BL1699" s="19" t="s">
        <v>257</v>
      </c>
      <c r="BM1699" s="186" t="s">
        <v>2230</v>
      </c>
    </row>
    <row r="1700" spans="1:65" s="2" customFormat="1" ht="11.25">
      <c r="A1700" s="36"/>
      <c r="B1700" s="37"/>
      <c r="C1700" s="38"/>
      <c r="D1700" s="188" t="s">
        <v>157</v>
      </c>
      <c r="E1700" s="38"/>
      <c r="F1700" s="189" t="s">
        <v>2231</v>
      </c>
      <c r="G1700" s="38"/>
      <c r="H1700" s="38"/>
      <c r="I1700" s="190"/>
      <c r="J1700" s="38"/>
      <c r="K1700" s="38"/>
      <c r="L1700" s="41"/>
      <c r="M1700" s="191"/>
      <c r="N1700" s="192"/>
      <c r="O1700" s="66"/>
      <c r="P1700" s="66"/>
      <c r="Q1700" s="66"/>
      <c r="R1700" s="66"/>
      <c r="S1700" s="66"/>
      <c r="T1700" s="67"/>
      <c r="U1700" s="36"/>
      <c r="V1700" s="36"/>
      <c r="W1700" s="36"/>
      <c r="X1700" s="36"/>
      <c r="Y1700" s="36"/>
      <c r="Z1700" s="36"/>
      <c r="AA1700" s="36"/>
      <c r="AB1700" s="36"/>
      <c r="AC1700" s="36"/>
      <c r="AD1700" s="36"/>
      <c r="AE1700" s="36"/>
      <c r="AT1700" s="19" t="s">
        <v>157</v>
      </c>
      <c r="AU1700" s="19" t="s">
        <v>86</v>
      </c>
    </row>
    <row r="1701" spans="1:65" s="2" customFormat="1" ht="11.25">
      <c r="A1701" s="36"/>
      <c r="B1701" s="37"/>
      <c r="C1701" s="38"/>
      <c r="D1701" s="193" t="s">
        <v>159</v>
      </c>
      <c r="E1701" s="38"/>
      <c r="F1701" s="194" t="s">
        <v>2232</v>
      </c>
      <c r="G1701" s="38"/>
      <c r="H1701" s="38"/>
      <c r="I1701" s="190"/>
      <c r="J1701" s="38"/>
      <c r="K1701" s="38"/>
      <c r="L1701" s="41"/>
      <c r="M1701" s="191"/>
      <c r="N1701" s="192"/>
      <c r="O1701" s="66"/>
      <c r="P1701" s="66"/>
      <c r="Q1701" s="66"/>
      <c r="R1701" s="66"/>
      <c r="S1701" s="66"/>
      <c r="T1701" s="67"/>
      <c r="U1701" s="36"/>
      <c r="V1701" s="36"/>
      <c r="W1701" s="36"/>
      <c r="X1701" s="36"/>
      <c r="Y1701" s="36"/>
      <c r="Z1701" s="36"/>
      <c r="AA1701" s="36"/>
      <c r="AB1701" s="36"/>
      <c r="AC1701" s="36"/>
      <c r="AD1701" s="36"/>
      <c r="AE1701" s="36"/>
      <c r="AT1701" s="19" t="s">
        <v>159</v>
      </c>
      <c r="AU1701" s="19" t="s">
        <v>86</v>
      </c>
    </row>
    <row r="1702" spans="1:65" s="15" customFormat="1" ht="11.25">
      <c r="B1702" s="217"/>
      <c r="C1702" s="218"/>
      <c r="D1702" s="188" t="s">
        <v>161</v>
      </c>
      <c r="E1702" s="219" t="s">
        <v>31</v>
      </c>
      <c r="F1702" s="220" t="s">
        <v>756</v>
      </c>
      <c r="G1702" s="218"/>
      <c r="H1702" s="219" t="s">
        <v>31</v>
      </c>
      <c r="I1702" s="221"/>
      <c r="J1702" s="218"/>
      <c r="K1702" s="218"/>
      <c r="L1702" s="222"/>
      <c r="M1702" s="223"/>
      <c r="N1702" s="224"/>
      <c r="O1702" s="224"/>
      <c r="P1702" s="224"/>
      <c r="Q1702" s="224"/>
      <c r="R1702" s="224"/>
      <c r="S1702" s="224"/>
      <c r="T1702" s="225"/>
      <c r="AT1702" s="226" t="s">
        <v>161</v>
      </c>
      <c r="AU1702" s="226" t="s">
        <v>86</v>
      </c>
      <c r="AV1702" s="15" t="s">
        <v>84</v>
      </c>
      <c r="AW1702" s="15" t="s">
        <v>37</v>
      </c>
      <c r="AX1702" s="15" t="s">
        <v>76</v>
      </c>
      <c r="AY1702" s="226" t="s">
        <v>148</v>
      </c>
    </row>
    <row r="1703" spans="1:65" s="13" customFormat="1" ht="11.25">
      <c r="B1703" s="195"/>
      <c r="C1703" s="196"/>
      <c r="D1703" s="188" t="s">
        <v>161</v>
      </c>
      <c r="E1703" s="197" t="s">
        <v>31</v>
      </c>
      <c r="F1703" s="198" t="s">
        <v>799</v>
      </c>
      <c r="G1703" s="196"/>
      <c r="H1703" s="199">
        <v>75.36</v>
      </c>
      <c r="I1703" s="200"/>
      <c r="J1703" s="196"/>
      <c r="K1703" s="196"/>
      <c r="L1703" s="201"/>
      <c r="M1703" s="202"/>
      <c r="N1703" s="203"/>
      <c r="O1703" s="203"/>
      <c r="P1703" s="203"/>
      <c r="Q1703" s="203"/>
      <c r="R1703" s="203"/>
      <c r="S1703" s="203"/>
      <c r="T1703" s="204"/>
      <c r="AT1703" s="205" t="s">
        <v>161</v>
      </c>
      <c r="AU1703" s="205" t="s">
        <v>86</v>
      </c>
      <c r="AV1703" s="13" t="s">
        <v>86</v>
      </c>
      <c r="AW1703" s="13" t="s">
        <v>37</v>
      </c>
      <c r="AX1703" s="13" t="s">
        <v>76</v>
      </c>
      <c r="AY1703" s="205" t="s">
        <v>148</v>
      </c>
    </row>
    <row r="1704" spans="1:65" s="15" customFormat="1" ht="11.25">
      <c r="B1704" s="217"/>
      <c r="C1704" s="218"/>
      <c r="D1704" s="188" t="s">
        <v>161</v>
      </c>
      <c r="E1704" s="219" t="s">
        <v>31</v>
      </c>
      <c r="F1704" s="220" t="s">
        <v>758</v>
      </c>
      <c r="G1704" s="218"/>
      <c r="H1704" s="219" t="s">
        <v>31</v>
      </c>
      <c r="I1704" s="221"/>
      <c r="J1704" s="218"/>
      <c r="K1704" s="218"/>
      <c r="L1704" s="222"/>
      <c r="M1704" s="223"/>
      <c r="N1704" s="224"/>
      <c r="O1704" s="224"/>
      <c r="P1704" s="224"/>
      <c r="Q1704" s="224"/>
      <c r="R1704" s="224"/>
      <c r="S1704" s="224"/>
      <c r="T1704" s="225"/>
      <c r="AT1704" s="226" t="s">
        <v>161</v>
      </c>
      <c r="AU1704" s="226" t="s">
        <v>86</v>
      </c>
      <c r="AV1704" s="15" t="s">
        <v>84</v>
      </c>
      <c r="AW1704" s="15" t="s">
        <v>37</v>
      </c>
      <c r="AX1704" s="15" t="s">
        <v>76</v>
      </c>
      <c r="AY1704" s="226" t="s">
        <v>148</v>
      </c>
    </row>
    <row r="1705" spans="1:65" s="13" customFormat="1" ht="11.25">
      <c r="B1705" s="195"/>
      <c r="C1705" s="196"/>
      <c r="D1705" s="188" t="s">
        <v>161</v>
      </c>
      <c r="E1705" s="197" t="s">
        <v>31</v>
      </c>
      <c r="F1705" s="198" t="s">
        <v>800</v>
      </c>
      <c r="G1705" s="196"/>
      <c r="H1705" s="199">
        <v>14.68</v>
      </c>
      <c r="I1705" s="200"/>
      <c r="J1705" s="196"/>
      <c r="K1705" s="196"/>
      <c r="L1705" s="201"/>
      <c r="M1705" s="202"/>
      <c r="N1705" s="203"/>
      <c r="O1705" s="203"/>
      <c r="P1705" s="203"/>
      <c r="Q1705" s="203"/>
      <c r="R1705" s="203"/>
      <c r="S1705" s="203"/>
      <c r="T1705" s="204"/>
      <c r="AT1705" s="205" t="s">
        <v>161</v>
      </c>
      <c r="AU1705" s="205" t="s">
        <v>86</v>
      </c>
      <c r="AV1705" s="13" t="s">
        <v>86</v>
      </c>
      <c r="AW1705" s="13" t="s">
        <v>37</v>
      </c>
      <c r="AX1705" s="13" t="s">
        <v>76</v>
      </c>
      <c r="AY1705" s="205" t="s">
        <v>148</v>
      </c>
    </row>
    <row r="1706" spans="1:65" s="15" customFormat="1" ht="11.25">
      <c r="B1706" s="217"/>
      <c r="C1706" s="218"/>
      <c r="D1706" s="188" t="s">
        <v>161</v>
      </c>
      <c r="E1706" s="219" t="s">
        <v>31</v>
      </c>
      <c r="F1706" s="220" t="s">
        <v>760</v>
      </c>
      <c r="G1706" s="218"/>
      <c r="H1706" s="219" t="s">
        <v>31</v>
      </c>
      <c r="I1706" s="221"/>
      <c r="J1706" s="218"/>
      <c r="K1706" s="218"/>
      <c r="L1706" s="222"/>
      <c r="M1706" s="223"/>
      <c r="N1706" s="224"/>
      <c r="O1706" s="224"/>
      <c r="P1706" s="224"/>
      <c r="Q1706" s="224"/>
      <c r="R1706" s="224"/>
      <c r="S1706" s="224"/>
      <c r="T1706" s="225"/>
      <c r="AT1706" s="226" t="s">
        <v>161</v>
      </c>
      <c r="AU1706" s="226" t="s">
        <v>86</v>
      </c>
      <c r="AV1706" s="15" t="s">
        <v>84</v>
      </c>
      <c r="AW1706" s="15" t="s">
        <v>37</v>
      </c>
      <c r="AX1706" s="15" t="s">
        <v>76</v>
      </c>
      <c r="AY1706" s="226" t="s">
        <v>148</v>
      </c>
    </row>
    <row r="1707" spans="1:65" s="13" customFormat="1" ht="11.25">
      <c r="B1707" s="195"/>
      <c r="C1707" s="196"/>
      <c r="D1707" s="188" t="s">
        <v>161</v>
      </c>
      <c r="E1707" s="197" t="s">
        <v>31</v>
      </c>
      <c r="F1707" s="198" t="s">
        <v>801</v>
      </c>
      <c r="G1707" s="196"/>
      <c r="H1707" s="199">
        <v>6.37</v>
      </c>
      <c r="I1707" s="200"/>
      <c r="J1707" s="196"/>
      <c r="K1707" s="196"/>
      <c r="L1707" s="201"/>
      <c r="M1707" s="202"/>
      <c r="N1707" s="203"/>
      <c r="O1707" s="203"/>
      <c r="P1707" s="203"/>
      <c r="Q1707" s="203"/>
      <c r="R1707" s="203"/>
      <c r="S1707" s="203"/>
      <c r="T1707" s="204"/>
      <c r="AT1707" s="205" t="s">
        <v>161</v>
      </c>
      <c r="AU1707" s="205" t="s">
        <v>86</v>
      </c>
      <c r="AV1707" s="13" t="s">
        <v>86</v>
      </c>
      <c r="AW1707" s="13" t="s">
        <v>37</v>
      </c>
      <c r="AX1707" s="13" t="s">
        <v>76</v>
      </c>
      <c r="AY1707" s="205" t="s">
        <v>148</v>
      </c>
    </row>
    <row r="1708" spans="1:65" s="15" customFormat="1" ht="11.25">
      <c r="B1708" s="217"/>
      <c r="C1708" s="218"/>
      <c r="D1708" s="188" t="s">
        <v>161</v>
      </c>
      <c r="E1708" s="219" t="s">
        <v>31</v>
      </c>
      <c r="F1708" s="220" t="s">
        <v>762</v>
      </c>
      <c r="G1708" s="218"/>
      <c r="H1708" s="219" t="s">
        <v>31</v>
      </c>
      <c r="I1708" s="221"/>
      <c r="J1708" s="218"/>
      <c r="K1708" s="218"/>
      <c r="L1708" s="222"/>
      <c r="M1708" s="223"/>
      <c r="N1708" s="224"/>
      <c r="O1708" s="224"/>
      <c r="P1708" s="224"/>
      <c r="Q1708" s="224"/>
      <c r="R1708" s="224"/>
      <c r="S1708" s="224"/>
      <c r="T1708" s="225"/>
      <c r="AT1708" s="226" t="s">
        <v>161</v>
      </c>
      <c r="AU1708" s="226" t="s">
        <v>86</v>
      </c>
      <c r="AV1708" s="15" t="s">
        <v>84</v>
      </c>
      <c r="AW1708" s="15" t="s">
        <v>37</v>
      </c>
      <c r="AX1708" s="15" t="s">
        <v>76</v>
      </c>
      <c r="AY1708" s="226" t="s">
        <v>148</v>
      </c>
    </row>
    <row r="1709" spans="1:65" s="13" customFormat="1" ht="11.25">
      <c r="B1709" s="195"/>
      <c r="C1709" s="196"/>
      <c r="D1709" s="188" t="s">
        <v>161</v>
      </c>
      <c r="E1709" s="197" t="s">
        <v>31</v>
      </c>
      <c r="F1709" s="198" t="s">
        <v>800</v>
      </c>
      <c r="G1709" s="196"/>
      <c r="H1709" s="199">
        <v>14.68</v>
      </c>
      <c r="I1709" s="200"/>
      <c r="J1709" s="196"/>
      <c r="K1709" s="196"/>
      <c r="L1709" s="201"/>
      <c r="M1709" s="202"/>
      <c r="N1709" s="203"/>
      <c r="O1709" s="203"/>
      <c r="P1709" s="203"/>
      <c r="Q1709" s="203"/>
      <c r="R1709" s="203"/>
      <c r="S1709" s="203"/>
      <c r="T1709" s="204"/>
      <c r="AT1709" s="205" t="s">
        <v>161</v>
      </c>
      <c r="AU1709" s="205" t="s">
        <v>86</v>
      </c>
      <c r="AV1709" s="13" t="s">
        <v>86</v>
      </c>
      <c r="AW1709" s="13" t="s">
        <v>37</v>
      </c>
      <c r="AX1709" s="13" t="s">
        <v>76</v>
      </c>
      <c r="AY1709" s="205" t="s">
        <v>148</v>
      </c>
    </row>
    <row r="1710" spans="1:65" s="14" customFormat="1" ht="11.25">
      <c r="B1710" s="206"/>
      <c r="C1710" s="207"/>
      <c r="D1710" s="188" t="s">
        <v>161</v>
      </c>
      <c r="E1710" s="208" t="s">
        <v>31</v>
      </c>
      <c r="F1710" s="209" t="s">
        <v>163</v>
      </c>
      <c r="G1710" s="207"/>
      <c r="H1710" s="210">
        <v>111.09</v>
      </c>
      <c r="I1710" s="211"/>
      <c r="J1710" s="207"/>
      <c r="K1710" s="207"/>
      <c r="L1710" s="212"/>
      <c r="M1710" s="213"/>
      <c r="N1710" s="214"/>
      <c r="O1710" s="214"/>
      <c r="P1710" s="214"/>
      <c r="Q1710" s="214"/>
      <c r="R1710" s="214"/>
      <c r="S1710" s="214"/>
      <c r="T1710" s="215"/>
      <c r="AT1710" s="216" t="s">
        <v>161</v>
      </c>
      <c r="AU1710" s="216" t="s">
        <v>86</v>
      </c>
      <c r="AV1710" s="14" t="s">
        <v>155</v>
      </c>
      <c r="AW1710" s="14" t="s">
        <v>37</v>
      </c>
      <c r="AX1710" s="14" t="s">
        <v>84</v>
      </c>
      <c r="AY1710" s="216" t="s">
        <v>148</v>
      </c>
    </row>
    <row r="1711" spans="1:65" s="2" customFormat="1" ht="16.5" customHeight="1">
      <c r="A1711" s="36"/>
      <c r="B1711" s="37"/>
      <c r="C1711" s="175" t="s">
        <v>2233</v>
      </c>
      <c r="D1711" s="175" t="s">
        <v>150</v>
      </c>
      <c r="E1711" s="176" t="s">
        <v>2234</v>
      </c>
      <c r="F1711" s="177" t="s">
        <v>2235</v>
      </c>
      <c r="G1711" s="178" t="s">
        <v>285</v>
      </c>
      <c r="H1711" s="179">
        <v>80.459999999999994</v>
      </c>
      <c r="I1711" s="180"/>
      <c r="J1711" s="181">
        <f>ROUND(I1711*H1711,2)</f>
        <v>0</v>
      </c>
      <c r="K1711" s="177" t="s">
        <v>154</v>
      </c>
      <c r="L1711" s="41"/>
      <c r="M1711" s="182" t="s">
        <v>31</v>
      </c>
      <c r="N1711" s="183" t="s">
        <v>47</v>
      </c>
      <c r="O1711" s="66"/>
      <c r="P1711" s="184">
        <f>O1711*H1711</f>
        <v>0</v>
      </c>
      <c r="Q1711" s="184">
        <v>3.1199999999999999E-3</v>
      </c>
      <c r="R1711" s="184">
        <f>Q1711*H1711</f>
        <v>0.25103519999999996</v>
      </c>
      <c r="S1711" s="184">
        <v>0</v>
      </c>
      <c r="T1711" s="185">
        <f>S1711*H1711</f>
        <v>0</v>
      </c>
      <c r="U1711" s="36"/>
      <c r="V1711" s="36"/>
      <c r="W1711" s="36"/>
      <c r="X1711" s="36"/>
      <c r="Y1711" s="36"/>
      <c r="Z1711" s="36"/>
      <c r="AA1711" s="36"/>
      <c r="AB1711" s="36"/>
      <c r="AC1711" s="36"/>
      <c r="AD1711" s="36"/>
      <c r="AE1711" s="36"/>
      <c r="AR1711" s="186" t="s">
        <v>257</v>
      </c>
      <c r="AT1711" s="186" t="s">
        <v>150</v>
      </c>
      <c r="AU1711" s="186" t="s">
        <v>86</v>
      </c>
      <c r="AY1711" s="19" t="s">
        <v>148</v>
      </c>
      <c r="BE1711" s="187">
        <f>IF(N1711="základní",J1711,0)</f>
        <v>0</v>
      </c>
      <c r="BF1711" s="187">
        <f>IF(N1711="snížená",J1711,0)</f>
        <v>0</v>
      </c>
      <c r="BG1711" s="187">
        <f>IF(N1711="zákl. přenesená",J1711,0)</f>
        <v>0</v>
      </c>
      <c r="BH1711" s="187">
        <f>IF(N1711="sníž. přenesená",J1711,0)</f>
        <v>0</v>
      </c>
      <c r="BI1711" s="187">
        <f>IF(N1711="nulová",J1711,0)</f>
        <v>0</v>
      </c>
      <c r="BJ1711" s="19" t="s">
        <v>84</v>
      </c>
      <c r="BK1711" s="187">
        <f>ROUND(I1711*H1711,2)</f>
        <v>0</v>
      </c>
      <c r="BL1711" s="19" t="s">
        <v>257</v>
      </c>
      <c r="BM1711" s="186" t="s">
        <v>2236</v>
      </c>
    </row>
    <row r="1712" spans="1:65" s="2" customFormat="1" ht="11.25">
      <c r="A1712" s="36"/>
      <c r="B1712" s="37"/>
      <c r="C1712" s="38"/>
      <c r="D1712" s="188" t="s">
        <v>157</v>
      </c>
      <c r="E1712" s="38"/>
      <c r="F1712" s="189" t="s">
        <v>2237</v>
      </c>
      <c r="G1712" s="38"/>
      <c r="H1712" s="38"/>
      <c r="I1712" s="190"/>
      <c r="J1712" s="38"/>
      <c r="K1712" s="38"/>
      <c r="L1712" s="41"/>
      <c r="M1712" s="191"/>
      <c r="N1712" s="192"/>
      <c r="O1712" s="66"/>
      <c r="P1712" s="66"/>
      <c r="Q1712" s="66"/>
      <c r="R1712" s="66"/>
      <c r="S1712" s="66"/>
      <c r="T1712" s="67"/>
      <c r="U1712" s="36"/>
      <c r="V1712" s="36"/>
      <c r="W1712" s="36"/>
      <c r="X1712" s="36"/>
      <c r="Y1712" s="36"/>
      <c r="Z1712" s="36"/>
      <c r="AA1712" s="36"/>
      <c r="AB1712" s="36"/>
      <c r="AC1712" s="36"/>
      <c r="AD1712" s="36"/>
      <c r="AE1712" s="36"/>
      <c r="AT1712" s="19" t="s">
        <v>157</v>
      </c>
      <c r="AU1712" s="19" t="s">
        <v>86</v>
      </c>
    </row>
    <row r="1713" spans="1:65" s="2" customFormat="1" ht="11.25">
      <c r="A1713" s="36"/>
      <c r="B1713" s="37"/>
      <c r="C1713" s="38"/>
      <c r="D1713" s="193" t="s">
        <v>159</v>
      </c>
      <c r="E1713" s="38"/>
      <c r="F1713" s="194" t="s">
        <v>2238</v>
      </c>
      <c r="G1713" s="38"/>
      <c r="H1713" s="38"/>
      <c r="I1713" s="190"/>
      <c r="J1713" s="38"/>
      <c r="K1713" s="38"/>
      <c r="L1713" s="41"/>
      <c r="M1713" s="191"/>
      <c r="N1713" s="192"/>
      <c r="O1713" s="66"/>
      <c r="P1713" s="66"/>
      <c r="Q1713" s="66"/>
      <c r="R1713" s="66"/>
      <c r="S1713" s="66"/>
      <c r="T1713" s="67"/>
      <c r="U1713" s="36"/>
      <c r="V1713" s="36"/>
      <c r="W1713" s="36"/>
      <c r="X1713" s="36"/>
      <c r="Y1713" s="36"/>
      <c r="Z1713" s="36"/>
      <c r="AA1713" s="36"/>
      <c r="AB1713" s="36"/>
      <c r="AC1713" s="36"/>
      <c r="AD1713" s="36"/>
      <c r="AE1713" s="36"/>
      <c r="AT1713" s="19" t="s">
        <v>159</v>
      </c>
      <c r="AU1713" s="19" t="s">
        <v>86</v>
      </c>
    </row>
    <row r="1714" spans="1:65" s="13" customFormat="1" ht="11.25">
      <c r="B1714" s="195"/>
      <c r="C1714" s="196"/>
      <c r="D1714" s="188" t="s">
        <v>161</v>
      </c>
      <c r="E1714" s="197" t="s">
        <v>31</v>
      </c>
      <c r="F1714" s="198" t="s">
        <v>2239</v>
      </c>
      <c r="G1714" s="196"/>
      <c r="H1714" s="199">
        <v>35.42</v>
      </c>
      <c r="I1714" s="200"/>
      <c r="J1714" s="196"/>
      <c r="K1714" s="196"/>
      <c r="L1714" s="201"/>
      <c r="M1714" s="202"/>
      <c r="N1714" s="203"/>
      <c r="O1714" s="203"/>
      <c r="P1714" s="203"/>
      <c r="Q1714" s="203"/>
      <c r="R1714" s="203"/>
      <c r="S1714" s="203"/>
      <c r="T1714" s="204"/>
      <c r="AT1714" s="205" t="s">
        <v>161</v>
      </c>
      <c r="AU1714" s="205" t="s">
        <v>86</v>
      </c>
      <c r="AV1714" s="13" t="s">
        <v>86</v>
      </c>
      <c r="AW1714" s="13" t="s">
        <v>37</v>
      </c>
      <c r="AX1714" s="13" t="s">
        <v>76</v>
      </c>
      <c r="AY1714" s="205" t="s">
        <v>148</v>
      </c>
    </row>
    <row r="1715" spans="1:65" s="13" customFormat="1" ht="11.25">
      <c r="B1715" s="195"/>
      <c r="C1715" s="196"/>
      <c r="D1715" s="188" t="s">
        <v>161</v>
      </c>
      <c r="E1715" s="197" t="s">
        <v>31</v>
      </c>
      <c r="F1715" s="198" t="s">
        <v>815</v>
      </c>
      <c r="G1715" s="196"/>
      <c r="H1715" s="199">
        <v>17.18</v>
      </c>
      <c r="I1715" s="200"/>
      <c r="J1715" s="196"/>
      <c r="K1715" s="196"/>
      <c r="L1715" s="201"/>
      <c r="M1715" s="202"/>
      <c r="N1715" s="203"/>
      <c r="O1715" s="203"/>
      <c r="P1715" s="203"/>
      <c r="Q1715" s="203"/>
      <c r="R1715" s="203"/>
      <c r="S1715" s="203"/>
      <c r="T1715" s="204"/>
      <c r="AT1715" s="205" t="s">
        <v>161</v>
      </c>
      <c r="AU1715" s="205" t="s">
        <v>86</v>
      </c>
      <c r="AV1715" s="13" t="s">
        <v>86</v>
      </c>
      <c r="AW1715" s="13" t="s">
        <v>37</v>
      </c>
      <c r="AX1715" s="13" t="s">
        <v>76</v>
      </c>
      <c r="AY1715" s="205" t="s">
        <v>148</v>
      </c>
    </row>
    <row r="1716" spans="1:65" s="13" customFormat="1" ht="11.25">
      <c r="B1716" s="195"/>
      <c r="C1716" s="196"/>
      <c r="D1716" s="188" t="s">
        <v>161</v>
      </c>
      <c r="E1716" s="197" t="s">
        <v>31</v>
      </c>
      <c r="F1716" s="198" t="s">
        <v>2240</v>
      </c>
      <c r="G1716" s="196"/>
      <c r="H1716" s="199">
        <v>10.23</v>
      </c>
      <c r="I1716" s="200"/>
      <c r="J1716" s="196"/>
      <c r="K1716" s="196"/>
      <c r="L1716" s="201"/>
      <c r="M1716" s="202"/>
      <c r="N1716" s="203"/>
      <c r="O1716" s="203"/>
      <c r="P1716" s="203"/>
      <c r="Q1716" s="203"/>
      <c r="R1716" s="203"/>
      <c r="S1716" s="203"/>
      <c r="T1716" s="204"/>
      <c r="AT1716" s="205" t="s">
        <v>161</v>
      </c>
      <c r="AU1716" s="205" t="s">
        <v>86</v>
      </c>
      <c r="AV1716" s="13" t="s">
        <v>86</v>
      </c>
      <c r="AW1716" s="13" t="s">
        <v>37</v>
      </c>
      <c r="AX1716" s="13" t="s">
        <v>76</v>
      </c>
      <c r="AY1716" s="205" t="s">
        <v>148</v>
      </c>
    </row>
    <row r="1717" spans="1:65" s="13" customFormat="1" ht="11.25">
      <c r="B1717" s="195"/>
      <c r="C1717" s="196"/>
      <c r="D1717" s="188" t="s">
        <v>161</v>
      </c>
      <c r="E1717" s="197" t="s">
        <v>31</v>
      </c>
      <c r="F1717" s="198" t="s">
        <v>2241</v>
      </c>
      <c r="G1717" s="196"/>
      <c r="H1717" s="199">
        <v>17.63</v>
      </c>
      <c r="I1717" s="200"/>
      <c r="J1717" s="196"/>
      <c r="K1717" s="196"/>
      <c r="L1717" s="201"/>
      <c r="M1717" s="202"/>
      <c r="N1717" s="203"/>
      <c r="O1717" s="203"/>
      <c r="P1717" s="203"/>
      <c r="Q1717" s="203"/>
      <c r="R1717" s="203"/>
      <c r="S1717" s="203"/>
      <c r="T1717" s="204"/>
      <c r="AT1717" s="205" t="s">
        <v>161</v>
      </c>
      <c r="AU1717" s="205" t="s">
        <v>86</v>
      </c>
      <c r="AV1717" s="13" t="s">
        <v>86</v>
      </c>
      <c r="AW1717" s="13" t="s">
        <v>37</v>
      </c>
      <c r="AX1717" s="13" t="s">
        <v>76</v>
      </c>
      <c r="AY1717" s="205" t="s">
        <v>148</v>
      </c>
    </row>
    <row r="1718" spans="1:65" s="14" customFormat="1" ht="11.25">
      <c r="B1718" s="206"/>
      <c r="C1718" s="207"/>
      <c r="D1718" s="188" t="s">
        <v>161</v>
      </c>
      <c r="E1718" s="208" t="s">
        <v>31</v>
      </c>
      <c r="F1718" s="209" t="s">
        <v>163</v>
      </c>
      <c r="G1718" s="207"/>
      <c r="H1718" s="210">
        <v>80.459999999999994</v>
      </c>
      <c r="I1718" s="211"/>
      <c r="J1718" s="207"/>
      <c r="K1718" s="207"/>
      <c r="L1718" s="212"/>
      <c r="M1718" s="213"/>
      <c r="N1718" s="214"/>
      <c r="O1718" s="214"/>
      <c r="P1718" s="214"/>
      <c r="Q1718" s="214"/>
      <c r="R1718" s="214"/>
      <c r="S1718" s="214"/>
      <c r="T1718" s="215"/>
      <c r="AT1718" s="216" t="s">
        <v>161</v>
      </c>
      <c r="AU1718" s="216" t="s">
        <v>86</v>
      </c>
      <c r="AV1718" s="14" t="s">
        <v>155</v>
      </c>
      <c r="AW1718" s="14" t="s">
        <v>37</v>
      </c>
      <c r="AX1718" s="14" t="s">
        <v>84</v>
      </c>
      <c r="AY1718" s="216" t="s">
        <v>148</v>
      </c>
    </row>
    <row r="1719" spans="1:65" s="2" customFormat="1" ht="16.5" customHeight="1">
      <c r="A1719" s="36"/>
      <c r="B1719" s="37"/>
      <c r="C1719" s="175" t="s">
        <v>2242</v>
      </c>
      <c r="D1719" s="175" t="s">
        <v>150</v>
      </c>
      <c r="E1719" s="176" t="s">
        <v>2243</v>
      </c>
      <c r="F1719" s="177" t="s">
        <v>2244</v>
      </c>
      <c r="G1719" s="178" t="s">
        <v>198</v>
      </c>
      <c r="H1719" s="179">
        <v>1.254</v>
      </c>
      <c r="I1719" s="180"/>
      <c r="J1719" s="181">
        <f>ROUND(I1719*H1719,2)</f>
        <v>0</v>
      </c>
      <c r="K1719" s="177" t="s">
        <v>154</v>
      </c>
      <c r="L1719" s="41"/>
      <c r="M1719" s="182" t="s">
        <v>31</v>
      </c>
      <c r="N1719" s="183" t="s">
        <v>47</v>
      </c>
      <c r="O1719" s="66"/>
      <c r="P1719" s="184">
        <f>O1719*H1719</f>
        <v>0</v>
      </c>
      <c r="Q1719" s="184">
        <v>0</v>
      </c>
      <c r="R1719" s="184">
        <f>Q1719*H1719</f>
        <v>0</v>
      </c>
      <c r="S1719" s="184">
        <v>0</v>
      </c>
      <c r="T1719" s="185">
        <f>S1719*H1719</f>
        <v>0</v>
      </c>
      <c r="U1719" s="36"/>
      <c r="V1719" s="36"/>
      <c r="W1719" s="36"/>
      <c r="X1719" s="36"/>
      <c r="Y1719" s="36"/>
      <c r="Z1719" s="36"/>
      <c r="AA1719" s="36"/>
      <c r="AB1719" s="36"/>
      <c r="AC1719" s="36"/>
      <c r="AD1719" s="36"/>
      <c r="AE1719" s="36"/>
      <c r="AR1719" s="186" t="s">
        <v>257</v>
      </c>
      <c r="AT1719" s="186" t="s">
        <v>150</v>
      </c>
      <c r="AU1719" s="186" t="s">
        <v>86</v>
      </c>
      <c r="AY1719" s="19" t="s">
        <v>148</v>
      </c>
      <c r="BE1719" s="187">
        <f>IF(N1719="základní",J1719,0)</f>
        <v>0</v>
      </c>
      <c r="BF1719" s="187">
        <f>IF(N1719="snížená",J1719,0)</f>
        <v>0</v>
      </c>
      <c r="BG1719" s="187">
        <f>IF(N1719="zákl. přenesená",J1719,0)</f>
        <v>0</v>
      </c>
      <c r="BH1719" s="187">
        <f>IF(N1719="sníž. přenesená",J1719,0)</f>
        <v>0</v>
      </c>
      <c r="BI1719" s="187">
        <f>IF(N1719="nulová",J1719,0)</f>
        <v>0</v>
      </c>
      <c r="BJ1719" s="19" t="s">
        <v>84</v>
      </c>
      <c r="BK1719" s="187">
        <f>ROUND(I1719*H1719,2)</f>
        <v>0</v>
      </c>
      <c r="BL1719" s="19" t="s">
        <v>257</v>
      </c>
      <c r="BM1719" s="186" t="s">
        <v>2245</v>
      </c>
    </row>
    <row r="1720" spans="1:65" s="2" customFormat="1" ht="19.5">
      <c r="A1720" s="36"/>
      <c r="B1720" s="37"/>
      <c r="C1720" s="38"/>
      <c r="D1720" s="188" t="s">
        <v>157</v>
      </c>
      <c r="E1720" s="38"/>
      <c r="F1720" s="189" t="s">
        <v>2246</v>
      </c>
      <c r="G1720" s="38"/>
      <c r="H1720" s="38"/>
      <c r="I1720" s="190"/>
      <c r="J1720" s="38"/>
      <c r="K1720" s="38"/>
      <c r="L1720" s="41"/>
      <c r="M1720" s="191"/>
      <c r="N1720" s="192"/>
      <c r="O1720" s="66"/>
      <c r="P1720" s="66"/>
      <c r="Q1720" s="66"/>
      <c r="R1720" s="66"/>
      <c r="S1720" s="66"/>
      <c r="T1720" s="67"/>
      <c r="U1720" s="36"/>
      <c r="V1720" s="36"/>
      <c r="W1720" s="36"/>
      <c r="X1720" s="36"/>
      <c r="Y1720" s="36"/>
      <c r="Z1720" s="36"/>
      <c r="AA1720" s="36"/>
      <c r="AB1720" s="36"/>
      <c r="AC1720" s="36"/>
      <c r="AD1720" s="36"/>
      <c r="AE1720" s="36"/>
      <c r="AT1720" s="19" t="s">
        <v>157</v>
      </c>
      <c r="AU1720" s="19" t="s">
        <v>86</v>
      </c>
    </row>
    <row r="1721" spans="1:65" s="2" customFormat="1" ht="11.25">
      <c r="A1721" s="36"/>
      <c r="B1721" s="37"/>
      <c r="C1721" s="38"/>
      <c r="D1721" s="193" t="s">
        <v>159</v>
      </c>
      <c r="E1721" s="38"/>
      <c r="F1721" s="194" t="s">
        <v>2247</v>
      </c>
      <c r="G1721" s="38"/>
      <c r="H1721" s="38"/>
      <c r="I1721" s="190"/>
      <c r="J1721" s="38"/>
      <c r="K1721" s="38"/>
      <c r="L1721" s="41"/>
      <c r="M1721" s="191"/>
      <c r="N1721" s="192"/>
      <c r="O1721" s="66"/>
      <c r="P1721" s="66"/>
      <c r="Q1721" s="66"/>
      <c r="R1721" s="66"/>
      <c r="S1721" s="66"/>
      <c r="T1721" s="67"/>
      <c r="U1721" s="36"/>
      <c r="V1721" s="36"/>
      <c r="W1721" s="36"/>
      <c r="X1721" s="36"/>
      <c r="Y1721" s="36"/>
      <c r="Z1721" s="36"/>
      <c r="AA1721" s="36"/>
      <c r="AB1721" s="36"/>
      <c r="AC1721" s="36"/>
      <c r="AD1721" s="36"/>
      <c r="AE1721" s="36"/>
      <c r="AT1721" s="19" t="s">
        <v>159</v>
      </c>
      <c r="AU1721" s="19" t="s">
        <v>86</v>
      </c>
    </row>
    <row r="1722" spans="1:65" s="2" customFormat="1" ht="16.5" customHeight="1">
      <c r="A1722" s="36"/>
      <c r="B1722" s="37"/>
      <c r="C1722" s="175" t="s">
        <v>2248</v>
      </c>
      <c r="D1722" s="175" t="s">
        <v>150</v>
      </c>
      <c r="E1722" s="176" t="s">
        <v>2249</v>
      </c>
      <c r="F1722" s="177" t="s">
        <v>2250</v>
      </c>
      <c r="G1722" s="178" t="s">
        <v>198</v>
      </c>
      <c r="H1722" s="179">
        <v>1.254</v>
      </c>
      <c r="I1722" s="180"/>
      <c r="J1722" s="181">
        <f>ROUND(I1722*H1722,2)</f>
        <v>0</v>
      </c>
      <c r="K1722" s="177" t="s">
        <v>154</v>
      </c>
      <c r="L1722" s="41"/>
      <c r="M1722" s="182" t="s">
        <v>31</v>
      </c>
      <c r="N1722" s="183" t="s">
        <v>47</v>
      </c>
      <c r="O1722" s="66"/>
      <c r="P1722" s="184">
        <f>O1722*H1722</f>
        <v>0</v>
      </c>
      <c r="Q1722" s="184">
        <v>0</v>
      </c>
      <c r="R1722" s="184">
        <f>Q1722*H1722</f>
        <v>0</v>
      </c>
      <c r="S1722" s="184">
        <v>0</v>
      </c>
      <c r="T1722" s="185">
        <f>S1722*H1722</f>
        <v>0</v>
      </c>
      <c r="U1722" s="36"/>
      <c r="V1722" s="36"/>
      <c r="W1722" s="36"/>
      <c r="X1722" s="36"/>
      <c r="Y1722" s="36"/>
      <c r="Z1722" s="36"/>
      <c r="AA1722" s="36"/>
      <c r="AB1722" s="36"/>
      <c r="AC1722" s="36"/>
      <c r="AD1722" s="36"/>
      <c r="AE1722" s="36"/>
      <c r="AR1722" s="186" t="s">
        <v>257</v>
      </c>
      <c r="AT1722" s="186" t="s">
        <v>150</v>
      </c>
      <c r="AU1722" s="186" t="s">
        <v>86</v>
      </c>
      <c r="AY1722" s="19" t="s">
        <v>148</v>
      </c>
      <c r="BE1722" s="187">
        <f>IF(N1722="základní",J1722,0)</f>
        <v>0</v>
      </c>
      <c r="BF1722" s="187">
        <f>IF(N1722="snížená",J1722,0)</f>
        <v>0</v>
      </c>
      <c r="BG1722" s="187">
        <f>IF(N1722="zákl. přenesená",J1722,0)</f>
        <v>0</v>
      </c>
      <c r="BH1722" s="187">
        <f>IF(N1722="sníž. přenesená",J1722,0)</f>
        <v>0</v>
      </c>
      <c r="BI1722" s="187">
        <f>IF(N1722="nulová",J1722,0)</f>
        <v>0</v>
      </c>
      <c r="BJ1722" s="19" t="s">
        <v>84</v>
      </c>
      <c r="BK1722" s="187">
        <f>ROUND(I1722*H1722,2)</f>
        <v>0</v>
      </c>
      <c r="BL1722" s="19" t="s">
        <v>257</v>
      </c>
      <c r="BM1722" s="186" t="s">
        <v>2251</v>
      </c>
    </row>
    <row r="1723" spans="1:65" s="2" customFormat="1" ht="19.5">
      <c r="A1723" s="36"/>
      <c r="B1723" s="37"/>
      <c r="C1723" s="38"/>
      <c r="D1723" s="188" t="s">
        <v>157</v>
      </c>
      <c r="E1723" s="38"/>
      <c r="F1723" s="189" t="s">
        <v>2252</v>
      </c>
      <c r="G1723" s="38"/>
      <c r="H1723" s="38"/>
      <c r="I1723" s="190"/>
      <c r="J1723" s="38"/>
      <c r="K1723" s="38"/>
      <c r="L1723" s="41"/>
      <c r="M1723" s="191"/>
      <c r="N1723" s="192"/>
      <c r="O1723" s="66"/>
      <c r="P1723" s="66"/>
      <c r="Q1723" s="66"/>
      <c r="R1723" s="66"/>
      <c r="S1723" s="66"/>
      <c r="T1723" s="67"/>
      <c r="U1723" s="36"/>
      <c r="V1723" s="36"/>
      <c r="W1723" s="36"/>
      <c r="X1723" s="36"/>
      <c r="Y1723" s="36"/>
      <c r="Z1723" s="36"/>
      <c r="AA1723" s="36"/>
      <c r="AB1723" s="36"/>
      <c r="AC1723" s="36"/>
      <c r="AD1723" s="36"/>
      <c r="AE1723" s="36"/>
      <c r="AT1723" s="19" t="s">
        <v>157</v>
      </c>
      <c r="AU1723" s="19" t="s">
        <v>86</v>
      </c>
    </row>
    <row r="1724" spans="1:65" s="2" customFormat="1" ht="11.25">
      <c r="A1724" s="36"/>
      <c r="B1724" s="37"/>
      <c r="C1724" s="38"/>
      <c r="D1724" s="193" t="s">
        <v>159</v>
      </c>
      <c r="E1724" s="38"/>
      <c r="F1724" s="194" t="s">
        <v>2253</v>
      </c>
      <c r="G1724" s="38"/>
      <c r="H1724" s="38"/>
      <c r="I1724" s="190"/>
      <c r="J1724" s="38"/>
      <c r="K1724" s="38"/>
      <c r="L1724" s="41"/>
      <c r="M1724" s="191"/>
      <c r="N1724" s="192"/>
      <c r="O1724" s="66"/>
      <c r="P1724" s="66"/>
      <c r="Q1724" s="66"/>
      <c r="R1724" s="66"/>
      <c r="S1724" s="66"/>
      <c r="T1724" s="67"/>
      <c r="U1724" s="36"/>
      <c r="V1724" s="36"/>
      <c r="W1724" s="36"/>
      <c r="X1724" s="36"/>
      <c r="Y1724" s="36"/>
      <c r="Z1724" s="36"/>
      <c r="AA1724" s="36"/>
      <c r="AB1724" s="36"/>
      <c r="AC1724" s="36"/>
      <c r="AD1724" s="36"/>
      <c r="AE1724" s="36"/>
      <c r="AT1724" s="19" t="s">
        <v>159</v>
      </c>
      <c r="AU1724" s="19" t="s">
        <v>86</v>
      </c>
    </row>
    <row r="1725" spans="1:65" s="12" customFormat="1" ht="22.9" customHeight="1">
      <c r="B1725" s="159"/>
      <c r="C1725" s="160"/>
      <c r="D1725" s="161" t="s">
        <v>75</v>
      </c>
      <c r="E1725" s="173" t="s">
        <v>2254</v>
      </c>
      <c r="F1725" s="173" t="s">
        <v>2255</v>
      </c>
      <c r="G1725" s="160"/>
      <c r="H1725" s="160"/>
      <c r="I1725" s="163"/>
      <c r="J1725" s="174">
        <f>BK1725</f>
        <v>0</v>
      </c>
      <c r="K1725" s="160"/>
      <c r="L1725" s="165"/>
      <c r="M1725" s="166"/>
      <c r="N1725" s="167"/>
      <c r="O1725" s="167"/>
      <c r="P1725" s="168">
        <f>SUM(P1726:P1793)</f>
        <v>0</v>
      </c>
      <c r="Q1725" s="167"/>
      <c r="R1725" s="168">
        <f>SUM(R1726:R1793)</f>
        <v>3.6538083000000001</v>
      </c>
      <c r="S1725" s="167"/>
      <c r="T1725" s="169">
        <f>SUM(T1726:T1793)</f>
        <v>0</v>
      </c>
      <c r="AR1725" s="170" t="s">
        <v>86</v>
      </c>
      <c r="AT1725" s="171" t="s">
        <v>75</v>
      </c>
      <c r="AU1725" s="171" t="s">
        <v>84</v>
      </c>
      <c r="AY1725" s="170" t="s">
        <v>148</v>
      </c>
      <c r="BK1725" s="172">
        <f>SUM(BK1726:BK1793)</f>
        <v>0</v>
      </c>
    </row>
    <row r="1726" spans="1:65" s="2" customFormat="1" ht="16.5" customHeight="1">
      <c r="A1726" s="36"/>
      <c r="B1726" s="37"/>
      <c r="C1726" s="175" t="s">
        <v>2256</v>
      </c>
      <c r="D1726" s="175" t="s">
        <v>150</v>
      </c>
      <c r="E1726" s="176" t="s">
        <v>2257</v>
      </c>
      <c r="F1726" s="177" t="s">
        <v>2258</v>
      </c>
      <c r="G1726" s="178" t="s">
        <v>153</v>
      </c>
      <c r="H1726" s="179">
        <v>100.902</v>
      </c>
      <c r="I1726" s="180"/>
      <c r="J1726" s="181">
        <f>ROUND(I1726*H1726,2)</f>
        <v>0</v>
      </c>
      <c r="K1726" s="177" t="s">
        <v>154</v>
      </c>
      <c r="L1726" s="41"/>
      <c r="M1726" s="182" t="s">
        <v>31</v>
      </c>
      <c r="N1726" s="183" t="s">
        <v>47</v>
      </c>
      <c r="O1726" s="66"/>
      <c r="P1726" s="184">
        <f>O1726*H1726</f>
        <v>0</v>
      </c>
      <c r="Q1726" s="184">
        <v>0</v>
      </c>
      <c r="R1726" s="184">
        <f>Q1726*H1726</f>
        <v>0</v>
      </c>
      <c r="S1726" s="184">
        <v>0</v>
      </c>
      <c r="T1726" s="185">
        <f>S1726*H1726</f>
        <v>0</v>
      </c>
      <c r="U1726" s="36"/>
      <c r="V1726" s="36"/>
      <c r="W1726" s="36"/>
      <c r="X1726" s="36"/>
      <c r="Y1726" s="36"/>
      <c r="Z1726" s="36"/>
      <c r="AA1726" s="36"/>
      <c r="AB1726" s="36"/>
      <c r="AC1726" s="36"/>
      <c r="AD1726" s="36"/>
      <c r="AE1726" s="36"/>
      <c r="AR1726" s="186" t="s">
        <v>257</v>
      </c>
      <c r="AT1726" s="186" t="s">
        <v>150</v>
      </c>
      <c r="AU1726" s="186" t="s">
        <v>86</v>
      </c>
      <c r="AY1726" s="19" t="s">
        <v>148</v>
      </c>
      <c r="BE1726" s="187">
        <f>IF(N1726="základní",J1726,0)</f>
        <v>0</v>
      </c>
      <c r="BF1726" s="187">
        <f>IF(N1726="snížená",J1726,0)</f>
        <v>0</v>
      </c>
      <c r="BG1726" s="187">
        <f>IF(N1726="zákl. přenesená",J1726,0)</f>
        <v>0</v>
      </c>
      <c r="BH1726" s="187">
        <f>IF(N1726="sníž. přenesená",J1726,0)</f>
        <v>0</v>
      </c>
      <c r="BI1726" s="187">
        <f>IF(N1726="nulová",J1726,0)</f>
        <v>0</v>
      </c>
      <c r="BJ1726" s="19" t="s">
        <v>84</v>
      </c>
      <c r="BK1726" s="187">
        <f>ROUND(I1726*H1726,2)</f>
        <v>0</v>
      </c>
      <c r="BL1726" s="19" t="s">
        <v>257</v>
      </c>
      <c r="BM1726" s="186" t="s">
        <v>2259</v>
      </c>
    </row>
    <row r="1727" spans="1:65" s="2" customFormat="1" ht="11.25">
      <c r="A1727" s="36"/>
      <c r="B1727" s="37"/>
      <c r="C1727" s="38"/>
      <c r="D1727" s="188" t="s">
        <v>157</v>
      </c>
      <c r="E1727" s="38"/>
      <c r="F1727" s="189" t="s">
        <v>2260</v>
      </c>
      <c r="G1727" s="38"/>
      <c r="H1727" s="38"/>
      <c r="I1727" s="190"/>
      <c r="J1727" s="38"/>
      <c r="K1727" s="38"/>
      <c r="L1727" s="41"/>
      <c r="M1727" s="191"/>
      <c r="N1727" s="192"/>
      <c r="O1727" s="66"/>
      <c r="P1727" s="66"/>
      <c r="Q1727" s="66"/>
      <c r="R1727" s="66"/>
      <c r="S1727" s="66"/>
      <c r="T1727" s="67"/>
      <c r="U1727" s="36"/>
      <c r="V1727" s="36"/>
      <c r="W1727" s="36"/>
      <c r="X1727" s="36"/>
      <c r="Y1727" s="36"/>
      <c r="Z1727" s="36"/>
      <c r="AA1727" s="36"/>
      <c r="AB1727" s="36"/>
      <c r="AC1727" s="36"/>
      <c r="AD1727" s="36"/>
      <c r="AE1727" s="36"/>
      <c r="AT1727" s="19" t="s">
        <v>157</v>
      </c>
      <c r="AU1727" s="19" t="s">
        <v>86</v>
      </c>
    </row>
    <row r="1728" spans="1:65" s="2" customFormat="1" ht="11.25">
      <c r="A1728" s="36"/>
      <c r="B1728" s="37"/>
      <c r="C1728" s="38"/>
      <c r="D1728" s="193" t="s">
        <v>159</v>
      </c>
      <c r="E1728" s="38"/>
      <c r="F1728" s="194" t="s">
        <v>2261</v>
      </c>
      <c r="G1728" s="38"/>
      <c r="H1728" s="38"/>
      <c r="I1728" s="190"/>
      <c r="J1728" s="38"/>
      <c r="K1728" s="38"/>
      <c r="L1728" s="41"/>
      <c r="M1728" s="191"/>
      <c r="N1728" s="192"/>
      <c r="O1728" s="66"/>
      <c r="P1728" s="66"/>
      <c r="Q1728" s="66"/>
      <c r="R1728" s="66"/>
      <c r="S1728" s="66"/>
      <c r="T1728" s="67"/>
      <c r="U1728" s="36"/>
      <c r="V1728" s="36"/>
      <c r="W1728" s="36"/>
      <c r="X1728" s="36"/>
      <c r="Y1728" s="36"/>
      <c r="Z1728" s="36"/>
      <c r="AA1728" s="36"/>
      <c r="AB1728" s="36"/>
      <c r="AC1728" s="36"/>
      <c r="AD1728" s="36"/>
      <c r="AE1728" s="36"/>
      <c r="AT1728" s="19" t="s">
        <v>159</v>
      </c>
      <c r="AU1728" s="19" t="s">
        <v>86</v>
      </c>
    </row>
    <row r="1729" spans="1:65" s="13" customFormat="1" ht="11.25">
      <c r="B1729" s="195"/>
      <c r="C1729" s="196"/>
      <c r="D1729" s="188" t="s">
        <v>161</v>
      </c>
      <c r="E1729" s="197" t="s">
        <v>31</v>
      </c>
      <c r="F1729" s="198" t="s">
        <v>2262</v>
      </c>
      <c r="G1729" s="196"/>
      <c r="H1729" s="199">
        <v>133.422</v>
      </c>
      <c r="I1729" s="200"/>
      <c r="J1729" s="196"/>
      <c r="K1729" s="196"/>
      <c r="L1729" s="201"/>
      <c r="M1729" s="202"/>
      <c r="N1729" s="203"/>
      <c r="O1729" s="203"/>
      <c r="P1729" s="203"/>
      <c r="Q1729" s="203"/>
      <c r="R1729" s="203"/>
      <c r="S1729" s="203"/>
      <c r="T1729" s="204"/>
      <c r="AT1729" s="205" t="s">
        <v>161</v>
      </c>
      <c r="AU1729" s="205" t="s">
        <v>86</v>
      </c>
      <c r="AV1729" s="13" t="s">
        <v>86</v>
      </c>
      <c r="AW1729" s="13" t="s">
        <v>37</v>
      </c>
      <c r="AX1729" s="13" t="s">
        <v>76</v>
      </c>
      <c r="AY1729" s="205" t="s">
        <v>148</v>
      </c>
    </row>
    <row r="1730" spans="1:65" s="13" customFormat="1" ht="11.25">
      <c r="B1730" s="195"/>
      <c r="C1730" s="196"/>
      <c r="D1730" s="188" t="s">
        <v>161</v>
      </c>
      <c r="E1730" s="197" t="s">
        <v>31</v>
      </c>
      <c r="F1730" s="198" t="s">
        <v>397</v>
      </c>
      <c r="G1730" s="196"/>
      <c r="H1730" s="199">
        <v>-24.75</v>
      </c>
      <c r="I1730" s="200"/>
      <c r="J1730" s="196"/>
      <c r="K1730" s="196"/>
      <c r="L1730" s="201"/>
      <c r="M1730" s="202"/>
      <c r="N1730" s="203"/>
      <c r="O1730" s="203"/>
      <c r="P1730" s="203"/>
      <c r="Q1730" s="203"/>
      <c r="R1730" s="203"/>
      <c r="S1730" s="203"/>
      <c r="T1730" s="204"/>
      <c r="AT1730" s="205" t="s">
        <v>161</v>
      </c>
      <c r="AU1730" s="205" t="s">
        <v>86</v>
      </c>
      <c r="AV1730" s="13" t="s">
        <v>86</v>
      </c>
      <c r="AW1730" s="13" t="s">
        <v>37</v>
      </c>
      <c r="AX1730" s="13" t="s">
        <v>76</v>
      </c>
      <c r="AY1730" s="205" t="s">
        <v>148</v>
      </c>
    </row>
    <row r="1731" spans="1:65" s="13" customFormat="1" ht="11.25">
      <c r="B1731" s="195"/>
      <c r="C1731" s="196"/>
      <c r="D1731" s="188" t="s">
        <v>161</v>
      </c>
      <c r="E1731" s="197" t="s">
        <v>31</v>
      </c>
      <c r="F1731" s="198" t="s">
        <v>2263</v>
      </c>
      <c r="G1731" s="196"/>
      <c r="H1731" s="199">
        <v>1.98</v>
      </c>
      <c r="I1731" s="200"/>
      <c r="J1731" s="196"/>
      <c r="K1731" s="196"/>
      <c r="L1731" s="201"/>
      <c r="M1731" s="202"/>
      <c r="N1731" s="203"/>
      <c r="O1731" s="203"/>
      <c r="P1731" s="203"/>
      <c r="Q1731" s="203"/>
      <c r="R1731" s="203"/>
      <c r="S1731" s="203"/>
      <c r="T1731" s="204"/>
      <c r="AT1731" s="205" t="s">
        <v>161</v>
      </c>
      <c r="AU1731" s="205" t="s">
        <v>86</v>
      </c>
      <c r="AV1731" s="13" t="s">
        <v>86</v>
      </c>
      <c r="AW1731" s="13" t="s">
        <v>37</v>
      </c>
      <c r="AX1731" s="13" t="s">
        <v>76</v>
      </c>
      <c r="AY1731" s="205" t="s">
        <v>148</v>
      </c>
    </row>
    <row r="1732" spans="1:65" s="13" customFormat="1" ht="11.25">
      <c r="B1732" s="195"/>
      <c r="C1732" s="196"/>
      <c r="D1732" s="188" t="s">
        <v>161</v>
      </c>
      <c r="E1732" s="197" t="s">
        <v>31</v>
      </c>
      <c r="F1732" s="198" t="s">
        <v>398</v>
      </c>
      <c r="G1732" s="196"/>
      <c r="H1732" s="199">
        <v>-5</v>
      </c>
      <c r="I1732" s="200"/>
      <c r="J1732" s="196"/>
      <c r="K1732" s="196"/>
      <c r="L1732" s="201"/>
      <c r="M1732" s="202"/>
      <c r="N1732" s="203"/>
      <c r="O1732" s="203"/>
      <c r="P1732" s="203"/>
      <c r="Q1732" s="203"/>
      <c r="R1732" s="203"/>
      <c r="S1732" s="203"/>
      <c r="T1732" s="204"/>
      <c r="AT1732" s="205" t="s">
        <v>161</v>
      </c>
      <c r="AU1732" s="205" t="s">
        <v>86</v>
      </c>
      <c r="AV1732" s="13" t="s">
        <v>86</v>
      </c>
      <c r="AW1732" s="13" t="s">
        <v>37</v>
      </c>
      <c r="AX1732" s="13" t="s">
        <v>76</v>
      </c>
      <c r="AY1732" s="205" t="s">
        <v>148</v>
      </c>
    </row>
    <row r="1733" spans="1:65" s="13" customFormat="1" ht="11.25">
      <c r="B1733" s="195"/>
      <c r="C1733" s="196"/>
      <c r="D1733" s="188" t="s">
        <v>161</v>
      </c>
      <c r="E1733" s="197" t="s">
        <v>31</v>
      </c>
      <c r="F1733" s="198" t="s">
        <v>564</v>
      </c>
      <c r="G1733" s="196"/>
      <c r="H1733" s="199">
        <v>4.2</v>
      </c>
      <c r="I1733" s="200"/>
      <c r="J1733" s="196"/>
      <c r="K1733" s="196"/>
      <c r="L1733" s="201"/>
      <c r="M1733" s="202"/>
      <c r="N1733" s="203"/>
      <c r="O1733" s="203"/>
      <c r="P1733" s="203"/>
      <c r="Q1733" s="203"/>
      <c r="R1733" s="203"/>
      <c r="S1733" s="203"/>
      <c r="T1733" s="204"/>
      <c r="AT1733" s="205" t="s">
        <v>161</v>
      </c>
      <c r="AU1733" s="205" t="s">
        <v>86</v>
      </c>
      <c r="AV1733" s="13" t="s">
        <v>86</v>
      </c>
      <c r="AW1733" s="13" t="s">
        <v>37</v>
      </c>
      <c r="AX1733" s="13" t="s">
        <v>76</v>
      </c>
      <c r="AY1733" s="205" t="s">
        <v>148</v>
      </c>
    </row>
    <row r="1734" spans="1:65" s="13" customFormat="1" ht="11.25">
      <c r="B1734" s="195"/>
      <c r="C1734" s="196"/>
      <c r="D1734" s="188" t="s">
        <v>161</v>
      </c>
      <c r="E1734" s="197" t="s">
        <v>31</v>
      </c>
      <c r="F1734" s="198" t="s">
        <v>2264</v>
      </c>
      <c r="G1734" s="196"/>
      <c r="H1734" s="199">
        <v>-9</v>
      </c>
      <c r="I1734" s="200"/>
      <c r="J1734" s="196"/>
      <c r="K1734" s="196"/>
      <c r="L1734" s="201"/>
      <c r="M1734" s="202"/>
      <c r="N1734" s="203"/>
      <c r="O1734" s="203"/>
      <c r="P1734" s="203"/>
      <c r="Q1734" s="203"/>
      <c r="R1734" s="203"/>
      <c r="S1734" s="203"/>
      <c r="T1734" s="204"/>
      <c r="AT1734" s="205" t="s">
        <v>161</v>
      </c>
      <c r="AU1734" s="205" t="s">
        <v>86</v>
      </c>
      <c r="AV1734" s="13" t="s">
        <v>86</v>
      </c>
      <c r="AW1734" s="13" t="s">
        <v>37</v>
      </c>
      <c r="AX1734" s="13" t="s">
        <v>76</v>
      </c>
      <c r="AY1734" s="205" t="s">
        <v>148</v>
      </c>
    </row>
    <row r="1735" spans="1:65" s="13" customFormat="1" ht="11.25">
      <c r="B1735" s="195"/>
      <c r="C1735" s="196"/>
      <c r="D1735" s="188" t="s">
        <v>161</v>
      </c>
      <c r="E1735" s="197" t="s">
        <v>31</v>
      </c>
      <c r="F1735" s="198" t="s">
        <v>566</v>
      </c>
      <c r="G1735" s="196"/>
      <c r="H1735" s="199">
        <v>1.65</v>
      </c>
      <c r="I1735" s="200"/>
      <c r="J1735" s="196"/>
      <c r="K1735" s="196"/>
      <c r="L1735" s="201"/>
      <c r="M1735" s="202"/>
      <c r="N1735" s="203"/>
      <c r="O1735" s="203"/>
      <c r="P1735" s="203"/>
      <c r="Q1735" s="203"/>
      <c r="R1735" s="203"/>
      <c r="S1735" s="203"/>
      <c r="T1735" s="204"/>
      <c r="AT1735" s="205" t="s">
        <v>161</v>
      </c>
      <c r="AU1735" s="205" t="s">
        <v>86</v>
      </c>
      <c r="AV1735" s="13" t="s">
        <v>86</v>
      </c>
      <c r="AW1735" s="13" t="s">
        <v>37</v>
      </c>
      <c r="AX1735" s="13" t="s">
        <v>76</v>
      </c>
      <c r="AY1735" s="205" t="s">
        <v>148</v>
      </c>
    </row>
    <row r="1736" spans="1:65" s="13" customFormat="1" ht="11.25">
      <c r="B1736" s="195"/>
      <c r="C1736" s="196"/>
      <c r="D1736" s="188" t="s">
        <v>161</v>
      </c>
      <c r="E1736" s="197" t="s">
        <v>31</v>
      </c>
      <c r="F1736" s="198" t="s">
        <v>389</v>
      </c>
      <c r="G1736" s="196"/>
      <c r="H1736" s="199">
        <v>-1.6</v>
      </c>
      <c r="I1736" s="200"/>
      <c r="J1736" s="196"/>
      <c r="K1736" s="196"/>
      <c r="L1736" s="201"/>
      <c r="M1736" s="202"/>
      <c r="N1736" s="203"/>
      <c r="O1736" s="203"/>
      <c r="P1736" s="203"/>
      <c r="Q1736" s="203"/>
      <c r="R1736" s="203"/>
      <c r="S1736" s="203"/>
      <c r="T1736" s="204"/>
      <c r="AT1736" s="205" t="s">
        <v>161</v>
      </c>
      <c r="AU1736" s="205" t="s">
        <v>86</v>
      </c>
      <c r="AV1736" s="13" t="s">
        <v>86</v>
      </c>
      <c r="AW1736" s="13" t="s">
        <v>37</v>
      </c>
      <c r="AX1736" s="13" t="s">
        <v>76</v>
      </c>
      <c r="AY1736" s="205" t="s">
        <v>148</v>
      </c>
    </row>
    <row r="1737" spans="1:65" s="14" customFormat="1" ht="11.25">
      <c r="B1737" s="206"/>
      <c r="C1737" s="207"/>
      <c r="D1737" s="188" t="s">
        <v>161</v>
      </c>
      <c r="E1737" s="208" t="s">
        <v>31</v>
      </c>
      <c r="F1737" s="209" t="s">
        <v>163</v>
      </c>
      <c r="G1737" s="207"/>
      <c r="H1737" s="210">
        <v>100.90200000000002</v>
      </c>
      <c r="I1737" s="211"/>
      <c r="J1737" s="207"/>
      <c r="K1737" s="207"/>
      <c r="L1737" s="212"/>
      <c r="M1737" s="213"/>
      <c r="N1737" s="214"/>
      <c r="O1737" s="214"/>
      <c r="P1737" s="214"/>
      <c r="Q1737" s="214"/>
      <c r="R1737" s="214"/>
      <c r="S1737" s="214"/>
      <c r="T1737" s="215"/>
      <c r="AT1737" s="216" t="s">
        <v>161</v>
      </c>
      <c r="AU1737" s="216" t="s">
        <v>86</v>
      </c>
      <c r="AV1737" s="14" t="s">
        <v>155</v>
      </c>
      <c r="AW1737" s="14" t="s">
        <v>37</v>
      </c>
      <c r="AX1737" s="14" t="s">
        <v>84</v>
      </c>
      <c r="AY1737" s="216" t="s">
        <v>148</v>
      </c>
    </row>
    <row r="1738" spans="1:65" s="2" customFormat="1" ht="16.5" customHeight="1">
      <c r="A1738" s="36"/>
      <c r="B1738" s="37"/>
      <c r="C1738" s="175" t="s">
        <v>2265</v>
      </c>
      <c r="D1738" s="175" t="s">
        <v>150</v>
      </c>
      <c r="E1738" s="176" t="s">
        <v>2266</v>
      </c>
      <c r="F1738" s="177" t="s">
        <v>2267</v>
      </c>
      <c r="G1738" s="178" t="s">
        <v>153</v>
      </c>
      <c r="H1738" s="179">
        <v>100.902</v>
      </c>
      <c r="I1738" s="180"/>
      <c r="J1738" s="181">
        <f>ROUND(I1738*H1738,2)</f>
        <v>0</v>
      </c>
      <c r="K1738" s="177" t="s">
        <v>154</v>
      </c>
      <c r="L1738" s="41"/>
      <c r="M1738" s="182" t="s">
        <v>31</v>
      </c>
      <c r="N1738" s="183" t="s">
        <v>47</v>
      </c>
      <c r="O1738" s="66"/>
      <c r="P1738" s="184">
        <f>O1738*H1738</f>
        <v>0</v>
      </c>
      <c r="Q1738" s="184">
        <v>2.9999999999999997E-4</v>
      </c>
      <c r="R1738" s="184">
        <f>Q1738*H1738</f>
        <v>3.0270599999999998E-2</v>
      </c>
      <c r="S1738" s="184">
        <v>0</v>
      </c>
      <c r="T1738" s="185">
        <f>S1738*H1738</f>
        <v>0</v>
      </c>
      <c r="U1738" s="36"/>
      <c r="V1738" s="36"/>
      <c r="W1738" s="36"/>
      <c r="X1738" s="36"/>
      <c r="Y1738" s="36"/>
      <c r="Z1738" s="36"/>
      <c r="AA1738" s="36"/>
      <c r="AB1738" s="36"/>
      <c r="AC1738" s="36"/>
      <c r="AD1738" s="36"/>
      <c r="AE1738" s="36"/>
      <c r="AR1738" s="186" t="s">
        <v>257</v>
      </c>
      <c r="AT1738" s="186" t="s">
        <v>150</v>
      </c>
      <c r="AU1738" s="186" t="s">
        <v>86</v>
      </c>
      <c r="AY1738" s="19" t="s">
        <v>148</v>
      </c>
      <c r="BE1738" s="187">
        <f>IF(N1738="základní",J1738,0)</f>
        <v>0</v>
      </c>
      <c r="BF1738" s="187">
        <f>IF(N1738="snížená",J1738,0)</f>
        <v>0</v>
      </c>
      <c r="BG1738" s="187">
        <f>IF(N1738="zákl. přenesená",J1738,0)</f>
        <v>0</v>
      </c>
      <c r="BH1738" s="187">
        <f>IF(N1738="sníž. přenesená",J1738,0)</f>
        <v>0</v>
      </c>
      <c r="BI1738" s="187">
        <f>IF(N1738="nulová",J1738,0)</f>
        <v>0</v>
      </c>
      <c r="BJ1738" s="19" t="s">
        <v>84</v>
      </c>
      <c r="BK1738" s="187">
        <f>ROUND(I1738*H1738,2)</f>
        <v>0</v>
      </c>
      <c r="BL1738" s="19" t="s">
        <v>257</v>
      </c>
      <c r="BM1738" s="186" t="s">
        <v>2268</v>
      </c>
    </row>
    <row r="1739" spans="1:65" s="2" customFormat="1" ht="11.25">
      <c r="A1739" s="36"/>
      <c r="B1739" s="37"/>
      <c r="C1739" s="38"/>
      <c r="D1739" s="188" t="s">
        <v>157</v>
      </c>
      <c r="E1739" s="38"/>
      <c r="F1739" s="189" t="s">
        <v>2269</v>
      </c>
      <c r="G1739" s="38"/>
      <c r="H1739" s="38"/>
      <c r="I1739" s="190"/>
      <c r="J1739" s="38"/>
      <c r="K1739" s="38"/>
      <c r="L1739" s="41"/>
      <c r="M1739" s="191"/>
      <c r="N1739" s="192"/>
      <c r="O1739" s="66"/>
      <c r="P1739" s="66"/>
      <c r="Q1739" s="66"/>
      <c r="R1739" s="66"/>
      <c r="S1739" s="66"/>
      <c r="T1739" s="67"/>
      <c r="U1739" s="36"/>
      <c r="V1739" s="36"/>
      <c r="W1739" s="36"/>
      <c r="X1739" s="36"/>
      <c r="Y1739" s="36"/>
      <c r="Z1739" s="36"/>
      <c r="AA1739" s="36"/>
      <c r="AB1739" s="36"/>
      <c r="AC1739" s="36"/>
      <c r="AD1739" s="36"/>
      <c r="AE1739" s="36"/>
      <c r="AT1739" s="19" t="s">
        <v>157</v>
      </c>
      <c r="AU1739" s="19" t="s">
        <v>86</v>
      </c>
    </row>
    <row r="1740" spans="1:65" s="2" customFormat="1" ht="11.25">
      <c r="A1740" s="36"/>
      <c r="B1740" s="37"/>
      <c r="C1740" s="38"/>
      <c r="D1740" s="193" t="s">
        <v>159</v>
      </c>
      <c r="E1740" s="38"/>
      <c r="F1740" s="194" t="s">
        <v>2270</v>
      </c>
      <c r="G1740" s="38"/>
      <c r="H1740" s="38"/>
      <c r="I1740" s="190"/>
      <c r="J1740" s="38"/>
      <c r="K1740" s="38"/>
      <c r="L1740" s="41"/>
      <c r="M1740" s="191"/>
      <c r="N1740" s="192"/>
      <c r="O1740" s="66"/>
      <c r="P1740" s="66"/>
      <c r="Q1740" s="66"/>
      <c r="R1740" s="66"/>
      <c r="S1740" s="66"/>
      <c r="T1740" s="67"/>
      <c r="U1740" s="36"/>
      <c r="V1740" s="36"/>
      <c r="W1740" s="36"/>
      <c r="X1740" s="36"/>
      <c r="Y1740" s="36"/>
      <c r="Z1740" s="36"/>
      <c r="AA1740" s="36"/>
      <c r="AB1740" s="36"/>
      <c r="AC1740" s="36"/>
      <c r="AD1740" s="36"/>
      <c r="AE1740" s="36"/>
      <c r="AT1740" s="19" t="s">
        <v>159</v>
      </c>
      <c r="AU1740" s="19" t="s">
        <v>86</v>
      </c>
    </row>
    <row r="1741" spans="1:65" s="13" customFormat="1" ht="11.25">
      <c r="B1741" s="195"/>
      <c r="C1741" s="196"/>
      <c r="D1741" s="188" t="s">
        <v>161</v>
      </c>
      <c r="E1741" s="197" t="s">
        <v>31</v>
      </c>
      <c r="F1741" s="198" t="s">
        <v>2262</v>
      </c>
      <c r="G1741" s="196"/>
      <c r="H1741" s="199">
        <v>133.422</v>
      </c>
      <c r="I1741" s="200"/>
      <c r="J1741" s="196"/>
      <c r="K1741" s="196"/>
      <c r="L1741" s="201"/>
      <c r="M1741" s="202"/>
      <c r="N1741" s="203"/>
      <c r="O1741" s="203"/>
      <c r="P1741" s="203"/>
      <c r="Q1741" s="203"/>
      <c r="R1741" s="203"/>
      <c r="S1741" s="203"/>
      <c r="T1741" s="204"/>
      <c r="AT1741" s="205" t="s">
        <v>161</v>
      </c>
      <c r="AU1741" s="205" t="s">
        <v>86</v>
      </c>
      <c r="AV1741" s="13" t="s">
        <v>86</v>
      </c>
      <c r="AW1741" s="13" t="s">
        <v>37</v>
      </c>
      <c r="AX1741" s="13" t="s">
        <v>76</v>
      </c>
      <c r="AY1741" s="205" t="s">
        <v>148</v>
      </c>
    </row>
    <row r="1742" spans="1:65" s="13" customFormat="1" ht="11.25">
      <c r="B1742" s="195"/>
      <c r="C1742" s="196"/>
      <c r="D1742" s="188" t="s">
        <v>161</v>
      </c>
      <c r="E1742" s="197" t="s">
        <v>31</v>
      </c>
      <c r="F1742" s="198" t="s">
        <v>397</v>
      </c>
      <c r="G1742" s="196"/>
      <c r="H1742" s="199">
        <v>-24.75</v>
      </c>
      <c r="I1742" s="200"/>
      <c r="J1742" s="196"/>
      <c r="K1742" s="196"/>
      <c r="L1742" s="201"/>
      <c r="M1742" s="202"/>
      <c r="N1742" s="203"/>
      <c r="O1742" s="203"/>
      <c r="P1742" s="203"/>
      <c r="Q1742" s="203"/>
      <c r="R1742" s="203"/>
      <c r="S1742" s="203"/>
      <c r="T1742" s="204"/>
      <c r="AT1742" s="205" t="s">
        <v>161</v>
      </c>
      <c r="AU1742" s="205" t="s">
        <v>86</v>
      </c>
      <c r="AV1742" s="13" t="s">
        <v>86</v>
      </c>
      <c r="AW1742" s="13" t="s">
        <v>37</v>
      </c>
      <c r="AX1742" s="13" t="s">
        <v>76</v>
      </c>
      <c r="AY1742" s="205" t="s">
        <v>148</v>
      </c>
    </row>
    <row r="1743" spans="1:65" s="13" customFormat="1" ht="11.25">
      <c r="B1743" s="195"/>
      <c r="C1743" s="196"/>
      <c r="D1743" s="188" t="s">
        <v>161</v>
      </c>
      <c r="E1743" s="197" t="s">
        <v>31</v>
      </c>
      <c r="F1743" s="198" t="s">
        <v>2263</v>
      </c>
      <c r="G1743" s="196"/>
      <c r="H1743" s="199">
        <v>1.98</v>
      </c>
      <c r="I1743" s="200"/>
      <c r="J1743" s="196"/>
      <c r="K1743" s="196"/>
      <c r="L1743" s="201"/>
      <c r="M1743" s="202"/>
      <c r="N1743" s="203"/>
      <c r="O1743" s="203"/>
      <c r="P1743" s="203"/>
      <c r="Q1743" s="203"/>
      <c r="R1743" s="203"/>
      <c r="S1743" s="203"/>
      <c r="T1743" s="204"/>
      <c r="AT1743" s="205" t="s">
        <v>161</v>
      </c>
      <c r="AU1743" s="205" t="s">
        <v>86</v>
      </c>
      <c r="AV1743" s="13" t="s">
        <v>86</v>
      </c>
      <c r="AW1743" s="13" t="s">
        <v>37</v>
      </c>
      <c r="AX1743" s="13" t="s">
        <v>76</v>
      </c>
      <c r="AY1743" s="205" t="s">
        <v>148</v>
      </c>
    </row>
    <row r="1744" spans="1:65" s="13" customFormat="1" ht="11.25">
      <c r="B1744" s="195"/>
      <c r="C1744" s="196"/>
      <c r="D1744" s="188" t="s">
        <v>161</v>
      </c>
      <c r="E1744" s="197" t="s">
        <v>31</v>
      </c>
      <c r="F1744" s="198" t="s">
        <v>398</v>
      </c>
      <c r="G1744" s="196"/>
      <c r="H1744" s="199">
        <v>-5</v>
      </c>
      <c r="I1744" s="200"/>
      <c r="J1744" s="196"/>
      <c r="K1744" s="196"/>
      <c r="L1744" s="201"/>
      <c r="M1744" s="202"/>
      <c r="N1744" s="203"/>
      <c r="O1744" s="203"/>
      <c r="P1744" s="203"/>
      <c r="Q1744" s="203"/>
      <c r="R1744" s="203"/>
      <c r="S1744" s="203"/>
      <c r="T1744" s="204"/>
      <c r="AT1744" s="205" t="s">
        <v>161</v>
      </c>
      <c r="AU1744" s="205" t="s">
        <v>86</v>
      </c>
      <c r="AV1744" s="13" t="s">
        <v>86</v>
      </c>
      <c r="AW1744" s="13" t="s">
        <v>37</v>
      </c>
      <c r="AX1744" s="13" t="s">
        <v>76</v>
      </c>
      <c r="AY1744" s="205" t="s">
        <v>148</v>
      </c>
    </row>
    <row r="1745" spans="1:65" s="13" customFormat="1" ht="11.25">
      <c r="B1745" s="195"/>
      <c r="C1745" s="196"/>
      <c r="D1745" s="188" t="s">
        <v>161</v>
      </c>
      <c r="E1745" s="197" t="s">
        <v>31</v>
      </c>
      <c r="F1745" s="198" t="s">
        <v>564</v>
      </c>
      <c r="G1745" s="196"/>
      <c r="H1745" s="199">
        <v>4.2</v>
      </c>
      <c r="I1745" s="200"/>
      <c r="J1745" s="196"/>
      <c r="K1745" s="196"/>
      <c r="L1745" s="201"/>
      <c r="M1745" s="202"/>
      <c r="N1745" s="203"/>
      <c r="O1745" s="203"/>
      <c r="P1745" s="203"/>
      <c r="Q1745" s="203"/>
      <c r="R1745" s="203"/>
      <c r="S1745" s="203"/>
      <c r="T1745" s="204"/>
      <c r="AT1745" s="205" t="s">
        <v>161</v>
      </c>
      <c r="AU1745" s="205" t="s">
        <v>86</v>
      </c>
      <c r="AV1745" s="13" t="s">
        <v>86</v>
      </c>
      <c r="AW1745" s="13" t="s">
        <v>37</v>
      </c>
      <c r="AX1745" s="13" t="s">
        <v>76</v>
      </c>
      <c r="AY1745" s="205" t="s">
        <v>148</v>
      </c>
    </row>
    <row r="1746" spans="1:65" s="13" customFormat="1" ht="11.25">
      <c r="B1746" s="195"/>
      <c r="C1746" s="196"/>
      <c r="D1746" s="188" t="s">
        <v>161</v>
      </c>
      <c r="E1746" s="197" t="s">
        <v>31</v>
      </c>
      <c r="F1746" s="198" t="s">
        <v>2264</v>
      </c>
      <c r="G1746" s="196"/>
      <c r="H1746" s="199">
        <v>-9</v>
      </c>
      <c r="I1746" s="200"/>
      <c r="J1746" s="196"/>
      <c r="K1746" s="196"/>
      <c r="L1746" s="201"/>
      <c r="M1746" s="202"/>
      <c r="N1746" s="203"/>
      <c r="O1746" s="203"/>
      <c r="P1746" s="203"/>
      <c r="Q1746" s="203"/>
      <c r="R1746" s="203"/>
      <c r="S1746" s="203"/>
      <c r="T1746" s="204"/>
      <c r="AT1746" s="205" t="s">
        <v>161</v>
      </c>
      <c r="AU1746" s="205" t="s">
        <v>86</v>
      </c>
      <c r="AV1746" s="13" t="s">
        <v>86</v>
      </c>
      <c r="AW1746" s="13" t="s">
        <v>37</v>
      </c>
      <c r="AX1746" s="13" t="s">
        <v>76</v>
      </c>
      <c r="AY1746" s="205" t="s">
        <v>148</v>
      </c>
    </row>
    <row r="1747" spans="1:65" s="13" customFormat="1" ht="11.25">
      <c r="B1747" s="195"/>
      <c r="C1747" s="196"/>
      <c r="D1747" s="188" t="s">
        <v>161</v>
      </c>
      <c r="E1747" s="197" t="s">
        <v>31</v>
      </c>
      <c r="F1747" s="198" t="s">
        <v>566</v>
      </c>
      <c r="G1747" s="196"/>
      <c r="H1747" s="199">
        <v>1.65</v>
      </c>
      <c r="I1747" s="200"/>
      <c r="J1747" s="196"/>
      <c r="K1747" s="196"/>
      <c r="L1747" s="201"/>
      <c r="M1747" s="202"/>
      <c r="N1747" s="203"/>
      <c r="O1747" s="203"/>
      <c r="P1747" s="203"/>
      <c r="Q1747" s="203"/>
      <c r="R1747" s="203"/>
      <c r="S1747" s="203"/>
      <c r="T1747" s="204"/>
      <c r="AT1747" s="205" t="s">
        <v>161</v>
      </c>
      <c r="AU1747" s="205" t="s">
        <v>86</v>
      </c>
      <c r="AV1747" s="13" t="s">
        <v>86</v>
      </c>
      <c r="AW1747" s="13" t="s">
        <v>37</v>
      </c>
      <c r="AX1747" s="13" t="s">
        <v>76</v>
      </c>
      <c r="AY1747" s="205" t="s">
        <v>148</v>
      </c>
    </row>
    <row r="1748" spans="1:65" s="13" customFormat="1" ht="11.25">
      <c r="B1748" s="195"/>
      <c r="C1748" s="196"/>
      <c r="D1748" s="188" t="s">
        <v>161</v>
      </c>
      <c r="E1748" s="197" t="s">
        <v>31</v>
      </c>
      <c r="F1748" s="198" t="s">
        <v>389</v>
      </c>
      <c r="G1748" s="196"/>
      <c r="H1748" s="199">
        <v>-1.6</v>
      </c>
      <c r="I1748" s="200"/>
      <c r="J1748" s="196"/>
      <c r="K1748" s="196"/>
      <c r="L1748" s="201"/>
      <c r="M1748" s="202"/>
      <c r="N1748" s="203"/>
      <c r="O1748" s="203"/>
      <c r="P1748" s="203"/>
      <c r="Q1748" s="203"/>
      <c r="R1748" s="203"/>
      <c r="S1748" s="203"/>
      <c r="T1748" s="204"/>
      <c r="AT1748" s="205" t="s">
        <v>161</v>
      </c>
      <c r="AU1748" s="205" t="s">
        <v>86</v>
      </c>
      <c r="AV1748" s="13" t="s">
        <v>86</v>
      </c>
      <c r="AW1748" s="13" t="s">
        <v>37</v>
      </c>
      <c r="AX1748" s="13" t="s">
        <v>76</v>
      </c>
      <c r="AY1748" s="205" t="s">
        <v>148</v>
      </c>
    </row>
    <row r="1749" spans="1:65" s="14" customFormat="1" ht="11.25">
      <c r="B1749" s="206"/>
      <c r="C1749" s="207"/>
      <c r="D1749" s="188" t="s">
        <v>161</v>
      </c>
      <c r="E1749" s="208" t="s">
        <v>31</v>
      </c>
      <c r="F1749" s="209" t="s">
        <v>163</v>
      </c>
      <c r="G1749" s="207"/>
      <c r="H1749" s="210">
        <v>100.90200000000002</v>
      </c>
      <c r="I1749" s="211"/>
      <c r="J1749" s="207"/>
      <c r="K1749" s="207"/>
      <c r="L1749" s="212"/>
      <c r="M1749" s="213"/>
      <c r="N1749" s="214"/>
      <c r="O1749" s="214"/>
      <c r="P1749" s="214"/>
      <c r="Q1749" s="214"/>
      <c r="R1749" s="214"/>
      <c r="S1749" s="214"/>
      <c r="T1749" s="215"/>
      <c r="AT1749" s="216" t="s">
        <v>161</v>
      </c>
      <c r="AU1749" s="216" t="s">
        <v>86</v>
      </c>
      <c r="AV1749" s="14" t="s">
        <v>155</v>
      </c>
      <c r="AW1749" s="14" t="s">
        <v>37</v>
      </c>
      <c r="AX1749" s="14" t="s">
        <v>84</v>
      </c>
      <c r="AY1749" s="216" t="s">
        <v>148</v>
      </c>
    </row>
    <row r="1750" spans="1:65" s="2" customFormat="1" ht="16.5" customHeight="1">
      <c r="A1750" s="36"/>
      <c r="B1750" s="37"/>
      <c r="C1750" s="175" t="s">
        <v>2271</v>
      </c>
      <c r="D1750" s="175" t="s">
        <v>150</v>
      </c>
      <c r="E1750" s="176" t="s">
        <v>2272</v>
      </c>
      <c r="F1750" s="177" t="s">
        <v>2273</v>
      </c>
      <c r="G1750" s="178" t="s">
        <v>153</v>
      </c>
      <c r="H1750" s="179">
        <v>100.902</v>
      </c>
      <c r="I1750" s="180"/>
      <c r="J1750" s="181">
        <f>ROUND(I1750*H1750,2)</f>
        <v>0</v>
      </c>
      <c r="K1750" s="177" t="s">
        <v>154</v>
      </c>
      <c r="L1750" s="41"/>
      <c r="M1750" s="182" t="s">
        <v>31</v>
      </c>
      <c r="N1750" s="183" t="s">
        <v>47</v>
      </c>
      <c r="O1750" s="66"/>
      <c r="P1750" s="184">
        <f>O1750*H1750</f>
        <v>0</v>
      </c>
      <c r="Q1750" s="184">
        <v>1.5E-3</v>
      </c>
      <c r="R1750" s="184">
        <f>Q1750*H1750</f>
        <v>0.15135300000000002</v>
      </c>
      <c r="S1750" s="184">
        <v>0</v>
      </c>
      <c r="T1750" s="185">
        <f>S1750*H1750</f>
        <v>0</v>
      </c>
      <c r="U1750" s="36"/>
      <c r="V1750" s="36"/>
      <c r="W1750" s="36"/>
      <c r="X1750" s="36"/>
      <c r="Y1750" s="36"/>
      <c r="Z1750" s="36"/>
      <c r="AA1750" s="36"/>
      <c r="AB1750" s="36"/>
      <c r="AC1750" s="36"/>
      <c r="AD1750" s="36"/>
      <c r="AE1750" s="36"/>
      <c r="AR1750" s="186" t="s">
        <v>257</v>
      </c>
      <c r="AT1750" s="186" t="s">
        <v>150</v>
      </c>
      <c r="AU1750" s="186" t="s">
        <v>86</v>
      </c>
      <c r="AY1750" s="19" t="s">
        <v>148</v>
      </c>
      <c r="BE1750" s="187">
        <f>IF(N1750="základní",J1750,0)</f>
        <v>0</v>
      </c>
      <c r="BF1750" s="187">
        <f>IF(N1750="snížená",J1750,0)</f>
        <v>0</v>
      </c>
      <c r="BG1750" s="187">
        <f>IF(N1750="zákl. přenesená",J1750,0)</f>
        <v>0</v>
      </c>
      <c r="BH1750" s="187">
        <f>IF(N1750="sníž. přenesená",J1750,0)</f>
        <v>0</v>
      </c>
      <c r="BI1750" s="187">
        <f>IF(N1750="nulová",J1750,0)</f>
        <v>0</v>
      </c>
      <c r="BJ1750" s="19" t="s">
        <v>84</v>
      </c>
      <c r="BK1750" s="187">
        <f>ROUND(I1750*H1750,2)</f>
        <v>0</v>
      </c>
      <c r="BL1750" s="19" t="s">
        <v>257</v>
      </c>
      <c r="BM1750" s="186" t="s">
        <v>2274</v>
      </c>
    </row>
    <row r="1751" spans="1:65" s="2" customFormat="1" ht="11.25">
      <c r="A1751" s="36"/>
      <c r="B1751" s="37"/>
      <c r="C1751" s="38"/>
      <c r="D1751" s="188" t="s">
        <v>157</v>
      </c>
      <c r="E1751" s="38"/>
      <c r="F1751" s="189" t="s">
        <v>2275</v>
      </c>
      <c r="G1751" s="38"/>
      <c r="H1751" s="38"/>
      <c r="I1751" s="190"/>
      <c r="J1751" s="38"/>
      <c r="K1751" s="38"/>
      <c r="L1751" s="41"/>
      <c r="M1751" s="191"/>
      <c r="N1751" s="192"/>
      <c r="O1751" s="66"/>
      <c r="P1751" s="66"/>
      <c r="Q1751" s="66"/>
      <c r="R1751" s="66"/>
      <c r="S1751" s="66"/>
      <c r="T1751" s="67"/>
      <c r="U1751" s="36"/>
      <c r="V1751" s="36"/>
      <c r="W1751" s="36"/>
      <c r="X1751" s="36"/>
      <c r="Y1751" s="36"/>
      <c r="Z1751" s="36"/>
      <c r="AA1751" s="36"/>
      <c r="AB1751" s="36"/>
      <c r="AC1751" s="36"/>
      <c r="AD1751" s="36"/>
      <c r="AE1751" s="36"/>
      <c r="AT1751" s="19" t="s">
        <v>157</v>
      </c>
      <c r="AU1751" s="19" t="s">
        <v>86</v>
      </c>
    </row>
    <row r="1752" spans="1:65" s="2" customFormat="1" ht="11.25">
      <c r="A1752" s="36"/>
      <c r="B1752" s="37"/>
      <c r="C1752" s="38"/>
      <c r="D1752" s="193" t="s">
        <v>159</v>
      </c>
      <c r="E1752" s="38"/>
      <c r="F1752" s="194" t="s">
        <v>2276</v>
      </c>
      <c r="G1752" s="38"/>
      <c r="H1752" s="38"/>
      <c r="I1752" s="190"/>
      <c r="J1752" s="38"/>
      <c r="K1752" s="38"/>
      <c r="L1752" s="41"/>
      <c r="M1752" s="191"/>
      <c r="N1752" s="192"/>
      <c r="O1752" s="66"/>
      <c r="P1752" s="66"/>
      <c r="Q1752" s="66"/>
      <c r="R1752" s="66"/>
      <c r="S1752" s="66"/>
      <c r="T1752" s="67"/>
      <c r="U1752" s="36"/>
      <c r="V1752" s="36"/>
      <c r="W1752" s="36"/>
      <c r="X1752" s="36"/>
      <c r="Y1752" s="36"/>
      <c r="Z1752" s="36"/>
      <c r="AA1752" s="36"/>
      <c r="AB1752" s="36"/>
      <c r="AC1752" s="36"/>
      <c r="AD1752" s="36"/>
      <c r="AE1752" s="36"/>
      <c r="AT1752" s="19" t="s">
        <v>159</v>
      </c>
      <c r="AU1752" s="19" t="s">
        <v>86</v>
      </c>
    </row>
    <row r="1753" spans="1:65" s="13" customFormat="1" ht="11.25">
      <c r="B1753" s="195"/>
      <c r="C1753" s="196"/>
      <c r="D1753" s="188" t="s">
        <v>161</v>
      </c>
      <c r="E1753" s="197" t="s">
        <v>31</v>
      </c>
      <c r="F1753" s="198" t="s">
        <v>2262</v>
      </c>
      <c r="G1753" s="196"/>
      <c r="H1753" s="199">
        <v>133.422</v>
      </c>
      <c r="I1753" s="200"/>
      <c r="J1753" s="196"/>
      <c r="K1753" s="196"/>
      <c r="L1753" s="201"/>
      <c r="M1753" s="202"/>
      <c r="N1753" s="203"/>
      <c r="O1753" s="203"/>
      <c r="P1753" s="203"/>
      <c r="Q1753" s="203"/>
      <c r="R1753" s="203"/>
      <c r="S1753" s="203"/>
      <c r="T1753" s="204"/>
      <c r="AT1753" s="205" t="s">
        <v>161</v>
      </c>
      <c r="AU1753" s="205" t="s">
        <v>86</v>
      </c>
      <c r="AV1753" s="13" t="s">
        <v>86</v>
      </c>
      <c r="AW1753" s="13" t="s">
        <v>37</v>
      </c>
      <c r="AX1753" s="13" t="s">
        <v>76</v>
      </c>
      <c r="AY1753" s="205" t="s">
        <v>148</v>
      </c>
    </row>
    <row r="1754" spans="1:65" s="13" customFormat="1" ht="11.25">
      <c r="B1754" s="195"/>
      <c r="C1754" s="196"/>
      <c r="D1754" s="188" t="s">
        <v>161</v>
      </c>
      <c r="E1754" s="197" t="s">
        <v>31</v>
      </c>
      <c r="F1754" s="198" t="s">
        <v>397</v>
      </c>
      <c r="G1754" s="196"/>
      <c r="H1754" s="199">
        <v>-24.75</v>
      </c>
      <c r="I1754" s="200"/>
      <c r="J1754" s="196"/>
      <c r="K1754" s="196"/>
      <c r="L1754" s="201"/>
      <c r="M1754" s="202"/>
      <c r="N1754" s="203"/>
      <c r="O1754" s="203"/>
      <c r="P1754" s="203"/>
      <c r="Q1754" s="203"/>
      <c r="R1754" s="203"/>
      <c r="S1754" s="203"/>
      <c r="T1754" s="204"/>
      <c r="AT1754" s="205" t="s">
        <v>161</v>
      </c>
      <c r="AU1754" s="205" t="s">
        <v>86</v>
      </c>
      <c r="AV1754" s="13" t="s">
        <v>86</v>
      </c>
      <c r="AW1754" s="13" t="s">
        <v>37</v>
      </c>
      <c r="AX1754" s="13" t="s">
        <v>76</v>
      </c>
      <c r="AY1754" s="205" t="s">
        <v>148</v>
      </c>
    </row>
    <row r="1755" spans="1:65" s="13" customFormat="1" ht="11.25">
      <c r="B1755" s="195"/>
      <c r="C1755" s="196"/>
      <c r="D1755" s="188" t="s">
        <v>161</v>
      </c>
      <c r="E1755" s="197" t="s">
        <v>31</v>
      </c>
      <c r="F1755" s="198" t="s">
        <v>2263</v>
      </c>
      <c r="G1755" s="196"/>
      <c r="H1755" s="199">
        <v>1.98</v>
      </c>
      <c r="I1755" s="200"/>
      <c r="J1755" s="196"/>
      <c r="K1755" s="196"/>
      <c r="L1755" s="201"/>
      <c r="M1755" s="202"/>
      <c r="N1755" s="203"/>
      <c r="O1755" s="203"/>
      <c r="P1755" s="203"/>
      <c r="Q1755" s="203"/>
      <c r="R1755" s="203"/>
      <c r="S1755" s="203"/>
      <c r="T1755" s="204"/>
      <c r="AT1755" s="205" t="s">
        <v>161</v>
      </c>
      <c r="AU1755" s="205" t="s">
        <v>86</v>
      </c>
      <c r="AV1755" s="13" t="s">
        <v>86</v>
      </c>
      <c r="AW1755" s="13" t="s">
        <v>37</v>
      </c>
      <c r="AX1755" s="13" t="s">
        <v>76</v>
      </c>
      <c r="AY1755" s="205" t="s">
        <v>148</v>
      </c>
    </row>
    <row r="1756" spans="1:65" s="13" customFormat="1" ht="11.25">
      <c r="B1756" s="195"/>
      <c r="C1756" s="196"/>
      <c r="D1756" s="188" t="s">
        <v>161</v>
      </c>
      <c r="E1756" s="197" t="s">
        <v>31</v>
      </c>
      <c r="F1756" s="198" t="s">
        <v>398</v>
      </c>
      <c r="G1756" s="196"/>
      <c r="H1756" s="199">
        <v>-5</v>
      </c>
      <c r="I1756" s="200"/>
      <c r="J1756" s="196"/>
      <c r="K1756" s="196"/>
      <c r="L1756" s="201"/>
      <c r="M1756" s="202"/>
      <c r="N1756" s="203"/>
      <c r="O1756" s="203"/>
      <c r="P1756" s="203"/>
      <c r="Q1756" s="203"/>
      <c r="R1756" s="203"/>
      <c r="S1756" s="203"/>
      <c r="T1756" s="204"/>
      <c r="AT1756" s="205" t="s">
        <v>161</v>
      </c>
      <c r="AU1756" s="205" t="s">
        <v>86</v>
      </c>
      <c r="AV1756" s="13" t="s">
        <v>86</v>
      </c>
      <c r="AW1756" s="13" t="s">
        <v>37</v>
      </c>
      <c r="AX1756" s="13" t="s">
        <v>76</v>
      </c>
      <c r="AY1756" s="205" t="s">
        <v>148</v>
      </c>
    </row>
    <row r="1757" spans="1:65" s="13" customFormat="1" ht="11.25">
      <c r="B1757" s="195"/>
      <c r="C1757" s="196"/>
      <c r="D1757" s="188" t="s">
        <v>161</v>
      </c>
      <c r="E1757" s="197" t="s">
        <v>31</v>
      </c>
      <c r="F1757" s="198" t="s">
        <v>564</v>
      </c>
      <c r="G1757" s="196"/>
      <c r="H1757" s="199">
        <v>4.2</v>
      </c>
      <c r="I1757" s="200"/>
      <c r="J1757" s="196"/>
      <c r="K1757" s="196"/>
      <c r="L1757" s="201"/>
      <c r="M1757" s="202"/>
      <c r="N1757" s="203"/>
      <c r="O1757" s="203"/>
      <c r="P1757" s="203"/>
      <c r="Q1757" s="203"/>
      <c r="R1757" s="203"/>
      <c r="S1757" s="203"/>
      <c r="T1757" s="204"/>
      <c r="AT1757" s="205" t="s">
        <v>161</v>
      </c>
      <c r="AU1757" s="205" t="s">
        <v>86</v>
      </c>
      <c r="AV1757" s="13" t="s">
        <v>86</v>
      </c>
      <c r="AW1757" s="13" t="s">
        <v>37</v>
      </c>
      <c r="AX1757" s="13" t="s">
        <v>76</v>
      </c>
      <c r="AY1757" s="205" t="s">
        <v>148</v>
      </c>
    </row>
    <row r="1758" spans="1:65" s="13" customFormat="1" ht="11.25">
      <c r="B1758" s="195"/>
      <c r="C1758" s="196"/>
      <c r="D1758" s="188" t="s">
        <v>161</v>
      </c>
      <c r="E1758" s="197" t="s">
        <v>31</v>
      </c>
      <c r="F1758" s="198" t="s">
        <v>2264</v>
      </c>
      <c r="G1758" s="196"/>
      <c r="H1758" s="199">
        <v>-9</v>
      </c>
      <c r="I1758" s="200"/>
      <c r="J1758" s="196"/>
      <c r="K1758" s="196"/>
      <c r="L1758" s="201"/>
      <c r="M1758" s="202"/>
      <c r="N1758" s="203"/>
      <c r="O1758" s="203"/>
      <c r="P1758" s="203"/>
      <c r="Q1758" s="203"/>
      <c r="R1758" s="203"/>
      <c r="S1758" s="203"/>
      <c r="T1758" s="204"/>
      <c r="AT1758" s="205" t="s">
        <v>161</v>
      </c>
      <c r="AU1758" s="205" t="s">
        <v>86</v>
      </c>
      <c r="AV1758" s="13" t="s">
        <v>86</v>
      </c>
      <c r="AW1758" s="13" t="s">
        <v>37</v>
      </c>
      <c r="AX1758" s="13" t="s">
        <v>76</v>
      </c>
      <c r="AY1758" s="205" t="s">
        <v>148</v>
      </c>
    </row>
    <row r="1759" spans="1:65" s="13" customFormat="1" ht="11.25">
      <c r="B1759" s="195"/>
      <c r="C1759" s="196"/>
      <c r="D1759" s="188" t="s">
        <v>161</v>
      </c>
      <c r="E1759" s="197" t="s">
        <v>31</v>
      </c>
      <c r="F1759" s="198" t="s">
        <v>566</v>
      </c>
      <c r="G1759" s="196"/>
      <c r="H1759" s="199">
        <v>1.65</v>
      </c>
      <c r="I1759" s="200"/>
      <c r="J1759" s="196"/>
      <c r="K1759" s="196"/>
      <c r="L1759" s="201"/>
      <c r="M1759" s="202"/>
      <c r="N1759" s="203"/>
      <c r="O1759" s="203"/>
      <c r="P1759" s="203"/>
      <c r="Q1759" s="203"/>
      <c r="R1759" s="203"/>
      <c r="S1759" s="203"/>
      <c r="T1759" s="204"/>
      <c r="AT1759" s="205" t="s">
        <v>161</v>
      </c>
      <c r="AU1759" s="205" t="s">
        <v>86</v>
      </c>
      <c r="AV1759" s="13" t="s">
        <v>86</v>
      </c>
      <c r="AW1759" s="13" t="s">
        <v>37</v>
      </c>
      <c r="AX1759" s="13" t="s">
        <v>76</v>
      </c>
      <c r="AY1759" s="205" t="s">
        <v>148</v>
      </c>
    </row>
    <row r="1760" spans="1:65" s="13" customFormat="1" ht="11.25">
      <c r="B1760" s="195"/>
      <c r="C1760" s="196"/>
      <c r="D1760" s="188" t="s">
        <v>161</v>
      </c>
      <c r="E1760" s="197" t="s">
        <v>31</v>
      </c>
      <c r="F1760" s="198" t="s">
        <v>389</v>
      </c>
      <c r="G1760" s="196"/>
      <c r="H1760" s="199">
        <v>-1.6</v>
      </c>
      <c r="I1760" s="200"/>
      <c r="J1760" s="196"/>
      <c r="K1760" s="196"/>
      <c r="L1760" s="201"/>
      <c r="M1760" s="202"/>
      <c r="N1760" s="203"/>
      <c r="O1760" s="203"/>
      <c r="P1760" s="203"/>
      <c r="Q1760" s="203"/>
      <c r="R1760" s="203"/>
      <c r="S1760" s="203"/>
      <c r="T1760" s="204"/>
      <c r="AT1760" s="205" t="s">
        <v>161</v>
      </c>
      <c r="AU1760" s="205" t="s">
        <v>86</v>
      </c>
      <c r="AV1760" s="13" t="s">
        <v>86</v>
      </c>
      <c r="AW1760" s="13" t="s">
        <v>37</v>
      </c>
      <c r="AX1760" s="13" t="s">
        <v>76</v>
      </c>
      <c r="AY1760" s="205" t="s">
        <v>148</v>
      </c>
    </row>
    <row r="1761" spans="1:65" s="14" customFormat="1" ht="11.25">
      <c r="B1761" s="206"/>
      <c r="C1761" s="207"/>
      <c r="D1761" s="188" t="s">
        <v>161</v>
      </c>
      <c r="E1761" s="208" t="s">
        <v>31</v>
      </c>
      <c r="F1761" s="209" t="s">
        <v>163</v>
      </c>
      <c r="G1761" s="207"/>
      <c r="H1761" s="210">
        <v>100.90200000000002</v>
      </c>
      <c r="I1761" s="211"/>
      <c r="J1761" s="207"/>
      <c r="K1761" s="207"/>
      <c r="L1761" s="212"/>
      <c r="M1761" s="213"/>
      <c r="N1761" s="214"/>
      <c r="O1761" s="214"/>
      <c r="P1761" s="214"/>
      <c r="Q1761" s="214"/>
      <c r="R1761" s="214"/>
      <c r="S1761" s="214"/>
      <c r="T1761" s="215"/>
      <c r="AT1761" s="216" t="s">
        <v>161</v>
      </c>
      <c r="AU1761" s="216" t="s">
        <v>86</v>
      </c>
      <c r="AV1761" s="14" t="s">
        <v>155</v>
      </c>
      <c r="AW1761" s="14" t="s">
        <v>37</v>
      </c>
      <c r="AX1761" s="14" t="s">
        <v>84</v>
      </c>
      <c r="AY1761" s="216" t="s">
        <v>148</v>
      </c>
    </row>
    <row r="1762" spans="1:65" s="2" customFormat="1" ht="21.75" customHeight="1">
      <c r="A1762" s="36"/>
      <c r="B1762" s="37"/>
      <c r="C1762" s="175" t="s">
        <v>2277</v>
      </c>
      <c r="D1762" s="175" t="s">
        <v>150</v>
      </c>
      <c r="E1762" s="176" t="s">
        <v>2278</v>
      </c>
      <c r="F1762" s="177" t="s">
        <v>2279</v>
      </c>
      <c r="G1762" s="178" t="s">
        <v>153</v>
      </c>
      <c r="H1762" s="179">
        <v>100.902</v>
      </c>
      <c r="I1762" s="180"/>
      <c r="J1762" s="181">
        <f>ROUND(I1762*H1762,2)</f>
        <v>0</v>
      </c>
      <c r="K1762" s="177" t="s">
        <v>154</v>
      </c>
      <c r="L1762" s="41"/>
      <c r="M1762" s="182" t="s">
        <v>31</v>
      </c>
      <c r="N1762" s="183" t="s">
        <v>47</v>
      </c>
      <c r="O1762" s="66"/>
      <c r="P1762" s="184">
        <f>O1762*H1762</f>
        <v>0</v>
      </c>
      <c r="Q1762" s="184">
        <v>8.9700000000000005E-3</v>
      </c>
      <c r="R1762" s="184">
        <f>Q1762*H1762</f>
        <v>0.90509094000000001</v>
      </c>
      <c r="S1762" s="184">
        <v>0</v>
      </c>
      <c r="T1762" s="185">
        <f>S1762*H1762</f>
        <v>0</v>
      </c>
      <c r="U1762" s="36"/>
      <c r="V1762" s="36"/>
      <c r="W1762" s="36"/>
      <c r="X1762" s="36"/>
      <c r="Y1762" s="36"/>
      <c r="Z1762" s="36"/>
      <c r="AA1762" s="36"/>
      <c r="AB1762" s="36"/>
      <c r="AC1762" s="36"/>
      <c r="AD1762" s="36"/>
      <c r="AE1762" s="36"/>
      <c r="AR1762" s="186" t="s">
        <v>257</v>
      </c>
      <c r="AT1762" s="186" t="s">
        <v>150</v>
      </c>
      <c r="AU1762" s="186" t="s">
        <v>86</v>
      </c>
      <c r="AY1762" s="19" t="s">
        <v>148</v>
      </c>
      <c r="BE1762" s="187">
        <f>IF(N1762="základní",J1762,0)</f>
        <v>0</v>
      </c>
      <c r="BF1762" s="187">
        <f>IF(N1762="snížená",J1762,0)</f>
        <v>0</v>
      </c>
      <c r="BG1762" s="187">
        <f>IF(N1762="zákl. přenesená",J1762,0)</f>
        <v>0</v>
      </c>
      <c r="BH1762" s="187">
        <f>IF(N1762="sníž. přenesená",J1762,0)</f>
        <v>0</v>
      </c>
      <c r="BI1762" s="187">
        <f>IF(N1762="nulová",J1762,0)</f>
        <v>0</v>
      </c>
      <c r="BJ1762" s="19" t="s">
        <v>84</v>
      </c>
      <c r="BK1762" s="187">
        <f>ROUND(I1762*H1762,2)</f>
        <v>0</v>
      </c>
      <c r="BL1762" s="19" t="s">
        <v>257</v>
      </c>
      <c r="BM1762" s="186" t="s">
        <v>2280</v>
      </c>
    </row>
    <row r="1763" spans="1:65" s="2" customFormat="1" ht="11.25">
      <c r="A1763" s="36"/>
      <c r="B1763" s="37"/>
      <c r="C1763" s="38"/>
      <c r="D1763" s="188" t="s">
        <v>157</v>
      </c>
      <c r="E1763" s="38"/>
      <c r="F1763" s="189" t="s">
        <v>2281</v>
      </c>
      <c r="G1763" s="38"/>
      <c r="H1763" s="38"/>
      <c r="I1763" s="190"/>
      <c r="J1763" s="38"/>
      <c r="K1763" s="38"/>
      <c r="L1763" s="41"/>
      <c r="M1763" s="191"/>
      <c r="N1763" s="192"/>
      <c r="O1763" s="66"/>
      <c r="P1763" s="66"/>
      <c r="Q1763" s="66"/>
      <c r="R1763" s="66"/>
      <c r="S1763" s="66"/>
      <c r="T1763" s="67"/>
      <c r="U1763" s="36"/>
      <c r="V1763" s="36"/>
      <c r="W1763" s="36"/>
      <c r="X1763" s="36"/>
      <c r="Y1763" s="36"/>
      <c r="Z1763" s="36"/>
      <c r="AA1763" s="36"/>
      <c r="AB1763" s="36"/>
      <c r="AC1763" s="36"/>
      <c r="AD1763" s="36"/>
      <c r="AE1763" s="36"/>
      <c r="AT1763" s="19" t="s">
        <v>157</v>
      </c>
      <c r="AU1763" s="19" t="s">
        <v>86</v>
      </c>
    </row>
    <row r="1764" spans="1:65" s="2" customFormat="1" ht="11.25">
      <c r="A1764" s="36"/>
      <c r="B1764" s="37"/>
      <c r="C1764" s="38"/>
      <c r="D1764" s="193" t="s">
        <v>159</v>
      </c>
      <c r="E1764" s="38"/>
      <c r="F1764" s="194" t="s">
        <v>2282</v>
      </c>
      <c r="G1764" s="38"/>
      <c r="H1764" s="38"/>
      <c r="I1764" s="190"/>
      <c r="J1764" s="38"/>
      <c r="K1764" s="38"/>
      <c r="L1764" s="41"/>
      <c r="M1764" s="191"/>
      <c r="N1764" s="192"/>
      <c r="O1764" s="66"/>
      <c r="P1764" s="66"/>
      <c r="Q1764" s="66"/>
      <c r="R1764" s="66"/>
      <c r="S1764" s="66"/>
      <c r="T1764" s="67"/>
      <c r="U1764" s="36"/>
      <c r="V1764" s="36"/>
      <c r="W1764" s="36"/>
      <c r="X1764" s="36"/>
      <c r="Y1764" s="36"/>
      <c r="Z1764" s="36"/>
      <c r="AA1764" s="36"/>
      <c r="AB1764" s="36"/>
      <c r="AC1764" s="36"/>
      <c r="AD1764" s="36"/>
      <c r="AE1764" s="36"/>
      <c r="AT1764" s="19" t="s">
        <v>159</v>
      </c>
      <c r="AU1764" s="19" t="s">
        <v>86</v>
      </c>
    </row>
    <row r="1765" spans="1:65" s="13" customFormat="1" ht="11.25">
      <c r="B1765" s="195"/>
      <c r="C1765" s="196"/>
      <c r="D1765" s="188" t="s">
        <v>161</v>
      </c>
      <c r="E1765" s="197" t="s">
        <v>31</v>
      </c>
      <c r="F1765" s="198" t="s">
        <v>2262</v>
      </c>
      <c r="G1765" s="196"/>
      <c r="H1765" s="199">
        <v>133.422</v>
      </c>
      <c r="I1765" s="200"/>
      <c r="J1765" s="196"/>
      <c r="K1765" s="196"/>
      <c r="L1765" s="201"/>
      <c r="M1765" s="202"/>
      <c r="N1765" s="203"/>
      <c r="O1765" s="203"/>
      <c r="P1765" s="203"/>
      <c r="Q1765" s="203"/>
      <c r="R1765" s="203"/>
      <c r="S1765" s="203"/>
      <c r="T1765" s="204"/>
      <c r="AT1765" s="205" t="s">
        <v>161</v>
      </c>
      <c r="AU1765" s="205" t="s">
        <v>86</v>
      </c>
      <c r="AV1765" s="13" t="s">
        <v>86</v>
      </c>
      <c r="AW1765" s="13" t="s">
        <v>37</v>
      </c>
      <c r="AX1765" s="13" t="s">
        <v>76</v>
      </c>
      <c r="AY1765" s="205" t="s">
        <v>148</v>
      </c>
    </row>
    <row r="1766" spans="1:65" s="13" customFormat="1" ht="11.25">
      <c r="B1766" s="195"/>
      <c r="C1766" s="196"/>
      <c r="D1766" s="188" t="s">
        <v>161</v>
      </c>
      <c r="E1766" s="197" t="s">
        <v>31</v>
      </c>
      <c r="F1766" s="198" t="s">
        <v>397</v>
      </c>
      <c r="G1766" s="196"/>
      <c r="H1766" s="199">
        <v>-24.75</v>
      </c>
      <c r="I1766" s="200"/>
      <c r="J1766" s="196"/>
      <c r="K1766" s="196"/>
      <c r="L1766" s="201"/>
      <c r="M1766" s="202"/>
      <c r="N1766" s="203"/>
      <c r="O1766" s="203"/>
      <c r="P1766" s="203"/>
      <c r="Q1766" s="203"/>
      <c r="R1766" s="203"/>
      <c r="S1766" s="203"/>
      <c r="T1766" s="204"/>
      <c r="AT1766" s="205" t="s">
        <v>161</v>
      </c>
      <c r="AU1766" s="205" t="s">
        <v>86</v>
      </c>
      <c r="AV1766" s="13" t="s">
        <v>86</v>
      </c>
      <c r="AW1766" s="13" t="s">
        <v>37</v>
      </c>
      <c r="AX1766" s="13" t="s">
        <v>76</v>
      </c>
      <c r="AY1766" s="205" t="s">
        <v>148</v>
      </c>
    </row>
    <row r="1767" spans="1:65" s="13" customFormat="1" ht="11.25">
      <c r="B1767" s="195"/>
      <c r="C1767" s="196"/>
      <c r="D1767" s="188" t="s">
        <v>161</v>
      </c>
      <c r="E1767" s="197" t="s">
        <v>31</v>
      </c>
      <c r="F1767" s="198" t="s">
        <v>2263</v>
      </c>
      <c r="G1767" s="196"/>
      <c r="H1767" s="199">
        <v>1.98</v>
      </c>
      <c r="I1767" s="200"/>
      <c r="J1767" s="196"/>
      <c r="K1767" s="196"/>
      <c r="L1767" s="201"/>
      <c r="M1767" s="202"/>
      <c r="N1767" s="203"/>
      <c r="O1767" s="203"/>
      <c r="P1767" s="203"/>
      <c r="Q1767" s="203"/>
      <c r="R1767" s="203"/>
      <c r="S1767" s="203"/>
      <c r="T1767" s="204"/>
      <c r="AT1767" s="205" t="s">
        <v>161</v>
      </c>
      <c r="AU1767" s="205" t="s">
        <v>86</v>
      </c>
      <c r="AV1767" s="13" t="s">
        <v>86</v>
      </c>
      <c r="AW1767" s="13" t="s">
        <v>37</v>
      </c>
      <c r="AX1767" s="13" t="s">
        <v>76</v>
      </c>
      <c r="AY1767" s="205" t="s">
        <v>148</v>
      </c>
    </row>
    <row r="1768" spans="1:65" s="13" customFormat="1" ht="11.25">
      <c r="B1768" s="195"/>
      <c r="C1768" s="196"/>
      <c r="D1768" s="188" t="s">
        <v>161</v>
      </c>
      <c r="E1768" s="197" t="s">
        <v>31</v>
      </c>
      <c r="F1768" s="198" t="s">
        <v>398</v>
      </c>
      <c r="G1768" s="196"/>
      <c r="H1768" s="199">
        <v>-5</v>
      </c>
      <c r="I1768" s="200"/>
      <c r="J1768" s="196"/>
      <c r="K1768" s="196"/>
      <c r="L1768" s="201"/>
      <c r="M1768" s="202"/>
      <c r="N1768" s="203"/>
      <c r="O1768" s="203"/>
      <c r="P1768" s="203"/>
      <c r="Q1768" s="203"/>
      <c r="R1768" s="203"/>
      <c r="S1768" s="203"/>
      <c r="T1768" s="204"/>
      <c r="AT1768" s="205" t="s">
        <v>161</v>
      </c>
      <c r="AU1768" s="205" t="s">
        <v>86</v>
      </c>
      <c r="AV1768" s="13" t="s">
        <v>86</v>
      </c>
      <c r="AW1768" s="13" t="s">
        <v>37</v>
      </c>
      <c r="AX1768" s="13" t="s">
        <v>76</v>
      </c>
      <c r="AY1768" s="205" t="s">
        <v>148</v>
      </c>
    </row>
    <row r="1769" spans="1:65" s="13" customFormat="1" ht="11.25">
      <c r="B1769" s="195"/>
      <c r="C1769" s="196"/>
      <c r="D1769" s="188" t="s">
        <v>161</v>
      </c>
      <c r="E1769" s="197" t="s">
        <v>31</v>
      </c>
      <c r="F1769" s="198" t="s">
        <v>564</v>
      </c>
      <c r="G1769" s="196"/>
      <c r="H1769" s="199">
        <v>4.2</v>
      </c>
      <c r="I1769" s="200"/>
      <c r="J1769" s="196"/>
      <c r="K1769" s="196"/>
      <c r="L1769" s="201"/>
      <c r="M1769" s="202"/>
      <c r="N1769" s="203"/>
      <c r="O1769" s="203"/>
      <c r="P1769" s="203"/>
      <c r="Q1769" s="203"/>
      <c r="R1769" s="203"/>
      <c r="S1769" s="203"/>
      <c r="T1769" s="204"/>
      <c r="AT1769" s="205" t="s">
        <v>161</v>
      </c>
      <c r="AU1769" s="205" t="s">
        <v>86</v>
      </c>
      <c r="AV1769" s="13" t="s">
        <v>86</v>
      </c>
      <c r="AW1769" s="13" t="s">
        <v>37</v>
      </c>
      <c r="AX1769" s="13" t="s">
        <v>76</v>
      </c>
      <c r="AY1769" s="205" t="s">
        <v>148</v>
      </c>
    </row>
    <row r="1770" spans="1:65" s="13" customFormat="1" ht="11.25">
      <c r="B1770" s="195"/>
      <c r="C1770" s="196"/>
      <c r="D1770" s="188" t="s">
        <v>161</v>
      </c>
      <c r="E1770" s="197" t="s">
        <v>31</v>
      </c>
      <c r="F1770" s="198" t="s">
        <v>2264</v>
      </c>
      <c r="G1770" s="196"/>
      <c r="H1770" s="199">
        <v>-9</v>
      </c>
      <c r="I1770" s="200"/>
      <c r="J1770" s="196"/>
      <c r="K1770" s="196"/>
      <c r="L1770" s="201"/>
      <c r="M1770" s="202"/>
      <c r="N1770" s="203"/>
      <c r="O1770" s="203"/>
      <c r="P1770" s="203"/>
      <c r="Q1770" s="203"/>
      <c r="R1770" s="203"/>
      <c r="S1770" s="203"/>
      <c r="T1770" s="204"/>
      <c r="AT1770" s="205" t="s">
        <v>161</v>
      </c>
      <c r="AU1770" s="205" t="s">
        <v>86</v>
      </c>
      <c r="AV1770" s="13" t="s">
        <v>86</v>
      </c>
      <c r="AW1770" s="13" t="s">
        <v>37</v>
      </c>
      <c r="AX1770" s="13" t="s">
        <v>76</v>
      </c>
      <c r="AY1770" s="205" t="s">
        <v>148</v>
      </c>
    </row>
    <row r="1771" spans="1:65" s="13" customFormat="1" ht="11.25">
      <c r="B1771" s="195"/>
      <c r="C1771" s="196"/>
      <c r="D1771" s="188" t="s">
        <v>161</v>
      </c>
      <c r="E1771" s="197" t="s">
        <v>31</v>
      </c>
      <c r="F1771" s="198" t="s">
        <v>566</v>
      </c>
      <c r="G1771" s="196"/>
      <c r="H1771" s="199">
        <v>1.65</v>
      </c>
      <c r="I1771" s="200"/>
      <c r="J1771" s="196"/>
      <c r="K1771" s="196"/>
      <c r="L1771" s="201"/>
      <c r="M1771" s="202"/>
      <c r="N1771" s="203"/>
      <c r="O1771" s="203"/>
      <c r="P1771" s="203"/>
      <c r="Q1771" s="203"/>
      <c r="R1771" s="203"/>
      <c r="S1771" s="203"/>
      <c r="T1771" s="204"/>
      <c r="AT1771" s="205" t="s">
        <v>161</v>
      </c>
      <c r="AU1771" s="205" t="s">
        <v>86</v>
      </c>
      <c r="AV1771" s="13" t="s">
        <v>86</v>
      </c>
      <c r="AW1771" s="13" t="s">
        <v>37</v>
      </c>
      <c r="AX1771" s="13" t="s">
        <v>76</v>
      </c>
      <c r="AY1771" s="205" t="s">
        <v>148</v>
      </c>
    </row>
    <row r="1772" spans="1:65" s="13" customFormat="1" ht="11.25">
      <c r="B1772" s="195"/>
      <c r="C1772" s="196"/>
      <c r="D1772" s="188" t="s">
        <v>161</v>
      </c>
      <c r="E1772" s="197" t="s">
        <v>31</v>
      </c>
      <c r="F1772" s="198" t="s">
        <v>389</v>
      </c>
      <c r="G1772" s="196"/>
      <c r="H1772" s="199">
        <v>-1.6</v>
      </c>
      <c r="I1772" s="200"/>
      <c r="J1772" s="196"/>
      <c r="K1772" s="196"/>
      <c r="L1772" s="201"/>
      <c r="M1772" s="202"/>
      <c r="N1772" s="203"/>
      <c r="O1772" s="203"/>
      <c r="P1772" s="203"/>
      <c r="Q1772" s="203"/>
      <c r="R1772" s="203"/>
      <c r="S1772" s="203"/>
      <c r="T1772" s="204"/>
      <c r="AT1772" s="205" t="s">
        <v>161</v>
      </c>
      <c r="AU1772" s="205" t="s">
        <v>86</v>
      </c>
      <c r="AV1772" s="13" t="s">
        <v>86</v>
      </c>
      <c r="AW1772" s="13" t="s">
        <v>37</v>
      </c>
      <c r="AX1772" s="13" t="s">
        <v>76</v>
      </c>
      <c r="AY1772" s="205" t="s">
        <v>148</v>
      </c>
    </row>
    <row r="1773" spans="1:65" s="14" customFormat="1" ht="11.25">
      <c r="B1773" s="206"/>
      <c r="C1773" s="207"/>
      <c r="D1773" s="188" t="s">
        <v>161</v>
      </c>
      <c r="E1773" s="208" t="s">
        <v>31</v>
      </c>
      <c r="F1773" s="209" t="s">
        <v>163</v>
      </c>
      <c r="G1773" s="207"/>
      <c r="H1773" s="210">
        <v>100.90200000000002</v>
      </c>
      <c r="I1773" s="211"/>
      <c r="J1773" s="207"/>
      <c r="K1773" s="207"/>
      <c r="L1773" s="212"/>
      <c r="M1773" s="213"/>
      <c r="N1773" s="214"/>
      <c r="O1773" s="214"/>
      <c r="P1773" s="214"/>
      <c r="Q1773" s="214"/>
      <c r="R1773" s="214"/>
      <c r="S1773" s="214"/>
      <c r="T1773" s="215"/>
      <c r="AT1773" s="216" t="s">
        <v>161</v>
      </c>
      <c r="AU1773" s="216" t="s">
        <v>86</v>
      </c>
      <c r="AV1773" s="14" t="s">
        <v>155</v>
      </c>
      <c r="AW1773" s="14" t="s">
        <v>37</v>
      </c>
      <c r="AX1773" s="14" t="s">
        <v>84</v>
      </c>
      <c r="AY1773" s="216" t="s">
        <v>148</v>
      </c>
    </row>
    <row r="1774" spans="1:65" s="2" customFormat="1" ht="16.5" customHeight="1">
      <c r="A1774" s="36"/>
      <c r="B1774" s="37"/>
      <c r="C1774" s="227" t="s">
        <v>2283</v>
      </c>
      <c r="D1774" s="227" t="s">
        <v>217</v>
      </c>
      <c r="E1774" s="228" t="s">
        <v>2284</v>
      </c>
      <c r="F1774" s="229" t="s">
        <v>2285</v>
      </c>
      <c r="G1774" s="230" t="s">
        <v>153</v>
      </c>
      <c r="H1774" s="231">
        <v>116.03700000000001</v>
      </c>
      <c r="I1774" s="232"/>
      <c r="J1774" s="233">
        <f>ROUND(I1774*H1774,2)</f>
        <v>0</v>
      </c>
      <c r="K1774" s="229" t="s">
        <v>31</v>
      </c>
      <c r="L1774" s="234"/>
      <c r="M1774" s="235" t="s">
        <v>31</v>
      </c>
      <c r="N1774" s="236" t="s">
        <v>47</v>
      </c>
      <c r="O1774" s="66"/>
      <c r="P1774" s="184">
        <f>O1774*H1774</f>
        <v>0</v>
      </c>
      <c r="Q1774" s="184">
        <v>2.1999999999999999E-2</v>
      </c>
      <c r="R1774" s="184">
        <f>Q1774*H1774</f>
        <v>2.5528140000000001</v>
      </c>
      <c r="S1774" s="184">
        <v>0</v>
      </c>
      <c r="T1774" s="185">
        <f>S1774*H1774</f>
        <v>0</v>
      </c>
      <c r="U1774" s="36"/>
      <c r="V1774" s="36"/>
      <c r="W1774" s="36"/>
      <c r="X1774" s="36"/>
      <c r="Y1774" s="36"/>
      <c r="Z1774" s="36"/>
      <c r="AA1774" s="36"/>
      <c r="AB1774" s="36"/>
      <c r="AC1774" s="36"/>
      <c r="AD1774" s="36"/>
      <c r="AE1774" s="36"/>
      <c r="AR1774" s="186" t="s">
        <v>366</v>
      </c>
      <c r="AT1774" s="186" t="s">
        <v>217</v>
      </c>
      <c r="AU1774" s="186" t="s">
        <v>86</v>
      </c>
      <c r="AY1774" s="19" t="s">
        <v>148</v>
      </c>
      <c r="BE1774" s="187">
        <f>IF(N1774="základní",J1774,0)</f>
        <v>0</v>
      </c>
      <c r="BF1774" s="187">
        <f>IF(N1774="snížená",J1774,0)</f>
        <v>0</v>
      </c>
      <c r="BG1774" s="187">
        <f>IF(N1774="zákl. přenesená",J1774,0)</f>
        <v>0</v>
      </c>
      <c r="BH1774" s="187">
        <f>IF(N1774="sníž. přenesená",J1774,0)</f>
        <v>0</v>
      </c>
      <c r="BI1774" s="187">
        <f>IF(N1774="nulová",J1774,0)</f>
        <v>0</v>
      </c>
      <c r="BJ1774" s="19" t="s">
        <v>84</v>
      </c>
      <c r="BK1774" s="187">
        <f>ROUND(I1774*H1774,2)</f>
        <v>0</v>
      </c>
      <c r="BL1774" s="19" t="s">
        <v>257</v>
      </c>
      <c r="BM1774" s="186" t="s">
        <v>2286</v>
      </c>
    </row>
    <row r="1775" spans="1:65" s="2" customFormat="1" ht="11.25">
      <c r="A1775" s="36"/>
      <c r="B1775" s="37"/>
      <c r="C1775" s="38"/>
      <c r="D1775" s="188" t="s">
        <v>157</v>
      </c>
      <c r="E1775" s="38"/>
      <c r="F1775" s="189" t="s">
        <v>2285</v>
      </c>
      <c r="G1775" s="38"/>
      <c r="H1775" s="38"/>
      <c r="I1775" s="190"/>
      <c r="J1775" s="38"/>
      <c r="K1775" s="38"/>
      <c r="L1775" s="41"/>
      <c r="M1775" s="191"/>
      <c r="N1775" s="192"/>
      <c r="O1775" s="66"/>
      <c r="P1775" s="66"/>
      <c r="Q1775" s="66"/>
      <c r="R1775" s="66"/>
      <c r="S1775" s="66"/>
      <c r="T1775" s="67"/>
      <c r="U1775" s="36"/>
      <c r="V1775" s="36"/>
      <c r="W1775" s="36"/>
      <c r="X1775" s="36"/>
      <c r="Y1775" s="36"/>
      <c r="Z1775" s="36"/>
      <c r="AA1775" s="36"/>
      <c r="AB1775" s="36"/>
      <c r="AC1775" s="36"/>
      <c r="AD1775" s="36"/>
      <c r="AE1775" s="36"/>
      <c r="AT1775" s="19" t="s">
        <v>157</v>
      </c>
      <c r="AU1775" s="19" t="s">
        <v>86</v>
      </c>
    </row>
    <row r="1776" spans="1:65" s="13" customFormat="1" ht="11.25">
      <c r="B1776" s="195"/>
      <c r="C1776" s="196"/>
      <c r="D1776" s="188" t="s">
        <v>161</v>
      </c>
      <c r="E1776" s="196"/>
      <c r="F1776" s="198" t="s">
        <v>2287</v>
      </c>
      <c r="G1776" s="196"/>
      <c r="H1776" s="199">
        <v>116.03700000000001</v>
      </c>
      <c r="I1776" s="200"/>
      <c r="J1776" s="196"/>
      <c r="K1776" s="196"/>
      <c r="L1776" s="201"/>
      <c r="M1776" s="202"/>
      <c r="N1776" s="203"/>
      <c r="O1776" s="203"/>
      <c r="P1776" s="203"/>
      <c r="Q1776" s="203"/>
      <c r="R1776" s="203"/>
      <c r="S1776" s="203"/>
      <c r="T1776" s="204"/>
      <c r="AT1776" s="205" t="s">
        <v>161</v>
      </c>
      <c r="AU1776" s="205" t="s">
        <v>86</v>
      </c>
      <c r="AV1776" s="13" t="s">
        <v>86</v>
      </c>
      <c r="AW1776" s="13" t="s">
        <v>4</v>
      </c>
      <c r="AX1776" s="13" t="s">
        <v>84</v>
      </c>
      <c r="AY1776" s="205" t="s">
        <v>148</v>
      </c>
    </row>
    <row r="1777" spans="1:65" s="2" customFormat="1" ht="16.5" customHeight="1">
      <c r="A1777" s="36"/>
      <c r="B1777" s="37"/>
      <c r="C1777" s="175" t="s">
        <v>2288</v>
      </c>
      <c r="D1777" s="175" t="s">
        <v>150</v>
      </c>
      <c r="E1777" s="176" t="s">
        <v>2289</v>
      </c>
      <c r="F1777" s="177" t="s">
        <v>2290</v>
      </c>
      <c r="G1777" s="178" t="s">
        <v>285</v>
      </c>
      <c r="H1777" s="179">
        <v>36.06</v>
      </c>
      <c r="I1777" s="180"/>
      <c r="J1777" s="181">
        <f>ROUND(I1777*H1777,2)</f>
        <v>0</v>
      </c>
      <c r="K1777" s="177" t="s">
        <v>154</v>
      </c>
      <c r="L1777" s="41"/>
      <c r="M1777" s="182" t="s">
        <v>31</v>
      </c>
      <c r="N1777" s="183" t="s">
        <v>47</v>
      </c>
      <c r="O1777" s="66"/>
      <c r="P1777" s="184">
        <f>O1777*H1777</f>
        <v>0</v>
      </c>
      <c r="Q1777" s="184">
        <v>1.8000000000000001E-4</v>
      </c>
      <c r="R1777" s="184">
        <f>Q1777*H1777</f>
        <v>6.4908000000000006E-3</v>
      </c>
      <c r="S1777" s="184">
        <v>0</v>
      </c>
      <c r="T1777" s="185">
        <f>S1777*H1777</f>
        <v>0</v>
      </c>
      <c r="U1777" s="36"/>
      <c r="V1777" s="36"/>
      <c r="W1777" s="36"/>
      <c r="X1777" s="36"/>
      <c r="Y1777" s="36"/>
      <c r="Z1777" s="36"/>
      <c r="AA1777" s="36"/>
      <c r="AB1777" s="36"/>
      <c r="AC1777" s="36"/>
      <c r="AD1777" s="36"/>
      <c r="AE1777" s="36"/>
      <c r="AR1777" s="186" t="s">
        <v>257</v>
      </c>
      <c r="AT1777" s="186" t="s">
        <v>150</v>
      </c>
      <c r="AU1777" s="186" t="s">
        <v>86</v>
      </c>
      <c r="AY1777" s="19" t="s">
        <v>148</v>
      </c>
      <c r="BE1777" s="187">
        <f>IF(N1777="základní",J1777,0)</f>
        <v>0</v>
      </c>
      <c r="BF1777" s="187">
        <f>IF(N1777="snížená",J1777,0)</f>
        <v>0</v>
      </c>
      <c r="BG1777" s="187">
        <f>IF(N1777="zákl. přenesená",J1777,0)</f>
        <v>0</v>
      </c>
      <c r="BH1777" s="187">
        <f>IF(N1777="sníž. přenesená",J1777,0)</f>
        <v>0</v>
      </c>
      <c r="BI1777" s="187">
        <f>IF(N1777="nulová",J1777,0)</f>
        <v>0</v>
      </c>
      <c r="BJ1777" s="19" t="s">
        <v>84</v>
      </c>
      <c r="BK1777" s="187">
        <f>ROUND(I1777*H1777,2)</f>
        <v>0</v>
      </c>
      <c r="BL1777" s="19" t="s">
        <v>257</v>
      </c>
      <c r="BM1777" s="186" t="s">
        <v>2291</v>
      </c>
    </row>
    <row r="1778" spans="1:65" s="2" customFormat="1" ht="11.25">
      <c r="A1778" s="36"/>
      <c r="B1778" s="37"/>
      <c r="C1778" s="38"/>
      <c r="D1778" s="188" t="s">
        <v>157</v>
      </c>
      <c r="E1778" s="38"/>
      <c r="F1778" s="189" t="s">
        <v>2292</v>
      </c>
      <c r="G1778" s="38"/>
      <c r="H1778" s="38"/>
      <c r="I1778" s="190"/>
      <c r="J1778" s="38"/>
      <c r="K1778" s="38"/>
      <c r="L1778" s="41"/>
      <c r="M1778" s="191"/>
      <c r="N1778" s="192"/>
      <c r="O1778" s="66"/>
      <c r="P1778" s="66"/>
      <c r="Q1778" s="66"/>
      <c r="R1778" s="66"/>
      <c r="S1778" s="66"/>
      <c r="T1778" s="67"/>
      <c r="U1778" s="36"/>
      <c r="V1778" s="36"/>
      <c r="W1778" s="36"/>
      <c r="X1778" s="36"/>
      <c r="Y1778" s="36"/>
      <c r="Z1778" s="36"/>
      <c r="AA1778" s="36"/>
      <c r="AB1778" s="36"/>
      <c r="AC1778" s="36"/>
      <c r="AD1778" s="36"/>
      <c r="AE1778" s="36"/>
      <c r="AT1778" s="19" t="s">
        <v>157</v>
      </c>
      <c r="AU1778" s="19" t="s">
        <v>86</v>
      </c>
    </row>
    <row r="1779" spans="1:65" s="2" customFormat="1" ht="11.25">
      <c r="A1779" s="36"/>
      <c r="B1779" s="37"/>
      <c r="C1779" s="38"/>
      <c r="D1779" s="193" t="s">
        <v>159</v>
      </c>
      <c r="E1779" s="38"/>
      <c r="F1779" s="194" t="s">
        <v>2293</v>
      </c>
      <c r="G1779" s="38"/>
      <c r="H1779" s="38"/>
      <c r="I1779" s="190"/>
      <c r="J1779" s="38"/>
      <c r="K1779" s="38"/>
      <c r="L1779" s="41"/>
      <c r="M1779" s="191"/>
      <c r="N1779" s="192"/>
      <c r="O1779" s="66"/>
      <c r="P1779" s="66"/>
      <c r="Q1779" s="66"/>
      <c r="R1779" s="66"/>
      <c r="S1779" s="66"/>
      <c r="T1779" s="67"/>
      <c r="U1779" s="36"/>
      <c r="V1779" s="36"/>
      <c r="W1779" s="36"/>
      <c r="X1779" s="36"/>
      <c r="Y1779" s="36"/>
      <c r="Z1779" s="36"/>
      <c r="AA1779" s="36"/>
      <c r="AB1779" s="36"/>
      <c r="AC1779" s="36"/>
      <c r="AD1779" s="36"/>
      <c r="AE1779" s="36"/>
      <c r="AT1779" s="19" t="s">
        <v>159</v>
      </c>
      <c r="AU1779" s="19" t="s">
        <v>86</v>
      </c>
    </row>
    <row r="1780" spans="1:65" s="13" customFormat="1" ht="11.25">
      <c r="B1780" s="195"/>
      <c r="C1780" s="196"/>
      <c r="D1780" s="188" t="s">
        <v>161</v>
      </c>
      <c r="E1780" s="197" t="s">
        <v>31</v>
      </c>
      <c r="F1780" s="198" t="s">
        <v>814</v>
      </c>
      <c r="G1780" s="196"/>
      <c r="H1780" s="199">
        <v>36.06</v>
      </c>
      <c r="I1780" s="200"/>
      <c r="J1780" s="196"/>
      <c r="K1780" s="196"/>
      <c r="L1780" s="201"/>
      <c r="M1780" s="202"/>
      <c r="N1780" s="203"/>
      <c r="O1780" s="203"/>
      <c r="P1780" s="203"/>
      <c r="Q1780" s="203"/>
      <c r="R1780" s="203"/>
      <c r="S1780" s="203"/>
      <c r="T1780" s="204"/>
      <c r="AT1780" s="205" t="s">
        <v>161</v>
      </c>
      <c r="AU1780" s="205" t="s">
        <v>86</v>
      </c>
      <c r="AV1780" s="13" t="s">
        <v>86</v>
      </c>
      <c r="AW1780" s="13" t="s">
        <v>37</v>
      </c>
      <c r="AX1780" s="13" t="s">
        <v>76</v>
      </c>
      <c r="AY1780" s="205" t="s">
        <v>148</v>
      </c>
    </row>
    <row r="1781" spans="1:65" s="14" customFormat="1" ht="11.25">
      <c r="B1781" s="206"/>
      <c r="C1781" s="207"/>
      <c r="D1781" s="188" t="s">
        <v>161</v>
      </c>
      <c r="E1781" s="208" t="s">
        <v>31</v>
      </c>
      <c r="F1781" s="209" t="s">
        <v>163</v>
      </c>
      <c r="G1781" s="207"/>
      <c r="H1781" s="210">
        <v>36.06</v>
      </c>
      <c r="I1781" s="211"/>
      <c r="J1781" s="207"/>
      <c r="K1781" s="207"/>
      <c r="L1781" s="212"/>
      <c r="M1781" s="213"/>
      <c r="N1781" s="214"/>
      <c r="O1781" s="214"/>
      <c r="P1781" s="214"/>
      <c r="Q1781" s="214"/>
      <c r="R1781" s="214"/>
      <c r="S1781" s="214"/>
      <c r="T1781" s="215"/>
      <c r="AT1781" s="216" t="s">
        <v>161</v>
      </c>
      <c r="AU1781" s="216" t="s">
        <v>86</v>
      </c>
      <c r="AV1781" s="14" t="s">
        <v>155</v>
      </c>
      <c r="AW1781" s="14" t="s">
        <v>37</v>
      </c>
      <c r="AX1781" s="14" t="s">
        <v>84</v>
      </c>
      <c r="AY1781" s="216" t="s">
        <v>148</v>
      </c>
    </row>
    <row r="1782" spans="1:65" s="2" customFormat="1" ht="16.5" customHeight="1">
      <c r="A1782" s="36"/>
      <c r="B1782" s="37"/>
      <c r="C1782" s="227" t="s">
        <v>2294</v>
      </c>
      <c r="D1782" s="227" t="s">
        <v>217</v>
      </c>
      <c r="E1782" s="228" t="s">
        <v>2295</v>
      </c>
      <c r="F1782" s="229" t="s">
        <v>2296</v>
      </c>
      <c r="G1782" s="230" t="s">
        <v>285</v>
      </c>
      <c r="H1782" s="231">
        <v>37.863</v>
      </c>
      <c r="I1782" s="232"/>
      <c r="J1782" s="233">
        <f>ROUND(I1782*H1782,2)</f>
        <v>0</v>
      </c>
      <c r="K1782" s="229" t="s">
        <v>154</v>
      </c>
      <c r="L1782" s="234"/>
      <c r="M1782" s="235" t="s">
        <v>31</v>
      </c>
      <c r="N1782" s="236" t="s">
        <v>47</v>
      </c>
      <c r="O1782" s="66"/>
      <c r="P1782" s="184">
        <f>O1782*H1782</f>
        <v>0</v>
      </c>
      <c r="Q1782" s="184">
        <v>1.2E-4</v>
      </c>
      <c r="R1782" s="184">
        <f>Q1782*H1782</f>
        <v>4.5435600000000003E-3</v>
      </c>
      <c r="S1782" s="184">
        <v>0</v>
      </c>
      <c r="T1782" s="185">
        <f>S1782*H1782</f>
        <v>0</v>
      </c>
      <c r="U1782" s="36"/>
      <c r="V1782" s="36"/>
      <c r="W1782" s="36"/>
      <c r="X1782" s="36"/>
      <c r="Y1782" s="36"/>
      <c r="Z1782" s="36"/>
      <c r="AA1782" s="36"/>
      <c r="AB1782" s="36"/>
      <c r="AC1782" s="36"/>
      <c r="AD1782" s="36"/>
      <c r="AE1782" s="36"/>
      <c r="AR1782" s="186" t="s">
        <v>366</v>
      </c>
      <c r="AT1782" s="186" t="s">
        <v>217</v>
      </c>
      <c r="AU1782" s="186" t="s">
        <v>86</v>
      </c>
      <c r="AY1782" s="19" t="s">
        <v>148</v>
      </c>
      <c r="BE1782" s="187">
        <f>IF(N1782="základní",J1782,0)</f>
        <v>0</v>
      </c>
      <c r="BF1782" s="187">
        <f>IF(N1782="snížená",J1782,0)</f>
        <v>0</v>
      </c>
      <c r="BG1782" s="187">
        <f>IF(N1782="zákl. přenesená",J1782,0)</f>
        <v>0</v>
      </c>
      <c r="BH1782" s="187">
        <f>IF(N1782="sníž. přenesená",J1782,0)</f>
        <v>0</v>
      </c>
      <c r="BI1782" s="187">
        <f>IF(N1782="nulová",J1782,0)</f>
        <v>0</v>
      </c>
      <c r="BJ1782" s="19" t="s">
        <v>84</v>
      </c>
      <c r="BK1782" s="187">
        <f>ROUND(I1782*H1782,2)</f>
        <v>0</v>
      </c>
      <c r="BL1782" s="19" t="s">
        <v>257</v>
      </c>
      <c r="BM1782" s="186" t="s">
        <v>2297</v>
      </c>
    </row>
    <row r="1783" spans="1:65" s="2" customFormat="1" ht="11.25">
      <c r="A1783" s="36"/>
      <c r="B1783" s="37"/>
      <c r="C1783" s="38"/>
      <c r="D1783" s="188" t="s">
        <v>157</v>
      </c>
      <c r="E1783" s="38"/>
      <c r="F1783" s="189" t="s">
        <v>2296</v>
      </c>
      <c r="G1783" s="38"/>
      <c r="H1783" s="38"/>
      <c r="I1783" s="190"/>
      <c r="J1783" s="38"/>
      <c r="K1783" s="38"/>
      <c r="L1783" s="41"/>
      <c r="M1783" s="191"/>
      <c r="N1783" s="192"/>
      <c r="O1783" s="66"/>
      <c r="P1783" s="66"/>
      <c r="Q1783" s="66"/>
      <c r="R1783" s="66"/>
      <c r="S1783" s="66"/>
      <c r="T1783" s="67"/>
      <c r="U1783" s="36"/>
      <c r="V1783" s="36"/>
      <c r="W1783" s="36"/>
      <c r="X1783" s="36"/>
      <c r="Y1783" s="36"/>
      <c r="Z1783" s="36"/>
      <c r="AA1783" s="36"/>
      <c r="AB1783" s="36"/>
      <c r="AC1783" s="36"/>
      <c r="AD1783" s="36"/>
      <c r="AE1783" s="36"/>
      <c r="AT1783" s="19" t="s">
        <v>157</v>
      </c>
      <c r="AU1783" s="19" t="s">
        <v>86</v>
      </c>
    </row>
    <row r="1784" spans="1:65" s="13" customFormat="1" ht="11.25">
      <c r="B1784" s="195"/>
      <c r="C1784" s="196"/>
      <c r="D1784" s="188" t="s">
        <v>161</v>
      </c>
      <c r="E1784" s="196"/>
      <c r="F1784" s="198" t="s">
        <v>2298</v>
      </c>
      <c r="G1784" s="196"/>
      <c r="H1784" s="199">
        <v>37.863</v>
      </c>
      <c r="I1784" s="200"/>
      <c r="J1784" s="196"/>
      <c r="K1784" s="196"/>
      <c r="L1784" s="201"/>
      <c r="M1784" s="202"/>
      <c r="N1784" s="203"/>
      <c r="O1784" s="203"/>
      <c r="P1784" s="203"/>
      <c r="Q1784" s="203"/>
      <c r="R1784" s="203"/>
      <c r="S1784" s="203"/>
      <c r="T1784" s="204"/>
      <c r="AT1784" s="205" t="s">
        <v>161</v>
      </c>
      <c r="AU1784" s="205" t="s">
        <v>86</v>
      </c>
      <c r="AV1784" s="13" t="s">
        <v>86</v>
      </c>
      <c r="AW1784" s="13" t="s">
        <v>4</v>
      </c>
      <c r="AX1784" s="13" t="s">
        <v>84</v>
      </c>
      <c r="AY1784" s="205" t="s">
        <v>148</v>
      </c>
    </row>
    <row r="1785" spans="1:65" s="2" customFormat="1" ht="16.5" customHeight="1">
      <c r="A1785" s="36"/>
      <c r="B1785" s="37"/>
      <c r="C1785" s="175" t="s">
        <v>2299</v>
      </c>
      <c r="D1785" s="175" t="s">
        <v>150</v>
      </c>
      <c r="E1785" s="176" t="s">
        <v>2300</v>
      </c>
      <c r="F1785" s="177" t="s">
        <v>2301</v>
      </c>
      <c r="G1785" s="178" t="s">
        <v>285</v>
      </c>
      <c r="H1785" s="179">
        <v>36.06</v>
      </c>
      <c r="I1785" s="180"/>
      <c r="J1785" s="181">
        <f>ROUND(I1785*H1785,2)</f>
        <v>0</v>
      </c>
      <c r="K1785" s="177" t="s">
        <v>154</v>
      </c>
      <c r="L1785" s="41"/>
      <c r="M1785" s="182" t="s">
        <v>31</v>
      </c>
      <c r="N1785" s="183" t="s">
        <v>47</v>
      </c>
      <c r="O1785" s="66"/>
      <c r="P1785" s="184">
        <f>O1785*H1785</f>
        <v>0</v>
      </c>
      <c r="Q1785" s="184">
        <v>9.0000000000000006E-5</v>
      </c>
      <c r="R1785" s="184">
        <f>Q1785*H1785</f>
        <v>3.2454000000000003E-3</v>
      </c>
      <c r="S1785" s="184">
        <v>0</v>
      </c>
      <c r="T1785" s="185">
        <f>S1785*H1785</f>
        <v>0</v>
      </c>
      <c r="U1785" s="36"/>
      <c r="V1785" s="36"/>
      <c r="W1785" s="36"/>
      <c r="X1785" s="36"/>
      <c r="Y1785" s="36"/>
      <c r="Z1785" s="36"/>
      <c r="AA1785" s="36"/>
      <c r="AB1785" s="36"/>
      <c r="AC1785" s="36"/>
      <c r="AD1785" s="36"/>
      <c r="AE1785" s="36"/>
      <c r="AR1785" s="186" t="s">
        <v>257</v>
      </c>
      <c r="AT1785" s="186" t="s">
        <v>150</v>
      </c>
      <c r="AU1785" s="186" t="s">
        <v>86</v>
      </c>
      <c r="AY1785" s="19" t="s">
        <v>148</v>
      </c>
      <c r="BE1785" s="187">
        <f>IF(N1785="základní",J1785,0)</f>
        <v>0</v>
      </c>
      <c r="BF1785" s="187">
        <f>IF(N1785="snížená",J1785,0)</f>
        <v>0</v>
      </c>
      <c r="BG1785" s="187">
        <f>IF(N1785="zákl. přenesená",J1785,0)</f>
        <v>0</v>
      </c>
      <c r="BH1785" s="187">
        <f>IF(N1785="sníž. přenesená",J1785,0)</f>
        <v>0</v>
      </c>
      <c r="BI1785" s="187">
        <f>IF(N1785="nulová",J1785,0)</f>
        <v>0</v>
      </c>
      <c r="BJ1785" s="19" t="s">
        <v>84</v>
      </c>
      <c r="BK1785" s="187">
        <f>ROUND(I1785*H1785,2)</f>
        <v>0</v>
      </c>
      <c r="BL1785" s="19" t="s">
        <v>257</v>
      </c>
      <c r="BM1785" s="186" t="s">
        <v>2302</v>
      </c>
    </row>
    <row r="1786" spans="1:65" s="2" customFormat="1" ht="11.25">
      <c r="A1786" s="36"/>
      <c r="B1786" s="37"/>
      <c r="C1786" s="38"/>
      <c r="D1786" s="188" t="s">
        <v>157</v>
      </c>
      <c r="E1786" s="38"/>
      <c r="F1786" s="189" t="s">
        <v>2303</v>
      </c>
      <c r="G1786" s="38"/>
      <c r="H1786" s="38"/>
      <c r="I1786" s="190"/>
      <c r="J1786" s="38"/>
      <c r="K1786" s="38"/>
      <c r="L1786" s="41"/>
      <c r="M1786" s="191"/>
      <c r="N1786" s="192"/>
      <c r="O1786" s="66"/>
      <c r="P1786" s="66"/>
      <c r="Q1786" s="66"/>
      <c r="R1786" s="66"/>
      <c r="S1786" s="66"/>
      <c r="T1786" s="67"/>
      <c r="U1786" s="36"/>
      <c r="V1786" s="36"/>
      <c r="W1786" s="36"/>
      <c r="X1786" s="36"/>
      <c r="Y1786" s="36"/>
      <c r="Z1786" s="36"/>
      <c r="AA1786" s="36"/>
      <c r="AB1786" s="36"/>
      <c r="AC1786" s="36"/>
      <c r="AD1786" s="36"/>
      <c r="AE1786" s="36"/>
      <c r="AT1786" s="19" t="s">
        <v>157</v>
      </c>
      <c r="AU1786" s="19" t="s">
        <v>86</v>
      </c>
    </row>
    <row r="1787" spans="1:65" s="2" customFormat="1" ht="11.25">
      <c r="A1787" s="36"/>
      <c r="B1787" s="37"/>
      <c r="C1787" s="38"/>
      <c r="D1787" s="193" t="s">
        <v>159</v>
      </c>
      <c r="E1787" s="38"/>
      <c r="F1787" s="194" t="s">
        <v>2304</v>
      </c>
      <c r="G1787" s="38"/>
      <c r="H1787" s="38"/>
      <c r="I1787" s="190"/>
      <c r="J1787" s="38"/>
      <c r="K1787" s="38"/>
      <c r="L1787" s="41"/>
      <c r="M1787" s="191"/>
      <c r="N1787" s="192"/>
      <c r="O1787" s="66"/>
      <c r="P1787" s="66"/>
      <c r="Q1787" s="66"/>
      <c r="R1787" s="66"/>
      <c r="S1787" s="66"/>
      <c r="T1787" s="67"/>
      <c r="U1787" s="36"/>
      <c r="V1787" s="36"/>
      <c r="W1787" s="36"/>
      <c r="X1787" s="36"/>
      <c r="Y1787" s="36"/>
      <c r="Z1787" s="36"/>
      <c r="AA1787" s="36"/>
      <c r="AB1787" s="36"/>
      <c r="AC1787" s="36"/>
      <c r="AD1787" s="36"/>
      <c r="AE1787" s="36"/>
      <c r="AT1787" s="19" t="s">
        <v>159</v>
      </c>
      <c r="AU1787" s="19" t="s">
        <v>86</v>
      </c>
    </row>
    <row r="1788" spans="1:65" s="2" customFormat="1" ht="16.5" customHeight="1">
      <c r="A1788" s="36"/>
      <c r="B1788" s="37"/>
      <c r="C1788" s="175" t="s">
        <v>2305</v>
      </c>
      <c r="D1788" s="175" t="s">
        <v>150</v>
      </c>
      <c r="E1788" s="176" t="s">
        <v>2306</v>
      </c>
      <c r="F1788" s="177" t="s">
        <v>2307</v>
      </c>
      <c r="G1788" s="178" t="s">
        <v>198</v>
      </c>
      <c r="H1788" s="179">
        <v>3.6539999999999999</v>
      </c>
      <c r="I1788" s="180"/>
      <c r="J1788" s="181">
        <f>ROUND(I1788*H1788,2)</f>
        <v>0</v>
      </c>
      <c r="K1788" s="177" t="s">
        <v>154</v>
      </c>
      <c r="L1788" s="41"/>
      <c r="M1788" s="182" t="s">
        <v>31</v>
      </c>
      <c r="N1788" s="183" t="s">
        <v>47</v>
      </c>
      <c r="O1788" s="66"/>
      <c r="P1788" s="184">
        <f>O1788*H1788</f>
        <v>0</v>
      </c>
      <c r="Q1788" s="184">
        <v>0</v>
      </c>
      <c r="R1788" s="184">
        <f>Q1788*H1788</f>
        <v>0</v>
      </c>
      <c r="S1788" s="184">
        <v>0</v>
      </c>
      <c r="T1788" s="185">
        <f>S1788*H1788</f>
        <v>0</v>
      </c>
      <c r="U1788" s="36"/>
      <c r="V1788" s="36"/>
      <c r="W1788" s="36"/>
      <c r="X1788" s="36"/>
      <c r="Y1788" s="36"/>
      <c r="Z1788" s="36"/>
      <c r="AA1788" s="36"/>
      <c r="AB1788" s="36"/>
      <c r="AC1788" s="36"/>
      <c r="AD1788" s="36"/>
      <c r="AE1788" s="36"/>
      <c r="AR1788" s="186" t="s">
        <v>257</v>
      </c>
      <c r="AT1788" s="186" t="s">
        <v>150</v>
      </c>
      <c r="AU1788" s="186" t="s">
        <v>86</v>
      </c>
      <c r="AY1788" s="19" t="s">
        <v>148</v>
      </c>
      <c r="BE1788" s="187">
        <f>IF(N1788="základní",J1788,0)</f>
        <v>0</v>
      </c>
      <c r="BF1788" s="187">
        <f>IF(N1788="snížená",J1788,0)</f>
        <v>0</v>
      </c>
      <c r="BG1788" s="187">
        <f>IF(N1788="zákl. přenesená",J1788,0)</f>
        <v>0</v>
      </c>
      <c r="BH1788" s="187">
        <f>IF(N1788="sníž. přenesená",J1788,0)</f>
        <v>0</v>
      </c>
      <c r="BI1788" s="187">
        <f>IF(N1788="nulová",J1788,0)</f>
        <v>0</v>
      </c>
      <c r="BJ1788" s="19" t="s">
        <v>84</v>
      </c>
      <c r="BK1788" s="187">
        <f>ROUND(I1788*H1788,2)</f>
        <v>0</v>
      </c>
      <c r="BL1788" s="19" t="s">
        <v>257</v>
      </c>
      <c r="BM1788" s="186" t="s">
        <v>2308</v>
      </c>
    </row>
    <row r="1789" spans="1:65" s="2" customFormat="1" ht="19.5">
      <c r="A1789" s="36"/>
      <c r="B1789" s="37"/>
      <c r="C1789" s="38"/>
      <c r="D1789" s="188" t="s">
        <v>157</v>
      </c>
      <c r="E1789" s="38"/>
      <c r="F1789" s="189" t="s">
        <v>2309</v>
      </c>
      <c r="G1789" s="38"/>
      <c r="H1789" s="38"/>
      <c r="I1789" s="190"/>
      <c r="J1789" s="38"/>
      <c r="K1789" s="38"/>
      <c r="L1789" s="41"/>
      <c r="M1789" s="191"/>
      <c r="N1789" s="192"/>
      <c r="O1789" s="66"/>
      <c r="P1789" s="66"/>
      <c r="Q1789" s="66"/>
      <c r="R1789" s="66"/>
      <c r="S1789" s="66"/>
      <c r="T1789" s="67"/>
      <c r="U1789" s="36"/>
      <c r="V1789" s="36"/>
      <c r="W1789" s="36"/>
      <c r="X1789" s="36"/>
      <c r="Y1789" s="36"/>
      <c r="Z1789" s="36"/>
      <c r="AA1789" s="36"/>
      <c r="AB1789" s="36"/>
      <c r="AC1789" s="36"/>
      <c r="AD1789" s="36"/>
      <c r="AE1789" s="36"/>
      <c r="AT1789" s="19" t="s">
        <v>157</v>
      </c>
      <c r="AU1789" s="19" t="s">
        <v>86</v>
      </c>
    </row>
    <row r="1790" spans="1:65" s="2" customFormat="1" ht="11.25">
      <c r="A1790" s="36"/>
      <c r="B1790" s="37"/>
      <c r="C1790" s="38"/>
      <c r="D1790" s="193" t="s">
        <v>159</v>
      </c>
      <c r="E1790" s="38"/>
      <c r="F1790" s="194" t="s">
        <v>2310</v>
      </c>
      <c r="G1790" s="38"/>
      <c r="H1790" s="38"/>
      <c r="I1790" s="190"/>
      <c r="J1790" s="38"/>
      <c r="K1790" s="38"/>
      <c r="L1790" s="41"/>
      <c r="M1790" s="191"/>
      <c r="N1790" s="192"/>
      <c r="O1790" s="66"/>
      <c r="P1790" s="66"/>
      <c r="Q1790" s="66"/>
      <c r="R1790" s="66"/>
      <c r="S1790" s="66"/>
      <c r="T1790" s="67"/>
      <c r="U1790" s="36"/>
      <c r="V1790" s="36"/>
      <c r="W1790" s="36"/>
      <c r="X1790" s="36"/>
      <c r="Y1790" s="36"/>
      <c r="Z1790" s="36"/>
      <c r="AA1790" s="36"/>
      <c r="AB1790" s="36"/>
      <c r="AC1790" s="36"/>
      <c r="AD1790" s="36"/>
      <c r="AE1790" s="36"/>
      <c r="AT1790" s="19" t="s">
        <v>159</v>
      </c>
      <c r="AU1790" s="19" t="s">
        <v>86</v>
      </c>
    </row>
    <row r="1791" spans="1:65" s="2" customFormat="1" ht="16.5" customHeight="1">
      <c r="A1791" s="36"/>
      <c r="B1791" s="37"/>
      <c r="C1791" s="175" t="s">
        <v>2311</v>
      </c>
      <c r="D1791" s="175" t="s">
        <v>150</v>
      </c>
      <c r="E1791" s="176" t="s">
        <v>2312</v>
      </c>
      <c r="F1791" s="177" t="s">
        <v>2313</v>
      </c>
      <c r="G1791" s="178" t="s">
        <v>198</v>
      </c>
      <c r="H1791" s="179">
        <v>3.6539999999999999</v>
      </c>
      <c r="I1791" s="180"/>
      <c r="J1791" s="181">
        <f>ROUND(I1791*H1791,2)</f>
        <v>0</v>
      </c>
      <c r="K1791" s="177" t="s">
        <v>154</v>
      </c>
      <c r="L1791" s="41"/>
      <c r="M1791" s="182" t="s">
        <v>31</v>
      </c>
      <c r="N1791" s="183" t="s">
        <v>47</v>
      </c>
      <c r="O1791" s="66"/>
      <c r="P1791" s="184">
        <f>O1791*H1791</f>
        <v>0</v>
      </c>
      <c r="Q1791" s="184">
        <v>0</v>
      </c>
      <c r="R1791" s="184">
        <f>Q1791*H1791</f>
        <v>0</v>
      </c>
      <c r="S1791" s="184">
        <v>0</v>
      </c>
      <c r="T1791" s="185">
        <f>S1791*H1791</f>
        <v>0</v>
      </c>
      <c r="U1791" s="36"/>
      <c r="V1791" s="36"/>
      <c r="W1791" s="36"/>
      <c r="X1791" s="36"/>
      <c r="Y1791" s="36"/>
      <c r="Z1791" s="36"/>
      <c r="AA1791" s="36"/>
      <c r="AB1791" s="36"/>
      <c r="AC1791" s="36"/>
      <c r="AD1791" s="36"/>
      <c r="AE1791" s="36"/>
      <c r="AR1791" s="186" t="s">
        <v>257</v>
      </c>
      <c r="AT1791" s="186" t="s">
        <v>150</v>
      </c>
      <c r="AU1791" s="186" t="s">
        <v>86</v>
      </c>
      <c r="AY1791" s="19" t="s">
        <v>148</v>
      </c>
      <c r="BE1791" s="187">
        <f>IF(N1791="základní",J1791,0)</f>
        <v>0</v>
      </c>
      <c r="BF1791" s="187">
        <f>IF(N1791="snížená",J1791,0)</f>
        <v>0</v>
      </c>
      <c r="BG1791" s="187">
        <f>IF(N1791="zákl. přenesená",J1791,0)</f>
        <v>0</v>
      </c>
      <c r="BH1791" s="187">
        <f>IF(N1791="sníž. přenesená",J1791,0)</f>
        <v>0</v>
      </c>
      <c r="BI1791" s="187">
        <f>IF(N1791="nulová",J1791,0)</f>
        <v>0</v>
      </c>
      <c r="BJ1791" s="19" t="s">
        <v>84</v>
      </c>
      <c r="BK1791" s="187">
        <f>ROUND(I1791*H1791,2)</f>
        <v>0</v>
      </c>
      <c r="BL1791" s="19" t="s">
        <v>257</v>
      </c>
      <c r="BM1791" s="186" t="s">
        <v>2314</v>
      </c>
    </row>
    <row r="1792" spans="1:65" s="2" customFormat="1" ht="19.5">
      <c r="A1792" s="36"/>
      <c r="B1792" s="37"/>
      <c r="C1792" s="38"/>
      <c r="D1792" s="188" t="s">
        <v>157</v>
      </c>
      <c r="E1792" s="38"/>
      <c r="F1792" s="189" t="s">
        <v>2315</v>
      </c>
      <c r="G1792" s="38"/>
      <c r="H1792" s="38"/>
      <c r="I1792" s="190"/>
      <c r="J1792" s="38"/>
      <c r="K1792" s="38"/>
      <c r="L1792" s="41"/>
      <c r="M1792" s="191"/>
      <c r="N1792" s="192"/>
      <c r="O1792" s="66"/>
      <c r="P1792" s="66"/>
      <c r="Q1792" s="66"/>
      <c r="R1792" s="66"/>
      <c r="S1792" s="66"/>
      <c r="T1792" s="67"/>
      <c r="U1792" s="36"/>
      <c r="V1792" s="36"/>
      <c r="W1792" s="36"/>
      <c r="X1792" s="36"/>
      <c r="Y1792" s="36"/>
      <c r="Z1792" s="36"/>
      <c r="AA1792" s="36"/>
      <c r="AB1792" s="36"/>
      <c r="AC1792" s="36"/>
      <c r="AD1792" s="36"/>
      <c r="AE1792" s="36"/>
      <c r="AT1792" s="19" t="s">
        <v>157</v>
      </c>
      <c r="AU1792" s="19" t="s">
        <v>86</v>
      </c>
    </row>
    <row r="1793" spans="1:65" s="2" customFormat="1" ht="11.25">
      <c r="A1793" s="36"/>
      <c r="B1793" s="37"/>
      <c r="C1793" s="38"/>
      <c r="D1793" s="193" t="s">
        <v>159</v>
      </c>
      <c r="E1793" s="38"/>
      <c r="F1793" s="194" t="s">
        <v>2316</v>
      </c>
      <c r="G1793" s="38"/>
      <c r="H1793" s="38"/>
      <c r="I1793" s="190"/>
      <c r="J1793" s="38"/>
      <c r="K1793" s="38"/>
      <c r="L1793" s="41"/>
      <c r="M1793" s="191"/>
      <c r="N1793" s="192"/>
      <c r="O1793" s="66"/>
      <c r="P1793" s="66"/>
      <c r="Q1793" s="66"/>
      <c r="R1793" s="66"/>
      <c r="S1793" s="66"/>
      <c r="T1793" s="67"/>
      <c r="U1793" s="36"/>
      <c r="V1793" s="36"/>
      <c r="W1793" s="36"/>
      <c r="X1793" s="36"/>
      <c r="Y1793" s="36"/>
      <c r="Z1793" s="36"/>
      <c r="AA1793" s="36"/>
      <c r="AB1793" s="36"/>
      <c r="AC1793" s="36"/>
      <c r="AD1793" s="36"/>
      <c r="AE1793" s="36"/>
      <c r="AT1793" s="19" t="s">
        <v>159</v>
      </c>
      <c r="AU1793" s="19" t="s">
        <v>86</v>
      </c>
    </row>
    <row r="1794" spans="1:65" s="12" customFormat="1" ht="22.9" customHeight="1">
      <c r="B1794" s="159"/>
      <c r="C1794" s="160"/>
      <c r="D1794" s="161" t="s">
        <v>75</v>
      </c>
      <c r="E1794" s="173" t="s">
        <v>2317</v>
      </c>
      <c r="F1794" s="173" t="s">
        <v>2318</v>
      </c>
      <c r="G1794" s="160"/>
      <c r="H1794" s="160"/>
      <c r="I1794" s="163"/>
      <c r="J1794" s="174">
        <f>BK1794</f>
        <v>0</v>
      </c>
      <c r="K1794" s="160"/>
      <c r="L1794" s="165"/>
      <c r="M1794" s="166"/>
      <c r="N1794" s="167"/>
      <c r="O1794" s="167"/>
      <c r="P1794" s="168">
        <f>SUM(P1795:P1806)</f>
        <v>0</v>
      </c>
      <c r="Q1794" s="167"/>
      <c r="R1794" s="168">
        <f>SUM(R1795:R1806)</f>
        <v>6.0217499999999993E-3</v>
      </c>
      <c r="S1794" s="167"/>
      <c r="T1794" s="169">
        <f>SUM(T1795:T1806)</f>
        <v>0</v>
      </c>
      <c r="AR1794" s="170" t="s">
        <v>86</v>
      </c>
      <c r="AT1794" s="171" t="s">
        <v>75</v>
      </c>
      <c r="AU1794" s="171" t="s">
        <v>84</v>
      </c>
      <c r="AY1794" s="170" t="s">
        <v>148</v>
      </c>
      <c r="BK1794" s="172">
        <f>SUM(BK1795:BK1806)</f>
        <v>0</v>
      </c>
    </row>
    <row r="1795" spans="1:65" s="2" customFormat="1" ht="16.5" customHeight="1">
      <c r="A1795" s="36"/>
      <c r="B1795" s="37"/>
      <c r="C1795" s="175" t="s">
        <v>2319</v>
      </c>
      <c r="D1795" s="175" t="s">
        <v>150</v>
      </c>
      <c r="E1795" s="176" t="s">
        <v>2320</v>
      </c>
      <c r="F1795" s="177" t="s">
        <v>2321</v>
      </c>
      <c r="G1795" s="178" t="s">
        <v>153</v>
      </c>
      <c r="H1795" s="179">
        <v>28.675000000000001</v>
      </c>
      <c r="I1795" s="180"/>
      <c r="J1795" s="181">
        <f>ROUND(I1795*H1795,2)</f>
        <v>0</v>
      </c>
      <c r="K1795" s="177" t="s">
        <v>154</v>
      </c>
      <c r="L1795" s="41"/>
      <c r="M1795" s="182" t="s">
        <v>31</v>
      </c>
      <c r="N1795" s="183" t="s">
        <v>47</v>
      </c>
      <c r="O1795" s="66"/>
      <c r="P1795" s="184">
        <f>O1795*H1795</f>
        <v>0</v>
      </c>
      <c r="Q1795" s="184">
        <v>8.0000000000000007E-5</v>
      </c>
      <c r="R1795" s="184">
        <f>Q1795*H1795</f>
        <v>2.294E-3</v>
      </c>
      <c r="S1795" s="184">
        <v>0</v>
      </c>
      <c r="T1795" s="185">
        <f>S1795*H1795</f>
        <v>0</v>
      </c>
      <c r="U1795" s="36"/>
      <c r="V1795" s="36"/>
      <c r="W1795" s="36"/>
      <c r="X1795" s="36"/>
      <c r="Y1795" s="36"/>
      <c r="Z1795" s="36"/>
      <c r="AA1795" s="36"/>
      <c r="AB1795" s="36"/>
      <c r="AC1795" s="36"/>
      <c r="AD1795" s="36"/>
      <c r="AE1795" s="36"/>
      <c r="AR1795" s="186" t="s">
        <v>257</v>
      </c>
      <c r="AT1795" s="186" t="s">
        <v>150</v>
      </c>
      <c r="AU1795" s="186" t="s">
        <v>86</v>
      </c>
      <c r="AY1795" s="19" t="s">
        <v>148</v>
      </c>
      <c r="BE1795" s="187">
        <f>IF(N1795="základní",J1795,0)</f>
        <v>0</v>
      </c>
      <c r="BF1795" s="187">
        <f>IF(N1795="snížená",J1795,0)</f>
        <v>0</v>
      </c>
      <c r="BG1795" s="187">
        <f>IF(N1795="zákl. přenesená",J1795,0)</f>
        <v>0</v>
      </c>
      <c r="BH1795" s="187">
        <f>IF(N1795="sníž. přenesená",J1795,0)</f>
        <v>0</v>
      </c>
      <c r="BI1795" s="187">
        <f>IF(N1795="nulová",J1795,0)</f>
        <v>0</v>
      </c>
      <c r="BJ1795" s="19" t="s">
        <v>84</v>
      </c>
      <c r="BK1795" s="187">
        <f>ROUND(I1795*H1795,2)</f>
        <v>0</v>
      </c>
      <c r="BL1795" s="19" t="s">
        <v>257</v>
      </c>
      <c r="BM1795" s="186" t="s">
        <v>2322</v>
      </c>
    </row>
    <row r="1796" spans="1:65" s="2" customFormat="1" ht="11.25">
      <c r="A1796" s="36"/>
      <c r="B1796" s="37"/>
      <c r="C1796" s="38"/>
      <c r="D1796" s="188" t="s">
        <v>157</v>
      </c>
      <c r="E1796" s="38"/>
      <c r="F1796" s="189" t="s">
        <v>2323</v>
      </c>
      <c r="G1796" s="38"/>
      <c r="H1796" s="38"/>
      <c r="I1796" s="190"/>
      <c r="J1796" s="38"/>
      <c r="K1796" s="38"/>
      <c r="L1796" s="41"/>
      <c r="M1796" s="191"/>
      <c r="N1796" s="192"/>
      <c r="O1796" s="66"/>
      <c r="P1796" s="66"/>
      <c r="Q1796" s="66"/>
      <c r="R1796" s="66"/>
      <c r="S1796" s="66"/>
      <c r="T1796" s="67"/>
      <c r="U1796" s="36"/>
      <c r="V1796" s="36"/>
      <c r="W1796" s="36"/>
      <c r="X1796" s="36"/>
      <c r="Y1796" s="36"/>
      <c r="Z1796" s="36"/>
      <c r="AA1796" s="36"/>
      <c r="AB1796" s="36"/>
      <c r="AC1796" s="36"/>
      <c r="AD1796" s="36"/>
      <c r="AE1796" s="36"/>
      <c r="AT1796" s="19" t="s">
        <v>157</v>
      </c>
      <c r="AU1796" s="19" t="s">
        <v>86</v>
      </c>
    </row>
    <row r="1797" spans="1:65" s="2" customFormat="1" ht="11.25">
      <c r="A1797" s="36"/>
      <c r="B1797" s="37"/>
      <c r="C1797" s="38"/>
      <c r="D1797" s="193" t="s">
        <v>159</v>
      </c>
      <c r="E1797" s="38"/>
      <c r="F1797" s="194" t="s">
        <v>2324</v>
      </c>
      <c r="G1797" s="38"/>
      <c r="H1797" s="38"/>
      <c r="I1797" s="190"/>
      <c r="J1797" s="38"/>
      <c r="K1797" s="38"/>
      <c r="L1797" s="41"/>
      <c r="M1797" s="191"/>
      <c r="N1797" s="192"/>
      <c r="O1797" s="66"/>
      <c r="P1797" s="66"/>
      <c r="Q1797" s="66"/>
      <c r="R1797" s="66"/>
      <c r="S1797" s="66"/>
      <c r="T1797" s="67"/>
      <c r="U1797" s="36"/>
      <c r="V1797" s="36"/>
      <c r="W1797" s="36"/>
      <c r="X1797" s="36"/>
      <c r="Y1797" s="36"/>
      <c r="Z1797" s="36"/>
      <c r="AA1797" s="36"/>
      <c r="AB1797" s="36"/>
      <c r="AC1797" s="36"/>
      <c r="AD1797" s="36"/>
      <c r="AE1797" s="36"/>
      <c r="AT1797" s="19" t="s">
        <v>159</v>
      </c>
      <c r="AU1797" s="19" t="s">
        <v>86</v>
      </c>
    </row>
    <row r="1798" spans="1:65" s="15" customFormat="1" ht="11.25">
      <c r="B1798" s="217"/>
      <c r="C1798" s="218"/>
      <c r="D1798" s="188" t="s">
        <v>161</v>
      </c>
      <c r="E1798" s="219" t="s">
        <v>31</v>
      </c>
      <c r="F1798" s="220" t="s">
        <v>2325</v>
      </c>
      <c r="G1798" s="218"/>
      <c r="H1798" s="219" t="s">
        <v>31</v>
      </c>
      <c r="I1798" s="221"/>
      <c r="J1798" s="218"/>
      <c r="K1798" s="218"/>
      <c r="L1798" s="222"/>
      <c r="M1798" s="223"/>
      <c r="N1798" s="224"/>
      <c r="O1798" s="224"/>
      <c r="P1798" s="224"/>
      <c r="Q1798" s="224"/>
      <c r="R1798" s="224"/>
      <c r="S1798" s="224"/>
      <c r="T1798" s="225"/>
      <c r="AT1798" s="226" t="s">
        <v>161</v>
      </c>
      <c r="AU1798" s="226" t="s">
        <v>86</v>
      </c>
      <c r="AV1798" s="15" t="s">
        <v>84</v>
      </c>
      <c r="AW1798" s="15" t="s">
        <v>37</v>
      </c>
      <c r="AX1798" s="15" t="s">
        <v>76</v>
      </c>
      <c r="AY1798" s="226" t="s">
        <v>148</v>
      </c>
    </row>
    <row r="1799" spans="1:65" s="13" customFormat="1" ht="11.25">
      <c r="B1799" s="195"/>
      <c r="C1799" s="196"/>
      <c r="D1799" s="188" t="s">
        <v>161</v>
      </c>
      <c r="E1799" s="197" t="s">
        <v>31</v>
      </c>
      <c r="F1799" s="198" t="s">
        <v>2326</v>
      </c>
      <c r="G1799" s="196"/>
      <c r="H1799" s="199">
        <v>28.675000000000001</v>
      </c>
      <c r="I1799" s="200"/>
      <c r="J1799" s="196"/>
      <c r="K1799" s="196"/>
      <c r="L1799" s="201"/>
      <c r="M1799" s="202"/>
      <c r="N1799" s="203"/>
      <c r="O1799" s="203"/>
      <c r="P1799" s="203"/>
      <c r="Q1799" s="203"/>
      <c r="R1799" s="203"/>
      <c r="S1799" s="203"/>
      <c r="T1799" s="204"/>
      <c r="AT1799" s="205" t="s">
        <v>161</v>
      </c>
      <c r="AU1799" s="205" t="s">
        <v>86</v>
      </c>
      <c r="AV1799" s="13" t="s">
        <v>86</v>
      </c>
      <c r="AW1799" s="13" t="s">
        <v>37</v>
      </c>
      <c r="AX1799" s="13" t="s">
        <v>76</v>
      </c>
      <c r="AY1799" s="205" t="s">
        <v>148</v>
      </c>
    </row>
    <row r="1800" spans="1:65" s="14" customFormat="1" ht="11.25">
      <c r="B1800" s="206"/>
      <c r="C1800" s="207"/>
      <c r="D1800" s="188" t="s">
        <v>161</v>
      </c>
      <c r="E1800" s="208" t="s">
        <v>31</v>
      </c>
      <c r="F1800" s="209" t="s">
        <v>163</v>
      </c>
      <c r="G1800" s="207"/>
      <c r="H1800" s="210">
        <v>28.675000000000001</v>
      </c>
      <c r="I1800" s="211"/>
      <c r="J1800" s="207"/>
      <c r="K1800" s="207"/>
      <c r="L1800" s="212"/>
      <c r="M1800" s="213"/>
      <c r="N1800" s="214"/>
      <c r="O1800" s="214"/>
      <c r="P1800" s="214"/>
      <c r="Q1800" s="214"/>
      <c r="R1800" s="214"/>
      <c r="S1800" s="214"/>
      <c r="T1800" s="215"/>
      <c r="AT1800" s="216" t="s">
        <v>161</v>
      </c>
      <c r="AU1800" s="216" t="s">
        <v>86</v>
      </c>
      <c r="AV1800" s="14" t="s">
        <v>155</v>
      </c>
      <c r="AW1800" s="14" t="s">
        <v>37</v>
      </c>
      <c r="AX1800" s="14" t="s">
        <v>84</v>
      </c>
      <c r="AY1800" s="216" t="s">
        <v>148</v>
      </c>
    </row>
    <row r="1801" spans="1:65" s="2" customFormat="1" ht="16.5" customHeight="1">
      <c r="A1801" s="36"/>
      <c r="B1801" s="37"/>
      <c r="C1801" s="175" t="s">
        <v>2327</v>
      </c>
      <c r="D1801" s="175" t="s">
        <v>150</v>
      </c>
      <c r="E1801" s="176" t="s">
        <v>2328</v>
      </c>
      <c r="F1801" s="177" t="s">
        <v>2329</v>
      </c>
      <c r="G1801" s="178" t="s">
        <v>153</v>
      </c>
      <c r="H1801" s="179">
        <v>28.675000000000001</v>
      </c>
      <c r="I1801" s="180"/>
      <c r="J1801" s="181">
        <f>ROUND(I1801*H1801,2)</f>
        <v>0</v>
      </c>
      <c r="K1801" s="177" t="s">
        <v>154</v>
      </c>
      <c r="L1801" s="41"/>
      <c r="M1801" s="182" t="s">
        <v>31</v>
      </c>
      <c r="N1801" s="183" t="s">
        <v>47</v>
      </c>
      <c r="O1801" s="66"/>
      <c r="P1801" s="184">
        <f>O1801*H1801</f>
        <v>0</v>
      </c>
      <c r="Q1801" s="184">
        <v>1.2999999999999999E-4</v>
      </c>
      <c r="R1801" s="184">
        <f>Q1801*H1801</f>
        <v>3.7277499999999997E-3</v>
      </c>
      <c r="S1801" s="184">
        <v>0</v>
      </c>
      <c r="T1801" s="185">
        <f>S1801*H1801</f>
        <v>0</v>
      </c>
      <c r="U1801" s="36"/>
      <c r="V1801" s="36"/>
      <c r="W1801" s="36"/>
      <c r="X1801" s="36"/>
      <c r="Y1801" s="36"/>
      <c r="Z1801" s="36"/>
      <c r="AA1801" s="36"/>
      <c r="AB1801" s="36"/>
      <c r="AC1801" s="36"/>
      <c r="AD1801" s="36"/>
      <c r="AE1801" s="36"/>
      <c r="AR1801" s="186" t="s">
        <v>257</v>
      </c>
      <c r="AT1801" s="186" t="s">
        <v>150</v>
      </c>
      <c r="AU1801" s="186" t="s">
        <v>86</v>
      </c>
      <c r="AY1801" s="19" t="s">
        <v>148</v>
      </c>
      <c r="BE1801" s="187">
        <f>IF(N1801="základní",J1801,0)</f>
        <v>0</v>
      </c>
      <c r="BF1801" s="187">
        <f>IF(N1801="snížená",J1801,0)</f>
        <v>0</v>
      </c>
      <c r="BG1801" s="187">
        <f>IF(N1801="zákl. přenesená",J1801,0)</f>
        <v>0</v>
      </c>
      <c r="BH1801" s="187">
        <f>IF(N1801="sníž. přenesená",J1801,0)</f>
        <v>0</v>
      </c>
      <c r="BI1801" s="187">
        <f>IF(N1801="nulová",J1801,0)</f>
        <v>0</v>
      </c>
      <c r="BJ1801" s="19" t="s">
        <v>84</v>
      </c>
      <c r="BK1801" s="187">
        <f>ROUND(I1801*H1801,2)</f>
        <v>0</v>
      </c>
      <c r="BL1801" s="19" t="s">
        <v>257</v>
      </c>
      <c r="BM1801" s="186" t="s">
        <v>2330</v>
      </c>
    </row>
    <row r="1802" spans="1:65" s="2" customFormat="1" ht="11.25">
      <c r="A1802" s="36"/>
      <c r="B1802" s="37"/>
      <c r="C1802" s="38"/>
      <c r="D1802" s="188" t="s">
        <v>157</v>
      </c>
      <c r="E1802" s="38"/>
      <c r="F1802" s="189" t="s">
        <v>2331</v>
      </c>
      <c r="G1802" s="38"/>
      <c r="H1802" s="38"/>
      <c r="I1802" s="190"/>
      <c r="J1802" s="38"/>
      <c r="K1802" s="38"/>
      <c r="L1802" s="41"/>
      <c r="M1802" s="191"/>
      <c r="N1802" s="192"/>
      <c r="O1802" s="66"/>
      <c r="P1802" s="66"/>
      <c r="Q1802" s="66"/>
      <c r="R1802" s="66"/>
      <c r="S1802" s="66"/>
      <c r="T1802" s="67"/>
      <c r="U1802" s="36"/>
      <c r="V1802" s="36"/>
      <c r="W1802" s="36"/>
      <c r="X1802" s="36"/>
      <c r="Y1802" s="36"/>
      <c r="Z1802" s="36"/>
      <c r="AA1802" s="36"/>
      <c r="AB1802" s="36"/>
      <c r="AC1802" s="36"/>
      <c r="AD1802" s="36"/>
      <c r="AE1802" s="36"/>
      <c r="AT1802" s="19" t="s">
        <v>157</v>
      </c>
      <c r="AU1802" s="19" t="s">
        <v>86</v>
      </c>
    </row>
    <row r="1803" spans="1:65" s="2" customFormat="1" ht="11.25">
      <c r="A1803" s="36"/>
      <c r="B1803" s="37"/>
      <c r="C1803" s="38"/>
      <c r="D1803" s="193" t="s">
        <v>159</v>
      </c>
      <c r="E1803" s="38"/>
      <c r="F1803" s="194" t="s">
        <v>2332</v>
      </c>
      <c r="G1803" s="38"/>
      <c r="H1803" s="38"/>
      <c r="I1803" s="190"/>
      <c r="J1803" s="38"/>
      <c r="K1803" s="38"/>
      <c r="L1803" s="41"/>
      <c r="M1803" s="191"/>
      <c r="N1803" s="192"/>
      <c r="O1803" s="66"/>
      <c r="P1803" s="66"/>
      <c r="Q1803" s="66"/>
      <c r="R1803" s="66"/>
      <c r="S1803" s="66"/>
      <c r="T1803" s="67"/>
      <c r="U1803" s="36"/>
      <c r="V1803" s="36"/>
      <c r="W1803" s="36"/>
      <c r="X1803" s="36"/>
      <c r="Y1803" s="36"/>
      <c r="Z1803" s="36"/>
      <c r="AA1803" s="36"/>
      <c r="AB1803" s="36"/>
      <c r="AC1803" s="36"/>
      <c r="AD1803" s="36"/>
      <c r="AE1803" s="36"/>
      <c r="AT1803" s="19" t="s">
        <v>159</v>
      </c>
      <c r="AU1803" s="19" t="s">
        <v>86</v>
      </c>
    </row>
    <row r="1804" spans="1:65" s="15" customFormat="1" ht="11.25">
      <c r="B1804" s="217"/>
      <c r="C1804" s="218"/>
      <c r="D1804" s="188" t="s">
        <v>161</v>
      </c>
      <c r="E1804" s="219" t="s">
        <v>31</v>
      </c>
      <c r="F1804" s="220" t="s">
        <v>2325</v>
      </c>
      <c r="G1804" s="218"/>
      <c r="H1804" s="219" t="s">
        <v>31</v>
      </c>
      <c r="I1804" s="221"/>
      <c r="J1804" s="218"/>
      <c r="K1804" s="218"/>
      <c r="L1804" s="222"/>
      <c r="M1804" s="223"/>
      <c r="N1804" s="224"/>
      <c r="O1804" s="224"/>
      <c r="P1804" s="224"/>
      <c r="Q1804" s="224"/>
      <c r="R1804" s="224"/>
      <c r="S1804" s="224"/>
      <c r="T1804" s="225"/>
      <c r="AT1804" s="226" t="s">
        <v>161</v>
      </c>
      <c r="AU1804" s="226" t="s">
        <v>86</v>
      </c>
      <c r="AV1804" s="15" t="s">
        <v>84</v>
      </c>
      <c r="AW1804" s="15" t="s">
        <v>37</v>
      </c>
      <c r="AX1804" s="15" t="s">
        <v>76</v>
      </c>
      <c r="AY1804" s="226" t="s">
        <v>148</v>
      </c>
    </row>
    <row r="1805" spans="1:65" s="13" customFormat="1" ht="11.25">
      <c r="B1805" s="195"/>
      <c r="C1805" s="196"/>
      <c r="D1805" s="188" t="s">
        <v>161</v>
      </c>
      <c r="E1805" s="197" t="s">
        <v>31</v>
      </c>
      <c r="F1805" s="198" t="s">
        <v>2326</v>
      </c>
      <c r="G1805" s="196"/>
      <c r="H1805" s="199">
        <v>28.675000000000001</v>
      </c>
      <c r="I1805" s="200"/>
      <c r="J1805" s="196"/>
      <c r="K1805" s="196"/>
      <c r="L1805" s="201"/>
      <c r="M1805" s="202"/>
      <c r="N1805" s="203"/>
      <c r="O1805" s="203"/>
      <c r="P1805" s="203"/>
      <c r="Q1805" s="203"/>
      <c r="R1805" s="203"/>
      <c r="S1805" s="203"/>
      <c r="T1805" s="204"/>
      <c r="AT1805" s="205" t="s">
        <v>161</v>
      </c>
      <c r="AU1805" s="205" t="s">
        <v>86</v>
      </c>
      <c r="AV1805" s="13" t="s">
        <v>86</v>
      </c>
      <c r="AW1805" s="13" t="s">
        <v>37</v>
      </c>
      <c r="AX1805" s="13" t="s">
        <v>76</v>
      </c>
      <c r="AY1805" s="205" t="s">
        <v>148</v>
      </c>
    </row>
    <row r="1806" spans="1:65" s="14" customFormat="1" ht="11.25">
      <c r="B1806" s="206"/>
      <c r="C1806" s="207"/>
      <c r="D1806" s="188" t="s">
        <v>161</v>
      </c>
      <c r="E1806" s="208" t="s">
        <v>31</v>
      </c>
      <c r="F1806" s="209" t="s">
        <v>163</v>
      </c>
      <c r="G1806" s="207"/>
      <c r="H1806" s="210">
        <v>28.675000000000001</v>
      </c>
      <c r="I1806" s="211"/>
      <c r="J1806" s="207"/>
      <c r="K1806" s="207"/>
      <c r="L1806" s="212"/>
      <c r="M1806" s="213"/>
      <c r="N1806" s="214"/>
      <c r="O1806" s="214"/>
      <c r="P1806" s="214"/>
      <c r="Q1806" s="214"/>
      <c r="R1806" s="214"/>
      <c r="S1806" s="214"/>
      <c r="T1806" s="215"/>
      <c r="AT1806" s="216" t="s">
        <v>161</v>
      </c>
      <c r="AU1806" s="216" t="s">
        <v>86</v>
      </c>
      <c r="AV1806" s="14" t="s">
        <v>155</v>
      </c>
      <c r="AW1806" s="14" t="s">
        <v>37</v>
      </c>
      <c r="AX1806" s="14" t="s">
        <v>84</v>
      </c>
      <c r="AY1806" s="216" t="s">
        <v>148</v>
      </c>
    </row>
    <row r="1807" spans="1:65" s="12" customFormat="1" ht="22.9" customHeight="1">
      <c r="B1807" s="159"/>
      <c r="C1807" s="160"/>
      <c r="D1807" s="161" t="s">
        <v>75</v>
      </c>
      <c r="E1807" s="173" t="s">
        <v>2333</v>
      </c>
      <c r="F1807" s="173" t="s">
        <v>2334</v>
      </c>
      <c r="G1807" s="160"/>
      <c r="H1807" s="160"/>
      <c r="I1807" s="163"/>
      <c r="J1807" s="174">
        <f>BK1807</f>
        <v>0</v>
      </c>
      <c r="K1807" s="160"/>
      <c r="L1807" s="165"/>
      <c r="M1807" s="166"/>
      <c r="N1807" s="167"/>
      <c r="O1807" s="167"/>
      <c r="P1807" s="168">
        <f>SUM(P1808:P1893)</f>
        <v>0</v>
      </c>
      <c r="Q1807" s="167"/>
      <c r="R1807" s="168">
        <f>SUM(R1808:R1893)</f>
        <v>0.21686807999999999</v>
      </c>
      <c r="S1807" s="167"/>
      <c r="T1807" s="169">
        <f>SUM(T1808:T1893)</f>
        <v>0</v>
      </c>
      <c r="AR1807" s="170" t="s">
        <v>86</v>
      </c>
      <c r="AT1807" s="171" t="s">
        <v>75</v>
      </c>
      <c r="AU1807" s="171" t="s">
        <v>84</v>
      </c>
      <c r="AY1807" s="170" t="s">
        <v>148</v>
      </c>
      <c r="BK1807" s="172">
        <f>SUM(BK1808:BK1893)</f>
        <v>0</v>
      </c>
    </row>
    <row r="1808" spans="1:65" s="2" customFormat="1" ht="16.5" customHeight="1">
      <c r="A1808" s="36"/>
      <c r="B1808" s="37"/>
      <c r="C1808" s="175" t="s">
        <v>2335</v>
      </c>
      <c r="D1808" s="175" t="s">
        <v>150</v>
      </c>
      <c r="E1808" s="176" t="s">
        <v>2336</v>
      </c>
      <c r="F1808" s="177" t="s">
        <v>2337</v>
      </c>
      <c r="G1808" s="178" t="s">
        <v>153</v>
      </c>
      <c r="H1808" s="179">
        <v>417.05399999999997</v>
      </c>
      <c r="I1808" s="180"/>
      <c r="J1808" s="181">
        <f>ROUND(I1808*H1808,2)</f>
        <v>0</v>
      </c>
      <c r="K1808" s="177" t="s">
        <v>154</v>
      </c>
      <c r="L1808" s="41"/>
      <c r="M1808" s="182" t="s">
        <v>31</v>
      </c>
      <c r="N1808" s="183" t="s">
        <v>47</v>
      </c>
      <c r="O1808" s="66"/>
      <c r="P1808" s="184">
        <f>O1808*H1808</f>
        <v>0</v>
      </c>
      <c r="Q1808" s="184">
        <v>2.1000000000000001E-4</v>
      </c>
      <c r="R1808" s="184">
        <f>Q1808*H1808</f>
        <v>8.7581339999999994E-2</v>
      </c>
      <c r="S1808" s="184">
        <v>0</v>
      </c>
      <c r="T1808" s="185">
        <f>S1808*H1808</f>
        <v>0</v>
      </c>
      <c r="U1808" s="36"/>
      <c r="V1808" s="36"/>
      <c r="W1808" s="36"/>
      <c r="X1808" s="36"/>
      <c r="Y1808" s="36"/>
      <c r="Z1808" s="36"/>
      <c r="AA1808" s="36"/>
      <c r="AB1808" s="36"/>
      <c r="AC1808" s="36"/>
      <c r="AD1808" s="36"/>
      <c r="AE1808" s="36"/>
      <c r="AR1808" s="186" t="s">
        <v>257</v>
      </c>
      <c r="AT1808" s="186" t="s">
        <v>150</v>
      </c>
      <c r="AU1808" s="186" t="s">
        <v>86</v>
      </c>
      <c r="AY1808" s="19" t="s">
        <v>148</v>
      </c>
      <c r="BE1808" s="187">
        <f>IF(N1808="základní",J1808,0)</f>
        <v>0</v>
      </c>
      <c r="BF1808" s="187">
        <f>IF(N1808="snížená",J1808,0)</f>
        <v>0</v>
      </c>
      <c r="BG1808" s="187">
        <f>IF(N1808="zákl. přenesená",J1808,0)</f>
        <v>0</v>
      </c>
      <c r="BH1808" s="187">
        <f>IF(N1808="sníž. přenesená",J1808,0)</f>
        <v>0</v>
      </c>
      <c r="BI1808" s="187">
        <f>IF(N1808="nulová",J1808,0)</f>
        <v>0</v>
      </c>
      <c r="BJ1808" s="19" t="s">
        <v>84</v>
      </c>
      <c r="BK1808" s="187">
        <f>ROUND(I1808*H1808,2)</f>
        <v>0</v>
      </c>
      <c r="BL1808" s="19" t="s">
        <v>257</v>
      </c>
      <c r="BM1808" s="186" t="s">
        <v>2338</v>
      </c>
    </row>
    <row r="1809" spans="1:51" s="2" customFormat="1" ht="11.25">
      <c r="A1809" s="36"/>
      <c r="B1809" s="37"/>
      <c r="C1809" s="38"/>
      <c r="D1809" s="188" t="s">
        <v>157</v>
      </c>
      <c r="E1809" s="38"/>
      <c r="F1809" s="189" t="s">
        <v>2339</v>
      </c>
      <c r="G1809" s="38"/>
      <c r="H1809" s="38"/>
      <c r="I1809" s="190"/>
      <c r="J1809" s="38"/>
      <c r="K1809" s="38"/>
      <c r="L1809" s="41"/>
      <c r="M1809" s="191"/>
      <c r="N1809" s="192"/>
      <c r="O1809" s="66"/>
      <c r="P1809" s="66"/>
      <c r="Q1809" s="66"/>
      <c r="R1809" s="66"/>
      <c r="S1809" s="66"/>
      <c r="T1809" s="67"/>
      <c r="U1809" s="36"/>
      <c r="V1809" s="36"/>
      <c r="W1809" s="36"/>
      <c r="X1809" s="36"/>
      <c r="Y1809" s="36"/>
      <c r="Z1809" s="36"/>
      <c r="AA1809" s="36"/>
      <c r="AB1809" s="36"/>
      <c r="AC1809" s="36"/>
      <c r="AD1809" s="36"/>
      <c r="AE1809" s="36"/>
      <c r="AT1809" s="19" t="s">
        <v>157</v>
      </c>
      <c r="AU1809" s="19" t="s">
        <v>86</v>
      </c>
    </row>
    <row r="1810" spans="1:51" s="2" customFormat="1" ht="11.25">
      <c r="A1810" s="36"/>
      <c r="B1810" s="37"/>
      <c r="C1810" s="38"/>
      <c r="D1810" s="193" t="s">
        <v>159</v>
      </c>
      <c r="E1810" s="38"/>
      <c r="F1810" s="194" t="s">
        <v>2340</v>
      </c>
      <c r="G1810" s="38"/>
      <c r="H1810" s="38"/>
      <c r="I1810" s="190"/>
      <c r="J1810" s="38"/>
      <c r="K1810" s="38"/>
      <c r="L1810" s="41"/>
      <c r="M1810" s="191"/>
      <c r="N1810" s="192"/>
      <c r="O1810" s="66"/>
      <c r="P1810" s="66"/>
      <c r="Q1810" s="66"/>
      <c r="R1810" s="66"/>
      <c r="S1810" s="66"/>
      <c r="T1810" s="67"/>
      <c r="U1810" s="36"/>
      <c r="V1810" s="36"/>
      <c r="W1810" s="36"/>
      <c r="X1810" s="36"/>
      <c r="Y1810" s="36"/>
      <c r="Z1810" s="36"/>
      <c r="AA1810" s="36"/>
      <c r="AB1810" s="36"/>
      <c r="AC1810" s="36"/>
      <c r="AD1810" s="36"/>
      <c r="AE1810" s="36"/>
      <c r="AT1810" s="19" t="s">
        <v>159</v>
      </c>
      <c r="AU1810" s="19" t="s">
        <v>86</v>
      </c>
    </row>
    <row r="1811" spans="1:51" s="15" customFormat="1" ht="11.25">
      <c r="B1811" s="217"/>
      <c r="C1811" s="218"/>
      <c r="D1811" s="188" t="s">
        <v>161</v>
      </c>
      <c r="E1811" s="219" t="s">
        <v>31</v>
      </c>
      <c r="F1811" s="220" t="s">
        <v>2341</v>
      </c>
      <c r="G1811" s="218"/>
      <c r="H1811" s="219" t="s">
        <v>31</v>
      </c>
      <c r="I1811" s="221"/>
      <c r="J1811" s="218"/>
      <c r="K1811" s="218"/>
      <c r="L1811" s="222"/>
      <c r="M1811" s="223"/>
      <c r="N1811" s="224"/>
      <c r="O1811" s="224"/>
      <c r="P1811" s="224"/>
      <c r="Q1811" s="224"/>
      <c r="R1811" s="224"/>
      <c r="S1811" s="224"/>
      <c r="T1811" s="225"/>
      <c r="AT1811" s="226" t="s">
        <v>161</v>
      </c>
      <c r="AU1811" s="226" t="s">
        <v>86</v>
      </c>
      <c r="AV1811" s="15" t="s">
        <v>84</v>
      </c>
      <c r="AW1811" s="15" t="s">
        <v>37</v>
      </c>
      <c r="AX1811" s="15" t="s">
        <v>76</v>
      </c>
      <c r="AY1811" s="226" t="s">
        <v>148</v>
      </c>
    </row>
    <row r="1812" spans="1:51" s="15" customFormat="1" ht="11.25">
      <c r="B1812" s="217"/>
      <c r="C1812" s="218"/>
      <c r="D1812" s="188" t="s">
        <v>161</v>
      </c>
      <c r="E1812" s="219" t="s">
        <v>31</v>
      </c>
      <c r="F1812" s="220" t="s">
        <v>756</v>
      </c>
      <c r="G1812" s="218"/>
      <c r="H1812" s="219" t="s">
        <v>31</v>
      </c>
      <c r="I1812" s="221"/>
      <c r="J1812" s="218"/>
      <c r="K1812" s="218"/>
      <c r="L1812" s="222"/>
      <c r="M1812" s="223"/>
      <c r="N1812" s="224"/>
      <c r="O1812" s="224"/>
      <c r="P1812" s="224"/>
      <c r="Q1812" s="224"/>
      <c r="R1812" s="224"/>
      <c r="S1812" s="224"/>
      <c r="T1812" s="225"/>
      <c r="AT1812" s="226" t="s">
        <v>161</v>
      </c>
      <c r="AU1812" s="226" t="s">
        <v>86</v>
      </c>
      <c r="AV1812" s="15" t="s">
        <v>84</v>
      </c>
      <c r="AW1812" s="15" t="s">
        <v>37</v>
      </c>
      <c r="AX1812" s="15" t="s">
        <v>76</v>
      </c>
      <c r="AY1812" s="226" t="s">
        <v>148</v>
      </c>
    </row>
    <row r="1813" spans="1:51" s="13" customFormat="1" ht="11.25">
      <c r="B1813" s="195"/>
      <c r="C1813" s="196"/>
      <c r="D1813" s="188" t="s">
        <v>161</v>
      </c>
      <c r="E1813" s="197" t="s">
        <v>31</v>
      </c>
      <c r="F1813" s="198" t="s">
        <v>799</v>
      </c>
      <c r="G1813" s="196"/>
      <c r="H1813" s="199">
        <v>75.36</v>
      </c>
      <c r="I1813" s="200"/>
      <c r="J1813" s="196"/>
      <c r="K1813" s="196"/>
      <c r="L1813" s="201"/>
      <c r="M1813" s="202"/>
      <c r="N1813" s="203"/>
      <c r="O1813" s="203"/>
      <c r="P1813" s="203"/>
      <c r="Q1813" s="203"/>
      <c r="R1813" s="203"/>
      <c r="S1813" s="203"/>
      <c r="T1813" s="204"/>
      <c r="AT1813" s="205" t="s">
        <v>161</v>
      </c>
      <c r="AU1813" s="205" t="s">
        <v>86</v>
      </c>
      <c r="AV1813" s="13" t="s">
        <v>86</v>
      </c>
      <c r="AW1813" s="13" t="s">
        <v>37</v>
      </c>
      <c r="AX1813" s="13" t="s">
        <v>76</v>
      </c>
      <c r="AY1813" s="205" t="s">
        <v>148</v>
      </c>
    </row>
    <row r="1814" spans="1:51" s="15" customFormat="1" ht="11.25">
      <c r="B1814" s="217"/>
      <c r="C1814" s="218"/>
      <c r="D1814" s="188" t="s">
        <v>161</v>
      </c>
      <c r="E1814" s="219" t="s">
        <v>31</v>
      </c>
      <c r="F1814" s="220" t="s">
        <v>758</v>
      </c>
      <c r="G1814" s="218"/>
      <c r="H1814" s="219" t="s">
        <v>31</v>
      </c>
      <c r="I1814" s="221"/>
      <c r="J1814" s="218"/>
      <c r="K1814" s="218"/>
      <c r="L1814" s="222"/>
      <c r="M1814" s="223"/>
      <c r="N1814" s="224"/>
      <c r="O1814" s="224"/>
      <c r="P1814" s="224"/>
      <c r="Q1814" s="224"/>
      <c r="R1814" s="224"/>
      <c r="S1814" s="224"/>
      <c r="T1814" s="225"/>
      <c r="AT1814" s="226" t="s">
        <v>161</v>
      </c>
      <c r="AU1814" s="226" t="s">
        <v>86</v>
      </c>
      <c r="AV1814" s="15" t="s">
        <v>84</v>
      </c>
      <c r="AW1814" s="15" t="s">
        <v>37</v>
      </c>
      <c r="AX1814" s="15" t="s">
        <v>76</v>
      </c>
      <c r="AY1814" s="226" t="s">
        <v>148</v>
      </c>
    </row>
    <row r="1815" spans="1:51" s="13" customFormat="1" ht="11.25">
      <c r="B1815" s="195"/>
      <c r="C1815" s="196"/>
      <c r="D1815" s="188" t="s">
        <v>161</v>
      </c>
      <c r="E1815" s="197" t="s">
        <v>31</v>
      </c>
      <c r="F1815" s="198" t="s">
        <v>800</v>
      </c>
      <c r="G1815" s="196"/>
      <c r="H1815" s="199">
        <v>14.68</v>
      </c>
      <c r="I1815" s="200"/>
      <c r="J1815" s="196"/>
      <c r="K1815" s="196"/>
      <c r="L1815" s="201"/>
      <c r="M1815" s="202"/>
      <c r="N1815" s="203"/>
      <c r="O1815" s="203"/>
      <c r="P1815" s="203"/>
      <c r="Q1815" s="203"/>
      <c r="R1815" s="203"/>
      <c r="S1815" s="203"/>
      <c r="T1815" s="204"/>
      <c r="AT1815" s="205" t="s">
        <v>161</v>
      </c>
      <c r="AU1815" s="205" t="s">
        <v>86</v>
      </c>
      <c r="AV1815" s="13" t="s">
        <v>86</v>
      </c>
      <c r="AW1815" s="13" t="s">
        <v>37</v>
      </c>
      <c r="AX1815" s="13" t="s">
        <v>76</v>
      </c>
      <c r="AY1815" s="205" t="s">
        <v>148</v>
      </c>
    </row>
    <row r="1816" spans="1:51" s="15" customFormat="1" ht="11.25">
      <c r="B1816" s="217"/>
      <c r="C1816" s="218"/>
      <c r="D1816" s="188" t="s">
        <v>161</v>
      </c>
      <c r="E1816" s="219" t="s">
        <v>31</v>
      </c>
      <c r="F1816" s="220" t="s">
        <v>760</v>
      </c>
      <c r="G1816" s="218"/>
      <c r="H1816" s="219" t="s">
        <v>31</v>
      </c>
      <c r="I1816" s="221"/>
      <c r="J1816" s="218"/>
      <c r="K1816" s="218"/>
      <c r="L1816" s="222"/>
      <c r="M1816" s="223"/>
      <c r="N1816" s="224"/>
      <c r="O1816" s="224"/>
      <c r="P1816" s="224"/>
      <c r="Q1816" s="224"/>
      <c r="R1816" s="224"/>
      <c r="S1816" s="224"/>
      <c r="T1816" s="225"/>
      <c r="AT1816" s="226" t="s">
        <v>161</v>
      </c>
      <c r="AU1816" s="226" t="s">
        <v>86</v>
      </c>
      <c r="AV1816" s="15" t="s">
        <v>84</v>
      </c>
      <c r="AW1816" s="15" t="s">
        <v>37</v>
      </c>
      <c r="AX1816" s="15" t="s">
        <v>76</v>
      </c>
      <c r="AY1816" s="226" t="s">
        <v>148</v>
      </c>
    </row>
    <row r="1817" spans="1:51" s="13" customFormat="1" ht="11.25">
      <c r="B1817" s="195"/>
      <c r="C1817" s="196"/>
      <c r="D1817" s="188" t="s">
        <v>161</v>
      </c>
      <c r="E1817" s="197" t="s">
        <v>31</v>
      </c>
      <c r="F1817" s="198" t="s">
        <v>801</v>
      </c>
      <c r="G1817" s="196"/>
      <c r="H1817" s="199">
        <v>6.37</v>
      </c>
      <c r="I1817" s="200"/>
      <c r="J1817" s="196"/>
      <c r="K1817" s="196"/>
      <c r="L1817" s="201"/>
      <c r="M1817" s="202"/>
      <c r="N1817" s="203"/>
      <c r="O1817" s="203"/>
      <c r="P1817" s="203"/>
      <c r="Q1817" s="203"/>
      <c r="R1817" s="203"/>
      <c r="S1817" s="203"/>
      <c r="T1817" s="204"/>
      <c r="AT1817" s="205" t="s">
        <v>161</v>
      </c>
      <c r="AU1817" s="205" t="s">
        <v>86</v>
      </c>
      <c r="AV1817" s="13" t="s">
        <v>86</v>
      </c>
      <c r="AW1817" s="13" t="s">
        <v>37</v>
      </c>
      <c r="AX1817" s="13" t="s">
        <v>76</v>
      </c>
      <c r="AY1817" s="205" t="s">
        <v>148</v>
      </c>
    </row>
    <row r="1818" spans="1:51" s="15" customFormat="1" ht="11.25">
      <c r="B1818" s="217"/>
      <c r="C1818" s="218"/>
      <c r="D1818" s="188" t="s">
        <v>161</v>
      </c>
      <c r="E1818" s="219" t="s">
        <v>31</v>
      </c>
      <c r="F1818" s="220" t="s">
        <v>762</v>
      </c>
      <c r="G1818" s="218"/>
      <c r="H1818" s="219" t="s">
        <v>31</v>
      </c>
      <c r="I1818" s="221"/>
      <c r="J1818" s="218"/>
      <c r="K1818" s="218"/>
      <c r="L1818" s="222"/>
      <c r="M1818" s="223"/>
      <c r="N1818" s="224"/>
      <c r="O1818" s="224"/>
      <c r="P1818" s="224"/>
      <c r="Q1818" s="224"/>
      <c r="R1818" s="224"/>
      <c r="S1818" s="224"/>
      <c r="T1818" s="225"/>
      <c r="AT1818" s="226" t="s">
        <v>161</v>
      </c>
      <c r="AU1818" s="226" t="s">
        <v>86</v>
      </c>
      <c r="AV1818" s="15" t="s">
        <v>84</v>
      </c>
      <c r="AW1818" s="15" t="s">
        <v>37</v>
      </c>
      <c r="AX1818" s="15" t="s">
        <v>76</v>
      </c>
      <c r="AY1818" s="226" t="s">
        <v>148</v>
      </c>
    </row>
    <row r="1819" spans="1:51" s="13" customFormat="1" ht="11.25">
      <c r="B1819" s="195"/>
      <c r="C1819" s="196"/>
      <c r="D1819" s="188" t="s">
        <v>161</v>
      </c>
      <c r="E1819" s="197" t="s">
        <v>31</v>
      </c>
      <c r="F1819" s="198" t="s">
        <v>800</v>
      </c>
      <c r="G1819" s="196"/>
      <c r="H1819" s="199">
        <v>14.68</v>
      </c>
      <c r="I1819" s="200"/>
      <c r="J1819" s="196"/>
      <c r="K1819" s="196"/>
      <c r="L1819" s="201"/>
      <c r="M1819" s="202"/>
      <c r="N1819" s="203"/>
      <c r="O1819" s="203"/>
      <c r="P1819" s="203"/>
      <c r="Q1819" s="203"/>
      <c r="R1819" s="203"/>
      <c r="S1819" s="203"/>
      <c r="T1819" s="204"/>
      <c r="AT1819" s="205" t="s">
        <v>161</v>
      </c>
      <c r="AU1819" s="205" t="s">
        <v>86</v>
      </c>
      <c r="AV1819" s="13" t="s">
        <v>86</v>
      </c>
      <c r="AW1819" s="13" t="s">
        <v>37</v>
      </c>
      <c r="AX1819" s="13" t="s">
        <v>76</v>
      </c>
      <c r="AY1819" s="205" t="s">
        <v>148</v>
      </c>
    </row>
    <row r="1820" spans="1:51" s="15" customFormat="1" ht="11.25">
      <c r="B1820" s="217"/>
      <c r="C1820" s="218"/>
      <c r="D1820" s="188" t="s">
        <v>161</v>
      </c>
      <c r="E1820" s="219" t="s">
        <v>31</v>
      </c>
      <c r="F1820" s="220" t="s">
        <v>2342</v>
      </c>
      <c r="G1820" s="218"/>
      <c r="H1820" s="219" t="s">
        <v>31</v>
      </c>
      <c r="I1820" s="221"/>
      <c r="J1820" s="218"/>
      <c r="K1820" s="218"/>
      <c r="L1820" s="222"/>
      <c r="M1820" s="223"/>
      <c r="N1820" s="224"/>
      <c r="O1820" s="224"/>
      <c r="P1820" s="224"/>
      <c r="Q1820" s="224"/>
      <c r="R1820" s="224"/>
      <c r="S1820" s="224"/>
      <c r="T1820" s="225"/>
      <c r="AT1820" s="226" t="s">
        <v>161</v>
      </c>
      <c r="AU1820" s="226" t="s">
        <v>86</v>
      </c>
      <c r="AV1820" s="15" t="s">
        <v>84</v>
      </c>
      <c r="AW1820" s="15" t="s">
        <v>37</v>
      </c>
      <c r="AX1820" s="15" t="s">
        <v>76</v>
      </c>
      <c r="AY1820" s="226" t="s">
        <v>148</v>
      </c>
    </row>
    <row r="1821" spans="1:51" s="15" customFormat="1" ht="11.25">
      <c r="B1821" s="217"/>
      <c r="C1821" s="218"/>
      <c r="D1821" s="188" t="s">
        <v>161</v>
      </c>
      <c r="E1821" s="219" t="s">
        <v>31</v>
      </c>
      <c r="F1821" s="220" t="s">
        <v>560</v>
      </c>
      <c r="G1821" s="218"/>
      <c r="H1821" s="219" t="s">
        <v>31</v>
      </c>
      <c r="I1821" s="221"/>
      <c r="J1821" s="218"/>
      <c r="K1821" s="218"/>
      <c r="L1821" s="222"/>
      <c r="M1821" s="223"/>
      <c r="N1821" s="224"/>
      <c r="O1821" s="224"/>
      <c r="P1821" s="224"/>
      <c r="Q1821" s="224"/>
      <c r="R1821" s="224"/>
      <c r="S1821" s="224"/>
      <c r="T1821" s="225"/>
      <c r="AT1821" s="226" t="s">
        <v>161</v>
      </c>
      <c r="AU1821" s="226" t="s">
        <v>86</v>
      </c>
      <c r="AV1821" s="15" t="s">
        <v>84</v>
      </c>
      <c r="AW1821" s="15" t="s">
        <v>37</v>
      </c>
      <c r="AX1821" s="15" t="s">
        <v>76</v>
      </c>
      <c r="AY1821" s="226" t="s">
        <v>148</v>
      </c>
    </row>
    <row r="1822" spans="1:51" s="13" customFormat="1" ht="11.25">
      <c r="B1822" s="195"/>
      <c r="C1822" s="196"/>
      <c r="D1822" s="188" t="s">
        <v>161</v>
      </c>
      <c r="E1822" s="197" t="s">
        <v>31</v>
      </c>
      <c r="F1822" s="198" t="s">
        <v>561</v>
      </c>
      <c r="G1822" s="196"/>
      <c r="H1822" s="199">
        <v>153.43600000000001</v>
      </c>
      <c r="I1822" s="200"/>
      <c r="J1822" s="196"/>
      <c r="K1822" s="196"/>
      <c r="L1822" s="201"/>
      <c r="M1822" s="202"/>
      <c r="N1822" s="203"/>
      <c r="O1822" s="203"/>
      <c r="P1822" s="203"/>
      <c r="Q1822" s="203"/>
      <c r="R1822" s="203"/>
      <c r="S1822" s="203"/>
      <c r="T1822" s="204"/>
      <c r="AT1822" s="205" t="s">
        <v>161</v>
      </c>
      <c r="AU1822" s="205" t="s">
        <v>86</v>
      </c>
      <c r="AV1822" s="13" t="s">
        <v>86</v>
      </c>
      <c r="AW1822" s="13" t="s">
        <v>37</v>
      </c>
      <c r="AX1822" s="13" t="s">
        <v>76</v>
      </c>
      <c r="AY1822" s="205" t="s">
        <v>148</v>
      </c>
    </row>
    <row r="1823" spans="1:51" s="13" customFormat="1" ht="11.25">
      <c r="B1823" s="195"/>
      <c r="C1823" s="196"/>
      <c r="D1823" s="188" t="s">
        <v>161</v>
      </c>
      <c r="E1823" s="197" t="s">
        <v>31</v>
      </c>
      <c r="F1823" s="198" t="s">
        <v>397</v>
      </c>
      <c r="G1823" s="196"/>
      <c r="H1823" s="199">
        <v>-24.75</v>
      </c>
      <c r="I1823" s="200"/>
      <c r="J1823" s="196"/>
      <c r="K1823" s="196"/>
      <c r="L1823" s="201"/>
      <c r="M1823" s="202"/>
      <c r="N1823" s="203"/>
      <c r="O1823" s="203"/>
      <c r="P1823" s="203"/>
      <c r="Q1823" s="203"/>
      <c r="R1823" s="203"/>
      <c r="S1823" s="203"/>
      <c r="T1823" s="204"/>
      <c r="AT1823" s="205" t="s">
        <v>161</v>
      </c>
      <c r="AU1823" s="205" t="s">
        <v>86</v>
      </c>
      <c r="AV1823" s="13" t="s">
        <v>86</v>
      </c>
      <c r="AW1823" s="13" t="s">
        <v>37</v>
      </c>
      <c r="AX1823" s="13" t="s">
        <v>76</v>
      </c>
      <c r="AY1823" s="205" t="s">
        <v>148</v>
      </c>
    </row>
    <row r="1824" spans="1:51" s="13" customFormat="1" ht="11.25">
      <c r="B1824" s="195"/>
      <c r="C1824" s="196"/>
      <c r="D1824" s="188" t="s">
        <v>161</v>
      </c>
      <c r="E1824" s="197" t="s">
        <v>31</v>
      </c>
      <c r="F1824" s="198" t="s">
        <v>562</v>
      </c>
      <c r="G1824" s="196"/>
      <c r="H1824" s="199">
        <v>4.2300000000000004</v>
      </c>
      <c r="I1824" s="200"/>
      <c r="J1824" s="196"/>
      <c r="K1824" s="196"/>
      <c r="L1824" s="201"/>
      <c r="M1824" s="202"/>
      <c r="N1824" s="203"/>
      <c r="O1824" s="203"/>
      <c r="P1824" s="203"/>
      <c r="Q1824" s="203"/>
      <c r="R1824" s="203"/>
      <c r="S1824" s="203"/>
      <c r="T1824" s="204"/>
      <c r="AT1824" s="205" t="s">
        <v>161</v>
      </c>
      <c r="AU1824" s="205" t="s">
        <v>86</v>
      </c>
      <c r="AV1824" s="13" t="s">
        <v>86</v>
      </c>
      <c r="AW1824" s="13" t="s">
        <v>37</v>
      </c>
      <c r="AX1824" s="13" t="s">
        <v>76</v>
      </c>
      <c r="AY1824" s="205" t="s">
        <v>148</v>
      </c>
    </row>
    <row r="1825" spans="2:51" s="13" customFormat="1" ht="11.25">
      <c r="B1825" s="195"/>
      <c r="C1825" s="196"/>
      <c r="D1825" s="188" t="s">
        <v>161</v>
      </c>
      <c r="E1825" s="197" t="s">
        <v>31</v>
      </c>
      <c r="F1825" s="198" t="s">
        <v>563</v>
      </c>
      <c r="G1825" s="196"/>
      <c r="H1825" s="199">
        <v>-5</v>
      </c>
      <c r="I1825" s="200"/>
      <c r="J1825" s="196"/>
      <c r="K1825" s="196"/>
      <c r="L1825" s="201"/>
      <c r="M1825" s="202"/>
      <c r="N1825" s="203"/>
      <c r="O1825" s="203"/>
      <c r="P1825" s="203"/>
      <c r="Q1825" s="203"/>
      <c r="R1825" s="203"/>
      <c r="S1825" s="203"/>
      <c r="T1825" s="204"/>
      <c r="AT1825" s="205" t="s">
        <v>161</v>
      </c>
      <c r="AU1825" s="205" t="s">
        <v>86</v>
      </c>
      <c r="AV1825" s="13" t="s">
        <v>86</v>
      </c>
      <c r="AW1825" s="13" t="s">
        <v>37</v>
      </c>
      <c r="AX1825" s="13" t="s">
        <v>76</v>
      </c>
      <c r="AY1825" s="205" t="s">
        <v>148</v>
      </c>
    </row>
    <row r="1826" spans="2:51" s="13" customFormat="1" ht="11.25">
      <c r="B1826" s="195"/>
      <c r="C1826" s="196"/>
      <c r="D1826" s="188" t="s">
        <v>161</v>
      </c>
      <c r="E1826" s="197" t="s">
        <v>31</v>
      </c>
      <c r="F1826" s="198" t="s">
        <v>564</v>
      </c>
      <c r="G1826" s="196"/>
      <c r="H1826" s="199">
        <v>4.2</v>
      </c>
      <c r="I1826" s="200"/>
      <c r="J1826" s="196"/>
      <c r="K1826" s="196"/>
      <c r="L1826" s="201"/>
      <c r="M1826" s="202"/>
      <c r="N1826" s="203"/>
      <c r="O1826" s="203"/>
      <c r="P1826" s="203"/>
      <c r="Q1826" s="203"/>
      <c r="R1826" s="203"/>
      <c r="S1826" s="203"/>
      <c r="T1826" s="204"/>
      <c r="AT1826" s="205" t="s">
        <v>161</v>
      </c>
      <c r="AU1826" s="205" t="s">
        <v>86</v>
      </c>
      <c r="AV1826" s="13" t="s">
        <v>86</v>
      </c>
      <c r="AW1826" s="13" t="s">
        <v>37</v>
      </c>
      <c r="AX1826" s="13" t="s">
        <v>76</v>
      </c>
      <c r="AY1826" s="205" t="s">
        <v>148</v>
      </c>
    </row>
    <row r="1827" spans="2:51" s="13" customFormat="1" ht="11.25">
      <c r="B1827" s="195"/>
      <c r="C1827" s="196"/>
      <c r="D1827" s="188" t="s">
        <v>161</v>
      </c>
      <c r="E1827" s="197" t="s">
        <v>31</v>
      </c>
      <c r="F1827" s="198" t="s">
        <v>388</v>
      </c>
      <c r="G1827" s="196"/>
      <c r="H1827" s="199">
        <v>-6</v>
      </c>
      <c r="I1827" s="200"/>
      <c r="J1827" s="196"/>
      <c r="K1827" s="196"/>
      <c r="L1827" s="201"/>
      <c r="M1827" s="202"/>
      <c r="N1827" s="203"/>
      <c r="O1827" s="203"/>
      <c r="P1827" s="203"/>
      <c r="Q1827" s="203"/>
      <c r="R1827" s="203"/>
      <c r="S1827" s="203"/>
      <c r="T1827" s="204"/>
      <c r="AT1827" s="205" t="s">
        <v>161</v>
      </c>
      <c r="AU1827" s="205" t="s">
        <v>86</v>
      </c>
      <c r="AV1827" s="13" t="s">
        <v>86</v>
      </c>
      <c r="AW1827" s="13" t="s">
        <v>37</v>
      </c>
      <c r="AX1827" s="13" t="s">
        <v>76</v>
      </c>
      <c r="AY1827" s="205" t="s">
        <v>148</v>
      </c>
    </row>
    <row r="1828" spans="2:51" s="13" customFormat="1" ht="11.25">
      <c r="B1828" s="195"/>
      <c r="C1828" s="196"/>
      <c r="D1828" s="188" t="s">
        <v>161</v>
      </c>
      <c r="E1828" s="197" t="s">
        <v>31</v>
      </c>
      <c r="F1828" s="198" t="s">
        <v>389</v>
      </c>
      <c r="G1828" s="196"/>
      <c r="H1828" s="199">
        <v>-1.6</v>
      </c>
      <c r="I1828" s="200"/>
      <c r="J1828" s="196"/>
      <c r="K1828" s="196"/>
      <c r="L1828" s="201"/>
      <c r="M1828" s="202"/>
      <c r="N1828" s="203"/>
      <c r="O1828" s="203"/>
      <c r="P1828" s="203"/>
      <c r="Q1828" s="203"/>
      <c r="R1828" s="203"/>
      <c r="S1828" s="203"/>
      <c r="T1828" s="204"/>
      <c r="AT1828" s="205" t="s">
        <v>161</v>
      </c>
      <c r="AU1828" s="205" t="s">
        <v>86</v>
      </c>
      <c r="AV1828" s="13" t="s">
        <v>86</v>
      </c>
      <c r="AW1828" s="13" t="s">
        <v>37</v>
      </c>
      <c r="AX1828" s="13" t="s">
        <v>76</v>
      </c>
      <c r="AY1828" s="205" t="s">
        <v>148</v>
      </c>
    </row>
    <row r="1829" spans="2:51" s="13" customFormat="1" ht="11.25">
      <c r="B1829" s="195"/>
      <c r="C1829" s="196"/>
      <c r="D1829" s="188" t="s">
        <v>161</v>
      </c>
      <c r="E1829" s="197" t="s">
        <v>31</v>
      </c>
      <c r="F1829" s="198" t="s">
        <v>565</v>
      </c>
      <c r="G1829" s="196"/>
      <c r="H1829" s="199">
        <v>-3</v>
      </c>
      <c r="I1829" s="200"/>
      <c r="J1829" s="196"/>
      <c r="K1829" s="196"/>
      <c r="L1829" s="201"/>
      <c r="M1829" s="202"/>
      <c r="N1829" s="203"/>
      <c r="O1829" s="203"/>
      <c r="P1829" s="203"/>
      <c r="Q1829" s="203"/>
      <c r="R1829" s="203"/>
      <c r="S1829" s="203"/>
      <c r="T1829" s="204"/>
      <c r="AT1829" s="205" t="s">
        <v>161</v>
      </c>
      <c r="AU1829" s="205" t="s">
        <v>86</v>
      </c>
      <c r="AV1829" s="13" t="s">
        <v>86</v>
      </c>
      <c r="AW1829" s="13" t="s">
        <v>37</v>
      </c>
      <c r="AX1829" s="13" t="s">
        <v>76</v>
      </c>
      <c r="AY1829" s="205" t="s">
        <v>148</v>
      </c>
    </row>
    <row r="1830" spans="2:51" s="13" customFormat="1" ht="11.25">
      <c r="B1830" s="195"/>
      <c r="C1830" s="196"/>
      <c r="D1830" s="188" t="s">
        <v>161</v>
      </c>
      <c r="E1830" s="197" t="s">
        <v>31</v>
      </c>
      <c r="F1830" s="198" t="s">
        <v>566</v>
      </c>
      <c r="G1830" s="196"/>
      <c r="H1830" s="199">
        <v>1.65</v>
      </c>
      <c r="I1830" s="200"/>
      <c r="J1830" s="196"/>
      <c r="K1830" s="196"/>
      <c r="L1830" s="201"/>
      <c r="M1830" s="202"/>
      <c r="N1830" s="203"/>
      <c r="O1830" s="203"/>
      <c r="P1830" s="203"/>
      <c r="Q1830" s="203"/>
      <c r="R1830" s="203"/>
      <c r="S1830" s="203"/>
      <c r="T1830" s="204"/>
      <c r="AT1830" s="205" t="s">
        <v>161</v>
      </c>
      <c r="AU1830" s="205" t="s">
        <v>86</v>
      </c>
      <c r="AV1830" s="13" t="s">
        <v>86</v>
      </c>
      <c r="AW1830" s="13" t="s">
        <v>37</v>
      </c>
      <c r="AX1830" s="13" t="s">
        <v>76</v>
      </c>
      <c r="AY1830" s="205" t="s">
        <v>148</v>
      </c>
    </row>
    <row r="1831" spans="2:51" s="15" customFormat="1" ht="11.25">
      <c r="B1831" s="217"/>
      <c r="C1831" s="218"/>
      <c r="D1831" s="188" t="s">
        <v>161</v>
      </c>
      <c r="E1831" s="219" t="s">
        <v>31</v>
      </c>
      <c r="F1831" s="220" t="s">
        <v>567</v>
      </c>
      <c r="G1831" s="218"/>
      <c r="H1831" s="219" t="s">
        <v>31</v>
      </c>
      <c r="I1831" s="221"/>
      <c r="J1831" s="218"/>
      <c r="K1831" s="218"/>
      <c r="L1831" s="222"/>
      <c r="M1831" s="223"/>
      <c r="N1831" s="224"/>
      <c r="O1831" s="224"/>
      <c r="P1831" s="224"/>
      <c r="Q1831" s="224"/>
      <c r="R1831" s="224"/>
      <c r="S1831" s="224"/>
      <c r="T1831" s="225"/>
      <c r="AT1831" s="226" t="s">
        <v>161</v>
      </c>
      <c r="AU1831" s="226" t="s">
        <v>86</v>
      </c>
      <c r="AV1831" s="15" t="s">
        <v>84</v>
      </c>
      <c r="AW1831" s="15" t="s">
        <v>37</v>
      </c>
      <c r="AX1831" s="15" t="s">
        <v>76</v>
      </c>
      <c r="AY1831" s="226" t="s">
        <v>148</v>
      </c>
    </row>
    <row r="1832" spans="2:51" s="13" customFormat="1" ht="11.25">
      <c r="B1832" s="195"/>
      <c r="C1832" s="196"/>
      <c r="D1832" s="188" t="s">
        <v>161</v>
      </c>
      <c r="E1832" s="197" t="s">
        <v>31</v>
      </c>
      <c r="F1832" s="198" t="s">
        <v>568</v>
      </c>
      <c r="G1832" s="196"/>
      <c r="H1832" s="199">
        <v>71.253</v>
      </c>
      <c r="I1832" s="200"/>
      <c r="J1832" s="196"/>
      <c r="K1832" s="196"/>
      <c r="L1832" s="201"/>
      <c r="M1832" s="202"/>
      <c r="N1832" s="203"/>
      <c r="O1832" s="203"/>
      <c r="P1832" s="203"/>
      <c r="Q1832" s="203"/>
      <c r="R1832" s="203"/>
      <c r="S1832" s="203"/>
      <c r="T1832" s="204"/>
      <c r="AT1832" s="205" t="s">
        <v>161</v>
      </c>
      <c r="AU1832" s="205" t="s">
        <v>86</v>
      </c>
      <c r="AV1832" s="13" t="s">
        <v>86</v>
      </c>
      <c r="AW1832" s="13" t="s">
        <v>37</v>
      </c>
      <c r="AX1832" s="13" t="s">
        <v>76</v>
      </c>
      <c r="AY1832" s="205" t="s">
        <v>148</v>
      </c>
    </row>
    <row r="1833" spans="2:51" s="13" customFormat="1" ht="11.25">
      <c r="B1833" s="195"/>
      <c r="C1833" s="196"/>
      <c r="D1833" s="188" t="s">
        <v>161</v>
      </c>
      <c r="E1833" s="197" t="s">
        <v>31</v>
      </c>
      <c r="F1833" s="198" t="s">
        <v>565</v>
      </c>
      <c r="G1833" s="196"/>
      <c r="H1833" s="199">
        <v>-3</v>
      </c>
      <c r="I1833" s="200"/>
      <c r="J1833" s="196"/>
      <c r="K1833" s="196"/>
      <c r="L1833" s="201"/>
      <c r="M1833" s="202"/>
      <c r="N1833" s="203"/>
      <c r="O1833" s="203"/>
      <c r="P1833" s="203"/>
      <c r="Q1833" s="203"/>
      <c r="R1833" s="203"/>
      <c r="S1833" s="203"/>
      <c r="T1833" s="204"/>
      <c r="AT1833" s="205" t="s">
        <v>161</v>
      </c>
      <c r="AU1833" s="205" t="s">
        <v>86</v>
      </c>
      <c r="AV1833" s="13" t="s">
        <v>86</v>
      </c>
      <c r="AW1833" s="13" t="s">
        <v>37</v>
      </c>
      <c r="AX1833" s="13" t="s">
        <v>76</v>
      </c>
      <c r="AY1833" s="205" t="s">
        <v>148</v>
      </c>
    </row>
    <row r="1834" spans="2:51" s="13" customFormat="1" ht="11.25">
      <c r="B1834" s="195"/>
      <c r="C1834" s="196"/>
      <c r="D1834" s="188" t="s">
        <v>161</v>
      </c>
      <c r="E1834" s="197" t="s">
        <v>31</v>
      </c>
      <c r="F1834" s="198" t="s">
        <v>569</v>
      </c>
      <c r="G1834" s="196"/>
      <c r="H1834" s="199">
        <v>1.32</v>
      </c>
      <c r="I1834" s="200"/>
      <c r="J1834" s="196"/>
      <c r="K1834" s="196"/>
      <c r="L1834" s="201"/>
      <c r="M1834" s="202"/>
      <c r="N1834" s="203"/>
      <c r="O1834" s="203"/>
      <c r="P1834" s="203"/>
      <c r="Q1834" s="203"/>
      <c r="R1834" s="203"/>
      <c r="S1834" s="203"/>
      <c r="T1834" s="204"/>
      <c r="AT1834" s="205" t="s">
        <v>161</v>
      </c>
      <c r="AU1834" s="205" t="s">
        <v>86</v>
      </c>
      <c r="AV1834" s="13" t="s">
        <v>86</v>
      </c>
      <c r="AW1834" s="13" t="s">
        <v>37</v>
      </c>
      <c r="AX1834" s="13" t="s">
        <v>76</v>
      </c>
      <c r="AY1834" s="205" t="s">
        <v>148</v>
      </c>
    </row>
    <row r="1835" spans="2:51" s="13" customFormat="1" ht="11.25">
      <c r="B1835" s="195"/>
      <c r="C1835" s="196"/>
      <c r="D1835" s="188" t="s">
        <v>161</v>
      </c>
      <c r="E1835" s="197" t="s">
        <v>31</v>
      </c>
      <c r="F1835" s="198" t="s">
        <v>570</v>
      </c>
      <c r="G1835" s="196"/>
      <c r="H1835" s="199">
        <v>-2</v>
      </c>
      <c r="I1835" s="200"/>
      <c r="J1835" s="196"/>
      <c r="K1835" s="196"/>
      <c r="L1835" s="201"/>
      <c r="M1835" s="202"/>
      <c r="N1835" s="203"/>
      <c r="O1835" s="203"/>
      <c r="P1835" s="203"/>
      <c r="Q1835" s="203"/>
      <c r="R1835" s="203"/>
      <c r="S1835" s="203"/>
      <c r="T1835" s="204"/>
      <c r="AT1835" s="205" t="s">
        <v>161</v>
      </c>
      <c r="AU1835" s="205" t="s">
        <v>86</v>
      </c>
      <c r="AV1835" s="13" t="s">
        <v>86</v>
      </c>
      <c r="AW1835" s="13" t="s">
        <v>37</v>
      </c>
      <c r="AX1835" s="13" t="s">
        <v>76</v>
      </c>
      <c r="AY1835" s="205" t="s">
        <v>148</v>
      </c>
    </row>
    <row r="1836" spans="2:51" s="13" customFormat="1" ht="11.25">
      <c r="B1836" s="195"/>
      <c r="C1836" s="196"/>
      <c r="D1836" s="188" t="s">
        <v>161</v>
      </c>
      <c r="E1836" s="197" t="s">
        <v>31</v>
      </c>
      <c r="F1836" s="198" t="s">
        <v>571</v>
      </c>
      <c r="G1836" s="196"/>
      <c r="H1836" s="199">
        <v>1.8</v>
      </c>
      <c r="I1836" s="200"/>
      <c r="J1836" s="196"/>
      <c r="K1836" s="196"/>
      <c r="L1836" s="201"/>
      <c r="M1836" s="202"/>
      <c r="N1836" s="203"/>
      <c r="O1836" s="203"/>
      <c r="P1836" s="203"/>
      <c r="Q1836" s="203"/>
      <c r="R1836" s="203"/>
      <c r="S1836" s="203"/>
      <c r="T1836" s="204"/>
      <c r="AT1836" s="205" t="s">
        <v>161</v>
      </c>
      <c r="AU1836" s="205" t="s">
        <v>86</v>
      </c>
      <c r="AV1836" s="13" t="s">
        <v>86</v>
      </c>
      <c r="AW1836" s="13" t="s">
        <v>37</v>
      </c>
      <c r="AX1836" s="13" t="s">
        <v>76</v>
      </c>
      <c r="AY1836" s="205" t="s">
        <v>148</v>
      </c>
    </row>
    <row r="1837" spans="2:51" s="15" customFormat="1" ht="11.25">
      <c r="B1837" s="217"/>
      <c r="C1837" s="218"/>
      <c r="D1837" s="188" t="s">
        <v>161</v>
      </c>
      <c r="E1837" s="219" t="s">
        <v>31</v>
      </c>
      <c r="F1837" s="220" t="s">
        <v>572</v>
      </c>
      <c r="G1837" s="218"/>
      <c r="H1837" s="219" t="s">
        <v>31</v>
      </c>
      <c r="I1837" s="221"/>
      <c r="J1837" s="218"/>
      <c r="K1837" s="218"/>
      <c r="L1837" s="222"/>
      <c r="M1837" s="223"/>
      <c r="N1837" s="224"/>
      <c r="O1837" s="224"/>
      <c r="P1837" s="224"/>
      <c r="Q1837" s="224"/>
      <c r="R1837" s="224"/>
      <c r="S1837" s="224"/>
      <c r="T1837" s="225"/>
      <c r="AT1837" s="226" t="s">
        <v>161</v>
      </c>
      <c r="AU1837" s="226" t="s">
        <v>86</v>
      </c>
      <c r="AV1837" s="15" t="s">
        <v>84</v>
      </c>
      <c r="AW1837" s="15" t="s">
        <v>37</v>
      </c>
      <c r="AX1837" s="15" t="s">
        <v>76</v>
      </c>
      <c r="AY1837" s="226" t="s">
        <v>148</v>
      </c>
    </row>
    <row r="1838" spans="2:51" s="13" customFormat="1" ht="11.25">
      <c r="B1838" s="195"/>
      <c r="C1838" s="196"/>
      <c r="D1838" s="188" t="s">
        <v>161</v>
      </c>
      <c r="E1838" s="197" t="s">
        <v>31</v>
      </c>
      <c r="F1838" s="198" t="s">
        <v>573</v>
      </c>
      <c r="G1838" s="196"/>
      <c r="H1838" s="199">
        <v>44.5</v>
      </c>
      <c r="I1838" s="200"/>
      <c r="J1838" s="196"/>
      <c r="K1838" s="196"/>
      <c r="L1838" s="201"/>
      <c r="M1838" s="202"/>
      <c r="N1838" s="203"/>
      <c r="O1838" s="203"/>
      <c r="P1838" s="203"/>
      <c r="Q1838" s="203"/>
      <c r="R1838" s="203"/>
      <c r="S1838" s="203"/>
      <c r="T1838" s="204"/>
      <c r="AT1838" s="205" t="s">
        <v>161</v>
      </c>
      <c r="AU1838" s="205" t="s">
        <v>86</v>
      </c>
      <c r="AV1838" s="13" t="s">
        <v>86</v>
      </c>
      <c r="AW1838" s="13" t="s">
        <v>37</v>
      </c>
      <c r="AX1838" s="13" t="s">
        <v>76</v>
      </c>
      <c r="AY1838" s="205" t="s">
        <v>148</v>
      </c>
    </row>
    <row r="1839" spans="2:51" s="13" customFormat="1" ht="11.25">
      <c r="B1839" s="195"/>
      <c r="C1839" s="196"/>
      <c r="D1839" s="188" t="s">
        <v>161</v>
      </c>
      <c r="E1839" s="197" t="s">
        <v>31</v>
      </c>
      <c r="F1839" s="198" t="s">
        <v>389</v>
      </c>
      <c r="G1839" s="196"/>
      <c r="H1839" s="199">
        <v>-1.6</v>
      </c>
      <c r="I1839" s="200"/>
      <c r="J1839" s="196"/>
      <c r="K1839" s="196"/>
      <c r="L1839" s="201"/>
      <c r="M1839" s="202"/>
      <c r="N1839" s="203"/>
      <c r="O1839" s="203"/>
      <c r="P1839" s="203"/>
      <c r="Q1839" s="203"/>
      <c r="R1839" s="203"/>
      <c r="S1839" s="203"/>
      <c r="T1839" s="204"/>
      <c r="AT1839" s="205" t="s">
        <v>161</v>
      </c>
      <c r="AU1839" s="205" t="s">
        <v>86</v>
      </c>
      <c r="AV1839" s="13" t="s">
        <v>86</v>
      </c>
      <c r="AW1839" s="13" t="s">
        <v>37</v>
      </c>
      <c r="AX1839" s="13" t="s">
        <v>76</v>
      </c>
      <c r="AY1839" s="205" t="s">
        <v>148</v>
      </c>
    </row>
    <row r="1840" spans="2:51" s="13" customFormat="1" ht="11.25">
      <c r="B1840" s="195"/>
      <c r="C1840" s="196"/>
      <c r="D1840" s="188" t="s">
        <v>161</v>
      </c>
      <c r="E1840" s="197" t="s">
        <v>31</v>
      </c>
      <c r="F1840" s="198" t="s">
        <v>574</v>
      </c>
      <c r="G1840" s="196"/>
      <c r="H1840" s="199">
        <v>1.1519999999999999</v>
      </c>
      <c r="I1840" s="200"/>
      <c r="J1840" s="196"/>
      <c r="K1840" s="196"/>
      <c r="L1840" s="201"/>
      <c r="M1840" s="202"/>
      <c r="N1840" s="203"/>
      <c r="O1840" s="203"/>
      <c r="P1840" s="203"/>
      <c r="Q1840" s="203"/>
      <c r="R1840" s="203"/>
      <c r="S1840" s="203"/>
      <c r="T1840" s="204"/>
      <c r="AT1840" s="205" t="s">
        <v>161</v>
      </c>
      <c r="AU1840" s="205" t="s">
        <v>86</v>
      </c>
      <c r="AV1840" s="13" t="s">
        <v>86</v>
      </c>
      <c r="AW1840" s="13" t="s">
        <v>37</v>
      </c>
      <c r="AX1840" s="13" t="s">
        <v>76</v>
      </c>
      <c r="AY1840" s="205" t="s">
        <v>148</v>
      </c>
    </row>
    <row r="1841" spans="1:65" s="15" customFormat="1" ht="11.25">
      <c r="B1841" s="217"/>
      <c r="C1841" s="218"/>
      <c r="D1841" s="188" t="s">
        <v>161</v>
      </c>
      <c r="E1841" s="219" t="s">
        <v>31</v>
      </c>
      <c r="F1841" s="220" t="s">
        <v>575</v>
      </c>
      <c r="G1841" s="218"/>
      <c r="H1841" s="219" t="s">
        <v>31</v>
      </c>
      <c r="I1841" s="221"/>
      <c r="J1841" s="218"/>
      <c r="K1841" s="218"/>
      <c r="L1841" s="222"/>
      <c r="M1841" s="223"/>
      <c r="N1841" s="224"/>
      <c r="O1841" s="224"/>
      <c r="P1841" s="224"/>
      <c r="Q1841" s="224"/>
      <c r="R1841" s="224"/>
      <c r="S1841" s="224"/>
      <c r="T1841" s="225"/>
      <c r="AT1841" s="226" t="s">
        <v>161</v>
      </c>
      <c r="AU1841" s="226" t="s">
        <v>86</v>
      </c>
      <c r="AV1841" s="15" t="s">
        <v>84</v>
      </c>
      <c r="AW1841" s="15" t="s">
        <v>37</v>
      </c>
      <c r="AX1841" s="15" t="s">
        <v>76</v>
      </c>
      <c r="AY1841" s="226" t="s">
        <v>148</v>
      </c>
    </row>
    <row r="1842" spans="1:65" s="13" customFormat="1" ht="11.25">
      <c r="B1842" s="195"/>
      <c r="C1842" s="196"/>
      <c r="D1842" s="188" t="s">
        <v>161</v>
      </c>
      <c r="E1842" s="197" t="s">
        <v>31</v>
      </c>
      <c r="F1842" s="198" t="s">
        <v>568</v>
      </c>
      <c r="G1842" s="196"/>
      <c r="H1842" s="199">
        <v>71.253</v>
      </c>
      <c r="I1842" s="200"/>
      <c r="J1842" s="196"/>
      <c r="K1842" s="196"/>
      <c r="L1842" s="201"/>
      <c r="M1842" s="202"/>
      <c r="N1842" s="203"/>
      <c r="O1842" s="203"/>
      <c r="P1842" s="203"/>
      <c r="Q1842" s="203"/>
      <c r="R1842" s="203"/>
      <c r="S1842" s="203"/>
      <c r="T1842" s="204"/>
      <c r="AT1842" s="205" t="s">
        <v>161</v>
      </c>
      <c r="AU1842" s="205" t="s">
        <v>86</v>
      </c>
      <c r="AV1842" s="13" t="s">
        <v>86</v>
      </c>
      <c r="AW1842" s="13" t="s">
        <v>37</v>
      </c>
      <c r="AX1842" s="13" t="s">
        <v>76</v>
      </c>
      <c r="AY1842" s="205" t="s">
        <v>148</v>
      </c>
    </row>
    <row r="1843" spans="1:65" s="13" customFormat="1" ht="11.25">
      <c r="B1843" s="195"/>
      <c r="C1843" s="196"/>
      <c r="D1843" s="188" t="s">
        <v>161</v>
      </c>
      <c r="E1843" s="197" t="s">
        <v>31</v>
      </c>
      <c r="F1843" s="198" t="s">
        <v>565</v>
      </c>
      <c r="G1843" s="196"/>
      <c r="H1843" s="199">
        <v>-3</v>
      </c>
      <c r="I1843" s="200"/>
      <c r="J1843" s="196"/>
      <c r="K1843" s="196"/>
      <c r="L1843" s="201"/>
      <c r="M1843" s="202"/>
      <c r="N1843" s="203"/>
      <c r="O1843" s="203"/>
      <c r="P1843" s="203"/>
      <c r="Q1843" s="203"/>
      <c r="R1843" s="203"/>
      <c r="S1843" s="203"/>
      <c r="T1843" s="204"/>
      <c r="AT1843" s="205" t="s">
        <v>161</v>
      </c>
      <c r="AU1843" s="205" t="s">
        <v>86</v>
      </c>
      <c r="AV1843" s="13" t="s">
        <v>86</v>
      </c>
      <c r="AW1843" s="13" t="s">
        <v>37</v>
      </c>
      <c r="AX1843" s="13" t="s">
        <v>76</v>
      </c>
      <c r="AY1843" s="205" t="s">
        <v>148</v>
      </c>
    </row>
    <row r="1844" spans="1:65" s="13" customFormat="1" ht="11.25">
      <c r="B1844" s="195"/>
      <c r="C1844" s="196"/>
      <c r="D1844" s="188" t="s">
        <v>161</v>
      </c>
      <c r="E1844" s="197" t="s">
        <v>31</v>
      </c>
      <c r="F1844" s="198" t="s">
        <v>569</v>
      </c>
      <c r="G1844" s="196"/>
      <c r="H1844" s="199">
        <v>1.32</v>
      </c>
      <c r="I1844" s="200"/>
      <c r="J1844" s="196"/>
      <c r="K1844" s="196"/>
      <c r="L1844" s="201"/>
      <c r="M1844" s="202"/>
      <c r="N1844" s="203"/>
      <c r="O1844" s="203"/>
      <c r="P1844" s="203"/>
      <c r="Q1844" s="203"/>
      <c r="R1844" s="203"/>
      <c r="S1844" s="203"/>
      <c r="T1844" s="204"/>
      <c r="AT1844" s="205" t="s">
        <v>161</v>
      </c>
      <c r="AU1844" s="205" t="s">
        <v>86</v>
      </c>
      <c r="AV1844" s="13" t="s">
        <v>86</v>
      </c>
      <c r="AW1844" s="13" t="s">
        <v>37</v>
      </c>
      <c r="AX1844" s="13" t="s">
        <v>76</v>
      </c>
      <c r="AY1844" s="205" t="s">
        <v>148</v>
      </c>
    </row>
    <row r="1845" spans="1:65" s="13" customFormat="1" ht="11.25">
      <c r="B1845" s="195"/>
      <c r="C1845" s="196"/>
      <c r="D1845" s="188" t="s">
        <v>161</v>
      </c>
      <c r="E1845" s="197" t="s">
        <v>31</v>
      </c>
      <c r="F1845" s="198" t="s">
        <v>570</v>
      </c>
      <c r="G1845" s="196"/>
      <c r="H1845" s="199">
        <v>-2</v>
      </c>
      <c r="I1845" s="200"/>
      <c r="J1845" s="196"/>
      <c r="K1845" s="196"/>
      <c r="L1845" s="201"/>
      <c r="M1845" s="202"/>
      <c r="N1845" s="203"/>
      <c r="O1845" s="203"/>
      <c r="P1845" s="203"/>
      <c r="Q1845" s="203"/>
      <c r="R1845" s="203"/>
      <c r="S1845" s="203"/>
      <c r="T1845" s="204"/>
      <c r="AT1845" s="205" t="s">
        <v>161</v>
      </c>
      <c r="AU1845" s="205" t="s">
        <v>86</v>
      </c>
      <c r="AV1845" s="13" t="s">
        <v>86</v>
      </c>
      <c r="AW1845" s="13" t="s">
        <v>37</v>
      </c>
      <c r="AX1845" s="13" t="s">
        <v>76</v>
      </c>
      <c r="AY1845" s="205" t="s">
        <v>148</v>
      </c>
    </row>
    <row r="1846" spans="1:65" s="13" customFormat="1" ht="11.25">
      <c r="B1846" s="195"/>
      <c r="C1846" s="196"/>
      <c r="D1846" s="188" t="s">
        <v>161</v>
      </c>
      <c r="E1846" s="197" t="s">
        <v>31</v>
      </c>
      <c r="F1846" s="198" t="s">
        <v>571</v>
      </c>
      <c r="G1846" s="196"/>
      <c r="H1846" s="199">
        <v>1.8</v>
      </c>
      <c r="I1846" s="200"/>
      <c r="J1846" s="196"/>
      <c r="K1846" s="196"/>
      <c r="L1846" s="201"/>
      <c r="M1846" s="202"/>
      <c r="N1846" s="203"/>
      <c r="O1846" s="203"/>
      <c r="P1846" s="203"/>
      <c r="Q1846" s="203"/>
      <c r="R1846" s="203"/>
      <c r="S1846" s="203"/>
      <c r="T1846" s="204"/>
      <c r="AT1846" s="205" t="s">
        <v>161</v>
      </c>
      <c r="AU1846" s="205" t="s">
        <v>86</v>
      </c>
      <c r="AV1846" s="13" t="s">
        <v>86</v>
      </c>
      <c r="AW1846" s="13" t="s">
        <v>37</v>
      </c>
      <c r="AX1846" s="13" t="s">
        <v>76</v>
      </c>
      <c r="AY1846" s="205" t="s">
        <v>148</v>
      </c>
    </row>
    <row r="1847" spans="1:65" s="14" customFormat="1" ht="11.25">
      <c r="B1847" s="206"/>
      <c r="C1847" s="207"/>
      <c r="D1847" s="188" t="s">
        <v>161</v>
      </c>
      <c r="E1847" s="208" t="s">
        <v>31</v>
      </c>
      <c r="F1847" s="209" t="s">
        <v>163</v>
      </c>
      <c r="G1847" s="207"/>
      <c r="H1847" s="210">
        <v>417.05399999999997</v>
      </c>
      <c r="I1847" s="211"/>
      <c r="J1847" s="207"/>
      <c r="K1847" s="207"/>
      <c r="L1847" s="212"/>
      <c r="M1847" s="213"/>
      <c r="N1847" s="214"/>
      <c r="O1847" s="214"/>
      <c r="P1847" s="214"/>
      <c r="Q1847" s="214"/>
      <c r="R1847" s="214"/>
      <c r="S1847" s="214"/>
      <c r="T1847" s="215"/>
      <c r="AT1847" s="216" t="s">
        <v>161</v>
      </c>
      <c r="AU1847" s="216" t="s">
        <v>86</v>
      </c>
      <c r="AV1847" s="14" t="s">
        <v>155</v>
      </c>
      <c r="AW1847" s="14" t="s">
        <v>37</v>
      </c>
      <c r="AX1847" s="14" t="s">
        <v>84</v>
      </c>
      <c r="AY1847" s="216" t="s">
        <v>148</v>
      </c>
    </row>
    <row r="1848" spans="1:65" s="2" customFormat="1" ht="21.75" customHeight="1">
      <c r="A1848" s="36"/>
      <c r="B1848" s="37"/>
      <c r="C1848" s="175" t="s">
        <v>2343</v>
      </c>
      <c r="D1848" s="175" t="s">
        <v>150</v>
      </c>
      <c r="E1848" s="176" t="s">
        <v>2344</v>
      </c>
      <c r="F1848" s="177" t="s">
        <v>2345</v>
      </c>
      <c r="G1848" s="178" t="s">
        <v>153</v>
      </c>
      <c r="H1848" s="179">
        <v>417.05399999999997</v>
      </c>
      <c r="I1848" s="180"/>
      <c r="J1848" s="181">
        <f>ROUND(I1848*H1848,2)</f>
        <v>0</v>
      </c>
      <c r="K1848" s="177" t="s">
        <v>154</v>
      </c>
      <c r="L1848" s="41"/>
      <c r="M1848" s="182" t="s">
        <v>31</v>
      </c>
      <c r="N1848" s="183" t="s">
        <v>47</v>
      </c>
      <c r="O1848" s="66"/>
      <c r="P1848" s="184">
        <f>O1848*H1848</f>
        <v>0</v>
      </c>
      <c r="Q1848" s="184">
        <v>2.9E-4</v>
      </c>
      <c r="R1848" s="184">
        <f>Q1848*H1848</f>
        <v>0.12094566</v>
      </c>
      <c r="S1848" s="184">
        <v>0</v>
      </c>
      <c r="T1848" s="185">
        <f>S1848*H1848</f>
        <v>0</v>
      </c>
      <c r="U1848" s="36"/>
      <c r="V1848" s="36"/>
      <c r="W1848" s="36"/>
      <c r="X1848" s="36"/>
      <c r="Y1848" s="36"/>
      <c r="Z1848" s="36"/>
      <c r="AA1848" s="36"/>
      <c r="AB1848" s="36"/>
      <c r="AC1848" s="36"/>
      <c r="AD1848" s="36"/>
      <c r="AE1848" s="36"/>
      <c r="AR1848" s="186" t="s">
        <v>257</v>
      </c>
      <c r="AT1848" s="186" t="s">
        <v>150</v>
      </c>
      <c r="AU1848" s="186" t="s">
        <v>86</v>
      </c>
      <c r="AY1848" s="19" t="s">
        <v>148</v>
      </c>
      <c r="BE1848" s="187">
        <f>IF(N1848="základní",J1848,0)</f>
        <v>0</v>
      </c>
      <c r="BF1848" s="187">
        <f>IF(N1848="snížená",J1848,0)</f>
        <v>0</v>
      </c>
      <c r="BG1848" s="187">
        <f>IF(N1848="zákl. přenesená",J1848,0)</f>
        <v>0</v>
      </c>
      <c r="BH1848" s="187">
        <f>IF(N1848="sníž. přenesená",J1848,0)</f>
        <v>0</v>
      </c>
      <c r="BI1848" s="187">
        <f>IF(N1848="nulová",J1848,0)</f>
        <v>0</v>
      </c>
      <c r="BJ1848" s="19" t="s">
        <v>84</v>
      </c>
      <c r="BK1848" s="187">
        <f>ROUND(I1848*H1848,2)</f>
        <v>0</v>
      </c>
      <c r="BL1848" s="19" t="s">
        <v>257</v>
      </c>
      <c r="BM1848" s="186" t="s">
        <v>2346</v>
      </c>
    </row>
    <row r="1849" spans="1:65" s="2" customFormat="1" ht="19.5">
      <c r="A1849" s="36"/>
      <c r="B1849" s="37"/>
      <c r="C1849" s="38"/>
      <c r="D1849" s="188" t="s">
        <v>157</v>
      </c>
      <c r="E1849" s="38"/>
      <c r="F1849" s="189" t="s">
        <v>2347</v>
      </c>
      <c r="G1849" s="38"/>
      <c r="H1849" s="38"/>
      <c r="I1849" s="190"/>
      <c r="J1849" s="38"/>
      <c r="K1849" s="38"/>
      <c r="L1849" s="41"/>
      <c r="M1849" s="191"/>
      <c r="N1849" s="192"/>
      <c r="O1849" s="66"/>
      <c r="P1849" s="66"/>
      <c r="Q1849" s="66"/>
      <c r="R1849" s="66"/>
      <c r="S1849" s="66"/>
      <c r="T1849" s="67"/>
      <c r="U1849" s="36"/>
      <c r="V1849" s="36"/>
      <c r="W1849" s="36"/>
      <c r="X1849" s="36"/>
      <c r="Y1849" s="36"/>
      <c r="Z1849" s="36"/>
      <c r="AA1849" s="36"/>
      <c r="AB1849" s="36"/>
      <c r="AC1849" s="36"/>
      <c r="AD1849" s="36"/>
      <c r="AE1849" s="36"/>
      <c r="AT1849" s="19" t="s">
        <v>157</v>
      </c>
      <c r="AU1849" s="19" t="s">
        <v>86</v>
      </c>
    </row>
    <row r="1850" spans="1:65" s="2" customFormat="1" ht="11.25">
      <c r="A1850" s="36"/>
      <c r="B1850" s="37"/>
      <c r="C1850" s="38"/>
      <c r="D1850" s="193" t="s">
        <v>159</v>
      </c>
      <c r="E1850" s="38"/>
      <c r="F1850" s="194" t="s">
        <v>2348</v>
      </c>
      <c r="G1850" s="38"/>
      <c r="H1850" s="38"/>
      <c r="I1850" s="190"/>
      <c r="J1850" s="38"/>
      <c r="K1850" s="38"/>
      <c r="L1850" s="41"/>
      <c r="M1850" s="191"/>
      <c r="N1850" s="192"/>
      <c r="O1850" s="66"/>
      <c r="P1850" s="66"/>
      <c r="Q1850" s="66"/>
      <c r="R1850" s="66"/>
      <c r="S1850" s="66"/>
      <c r="T1850" s="67"/>
      <c r="U1850" s="36"/>
      <c r="V1850" s="36"/>
      <c r="W1850" s="36"/>
      <c r="X1850" s="36"/>
      <c r="Y1850" s="36"/>
      <c r="Z1850" s="36"/>
      <c r="AA1850" s="36"/>
      <c r="AB1850" s="36"/>
      <c r="AC1850" s="36"/>
      <c r="AD1850" s="36"/>
      <c r="AE1850" s="36"/>
      <c r="AT1850" s="19" t="s">
        <v>159</v>
      </c>
      <c r="AU1850" s="19" t="s">
        <v>86</v>
      </c>
    </row>
    <row r="1851" spans="1:65" s="15" customFormat="1" ht="11.25">
      <c r="B1851" s="217"/>
      <c r="C1851" s="218"/>
      <c r="D1851" s="188" t="s">
        <v>161</v>
      </c>
      <c r="E1851" s="219" t="s">
        <v>31</v>
      </c>
      <c r="F1851" s="220" t="s">
        <v>2341</v>
      </c>
      <c r="G1851" s="218"/>
      <c r="H1851" s="219" t="s">
        <v>31</v>
      </c>
      <c r="I1851" s="221"/>
      <c r="J1851" s="218"/>
      <c r="K1851" s="218"/>
      <c r="L1851" s="222"/>
      <c r="M1851" s="223"/>
      <c r="N1851" s="224"/>
      <c r="O1851" s="224"/>
      <c r="P1851" s="224"/>
      <c r="Q1851" s="224"/>
      <c r="R1851" s="224"/>
      <c r="S1851" s="224"/>
      <c r="T1851" s="225"/>
      <c r="AT1851" s="226" t="s">
        <v>161</v>
      </c>
      <c r="AU1851" s="226" t="s">
        <v>86</v>
      </c>
      <c r="AV1851" s="15" t="s">
        <v>84</v>
      </c>
      <c r="AW1851" s="15" t="s">
        <v>37</v>
      </c>
      <c r="AX1851" s="15" t="s">
        <v>76</v>
      </c>
      <c r="AY1851" s="226" t="s">
        <v>148</v>
      </c>
    </row>
    <row r="1852" spans="1:65" s="15" customFormat="1" ht="11.25">
      <c r="B1852" s="217"/>
      <c r="C1852" s="218"/>
      <c r="D1852" s="188" t="s">
        <v>161</v>
      </c>
      <c r="E1852" s="219" t="s">
        <v>31</v>
      </c>
      <c r="F1852" s="220" t="s">
        <v>756</v>
      </c>
      <c r="G1852" s="218"/>
      <c r="H1852" s="219" t="s">
        <v>31</v>
      </c>
      <c r="I1852" s="221"/>
      <c r="J1852" s="218"/>
      <c r="K1852" s="218"/>
      <c r="L1852" s="222"/>
      <c r="M1852" s="223"/>
      <c r="N1852" s="224"/>
      <c r="O1852" s="224"/>
      <c r="P1852" s="224"/>
      <c r="Q1852" s="224"/>
      <c r="R1852" s="224"/>
      <c r="S1852" s="224"/>
      <c r="T1852" s="225"/>
      <c r="AT1852" s="226" t="s">
        <v>161</v>
      </c>
      <c r="AU1852" s="226" t="s">
        <v>86</v>
      </c>
      <c r="AV1852" s="15" t="s">
        <v>84</v>
      </c>
      <c r="AW1852" s="15" t="s">
        <v>37</v>
      </c>
      <c r="AX1852" s="15" t="s">
        <v>76</v>
      </c>
      <c r="AY1852" s="226" t="s">
        <v>148</v>
      </c>
    </row>
    <row r="1853" spans="1:65" s="13" customFormat="1" ht="11.25">
      <c r="B1853" s="195"/>
      <c r="C1853" s="196"/>
      <c r="D1853" s="188" t="s">
        <v>161</v>
      </c>
      <c r="E1853" s="197" t="s">
        <v>31</v>
      </c>
      <c r="F1853" s="198" t="s">
        <v>799</v>
      </c>
      <c r="G1853" s="196"/>
      <c r="H1853" s="199">
        <v>75.36</v>
      </c>
      <c r="I1853" s="200"/>
      <c r="J1853" s="196"/>
      <c r="K1853" s="196"/>
      <c r="L1853" s="201"/>
      <c r="M1853" s="202"/>
      <c r="N1853" s="203"/>
      <c r="O1853" s="203"/>
      <c r="P1853" s="203"/>
      <c r="Q1853" s="203"/>
      <c r="R1853" s="203"/>
      <c r="S1853" s="203"/>
      <c r="T1853" s="204"/>
      <c r="AT1853" s="205" t="s">
        <v>161</v>
      </c>
      <c r="AU1853" s="205" t="s">
        <v>86</v>
      </c>
      <c r="AV1853" s="13" t="s">
        <v>86</v>
      </c>
      <c r="AW1853" s="13" t="s">
        <v>37</v>
      </c>
      <c r="AX1853" s="13" t="s">
        <v>76</v>
      </c>
      <c r="AY1853" s="205" t="s">
        <v>148</v>
      </c>
    </row>
    <row r="1854" spans="1:65" s="15" customFormat="1" ht="11.25">
      <c r="B1854" s="217"/>
      <c r="C1854" s="218"/>
      <c r="D1854" s="188" t="s">
        <v>161</v>
      </c>
      <c r="E1854" s="219" t="s">
        <v>31</v>
      </c>
      <c r="F1854" s="220" t="s">
        <v>758</v>
      </c>
      <c r="G1854" s="218"/>
      <c r="H1854" s="219" t="s">
        <v>31</v>
      </c>
      <c r="I1854" s="221"/>
      <c r="J1854" s="218"/>
      <c r="K1854" s="218"/>
      <c r="L1854" s="222"/>
      <c r="M1854" s="223"/>
      <c r="N1854" s="224"/>
      <c r="O1854" s="224"/>
      <c r="P1854" s="224"/>
      <c r="Q1854" s="224"/>
      <c r="R1854" s="224"/>
      <c r="S1854" s="224"/>
      <c r="T1854" s="225"/>
      <c r="AT1854" s="226" t="s">
        <v>161</v>
      </c>
      <c r="AU1854" s="226" t="s">
        <v>86</v>
      </c>
      <c r="AV1854" s="15" t="s">
        <v>84</v>
      </c>
      <c r="AW1854" s="15" t="s">
        <v>37</v>
      </c>
      <c r="AX1854" s="15" t="s">
        <v>76</v>
      </c>
      <c r="AY1854" s="226" t="s">
        <v>148</v>
      </c>
    </row>
    <row r="1855" spans="1:65" s="13" customFormat="1" ht="11.25">
      <c r="B1855" s="195"/>
      <c r="C1855" s="196"/>
      <c r="D1855" s="188" t="s">
        <v>161</v>
      </c>
      <c r="E1855" s="197" t="s">
        <v>31</v>
      </c>
      <c r="F1855" s="198" t="s">
        <v>800</v>
      </c>
      <c r="G1855" s="196"/>
      <c r="H1855" s="199">
        <v>14.68</v>
      </c>
      <c r="I1855" s="200"/>
      <c r="J1855" s="196"/>
      <c r="K1855" s="196"/>
      <c r="L1855" s="201"/>
      <c r="M1855" s="202"/>
      <c r="N1855" s="203"/>
      <c r="O1855" s="203"/>
      <c r="P1855" s="203"/>
      <c r="Q1855" s="203"/>
      <c r="R1855" s="203"/>
      <c r="S1855" s="203"/>
      <c r="T1855" s="204"/>
      <c r="AT1855" s="205" t="s">
        <v>161</v>
      </c>
      <c r="AU1855" s="205" t="s">
        <v>86</v>
      </c>
      <c r="AV1855" s="13" t="s">
        <v>86</v>
      </c>
      <c r="AW1855" s="13" t="s">
        <v>37</v>
      </c>
      <c r="AX1855" s="13" t="s">
        <v>76</v>
      </c>
      <c r="AY1855" s="205" t="s">
        <v>148</v>
      </c>
    </row>
    <row r="1856" spans="1:65" s="15" customFormat="1" ht="11.25">
      <c r="B1856" s="217"/>
      <c r="C1856" s="218"/>
      <c r="D1856" s="188" t="s">
        <v>161</v>
      </c>
      <c r="E1856" s="219" t="s">
        <v>31</v>
      </c>
      <c r="F1856" s="220" t="s">
        <v>760</v>
      </c>
      <c r="G1856" s="218"/>
      <c r="H1856" s="219" t="s">
        <v>31</v>
      </c>
      <c r="I1856" s="221"/>
      <c r="J1856" s="218"/>
      <c r="K1856" s="218"/>
      <c r="L1856" s="222"/>
      <c r="M1856" s="223"/>
      <c r="N1856" s="224"/>
      <c r="O1856" s="224"/>
      <c r="P1856" s="224"/>
      <c r="Q1856" s="224"/>
      <c r="R1856" s="224"/>
      <c r="S1856" s="224"/>
      <c r="T1856" s="225"/>
      <c r="AT1856" s="226" t="s">
        <v>161</v>
      </c>
      <c r="AU1856" s="226" t="s">
        <v>86</v>
      </c>
      <c r="AV1856" s="15" t="s">
        <v>84</v>
      </c>
      <c r="AW1856" s="15" t="s">
        <v>37</v>
      </c>
      <c r="AX1856" s="15" t="s">
        <v>76</v>
      </c>
      <c r="AY1856" s="226" t="s">
        <v>148</v>
      </c>
    </row>
    <row r="1857" spans="2:51" s="13" customFormat="1" ht="11.25">
      <c r="B1857" s="195"/>
      <c r="C1857" s="196"/>
      <c r="D1857" s="188" t="s">
        <v>161</v>
      </c>
      <c r="E1857" s="197" t="s">
        <v>31</v>
      </c>
      <c r="F1857" s="198" t="s">
        <v>801</v>
      </c>
      <c r="G1857" s="196"/>
      <c r="H1857" s="199">
        <v>6.37</v>
      </c>
      <c r="I1857" s="200"/>
      <c r="J1857" s="196"/>
      <c r="K1857" s="196"/>
      <c r="L1857" s="201"/>
      <c r="M1857" s="202"/>
      <c r="N1857" s="203"/>
      <c r="O1857" s="203"/>
      <c r="P1857" s="203"/>
      <c r="Q1857" s="203"/>
      <c r="R1857" s="203"/>
      <c r="S1857" s="203"/>
      <c r="T1857" s="204"/>
      <c r="AT1857" s="205" t="s">
        <v>161</v>
      </c>
      <c r="AU1857" s="205" t="s">
        <v>86</v>
      </c>
      <c r="AV1857" s="13" t="s">
        <v>86</v>
      </c>
      <c r="AW1857" s="13" t="s">
        <v>37</v>
      </c>
      <c r="AX1857" s="13" t="s">
        <v>76</v>
      </c>
      <c r="AY1857" s="205" t="s">
        <v>148</v>
      </c>
    </row>
    <row r="1858" spans="2:51" s="15" customFormat="1" ht="11.25">
      <c r="B1858" s="217"/>
      <c r="C1858" s="218"/>
      <c r="D1858" s="188" t="s">
        <v>161</v>
      </c>
      <c r="E1858" s="219" t="s">
        <v>31</v>
      </c>
      <c r="F1858" s="220" t="s">
        <v>762</v>
      </c>
      <c r="G1858" s="218"/>
      <c r="H1858" s="219" t="s">
        <v>31</v>
      </c>
      <c r="I1858" s="221"/>
      <c r="J1858" s="218"/>
      <c r="K1858" s="218"/>
      <c r="L1858" s="222"/>
      <c r="M1858" s="223"/>
      <c r="N1858" s="224"/>
      <c r="O1858" s="224"/>
      <c r="P1858" s="224"/>
      <c r="Q1858" s="224"/>
      <c r="R1858" s="224"/>
      <c r="S1858" s="224"/>
      <c r="T1858" s="225"/>
      <c r="AT1858" s="226" t="s">
        <v>161</v>
      </c>
      <c r="AU1858" s="226" t="s">
        <v>86</v>
      </c>
      <c r="AV1858" s="15" t="s">
        <v>84</v>
      </c>
      <c r="AW1858" s="15" t="s">
        <v>37</v>
      </c>
      <c r="AX1858" s="15" t="s">
        <v>76</v>
      </c>
      <c r="AY1858" s="226" t="s">
        <v>148</v>
      </c>
    </row>
    <row r="1859" spans="2:51" s="13" customFormat="1" ht="11.25">
      <c r="B1859" s="195"/>
      <c r="C1859" s="196"/>
      <c r="D1859" s="188" t="s">
        <v>161</v>
      </c>
      <c r="E1859" s="197" t="s">
        <v>31</v>
      </c>
      <c r="F1859" s="198" t="s">
        <v>800</v>
      </c>
      <c r="G1859" s="196"/>
      <c r="H1859" s="199">
        <v>14.68</v>
      </c>
      <c r="I1859" s="200"/>
      <c r="J1859" s="196"/>
      <c r="K1859" s="196"/>
      <c r="L1859" s="201"/>
      <c r="M1859" s="202"/>
      <c r="N1859" s="203"/>
      <c r="O1859" s="203"/>
      <c r="P1859" s="203"/>
      <c r="Q1859" s="203"/>
      <c r="R1859" s="203"/>
      <c r="S1859" s="203"/>
      <c r="T1859" s="204"/>
      <c r="AT1859" s="205" t="s">
        <v>161</v>
      </c>
      <c r="AU1859" s="205" t="s">
        <v>86</v>
      </c>
      <c r="AV1859" s="13" t="s">
        <v>86</v>
      </c>
      <c r="AW1859" s="13" t="s">
        <v>37</v>
      </c>
      <c r="AX1859" s="13" t="s">
        <v>76</v>
      </c>
      <c r="AY1859" s="205" t="s">
        <v>148</v>
      </c>
    </row>
    <row r="1860" spans="2:51" s="15" customFormat="1" ht="11.25">
      <c r="B1860" s="217"/>
      <c r="C1860" s="218"/>
      <c r="D1860" s="188" t="s">
        <v>161</v>
      </c>
      <c r="E1860" s="219" t="s">
        <v>31</v>
      </c>
      <c r="F1860" s="220" t="s">
        <v>2342</v>
      </c>
      <c r="G1860" s="218"/>
      <c r="H1860" s="219" t="s">
        <v>31</v>
      </c>
      <c r="I1860" s="221"/>
      <c r="J1860" s="218"/>
      <c r="K1860" s="218"/>
      <c r="L1860" s="222"/>
      <c r="M1860" s="223"/>
      <c r="N1860" s="224"/>
      <c r="O1860" s="224"/>
      <c r="P1860" s="224"/>
      <c r="Q1860" s="224"/>
      <c r="R1860" s="224"/>
      <c r="S1860" s="224"/>
      <c r="T1860" s="225"/>
      <c r="AT1860" s="226" t="s">
        <v>161</v>
      </c>
      <c r="AU1860" s="226" t="s">
        <v>86</v>
      </c>
      <c r="AV1860" s="15" t="s">
        <v>84</v>
      </c>
      <c r="AW1860" s="15" t="s">
        <v>37</v>
      </c>
      <c r="AX1860" s="15" t="s">
        <v>76</v>
      </c>
      <c r="AY1860" s="226" t="s">
        <v>148</v>
      </c>
    </row>
    <row r="1861" spans="2:51" s="15" customFormat="1" ht="11.25">
      <c r="B1861" s="217"/>
      <c r="C1861" s="218"/>
      <c r="D1861" s="188" t="s">
        <v>161</v>
      </c>
      <c r="E1861" s="219" t="s">
        <v>31</v>
      </c>
      <c r="F1861" s="220" t="s">
        <v>560</v>
      </c>
      <c r="G1861" s="218"/>
      <c r="H1861" s="219" t="s">
        <v>31</v>
      </c>
      <c r="I1861" s="221"/>
      <c r="J1861" s="218"/>
      <c r="K1861" s="218"/>
      <c r="L1861" s="222"/>
      <c r="M1861" s="223"/>
      <c r="N1861" s="224"/>
      <c r="O1861" s="224"/>
      <c r="P1861" s="224"/>
      <c r="Q1861" s="224"/>
      <c r="R1861" s="224"/>
      <c r="S1861" s="224"/>
      <c r="T1861" s="225"/>
      <c r="AT1861" s="226" t="s">
        <v>161</v>
      </c>
      <c r="AU1861" s="226" t="s">
        <v>86</v>
      </c>
      <c r="AV1861" s="15" t="s">
        <v>84</v>
      </c>
      <c r="AW1861" s="15" t="s">
        <v>37</v>
      </c>
      <c r="AX1861" s="15" t="s">
        <v>76</v>
      </c>
      <c r="AY1861" s="226" t="s">
        <v>148</v>
      </c>
    </row>
    <row r="1862" spans="2:51" s="13" customFormat="1" ht="11.25">
      <c r="B1862" s="195"/>
      <c r="C1862" s="196"/>
      <c r="D1862" s="188" t="s">
        <v>161</v>
      </c>
      <c r="E1862" s="197" t="s">
        <v>31</v>
      </c>
      <c r="F1862" s="198" t="s">
        <v>561</v>
      </c>
      <c r="G1862" s="196"/>
      <c r="H1862" s="199">
        <v>153.43600000000001</v>
      </c>
      <c r="I1862" s="200"/>
      <c r="J1862" s="196"/>
      <c r="K1862" s="196"/>
      <c r="L1862" s="201"/>
      <c r="M1862" s="202"/>
      <c r="N1862" s="203"/>
      <c r="O1862" s="203"/>
      <c r="P1862" s="203"/>
      <c r="Q1862" s="203"/>
      <c r="R1862" s="203"/>
      <c r="S1862" s="203"/>
      <c r="T1862" s="204"/>
      <c r="AT1862" s="205" t="s">
        <v>161</v>
      </c>
      <c r="AU1862" s="205" t="s">
        <v>86</v>
      </c>
      <c r="AV1862" s="13" t="s">
        <v>86</v>
      </c>
      <c r="AW1862" s="13" t="s">
        <v>37</v>
      </c>
      <c r="AX1862" s="13" t="s">
        <v>76</v>
      </c>
      <c r="AY1862" s="205" t="s">
        <v>148</v>
      </c>
    </row>
    <row r="1863" spans="2:51" s="13" customFormat="1" ht="11.25">
      <c r="B1863" s="195"/>
      <c r="C1863" s="196"/>
      <c r="D1863" s="188" t="s">
        <v>161</v>
      </c>
      <c r="E1863" s="197" t="s">
        <v>31</v>
      </c>
      <c r="F1863" s="198" t="s">
        <v>397</v>
      </c>
      <c r="G1863" s="196"/>
      <c r="H1863" s="199">
        <v>-24.75</v>
      </c>
      <c r="I1863" s="200"/>
      <c r="J1863" s="196"/>
      <c r="K1863" s="196"/>
      <c r="L1863" s="201"/>
      <c r="M1863" s="202"/>
      <c r="N1863" s="203"/>
      <c r="O1863" s="203"/>
      <c r="P1863" s="203"/>
      <c r="Q1863" s="203"/>
      <c r="R1863" s="203"/>
      <c r="S1863" s="203"/>
      <c r="T1863" s="204"/>
      <c r="AT1863" s="205" t="s">
        <v>161</v>
      </c>
      <c r="AU1863" s="205" t="s">
        <v>86</v>
      </c>
      <c r="AV1863" s="13" t="s">
        <v>86</v>
      </c>
      <c r="AW1863" s="13" t="s">
        <v>37</v>
      </c>
      <c r="AX1863" s="13" t="s">
        <v>76</v>
      </c>
      <c r="AY1863" s="205" t="s">
        <v>148</v>
      </c>
    </row>
    <row r="1864" spans="2:51" s="13" customFormat="1" ht="11.25">
      <c r="B1864" s="195"/>
      <c r="C1864" s="196"/>
      <c r="D1864" s="188" t="s">
        <v>161</v>
      </c>
      <c r="E1864" s="197" t="s">
        <v>31</v>
      </c>
      <c r="F1864" s="198" t="s">
        <v>562</v>
      </c>
      <c r="G1864" s="196"/>
      <c r="H1864" s="199">
        <v>4.2300000000000004</v>
      </c>
      <c r="I1864" s="200"/>
      <c r="J1864" s="196"/>
      <c r="K1864" s="196"/>
      <c r="L1864" s="201"/>
      <c r="M1864" s="202"/>
      <c r="N1864" s="203"/>
      <c r="O1864" s="203"/>
      <c r="P1864" s="203"/>
      <c r="Q1864" s="203"/>
      <c r="R1864" s="203"/>
      <c r="S1864" s="203"/>
      <c r="T1864" s="204"/>
      <c r="AT1864" s="205" t="s">
        <v>161</v>
      </c>
      <c r="AU1864" s="205" t="s">
        <v>86</v>
      </c>
      <c r="AV1864" s="13" t="s">
        <v>86</v>
      </c>
      <c r="AW1864" s="13" t="s">
        <v>37</v>
      </c>
      <c r="AX1864" s="13" t="s">
        <v>76</v>
      </c>
      <c r="AY1864" s="205" t="s">
        <v>148</v>
      </c>
    </row>
    <row r="1865" spans="2:51" s="13" customFormat="1" ht="11.25">
      <c r="B1865" s="195"/>
      <c r="C1865" s="196"/>
      <c r="D1865" s="188" t="s">
        <v>161</v>
      </c>
      <c r="E1865" s="197" t="s">
        <v>31</v>
      </c>
      <c r="F1865" s="198" t="s">
        <v>563</v>
      </c>
      <c r="G1865" s="196"/>
      <c r="H1865" s="199">
        <v>-5</v>
      </c>
      <c r="I1865" s="200"/>
      <c r="J1865" s="196"/>
      <c r="K1865" s="196"/>
      <c r="L1865" s="201"/>
      <c r="M1865" s="202"/>
      <c r="N1865" s="203"/>
      <c r="O1865" s="203"/>
      <c r="P1865" s="203"/>
      <c r="Q1865" s="203"/>
      <c r="R1865" s="203"/>
      <c r="S1865" s="203"/>
      <c r="T1865" s="204"/>
      <c r="AT1865" s="205" t="s">
        <v>161</v>
      </c>
      <c r="AU1865" s="205" t="s">
        <v>86</v>
      </c>
      <c r="AV1865" s="13" t="s">
        <v>86</v>
      </c>
      <c r="AW1865" s="13" t="s">
        <v>37</v>
      </c>
      <c r="AX1865" s="13" t="s">
        <v>76</v>
      </c>
      <c r="AY1865" s="205" t="s">
        <v>148</v>
      </c>
    </row>
    <row r="1866" spans="2:51" s="13" customFormat="1" ht="11.25">
      <c r="B1866" s="195"/>
      <c r="C1866" s="196"/>
      <c r="D1866" s="188" t="s">
        <v>161</v>
      </c>
      <c r="E1866" s="197" t="s">
        <v>31</v>
      </c>
      <c r="F1866" s="198" t="s">
        <v>564</v>
      </c>
      <c r="G1866" s="196"/>
      <c r="H1866" s="199">
        <v>4.2</v>
      </c>
      <c r="I1866" s="200"/>
      <c r="J1866" s="196"/>
      <c r="K1866" s="196"/>
      <c r="L1866" s="201"/>
      <c r="M1866" s="202"/>
      <c r="N1866" s="203"/>
      <c r="O1866" s="203"/>
      <c r="P1866" s="203"/>
      <c r="Q1866" s="203"/>
      <c r="R1866" s="203"/>
      <c r="S1866" s="203"/>
      <c r="T1866" s="204"/>
      <c r="AT1866" s="205" t="s">
        <v>161</v>
      </c>
      <c r="AU1866" s="205" t="s">
        <v>86</v>
      </c>
      <c r="AV1866" s="13" t="s">
        <v>86</v>
      </c>
      <c r="AW1866" s="13" t="s">
        <v>37</v>
      </c>
      <c r="AX1866" s="13" t="s">
        <v>76</v>
      </c>
      <c r="AY1866" s="205" t="s">
        <v>148</v>
      </c>
    </row>
    <row r="1867" spans="2:51" s="13" customFormat="1" ht="11.25">
      <c r="B1867" s="195"/>
      <c r="C1867" s="196"/>
      <c r="D1867" s="188" t="s">
        <v>161</v>
      </c>
      <c r="E1867" s="197" t="s">
        <v>31</v>
      </c>
      <c r="F1867" s="198" t="s">
        <v>388</v>
      </c>
      <c r="G1867" s="196"/>
      <c r="H1867" s="199">
        <v>-6</v>
      </c>
      <c r="I1867" s="200"/>
      <c r="J1867" s="196"/>
      <c r="K1867" s="196"/>
      <c r="L1867" s="201"/>
      <c r="M1867" s="202"/>
      <c r="N1867" s="203"/>
      <c r="O1867" s="203"/>
      <c r="P1867" s="203"/>
      <c r="Q1867" s="203"/>
      <c r="R1867" s="203"/>
      <c r="S1867" s="203"/>
      <c r="T1867" s="204"/>
      <c r="AT1867" s="205" t="s">
        <v>161</v>
      </c>
      <c r="AU1867" s="205" t="s">
        <v>86</v>
      </c>
      <c r="AV1867" s="13" t="s">
        <v>86</v>
      </c>
      <c r="AW1867" s="13" t="s">
        <v>37</v>
      </c>
      <c r="AX1867" s="13" t="s">
        <v>76</v>
      </c>
      <c r="AY1867" s="205" t="s">
        <v>148</v>
      </c>
    </row>
    <row r="1868" spans="2:51" s="13" customFormat="1" ht="11.25">
      <c r="B1868" s="195"/>
      <c r="C1868" s="196"/>
      <c r="D1868" s="188" t="s">
        <v>161</v>
      </c>
      <c r="E1868" s="197" t="s">
        <v>31</v>
      </c>
      <c r="F1868" s="198" t="s">
        <v>389</v>
      </c>
      <c r="G1868" s="196"/>
      <c r="H1868" s="199">
        <v>-1.6</v>
      </c>
      <c r="I1868" s="200"/>
      <c r="J1868" s="196"/>
      <c r="K1868" s="196"/>
      <c r="L1868" s="201"/>
      <c r="M1868" s="202"/>
      <c r="N1868" s="203"/>
      <c r="O1868" s="203"/>
      <c r="P1868" s="203"/>
      <c r="Q1868" s="203"/>
      <c r="R1868" s="203"/>
      <c r="S1868" s="203"/>
      <c r="T1868" s="204"/>
      <c r="AT1868" s="205" t="s">
        <v>161</v>
      </c>
      <c r="AU1868" s="205" t="s">
        <v>86</v>
      </c>
      <c r="AV1868" s="13" t="s">
        <v>86</v>
      </c>
      <c r="AW1868" s="13" t="s">
        <v>37</v>
      </c>
      <c r="AX1868" s="13" t="s">
        <v>76</v>
      </c>
      <c r="AY1868" s="205" t="s">
        <v>148</v>
      </c>
    </row>
    <row r="1869" spans="2:51" s="13" customFormat="1" ht="11.25">
      <c r="B1869" s="195"/>
      <c r="C1869" s="196"/>
      <c r="D1869" s="188" t="s">
        <v>161</v>
      </c>
      <c r="E1869" s="197" t="s">
        <v>31</v>
      </c>
      <c r="F1869" s="198" t="s">
        <v>565</v>
      </c>
      <c r="G1869" s="196"/>
      <c r="H1869" s="199">
        <v>-3</v>
      </c>
      <c r="I1869" s="200"/>
      <c r="J1869" s="196"/>
      <c r="K1869" s="196"/>
      <c r="L1869" s="201"/>
      <c r="M1869" s="202"/>
      <c r="N1869" s="203"/>
      <c r="O1869" s="203"/>
      <c r="P1869" s="203"/>
      <c r="Q1869" s="203"/>
      <c r="R1869" s="203"/>
      <c r="S1869" s="203"/>
      <c r="T1869" s="204"/>
      <c r="AT1869" s="205" t="s">
        <v>161</v>
      </c>
      <c r="AU1869" s="205" t="s">
        <v>86</v>
      </c>
      <c r="AV1869" s="13" t="s">
        <v>86</v>
      </c>
      <c r="AW1869" s="13" t="s">
        <v>37</v>
      </c>
      <c r="AX1869" s="13" t="s">
        <v>76</v>
      </c>
      <c r="AY1869" s="205" t="s">
        <v>148</v>
      </c>
    </row>
    <row r="1870" spans="2:51" s="13" customFormat="1" ht="11.25">
      <c r="B1870" s="195"/>
      <c r="C1870" s="196"/>
      <c r="D1870" s="188" t="s">
        <v>161</v>
      </c>
      <c r="E1870" s="197" t="s">
        <v>31</v>
      </c>
      <c r="F1870" s="198" t="s">
        <v>566</v>
      </c>
      <c r="G1870" s="196"/>
      <c r="H1870" s="199">
        <v>1.65</v>
      </c>
      <c r="I1870" s="200"/>
      <c r="J1870" s="196"/>
      <c r="K1870" s="196"/>
      <c r="L1870" s="201"/>
      <c r="M1870" s="202"/>
      <c r="N1870" s="203"/>
      <c r="O1870" s="203"/>
      <c r="P1870" s="203"/>
      <c r="Q1870" s="203"/>
      <c r="R1870" s="203"/>
      <c r="S1870" s="203"/>
      <c r="T1870" s="204"/>
      <c r="AT1870" s="205" t="s">
        <v>161</v>
      </c>
      <c r="AU1870" s="205" t="s">
        <v>86</v>
      </c>
      <c r="AV1870" s="13" t="s">
        <v>86</v>
      </c>
      <c r="AW1870" s="13" t="s">
        <v>37</v>
      </c>
      <c r="AX1870" s="13" t="s">
        <v>76</v>
      </c>
      <c r="AY1870" s="205" t="s">
        <v>148</v>
      </c>
    </row>
    <row r="1871" spans="2:51" s="15" customFormat="1" ht="11.25">
      <c r="B1871" s="217"/>
      <c r="C1871" s="218"/>
      <c r="D1871" s="188" t="s">
        <v>161</v>
      </c>
      <c r="E1871" s="219" t="s">
        <v>31</v>
      </c>
      <c r="F1871" s="220" t="s">
        <v>567</v>
      </c>
      <c r="G1871" s="218"/>
      <c r="H1871" s="219" t="s">
        <v>31</v>
      </c>
      <c r="I1871" s="221"/>
      <c r="J1871" s="218"/>
      <c r="K1871" s="218"/>
      <c r="L1871" s="222"/>
      <c r="M1871" s="223"/>
      <c r="N1871" s="224"/>
      <c r="O1871" s="224"/>
      <c r="P1871" s="224"/>
      <c r="Q1871" s="224"/>
      <c r="R1871" s="224"/>
      <c r="S1871" s="224"/>
      <c r="T1871" s="225"/>
      <c r="AT1871" s="226" t="s">
        <v>161</v>
      </c>
      <c r="AU1871" s="226" t="s">
        <v>86</v>
      </c>
      <c r="AV1871" s="15" t="s">
        <v>84</v>
      </c>
      <c r="AW1871" s="15" t="s">
        <v>37</v>
      </c>
      <c r="AX1871" s="15" t="s">
        <v>76</v>
      </c>
      <c r="AY1871" s="226" t="s">
        <v>148</v>
      </c>
    </row>
    <row r="1872" spans="2:51" s="13" customFormat="1" ht="11.25">
      <c r="B1872" s="195"/>
      <c r="C1872" s="196"/>
      <c r="D1872" s="188" t="s">
        <v>161</v>
      </c>
      <c r="E1872" s="197" t="s">
        <v>31</v>
      </c>
      <c r="F1872" s="198" t="s">
        <v>568</v>
      </c>
      <c r="G1872" s="196"/>
      <c r="H1872" s="199">
        <v>71.253</v>
      </c>
      <c r="I1872" s="200"/>
      <c r="J1872" s="196"/>
      <c r="K1872" s="196"/>
      <c r="L1872" s="201"/>
      <c r="M1872" s="202"/>
      <c r="N1872" s="203"/>
      <c r="O1872" s="203"/>
      <c r="P1872" s="203"/>
      <c r="Q1872" s="203"/>
      <c r="R1872" s="203"/>
      <c r="S1872" s="203"/>
      <c r="T1872" s="204"/>
      <c r="AT1872" s="205" t="s">
        <v>161</v>
      </c>
      <c r="AU1872" s="205" t="s">
        <v>86</v>
      </c>
      <c r="AV1872" s="13" t="s">
        <v>86</v>
      </c>
      <c r="AW1872" s="13" t="s">
        <v>37</v>
      </c>
      <c r="AX1872" s="13" t="s">
        <v>76</v>
      </c>
      <c r="AY1872" s="205" t="s">
        <v>148</v>
      </c>
    </row>
    <row r="1873" spans="1:65" s="13" customFormat="1" ht="11.25">
      <c r="B1873" s="195"/>
      <c r="C1873" s="196"/>
      <c r="D1873" s="188" t="s">
        <v>161</v>
      </c>
      <c r="E1873" s="197" t="s">
        <v>31</v>
      </c>
      <c r="F1873" s="198" t="s">
        <v>565</v>
      </c>
      <c r="G1873" s="196"/>
      <c r="H1873" s="199">
        <v>-3</v>
      </c>
      <c r="I1873" s="200"/>
      <c r="J1873" s="196"/>
      <c r="K1873" s="196"/>
      <c r="L1873" s="201"/>
      <c r="M1873" s="202"/>
      <c r="N1873" s="203"/>
      <c r="O1873" s="203"/>
      <c r="P1873" s="203"/>
      <c r="Q1873" s="203"/>
      <c r="R1873" s="203"/>
      <c r="S1873" s="203"/>
      <c r="T1873" s="204"/>
      <c r="AT1873" s="205" t="s">
        <v>161</v>
      </c>
      <c r="AU1873" s="205" t="s">
        <v>86</v>
      </c>
      <c r="AV1873" s="13" t="s">
        <v>86</v>
      </c>
      <c r="AW1873" s="13" t="s">
        <v>37</v>
      </c>
      <c r="AX1873" s="13" t="s">
        <v>76</v>
      </c>
      <c r="AY1873" s="205" t="s">
        <v>148</v>
      </c>
    </row>
    <row r="1874" spans="1:65" s="13" customFormat="1" ht="11.25">
      <c r="B1874" s="195"/>
      <c r="C1874" s="196"/>
      <c r="D1874" s="188" t="s">
        <v>161</v>
      </c>
      <c r="E1874" s="197" t="s">
        <v>31</v>
      </c>
      <c r="F1874" s="198" t="s">
        <v>569</v>
      </c>
      <c r="G1874" s="196"/>
      <c r="H1874" s="199">
        <v>1.32</v>
      </c>
      <c r="I1874" s="200"/>
      <c r="J1874" s="196"/>
      <c r="K1874" s="196"/>
      <c r="L1874" s="201"/>
      <c r="M1874" s="202"/>
      <c r="N1874" s="203"/>
      <c r="O1874" s="203"/>
      <c r="P1874" s="203"/>
      <c r="Q1874" s="203"/>
      <c r="R1874" s="203"/>
      <c r="S1874" s="203"/>
      <c r="T1874" s="204"/>
      <c r="AT1874" s="205" t="s">
        <v>161</v>
      </c>
      <c r="AU1874" s="205" t="s">
        <v>86</v>
      </c>
      <c r="AV1874" s="13" t="s">
        <v>86</v>
      </c>
      <c r="AW1874" s="13" t="s">
        <v>37</v>
      </c>
      <c r="AX1874" s="13" t="s">
        <v>76</v>
      </c>
      <c r="AY1874" s="205" t="s">
        <v>148</v>
      </c>
    </row>
    <row r="1875" spans="1:65" s="13" customFormat="1" ht="11.25">
      <c r="B1875" s="195"/>
      <c r="C1875" s="196"/>
      <c r="D1875" s="188" t="s">
        <v>161</v>
      </c>
      <c r="E1875" s="197" t="s">
        <v>31</v>
      </c>
      <c r="F1875" s="198" t="s">
        <v>570</v>
      </c>
      <c r="G1875" s="196"/>
      <c r="H1875" s="199">
        <v>-2</v>
      </c>
      <c r="I1875" s="200"/>
      <c r="J1875" s="196"/>
      <c r="K1875" s="196"/>
      <c r="L1875" s="201"/>
      <c r="M1875" s="202"/>
      <c r="N1875" s="203"/>
      <c r="O1875" s="203"/>
      <c r="P1875" s="203"/>
      <c r="Q1875" s="203"/>
      <c r="R1875" s="203"/>
      <c r="S1875" s="203"/>
      <c r="T1875" s="204"/>
      <c r="AT1875" s="205" t="s">
        <v>161</v>
      </c>
      <c r="AU1875" s="205" t="s">
        <v>86</v>
      </c>
      <c r="AV1875" s="13" t="s">
        <v>86</v>
      </c>
      <c r="AW1875" s="13" t="s">
        <v>37</v>
      </c>
      <c r="AX1875" s="13" t="s">
        <v>76</v>
      </c>
      <c r="AY1875" s="205" t="s">
        <v>148</v>
      </c>
    </row>
    <row r="1876" spans="1:65" s="13" customFormat="1" ht="11.25">
      <c r="B1876" s="195"/>
      <c r="C1876" s="196"/>
      <c r="D1876" s="188" t="s">
        <v>161</v>
      </c>
      <c r="E1876" s="197" t="s">
        <v>31</v>
      </c>
      <c r="F1876" s="198" t="s">
        <v>571</v>
      </c>
      <c r="G1876" s="196"/>
      <c r="H1876" s="199">
        <v>1.8</v>
      </c>
      <c r="I1876" s="200"/>
      <c r="J1876" s="196"/>
      <c r="K1876" s="196"/>
      <c r="L1876" s="201"/>
      <c r="M1876" s="202"/>
      <c r="N1876" s="203"/>
      <c r="O1876" s="203"/>
      <c r="P1876" s="203"/>
      <c r="Q1876" s="203"/>
      <c r="R1876" s="203"/>
      <c r="S1876" s="203"/>
      <c r="T1876" s="204"/>
      <c r="AT1876" s="205" t="s">
        <v>161</v>
      </c>
      <c r="AU1876" s="205" t="s">
        <v>86</v>
      </c>
      <c r="AV1876" s="13" t="s">
        <v>86</v>
      </c>
      <c r="AW1876" s="13" t="s">
        <v>37</v>
      </c>
      <c r="AX1876" s="13" t="s">
        <v>76</v>
      </c>
      <c r="AY1876" s="205" t="s">
        <v>148</v>
      </c>
    </row>
    <row r="1877" spans="1:65" s="15" customFormat="1" ht="11.25">
      <c r="B1877" s="217"/>
      <c r="C1877" s="218"/>
      <c r="D1877" s="188" t="s">
        <v>161</v>
      </c>
      <c r="E1877" s="219" t="s">
        <v>31</v>
      </c>
      <c r="F1877" s="220" t="s">
        <v>572</v>
      </c>
      <c r="G1877" s="218"/>
      <c r="H1877" s="219" t="s">
        <v>31</v>
      </c>
      <c r="I1877" s="221"/>
      <c r="J1877" s="218"/>
      <c r="K1877" s="218"/>
      <c r="L1877" s="222"/>
      <c r="M1877" s="223"/>
      <c r="N1877" s="224"/>
      <c r="O1877" s="224"/>
      <c r="P1877" s="224"/>
      <c r="Q1877" s="224"/>
      <c r="R1877" s="224"/>
      <c r="S1877" s="224"/>
      <c r="T1877" s="225"/>
      <c r="AT1877" s="226" t="s">
        <v>161</v>
      </c>
      <c r="AU1877" s="226" t="s">
        <v>86</v>
      </c>
      <c r="AV1877" s="15" t="s">
        <v>84</v>
      </c>
      <c r="AW1877" s="15" t="s">
        <v>37</v>
      </c>
      <c r="AX1877" s="15" t="s">
        <v>76</v>
      </c>
      <c r="AY1877" s="226" t="s">
        <v>148</v>
      </c>
    </row>
    <row r="1878" spans="1:65" s="13" customFormat="1" ht="11.25">
      <c r="B1878" s="195"/>
      <c r="C1878" s="196"/>
      <c r="D1878" s="188" t="s">
        <v>161</v>
      </c>
      <c r="E1878" s="197" t="s">
        <v>31</v>
      </c>
      <c r="F1878" s="198" t="s">
        <v>573</v>
      </c>
      <c r="G1878" s="196"/>
      <c r="H1878" s="199">
        <v>44.5</v>
      </c>
      <c r="I1878" s="200"/>
      <c r="J1878" s="196"/>
      <c r="K1878" s="196"/>
      <c r="L1878" s="201"/>
      <c r="M1878" s="202"/>
      <c r="N1878" s="203"/>
      <c r="O1878" s="203"/>
      <c r="P1878" s="203"/>
      <c r="Q1878" s="203"/>
      <c r="R1878" s="203"/>
      <c r="S1878" s="203"/>
      <c r="T1878" s="204"/>
      <c r="AT1878" s="205" t="s">
        <v>161</v>
      </c>
      <c r="AU1878" s="205" t="s">
        <v>86</v>
      </c>
      <c r="AV1878" s="13" t="s">
        <v>86</v>
      </c>
      <c r="AW1878" s="13" t="s">
        <v>37</v>
      </c>
      <c r="AX1878" s="13" t="s">
        <v>76</v>
      </c>
      <c r="AY1878" s="205" t="s">
        <v>148</v>
      </c>
    </row>
    <row r="1879" spans="1:65" s="13" customFormat="1" ht="11.25">
      <c r="B1879" s="195"/>
      <c r="C1879" s="196"/>
      <c r="D1879" s="188" t="s">
        <v>161</v>
      </c>
      <c r="E1879" s="197" t="s">
        <v>31</v>
      </c>
      <c r="F1879" s="198" t="s">
        <v>389</v>
      </c>
      <c r="G1879" s="196"/>
      <c r="H1879" s="199">
        <v>-1.6</v>
      </c>
      <c r="I1879" s="200"/>
      <c r="J1879" s="196"/>
      <c r="K1879" s="196"/>
      <c r="L1879" s="201"/>
      <c r="M1879" s="202"/>
      <c r="N1879" s="203"/>
      <c r="O1879" s="203"/>
      <c r="P1879" s="203"/>
      <c r="Q1879" s="203"/>
      <c r="R1879" s="203"/>
      <c r="S1879" s="203"/>
      <c r="T1879" s="204"/>
      <c r="AT1879" s="205" t="s">
        <v>161</v>
      </c>
      <c r="AU1879" s="205" t="s">
        <v>86</v>
      </c>
      <c r="AV1879" s="13" t="s">
        <v>86</v>
      </c>
      <c r="AW1879" s="13" t="s">
        <v>37</v>
      </c>
      <c r="AX1879" s="13" t="s">
        <v>76</v>
      </c>
      <c r="AY1879" s="205" t="s">
        <v>148</v>
      </c>
    </row>
    <row r="1880" spans="1:65" s="13" customFormat="1" ht="11.25">
      <c r="B1880" s="195"/>
      <c r="C1880" s="196"/>
      <c r="D1880" s="188" t="s">
        <v>161</v>
      </c>
      <c r="E1880" s="197" t="s">
        <v>31</v>
      </c>
      <c r="F1880" s="198" t="s">
        <v>574</v>
      </c>
      <c r="G1880" s="196"/>
      <c r="H1880" s="199">
        <v>1.1519999999999999</v>
      </c>
      <c r="I1880" s="200"/>
      <c r="J1880" s="196"/>
      <c r="K1880" s="196"/>
      <c r="L1880" s="201"/>
      <c r="M1880" s="202"/>
      <c r="N1880" s="203"/>
      <c r="O1880" s="203"/>
      <c r="P1880" s="203"/>
      <c r="Q1880" s="203"/>
      <c r="R1880" s="203"/>
      <c r="S1880" s="203"/>
      <c r="T1880" s="204"/>
      <c r="AT1880" s="205" t="s">
        <v>161</v>
      </c>
      <c r="AU1880" s="205" t="s">
        <v>86</v>
      </c>
      <c r="AV1880" s="13" t="s">
        <v>86</v>
      </c>
      <c r="AW1880" s="13" t="s">
        <v>37</v>
      </c>
      <c r="AX1880" s="13" t="s">
        <v>76</v>
      </c>
      <c r="AY1880" s="205" t="s">
        <v>148</v>
      </c>
    </row>
    <row r="1881" spans="1:65" s="15" customFormat="1" ht="11.25">
      <c r="B1881" s="217"/>
      <c r="C1881" s="218"/>
      <c r="D1881" s="188" t="s">
        <v>161</v>
      </c>
      <c r="E1881" s="219" t="s">
        <v>31</v>
      </c>
      <c r="F1881" s="220" t="s">
        <v>575</v>
      </c>
      <c r="G1881" s="218"/>
      <c r="H1881" s="219" t="s">
        <v>31</v>
      </c>
      <c r="I1881" s="221"/>
      <c r="J1881" s="218"/>
      <c r="K1881" s="218"/>
      <c r="L1881" s="222"/>
      <c r="M1881" s="223"/>
      <c r="N1881" s="224"/>
      <c r="O1881" s="224"/>
      <c r="P1881" s="224"/>
      <c r="Q1881" s="224"/>
      <c r="R1881" s="224"/>
      <c r="S1881" s="224"/>
      <c r="T1881" s="225"/>
      <c r="AT1881" s="226" t="s">
        <v>161</v>
      </c>
      <c r="AU1881" s="226" t="s">
        <v>86</v>
      </c>
      <c r="AV1881" s="15" t="s">
        <v>84</v>
      </c>
      <c r="AW1881" s="15" t="s">
        <v>37</v>
      </c>
      <c r="AX1881" s="15" t="s">
        <v>76</v>
      </c>
      <c r="AY1881" s="226" t="s">
        <v>148</v>
      </c>
    </row>
    <row r="1882" spans="1:65" s="13" customFormat="1" ht="11.25">
      <c r="B1882" s="195"/>
      <c r="C1882" s="196"/>
      <c r="D1882" s="188" t="s">
        <v>161</v>
      </c>
      <c r="E1882" s="197" t="s">
        <v>31</v>
      </c>
      <c r="F1882" s="198" t="s">
        <v>568</v>
      </c>
      <c r="G1882" s="196"/>
      <c r="H1882" s="199">
        <v>71.253</v>
      </c>
      <c r="I1882" s="200"/>
      <c r="J1882" s="196"/>
      <c r="K1882" s="196"/>
      <c r="L1882" s="201"/>
      <c r="M1882" s="202"/>
      <c r="N1882" s="203"/>
      <c r="O1882" s="203"/>
      <c r="P1882" s="203"/>
      <c r="Q1882" s="203"/>
      <c r="R1882" s="203"/>
      <c r="S1882" s="203"/>
      <c r="T1882" s="204"/>
      <c r="AT1882" s="205" t="s">
        <v>161</v>
      </c>
      <c r="AU1882" s="205" t="s">
        <v>86</v>
      </c>
      <c r="AV1882" s="13" t="s">
        <v>86</v>
      </c>
      <c r="AW1882" s="13" t="s">
        <v>37</v>
      </c>
      <c r="AX1882" s="13" t="s">
        <v>76</v>
      </c>
      <c r="AY1882" s="205" t="s">
        <v>148</v>
      </c>
    </row>
    <row r="1883" spans="1:65" s="13" customFormat="1" ht="11.25">
      <c r="B1883" s="195"/>
      <c r="C1883" s="196"/>
      <c r="D1883" s="188" t="s">
        <v>161</v>
      </c>
      <c r="E1883" s="197" t="s">
        <v>31</v>
      </c>
      <c r="F1883" s="198" t="s">
        <v>565</v>
      </c>
      <c r="G1883" s="196"/>
      <c r="H1883" s="199">
        <v>-3</v>
      </c>
      <c r="I1883" s="200"/>
      <c r="J1883" s="196"/>
      <c r="K1883" s="196"/>
      <c r="L1883" s="201"/>
      <c r="M1883" s="202"/>
      <c r="N1883" s="203"/>
      <c r="O1883" s="203"/>
      <c r="P1883" s="203"/>
      <c r="Q1883" s="203"/>
      <c r="R1883" s="203"/>
      <c r="S1883" s="203"/>
      <c r="T1883" s="204"/>
      <c r="AT1883" s="205" t="s">
        <v>161</v>
      </c>
      <c r="AU1883" s="205" t="s">
        <v>86</v>
      </c>
      <c r="AV1883" s="13" t="s">
        <v>86</v>
      </c>
      <c r="AW1883" s="13" t="s">
        <v>37</v>
      </c>
      <c r="AX1883" s="13" t="s">
        <v>76</v>
      </c>
      <c r="AY1883" s="205" t="s">
        <v>148</v>
      </c>
    </row>
    <row r="1884" spans="1:65" s="13" customFormat="1" ht="11.25">
      <c r="B1884" s="195"/>
      <c r="C1884" s="196"/>
      <c r="D1884" s="188" t="s">
        <v>161</v>
      </c>
      <c r="E1884" s="197" t="s">
        <v>31</v>
      </c>
      <c r="F1884" s="198" t="s">
        <v>569</v>
      </c>
      <c r="G1884" s="196"/>
      <c r="H1884" s="199">
        <v>1.32</v>
      </c>
      <c r="I1884" s="200"/>
      <c r="J1884" s="196"/>
      <c r="K1884" s="196"/>
      <c r="L1884" s="201"/>
      <c r="M1884" s="202"/>
      <c r="N1884" s="203"/>
      <c r="O1884" s="203"/>
      <c r="P1884" s="203"/>
      <c r="Q1884" s="203"/>
      <c r="R1884" s="203"/>
      <c r="S1884" s="203"/>
      <c r="T1884" s="204"/>
      <c r="AT1884" s="205" t="s">
        <v>161</v>
      </c>
      <c r="AU1884" s="205" t="s">
        <v>86</v>
      </c>
      <c r="AV1884" s="13" t="s">
        <v>86</v>
      </c>
      <c r="AW1884" s="13" t="s">
        <v>37</v>
      </c>
      <c r="AX1884" s="13" t="s">
        <v>76</v>
      </c>
      <c r="AY1884" s="205" t="s">
        <v>148</v>
      </c>
    </row>
    <row r="1885" spans="1:65" s="13" customFormat="1" ht="11.25">
      <c r="B1885" s="195"/>
      <c r="C1885" s="196"/>
      <c r="D1885" s="188" t="s">
        <v>161</v>
      </c>
      <c r="E1885" s="197" t="s">
        <v>31</v>
      </c>
      <c r="F1885" s="198" t="s">
        <v>570</v>
      </c>
      <c r="G1885" s="196"/>
      <c r="H1885" s="199">
        <v>-2</v>
      </c>
      <c r="I1885" s="200"/>
      <c r="J1885" s="196"/>
      <c r="K1885" s="196"/>
      <c r="L1885" s="201"/>
      <c r="M1885" s="202"/>
      <c r="N1885" s="203"/>
      <c r="O1885" s="203"/>
      <c r="P1885" s="203"/>
      <c r="Q1885" s="203"/>
      <c r="R1885" s="203"/>
      <c r="S1885" s="203"/>
      <c r="T1885" s="204"/>
      <c r="AT1885" s="205" t="s">
        <v>161</v>
      </c>
      <c r="AU1885" s="205" t="s">
        <v>86</v>
      </c>
      <c r="AV1885" s="13" t="s">
        <v>86</v>
      </c>
      <c r="AW1885" s="13" t="s">
        <v>37</v>
      </c>
      <c r="AX1885" s="13" t="s">
        <v>76</v>
      </c>
      <c r="AY1885" s="205" t="s">
        <v>148</v>
      </c>
    </row>
    <row r="1886" spans="1:65" s="13" customFormat="1" ht="11.25">
      <c r="B1886" s="195"/>
      <c r="C1886" s="196"/>
      <c r="D1886" s="188" t="s">
        <v>161</v>
      </c>
      <c r="E1886" s="197" t="s">
        <v>31</v>
      </c>
      <c r="F1886" s="198" t="s">
        <v>571</v>
      </c>
      <c r="G1886" s="196"/>
      <c r="H1886" s="199">
        <v>1.8</v>
      </c>
      <c r="I1886" s="200"/>
      <c r="J1886" s="196"/>
      <c r="K1886" s="196"/>
      <c r="L1886" s="201"/>
      <c r="M1886" s="202"/>
      <c r="N1886" s="203"/>
      <c r="O1886" s="203"/>
      <c r="P1886" s="203"/>
      <c r="Q1886" s="203"/>
      <c r="R1886" s="203"/>
      <c r="S1886" s="203"/>
      <c r="T1886" s="204"/>
      <c r="AT1886" s="205" t="s">
        <v>161</v>
      </c>
      <c r="AU1886" s="205" t="s">
        <v>86</v>
      </c>
      <c r="AV1886" s="13" t="s">
        <v>86</v>
      </c>
      <c r="AW1886" s="13" t="s">
        <v>37</v>
      </c>
      <c r="AX1886" s="13" t="s">
        <v>76</v>
      </c>
      <c r="AY1886" s="205" t="s">
        <v>148</v>
      </c>
    </row>
    <row r="1887" spans="1:65" s="14" customFormat="1" ht="11.25">
      <c r="B1887" s="206"/>
      <c r="C1887" s="207"/>
      <c r="D1887" s="188" t="s">
        <v>161</v>
      </c>
      <c r="E1887" s="208" t="s">
        <v>31</v>
      </c>
      <c r="F1887" s="209" t="s">
        <v>163</v>
      </c>
      <c r="G1887" s="207"/>
      <c r="H1887" s="210">
        <v>417.05399999999997</v>
      </c>
      <c r="I1887" s="211"/>
      <c r="J1887" s="207"/>
      <c r="K1887" s="207"/>
      <c r="L1887" s="212"/>
      <c r="M1887" s="213"/>
      <c r="N1887" s="214"/>
      <c r="O1887" s="214"/>
      <c r="P1887" s="214"/>
      <c r="Q1887" s="214"/>
      <c r="R1887" s="214"/>
      <c r="S1887" s="214"/>
      <c r="T1887" s="215"/>
      <c r="AT1887" s="216" t="s">
        <v>161</v>
      </c>
      <c r="AU1887" s="216" t="s">
        <v>86</v>
      </c>
      <c r="AV1887" s="14" t="s">
        <v>155</v>
      </c>
      <c r="AW1887" s="14" t="s">
        <v>37</v>
      </c>
      <c r="AX1887" s="14" t="s">
        <v>84</v>
      </c>
      <c r="AY1887" s="216" t="s">
        <v>148</v>
      </c>
    </row>
    <row r="1888" spans="1:65" s="2" customFormat="1" ht="16.5" customHeight="1">
      <c r="A1888" s="36"/>
      <c r="B1888" s="37"/>
      <c r="C1888" s="175" t="s">
        <v>2349</v>
      </c>
      <c r="D1888" s="175" t="s">
        <v>150</v>
      </c>
      <c r="E1888" s="176" t="s">
        <v>2350</v>
      </c>
      <c r="F1888" s="177" t="s">
        <v>2351</v>
      </c>
      <c r="G1888" s="178" t="s">
        <v>153</v>
      </c>
      <c r="H1888" s="179">
        <v>417.05399999999997</v>
      </c>
      <c r="I1888" s="180"/>
      <c r="J1888" s="181">
        <f>ROUND(I1888*H1888,2)</f>
        <v>0</v>
      </c>
      <c r="K1888" s="177" t="s">
        <v>154</v>
      </c>
      <c r="L1888" s="41"/>
      <c r="M1888" s="182" t="s">
        <v>31</v>
      </c>
      <c r="N1888" s="183" t="s">
        <v>47</v>
      </c>
      <c r="O1888" s="66"/>
      <c r="P1888" s="184">
        <f>O1888*H1888</f>
        <v>0</v>
      </c>
      <c r="Q1888" s="184">
        <v>0</v>
      </c>
      <c r="R1888" s="184">
        <f>Q1888*H1888</f>
        <v>0</v>
      </c>
      <c r="S1888" s="184">
        <v>0</v>
      </c>
      <c r="T1888" s="185">
        <f>S1888*H1888</f>
        <v>0</v>
      </c>
      <c r="U1888" s="36"/>
      <c r="V1888" s="36"/>
      <c r="W1888" s="36"/>
      <c r="X1888" s="36"/>
      <c r="Y1888" s="36"/>
      <c r="Z1888" s="36"/>
      <c r="AA1888" s="36"/>
      <c r="AB1888" s="36"/>
      <c r="AC1888" s="36"/>
      <c r="AD1888" s="36"/>
      <c r="AE1888" s="36"/>
      <c r="AR1888" s="186" t="s">
        <v>257</v>
      </c>
      <c r="AT1888" s="186" t="s">
        <v>150</v>
      </c>
      <c r="AU1888" s="186" t="s">
        <v>86</v>
      </c>
      <c r="AY1888" s="19" t="s">
        <v>148</v>
      </c>
      <c r="BE1888" s="187">
        <f>IF(N1888="základní",J1888,0)</f>
        <v>0</v>
      </c>
      <c r="BF1888" s="187">
        <f>IF(N1888="snížená",J1888,0)</f>
        <v>0</v>
      </c>
      <c r="BG1888" s="187">
        <f>IF(N1888="zákl. přenesená",J1888,0)</f>
        <v>0</v>
      </c>
      <c r="BH1888" s="187">
        <f>IF(N1888="sníž. přenesená",J1888,0)</f>
        <v>0</v>
      </c>
      <c r="BI1888" s="187">
        <f>IF(N1888="nulová",J1888,0)</f>
        <v>0</v>
      </c>
      <c r="BJ1888" s="19" t="s">
        <v>84</v>
      </c>
      <c r="BK1888" s="187">
        <f>ROUND(I1888*H1888,2)</f>
        <v>0</v>
      </c>
      <c r="BL1888" s="19" t="s">
        <v>257</v>
      </c>
      <c r="BM1888" s="186" t="s">
        <v>2352</v>
      </c>
    </row>
    <row r="1889" spans="1:65" s="2" customFormat="1" ht="19.5">
      <c r="A1889" s="36"/>
      <c r="B1889" s="37"/>
      <c r="C1889" s="38"/>
      <c r="D1889" s="188" t="s">
        <v>157</v>
      </c>
      <c r="E1889" s="38"/>
      <c r="F1889" s="189" t="s">
        <v>2353</v>
      </c>
      <c r="G1889" s="38"/>
      <c r="H1889" s="38"/>
      <c r="I1889" s="190"/>
      <c r="J1889" s="38"/>
      <c r="K1889" s="38"/>
      <c r="L1889" s="41"/>
      <c r="M1889" s="191"/>
      <c r="N1889" s="192"/>
      <c r="O1889" s="66"/>
      <c r="P1889" s="66"/>
      <c r="Q1889" s="66"/>
      <c r="R1889" s="66"/>
      <c r="S1889" s="66"/>
      <c r="T1889" s="67"/>
      <c r="U1889" s="36"/>
      <c r="V1889" s="36"/>
      <c r="W1889" s="36"/>
      <c r="X1889" s="36"/>
      <c r="Y1889" s="36"/>
      <c r="Z1889" s="36"/>
      <c r="AA1889" s="36"/>
      <c r="AB1889" s="36"/>
      <c r="AC1889" s="36"/>
      <c r="AD1889" s="36"/>
      <c r="AE1889" s="36"/>
      <c r="AT1889" s="19" t="s">
        <v>157</v>
      </c>
      <c r="AU1889" s="19" t="s">
        <v>86</v>
      </c>
    </row>
    <row r="1890" spans="1:65" s="2" customFormat="1" ht="11.25">
      <c r="A1890" s="36"/>
      <c r="B1890" s="37"/>
      <c r="C1890" s="38"/>
      <c r="D1890" s="193" t="s">
        <v>159</v>
      </c>
      <c r="E1890" s="38"/>
      <c r="F1890" s="194" t="s">
        <v>2354</v>
      </c>
      <c r="G1890" s="38"/>
      <c r="H1890" s="38"/>
      <c r="I1890" s="190"/>
      <c r="J1890" s="38"/>
      <c r="K1890" s="38"/>
      <c r="L1890" s="41"/>
      <c r="M1890" s="191"/>
      <c r="N1890" s="192"/>
      <c r="O1890" s="66"/>
      <c r="P1890" s="66"/>
      <c r="Q1890" s="66"/>
      <c r="R1890" s="66"/>
      <c r="S1890" s="66"/>
      <c r="T1890" s="67"/>
      <c r="U1890" s="36"/>
      <c r="V1890" s="36"/>
      <c r="W1890" s="36"/>
      <c r="X1890" s="36"/>
      <c r="Y1890" s="36"/>
      <c r="Z1890" s="36"/>
      <c r="AA1890" s="36"/>
      <c r="AB1890" s="36"/>
      <c r="AC1890" s="36"/>
      <c r="AD1890" s="36"/>
      <c r="AE1890" s="36"/>
      <c r="AT1890" s="19" t="s">
        <v>159</v>
      </c>
      <c r="AU1890" s="19" t="s">
        <v>86</v>
      </c>
    </row>
    <row r="1891" spans="1:65" s="2" customFormat="1" ht="21.75" customHeight="1">
      <c r="A1891" s="36"/>
      <c r="B1891" s="37"/>
      <c r="C1891" s="175" t="s">
        <v>2355</v>
      </c>
      <c r="D1891" s="175" t="s">
        <v>150</v>
      </c>
      <c r="E1891" s="176" t="s">
        <v>2356</v>
      </c>
      <c r="F1891" s="177" t="s">
        <v>2357</v>
      </c>
      <c r="G1891" s="178" t="s">
        <v>153</v>
      </c>
      <c r="H1891" s="179">
        <v>417.05399999999997</v>
      </c>
      <c r="I1891" s="180"/>
      <c r="J1891" s="181">
        <f>ROUND(I1891*H1891,2)</f>
        <v>0</v>
      </c>
      <c r="K1891" s="177" t="s">
        <v>154</v>
      </c>
      <c r="L1891" s="41"/>
      <c r="M1891" s="182" t="s">
        <v>31</v>
      </c>
      <c r="N1891" s="183" t="s">
        <v>47</v>
      </c>
      <c r="O1891" s="66"/>
      <c r="P1891" s="184">
        <f>O1891*H1891</f>
        <v>0</v>
      </c>
      <c r="Q1891" s="184">
        <v>2.0000000000000002E-5</v>
      </c>
      <c r="R1891" s="184">
        <f>Q1891*H1891</f>
        <v>8.3410800000000007E-3</v>
      </c>
      <c r="S1891" s="184">
        <v>0</v>
      </c>
      <c r="T1891" s="185">
        <f>S1891*H1891</f>
        <v>0</v>
      </c>
      <c r="U1891" s="36"/>
      <c r="V1891" s="36"/>
      <c r="W1891" s="36"/>
      <c r="X1891" s="36"/>
      <c r="Y1891" s="36"/>
      <c r="Z1891" s="36"/>
      <c r="AA1891" s="36"/>
      <c r="AB1891" s="36"/>
      <c r="AC1891" s="36"/>
      <c r="AD1891" s="36"/>
      <c r="AE1891" s="36"/>
      <c r="AR1891" s="186" t="s">
        <v>257</v>
      </c>
      <c r="AT1891" s="186" t="s">
        <v>150</v>
      </c>
      <c r="AU1891" s="186" t="s">
        <v>86</v>
      </c>
      <c r="AY1891" s="19" t="s">
        <v>148</v>
      </c>
      <c r="BE1891" s="187">
        <f>IF(N1891="základní",J1891,0)</f>
        <v>0</v>
      </c>
      <c r="BF1891" s="187">
        <f>IF(N1891="snížená",J1891,0)</f>
        <v>0</v>
      </c>
      <c r="BG1891" s="187">
        <f>IF(N1891="zákl. přenesená",J1891,0)</f>
        <v>0</v>
      </c>
      <c r="BH1891" s="187">
        <f>IF(N1891="sníž. přenesená",J1891,0)</f>
        <v>0</v>
      </c>
      <c r="BI1891" s="187">
        <f>IF(N1891="nulová",J1891,0)</f>
        <v>0</v>
      </c>
      <c r="BJ1891" s="19" t="s">
        <v>84</v>
      </c>
      <c r="BK1891" s="187">
        <f>ROUND(I1891*H1891,2)</f>
        <v>0</v>
      </c>
      <c r="BL1891" s="19" t="s">
        <v>257</v>
      </c>
      <c r="BM1891" s="186" t="s">
        <v>2358</v>
      </c>
    </row>
    <row r="1892" spans="1:65" s="2" customFormat="1" ht="19.5">
      <c r="A1892" s="36"/>
      <c r="B1892" s="37"/>
      <c r="C1892" s="38"/>
      <c r="D1892" s="188" t="s">
        <v>157</v>
      </c>
      <c r="E1892" s="38"/>
      <c r="F1892" s="189" t="s">
        <v>2359</v>
      </c>
      <c r="G1892" s="38"/>
      <c r="H1892" s="38"/>
      <c r="I1892" s="190"/>
      <c r="J1892" s="38"/>
      <c r="K1892" s="38"/>
      <c r="L1892" s="41"/>
      <c r="M1892" s="191"/>
      <c r="N1892" s="192"/>
      <c r="O1892" s="66"/>
      <c r="P1892" s="66"/>
      <c r="Q1892" s="66"/>
      <c r="R1892" s="66"/>
      <c r="S1892" s="66"/>
      <c r="T1892" s="67"/>
      <c r="U1892" s="36"/>
      <c r="V1892" s="36"/>
      <c r="W1892" s="36"/>
      <c r="X1892" s="36"/>
      <c r="Y1892" s="36"/>
      <c r="Z1892" s="36"/>
      <c r="AA1892" s="36"/>
      <c r="AB1892" s="36"/>
      <c r="AC1892" s="36"/>
      <c r="AD1892" s="36"/>
      <c r="AE1892" s="36"/>
      <c r="AT1892" s="19" t="s">
        <v>157</v>
      </c>
      <c r="AU1892" s="19" t="s">
        <v>86</v>
      </c>
    </row>
    <row r="1893" spans="1:65" s="2" customFormat="1" ht="11.25">
      <c r="A1893" s="36"/>
      <c r="B1893" s="37"/>
      <c r="C1893" s="38"/>
      <c r="D1893" s="193" t="s">
        <v>159</v>
      </c>
      <c r="E1893" s="38"/>
      <c r="F1893" s="194" t="s">
        <v>2360</v>
      </c>
      <c r="G1893" s="38"/>
      <c r="H1893" s="38"/>
      <c r="I1893" s="190"/>
      <c r="J1893" s="38"/>
      <c r="K1893" s="38"/>
      <c r="L1893" s="41"/>
      <c r="M1893" s="240"/>
      <c r="N1893" s="241"/>
      <c r="O1893" s="242"/>
      <c r="P1893" s="242"/>
      <c r="Q1893" s="242"/>
      <c r="R1893" s="242"/>
      <c r="S1893" s="242"/>
      <c r="T1893" s="243"/>
      <c r="U1893" s="36"/>
      <c r="V1893" s="36"/>
      <c r="W1893" s="36"/>
      <c r="X1893" s="36"/>
      <c r="Y1893" s="36"/>
      <c r="Z1893" s="36"/>
      <c r="AA1893" s="36"/>
      <c r="AB1893" s="36"/>
      <c r="AC1893" s="36"/>
      <c r="AD1893" s="36"/>
      <c r="AE1893" s="36"/>
      <c r="AT1893" s="19" t="s">
        <v>159</v>
      </c>
      <c r="AU1893" s="19" t="s">
        <v>86</v>
      </c>
    </row>
    <row r="1894" spans="1:65" s="2" customFormat="1" ht="6.95" customHeight="1">
      <c r="A1894" s="36"/>
      <c r="B1894" s="49"/>
      <c r="C1894" s="50"/>
      <c r="D1894" s="50"/>
      <c r="E1894" s="50"/>
      <c r="F1894" s="50"/>
      <c r="G1894" s="50"/>
      <c r="H1894" s="50"/>
      <c r="I1894" s="50"/>
      <c r="J1894" s="50"/>
      <c r="K1894" s="50"/>
      <c r="L1894" s="41"/>
      <c r="M1894" s="36"/>
      <c r="O1894" s="36"/>
      <c r="P1894" s="36"/>
      <c r="Q1894" s="36"/>
      <c r="R1894" s="36"/>
      <c r="S1894" s="36"/>
      <c r="T1894" s="36"/>
      <c r="U1894" s="36"/>
      <c r="V1894" s="36"/>
      <c r="W1894" s="36"/>
      <c r="X1894" s="36"/>
      <c r="Y1894" s="36"/>
      <c r="Z1894" s="36"/>
      <c r="AA1894" s="36"/>
      <c r="AB1894" s="36"/>
      <c r="AC1894" s="36"/>
      <c r="AD1894" s="36"/>
      <c r="AE1894" s="36"/>
    </row>
  </sheetData>
  <sheetProtection algorithmName="SHA-512" hashValue="e9br/gu1EXox2sDYmj/vZN67joXzbHFeOeLVigvfsTfEuOW50Dh93kTRAwvGNIE4iPL9JY2N5NUx3etZqabqCw==" saltValue="hA50wCvuyt+B9eBTfGoN3/dyy8eF4KK14VAZg/5Ku/GD4bfevJ9/k0fXuFv1nMgwc0fzgZiAzFIhAv8U7ISasQ==" spinCount="100000" sheet="1" objects="1" scenarios="1" formatColumns="0" formatRows="0" autoFilter="0"/>
  <autoFilter ref="C107:K1893"/>
  <mergeCells count="9">
    <mergeCell ref="E50:H50"/>
    <mergeCell ref="E98:H98"/>
    <mergeCell ref="E100:H100"/>
    <mergeCell ref="L2:V2"/>
    <mergeCell ref="E7:H7"/>
    <mergeCell ref="E9:H9"/>
    <mergeCell ref="E18:H18"/>
    <mergeCell ref="E27:H27"/>
    <mergeCell ref="E48:H48"/>
  </mergeCells>
  <hyperlinks>
    <hyperlink ref="F113" r:id="rId1"/>
    <hyperlink ref="F118" r:id="rId2"/>
    <hyperlink ref="F124" r:id="rId3"/>
    <hyperlink ref="F130" r:id="rId4"/>
    <hyperlink ref="F138" r:id="rId5"/>
    <hyperlink ref="F148" r:id="rId6"/>
    <hyperlink ref="F158" r:id="rId7"/>
    <hyperlink ref="F169" r:id="rId8"/>
    <hyperlink ref="F178" r:id="rId9"/>
    <hyperlink ref="F183" r:id="rId10"/>
    <hyperlink ref="F191" r:id="rId11"/>
    <hyperlink ref="F196" r:id="rId12"/>
    <hyperlink ref="F204" r:id="rId13"/>
    <hyperlink ref="F209" r:id="rId14"/>
    <hyperlink ref="F214" r:id="rId15"/>
    <hyperlink ref="F219" r:id="rId16"/>
    <hyperlink ref="F223" r:id="rId17"/>
    <hyperlink ref="F228" r:id="rId18"/>
    <hyperlink ref="F231" r:id="rId19"/>
    <hyperlink ref="F236" r:id="rId20"/>
    <hyperlink ref="F241" r:id="rId21"/>
    <hyperlink ref="F246" r:id="rId22"/>
    <hyperlink ref="F251" r:id="rId23"/>
    <hyperlink ref="F256" r:id="rId24"/>
    <hyperlink ref="F261" r:id="rId25"/>
    <hyperlink ref="F267" r:id="rId26"/>
    <hyperlink ref="F272" r:id="rId27"/>
    <hyperlink ref="F275" r:id="rId28"/>
    <hyperlink ref="F282" r:id="rId29"/>
    <hyperlink ref="F288" r:id="rId30"/>
    <hyperlink ref="F293" r:id="rId31"/>
    <hyperlink ref="F300" r:id="rId32"/>
    <hyperlink ref="F308" r:id="rId33"/>
    <hyperlink ref="F313" r:id="rId34"/>
    <hyperlink ref="F318" r:id="rId35"/>
    <hyperlink ref="F323" r:id="rId36"/>
    <hyperlink ref="F326" r:id="rId37"/>
    <hyperlink ref="F329" r:id="rId38"/>
    <hyperlink ref="F332" r:id="rId39"/>
    <hyperlink ref="F335" r:id="rId40"/>
    <hyperlink ref="F345" r:id="rId41"/>
    <hyperlink ref="F348" r:id="rId42"/>
    <hyperlink ref="F355" r:id="rId43"/>
    <hyperlink ref="F360" r:id="rId44"/>
    <hyperlink ref="F367" r:id="rId45"/>
    <hyperlink ref="F372" r:id="rId46"/>
    <hyperlink ref="F377" r:id="rId47"/>
    <hyperlink ref="F382" r:id="rId48"/>
    <hyperlink ref="F385" r:id="rId49"/>
    <hyperlink ref="F390" r:id="rId50"/>
    <hyperlink ref="F395" r:id="rId51"/>
    <hyperlink ref="F400" r:id="rId52"/>
    <hyperlink ref="F405" r:id="rId53"/>
    <hyperlink ref="F409" r:id="rId54"/>
    <hyperlink ref="F439" r:id="rId55"/>
    <hyperlink ref="F445" r:id="rId56"/>
    <hyperlink ref="F475" r:id="rId57"/>
    <hyperlink ref="F482" r:id="rId58"/>
    <hyperlink ref="F487" r:id="rId59"/>
    <hyperlink ref="F498" r:id="rId60"/>
    <hyperlink ref="F504" r:id="rId61"/>
    <hyperlink ref="F520" r:id="rId62"/>
    <hyperlink ref="F534" r:id="rId63"/>
    <hyperlink ref="F542" r:id="rId64"/>
    <hyperlink ref="F554" r:id="rId65"/>
    <hyperlink ref="F566" r:id="rId66"/>
    <hyperlink ref="F577" r:id="rId67"/>
    <hyperlink ref="F586" r:id="rId68"/>
    <hyperlink ref="F598" r:id="rId69"/>
    <hyperlink ref="F610" r:id="rId70"/>
    <hyperlink ref="F616" r:id="rId71"/>
    <hyperlink ref="F632" r:id="rId72"/>
    <hyperlink ref="F639" r:id="rId73"/>
    <hyperlink ref="F646" r:id="rId74"/>
    <hyperlink ref="F651" r:id="rId75"/>
    <hyperlink ref="F664" r:id="rId76"/>
    <hyperlink ref="F669" r:id="rId77"/>
    <hyperlink ref="F682" r:id="rId78"/>
    <hyperlink ref="F695" r:id="rId79"/>
    <hyperlink ref="F708" r:id="rId80"/>
    <hyperlink ref="F721" r:id="rId81"/>
    <hyperlink ref="F733" r:id="rId82"/>
    <hyperlink ref="F745" r:id="rId83"/>
    <hyperlink ref="F757" r:id="rId84"/>
    <hyperlink ref="F769" r:id="rId85"/>
    <hyperlink ref="F781" r:id="rId86"/>
    <hyperlink ref="F787" r:id="rId87"/>
    <hyperlink ref="F793" r:id="rId88"/>
    <hyperlink ref="F799" r:id="rId89"/>
    <hyperlink ref="F805" r:id="rId90"/>
    <hyperlink ref="F810" r:id="rId91"/>
    <hyperlink ref="F816" r:id="rId92"/>
    <hyperlink ref="F819" r:id="rId93"/>
    <hyperlink ref="F825" r:id="rId94"/>
    <hyperlink ref="F830" r:id="rId95"/>
    <hyperlink ref="F836" r:id="rId96"/>
    <hyperlink ref="F848" r:id="rId97"/>
    <hyperlink ref="F854" r:id="rId98"/>
    <hyperlink ref="F860" r:id="rId99"/>
    <hyperlink ref="F865" r:id="rId100"/>
    <hyperlink ref="F870" r:id="rId101"/>
    <hyperlink ref="F875" r:id="rId102"/>
    <hyperlink ref="F880" r:id="rId103"/>
    <hyperlink ref="F885" r:id="rId104"/>
    <hyperlink ref="F890" r:id="rId105"/>
    <hyperlink ref="F897" r:id="rId106"/>
    <hyperlink ref="F900" r:id="rId107"/>
    <hyperlink ref="F903" r:id="rId108"/>
    <hyperlink ref="F906" r:id="rId109"/>
    <hyperlink ref="F910" r:id="rId110"/>
    <hyperlink ref="F914" r:id="rId111"/>
    <hyperlink ref="F917" r:id="rId112"/>
    <hyperlink ref="F922" r:id="rId113"/>
    <hyperlink ref="F930" r:id="rId114"/>
    <hyperlink ref="F938" r:id="rId115"/>
    <hyperlink ref="F946" r:id="rId116"/>
    <hyperlink ref="F954" r:id="rId117"/>
    <hyperlink ref="F962" r:id="rId118"/>
    <hyperlink ref="F970" r:id="rId119"/>
    <hyperlink ref="F978" r:id="rId120"/>
    <hyperlink ref="F986" r:id="rId121"/>
    <hyperlink ref="F991" r:id="rId122"/>
    <hyperlink ref="F994" r:id="rId123"/>
    <hyperlink ref="F998" r:id="rId124"/>
    <hyperlink ref="F1008" r:id="rId125"/>
    <hyperlink ref="F1017" r:id="rId126"/>
    <hyperlink ref="F1022" r:id="rId127"/>
    <hyperlink ref="F1027" r:id="rId128"/>
    <hyperlink ref="F1030" r:id="rId129"/>
    <hyperlink ref="F1035" r:id="rId130"/>
    <hyperlink ref="F1045" r:id="rId131"/>
    <hyperlink ref="F1055" r:id="rId132"/>
    <hyperlink ref="F1063" r:id="rId133"/>
    <hyperlink ref="F1066" r:id="rId134"/>
    <hyperlink ref="F1074" r:id="rId135"/>
    <hyperlink ref="F1077" r:id="rId136"/>
    <hyperlink ref="F1081" r:id="rId137"/>
    <hyperlink ref="F1096" r:id="rId138"/>
    <hyperlink ref="F1104" r:id="rId139"/>
    <hyperlink ref="F1107" r:id="rId140"/>
    <hyperlink ref="F1116" r:id="rId141"/>
    <hyperlink ref="F1119" r:id="rId142"/>
    <hyperlink ref="F1123" r:id="rId143"/>
    <hyperlink ref="F1128" r:id="rId144"/>
    <hyperlink ref="F1135" r:id="rId145"/>
    <hyperlink ref="F1138" r:id="rId146"/>
    <hyperlink ref="F1141" r:id="rId147"/>
    <hyperlink ref="F1144" r:id="rId148"/>
    <hyperlink ref="F1152" r:id="rId149"/>
    <hyperlink ref="F1155" r:id="rId150"/>
    <hyperlink ref="F1159" r:id="rId151"/>
    <hyperlink ref="F1164" r:id="rId152"/>
    <hyperlink ref="F1167" r:id="rId153"/>
    <hyperlink ref="F1172" r:id="rId154"/>
    <hyperlink ref="F1175" r:id="rId155"/>
    <hyperlink ref="F1178" r:id="rId156"/>
    <hyperlink ref="F1181" r:id="rId157"/>
    <hyperlink ref="F1184" r:id="rId158"/>
    <hyperlink ref="F1189" r:id="rId159"/>
    <hyperlink ref="F1194" r:id="rId160"/>
    <hyperlink ref="F1197" r:id="rId161"/>
    <hyperlink ref="F1201" r:id="rId162"/>
    <hyperlink ref="F1204" r:id="rId163"/>
    <hyperlink ref="F1207" r:id="rId164"/>
    <hyperlink ref="F1210" r:id="rId165"/>
    <hyperlink ref="F1213" r:id="rId166"/>
    <hyperlink ref="F1216" r:id="rId167"/>
    <hyperlink ref="F1219" r:id="rId168"/>
    <hyperlink ref="F1223" r:id="rId169"/>
    <hyperlink ref="F1452" r:id="rId170"/>
    <hyperlink ref="F1464" r:id="rId171"/>
    <hyperlink ref="F1470" r:id="rId172"/>
    <hyperlink ref="F1479" r:id="rId173"/>
    <hyperlink ref="F1485" r:id="rId174"/>
    <hyperlink ref="F1488" r:id="rId175"/>
    <hyperlink ref="F1492" r:id="rId176"/>
    <hyperlink ref="F1498" r:id="rId177"/>
    <hyperlink ref="F1503" r:id="rId178"/>
    <hyperlink ref="F1509" r:id="rId179"/>
    <hyperlink ref="F1514" r:id="rId180"/>
    <hyperlink ref="F1517" r:id="rId181"/>
    <hyperlink ref="F1521" r:id="rId182"/>
    <hyperlink ref="F1529" r:id="rId183"/>
    <hyperlink ref="F1534" r:id="rId184"/>
    <hyperlink ref="F1539" r:id="rId185"/>
    <hyperlink ref="F1548" r:id="rId186"/>
    <hyperlink ref="F1553" r:id="rId187"/>
    <hyperlink ref="F1558" r:id="rId188"/>
    <hyperlink ref="F1563" r:id="rId189"/>
    <hyperlink ref="F1571" r:id="rId190"/>
    <hyperlink ref="F1574" r:id="rId191"/>
    <hyperlink ref="F1578" r:id="rId192"/>
    <hyperlink ref="F1583" r:id="rId193"/>
    <hyperlink ref="F1588" r:id="rId194"/>
    <hyperlink ref="F1593" r:id="rId195"/>
    <hyperlink ref="F1598" r:id="rId196"/>
    <hyperlink ref="F1602" r:id="rId197"/>
    <hyperlink ref="F1607" r:id="rId198"/>
    <hyperlink ref="F1612" r:id="rId199"/>
    <hyperlink ref="F1617" r:id="rId200"/>
    <hyperlink ref="F1621" r:id="rId201"/>
    <hyperlink ref="F1633" r:id="rId202"/>
    <hyperlink ref="F1645" r:id="rId203"/>
    <hyperlink ref="F1657" r:id="rId204"/>
    <hyperlink ref="F1662" r:id="rId205"/>
    <hyperlink ref="F1674" r:id="rId206"/>
    <hyperlink ref="F1677" r:id="rId207"/>
    <hyperlink ref="F1689" r:id="rId208"/>
    <hyperlink ref="F1701" r:id="rId209"/>
    <hyperlink ref="F1713" r:id="rId210"/>
    <hyperlink ref="F1721" r:id="rId211"/>
    <hyperlink ref="F1724" r:id="rId212"/>
    <hyperlink ref="F1728" r:id="rId213"/>
    <hyperlink ref="F1740" r:id="rId214"/>
    <hyperlink ref="F1752" r:id="rId215"/>
    <hyperlink ref="F1764" r:id="rId216"/>
    <hyperlink ref="F1779" r:id="rId217"/>
    <hyperlink ref="F1787" r:id="rId218"/>
    <hyperlink ref="F1790" r:id="rId219"/>
    <hyperlink ref="F1793" r:id="rId220"/>
    <hyperlink ref="F1797" r:id="rId221"/>
    <hyperlink ref="F1803" r:id="rId222"/>
    <hyperlink ref="F1810" r:id="rId223"/>
    <hyperlink ref="F1850" r:id="rId224"/>
    <hyperlink ref="F1890" r:id="rId225"/>
    <hyperlink ref="F1893" r:id="rId22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96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zakázky'!K6</f>
        <v>Středisko záchranné služby ve Stříbře - přístavba garážových stání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2361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zakázky'!AN8</f>
        <v>15. 12. 2025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28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29</v>
      </c>
      <c r="F15" s="36"/>
      <c r="G15" s="36"/>
      <c r="H15" s="36"/>
      <c r="I15" s="107" t="s">
        <v>30</v>
      </c>
      <c r="J15" s="109" t="s">
        <v>31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zakázky'!AN13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zakázky'!E14</f>
        <v>Vyplň údaj</v>
      </c>
      <c r="F18" s="377"/>
      <c r="G18" s="377"/>
      <c r="H18" s="377"/>
      <c r="I18" s="107" t="s">
        <v>30</v>
      </c>
      <c r="J18" s="32" t="str">
        <f>'Rekapitulace zakázky'!AN14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31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30</v>
      </c>
      <c r="J24" s="109" t="s">
        <v>39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31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ROUND((SUM(BE84:BE210)),  2)</f>
        <v>0</v>
      </c>
      <c r="G33" s="36"/>
      <c r="H33" s="36"/>
      <c r="I33" s="120">
        <v>0.21</v>
      </c>
      <c r="J33" s="119">
        <f>ROUND(((SUM(BE84:BE210))*I33),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ROUND((SUM(BF84:BF210)),  2)</f>
        <v>0</v>
      </c>
      <c r="G34" s="36"/>
      <c r="H34" s="36"/>
      <c r="I34" s="120">
        <v>0.12</v>
      </c>
      <c r="J34" s="119">
        <f>ROUND(((SUM(BF84:BF210))*I34),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ROUND((SUM(BG84:BG210)),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ROUND((SUM(BH84:BH210)),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ROUND((SUM(BI84:BI210)),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Středisko záchranné služby ve Stříbře - přístavba garážových stání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002 - Venkovní kanalizace + ORL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Stříbro</v>
      </c>
      <c r="G52" s="38"/>
      <c r="H52" s="38"/>
      <c r="I52" s="31" t="s">
        <v>24</v>
      </c>
      <c r="J52" s="61" t="str">
        <f>IF(J12="","",J12)</f>
        <v>15. 12. 2025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26</v>
      </c>
      <c r="D54" s="38"/>
      <c r="E54" s="38"/>
      <c r="F54" s="29" t="str">
        <f>E15</f>
        <v>Zdravotnická záchranná služba Plzeňského kraje</v>
      </c>
      <c r="G54" s="38"/>
      <c r="H54" s="38"/>
      <c r="I54" s="31" t="s">
        <v>34</v>
      </c>
      <c r="J54" s="34" t="str">
        <f>E21</f>
        <v>Ing. Jiří Červený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Ing. Jiří Červený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104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105</v>
      </c>
      <c r="E61" s="145"/>
      <c r="F61" s="145"/>
      <c r="G61" s="145"/>
      <c r="H61" s="145"/>
      <c r="I61" s="145"/>
      <c r="J61" s="146">
        <f>J86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107</v>
      </c>
      <c r="E62" s="145"/>
      <c r="F62" s="145"/>
      <c r="G62" s="145"/>
      <c r="H62" s="145"/>
      <c r="I62" s="145"/>
      <c r="J62" s="146">
        <f>J173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2362</v>
      </c>
      <c r="E63" s="145"/>
      <c r="F63" s="145"/>
      <c r="G63" s="145"/>
      <c r="H63" s="145"/>
      <c r="I63" s="145"/>
      <c r="J63" s="146">
        <f>J179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112</v>
      </c>
      <c r="E64" s="145"/>
      <c r="F64" s="145"/>
      <c r="G64" s="145"/>
      <c r="H64" s="145"/>
      <c r="I64" s="145"/>
      <c r="J64" s="146">
        <f>J207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133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79" t="str">
        <f>E7</f>
        <v>Středisko záchranné služby ve Stříbře - přístavba garážových stání</v>
      </c>
      <c r="F74" s="380"/>
      <c r="G74" s="380"/>
      <c r="H74" s="380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97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32" t="str">
        <f>E9</f>
        <v>002 - Venkovní kanalizace + ORL</v>
      </c>
      <c r="F76" s="381"/>
      <c r="G76" s="381"/>
      <c r="H76" s="381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22</v>
      </c>
      <c r="D78" s="38"/>
      <c r="E78" s="38"/>
      <c r="F78" s="29" t="str">
        <f>F12</f>
        <v>Stříbro</v>
      </c>
      <c r="G78" s="38"/>
      <c r="H78" s="38"/>
      <c r="I78" s="31" t="s">
        <v>24</v>
      </c>
      <c r="J78" s="61" t="str">
        <f>IF(J12="","",J12)</f>
        <v>15. 12. 2025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26</v>
      </c>
      <c r="D80" s="38"/>
      <c r="E80" s="38"/>
      <c r="F80" s="29" t="str">
        <f>E15</f>
        <v>Zdravotnická záchranná služba Plzeňského kraje</v>
      </c>
      <c r="G80" s="38"/>
      <c r="H80" s="38"/>
      <c r="I80" s="31" t="s">
        <v>34</v>
      </c>
      <c r="J80" s="34" t="str">
        <f>E21</f>
        <v>Ing. Jiří Červený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32</v>
      </c>
      <c r="D81" s="38"/>
      <c r="E81" s="38"/>
      <c r="F81" s="29" t="str">
        <f>IF(E18="","",E18)</f>
        <v>Vyplň údaj</v>
      </c>
      <c r="G81" s="38"/>
      <c r="H81" s="38"/>
      <c r="I81" s="31" t="s">
        <v>38</v>
      </c>
      <c r="J81" s="34" t="str">
        <f>E24</f>
        <v>Ing. Jiří Červený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134</v>
      </c>
      <c r="D83" s="151" t="s">
        <v>61</v>
      </c>
      <c r="E83" s="151" t="s">
        <v>57</v>
      </c>
      <c r="F83" s="151" t="s">
        <v>58</v>
      </c>
      <c r="G83" s="151" t="s">
        <v>135</v>
      </c>
      <c r="H83" s="151" t="s">
        <v>136</v>
      </c>
      <c r="I83" s="151" t="s">
        <v>137</v>
      </c>
      <c r="J83" s="151" t="s">
        <v>102</v>
      </c>
      <c r="K83" s="152" t="s">
        <v>138</v>
      </c>
      <c r="L83" s="153"/>
      <c r="M83" s="70" t="s">
        <v>31</v>
      </c>
      <c r="N83" s="71" t="s">
        <v>46</v>
      </c>
      <c r="O83" s="71" t="s">
        <v>139</v>
      </c>
      <c r="P83" s="71" t="s">
        <v>140</v>
      </c>
      <c r="Q83" s="71" t="s">
        <v>141</v>
      </c>
      <c r="R83" s="71" t="s">
        <v>142</v>
      </c>
      <c r="S83" s="71" t="s">
        <v>143</v>
      </c>
      <c r="T83" s="72" t="s">
        <v>144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9" customHeight="1">
      <c r="A84" s="36"/>
      <c r="B84" s="37"/>
      <c r="C84" s="77" t="s">
        <v>145</v>
      </c>
      <c r="D84" s="38"/>
      <c r="E84" s="38"/>
      <c r="F84" s="38"/>
      <c r="G84" s="38"/>
      <c r="H84" s="38"/>
      <c r="I84" s="38"/>
      <c r="J84" s="154">
        <f>BK84</f>
        <v>0</v>
      </c>
      <c r="K84" s="38"/>
      <c r="L84" s="41"/>
      <c r="M84" s="73"/>
      <c r="N84" s="155"/>
      <c r="O84" s="74"/>
      <c r="P84" s="156">
        <f>P85</f>
        <v>0</v>
      </c>
      <c r="Q84" s="74"/>
      <c r="R84" s="156">
        <f>R85</f>
        <v>24.937543779999999</v>
      </c>
      <c r="S84" s="74"/>
      <c r="T84" s="157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75</v>
      </c>
      <c r="AU84" s="19" t="s">
        <v>103</v>
      </c>
      <c r="BK84" s="158">
        <f>BK85</f>
        <v>0</v>
      </c>
    </row>
    <row r="85" spans="1:65" s="12" customFormat="1" ht="25.9" customHeight="1">
      <c r="B85" s="159"/>
      <c r="C85" s="160"/>
      <c r="D85" s="161" t="s">
        <v>75</v>
      </c>
      <c r="E85" s="162" t="s">
        <v>146</v>
      </c>
      <c r="F85" s="162" t="s">
        <v>147</v>
      </c>
      <c r="G85" s="160"/>
      <c r="H85" s="160"/>
      <c r="I85" s="163"/>
      <c r="J85" s="164">
        <f>BK85</f>
        <v>0</v>
      </c>
      <c r="K85" s="160"/>
      <c r="L85" s="165"/>
      <c r="M85" s="166"/>
      <c r="N85" s="167"/>
      <c r="O85" s="167"/>
      <c r="P85" s="168">
        <f>P86+P173+P179+P207</f>
        <v>0</v>
      </c>
      <c r="Q85" s="167"/>
      <c r="R85" s="168">
        <f>R86+R173+R179+R207</f>
        <v>24.937543779999999</v>
      </c>
      <c r="S85" s="167"/>
      <c r="T85" s="169">
        <f>T86+T173+T179+T207</f>
        <v>0</v>
      </c>
      <c r="AR85" s="170" t="s">
        <v>84</v>
      </c>
      <c r="AT85" s="171" t="s">
        <v>75</v>
      </c>
      <c r="AU85" s="171" t="s">
        <v>76</v>
      </c>
      <c r="AY85" s="170" t="s">
        <v>148</v>
      </c>
      <c r="BK85" s="172">
        <f>BK86+BK173+BK179+BK207</f>
        <v>0</v>
      </c>
    </row>
    <row r="86" spans="1:65" s="12" customFormat="1" ht="22.9" customHeight="1">
      <c r="B86" s="159"/>
      <c r="C86" s="160"/>
      <c r="D86" s="161" t="s">
        <v>75</v>
      </c>
      <c r="E86" s="173" t="s">
        <v>84</v>
      </c>
      <c r="F86" s="173" t="s">
        <v>149</v>
      </c>
      <c r="G86" s="160"/>
      <c r="H86" s="160"/>
      <c r="I86" s="163"/>
      <c r="J86" s="174">
        <f>BK86</f>
        <v>0</v>
      </c>
      <c r="K86" s="160"/>
      <c r="L86" s="165"/>
      <c r="M86" s="166"/>
      <c r="N86" s="167"/>
      <c r="O86" s="167"/>
      <c r="P86" s="168">
        <f>SUM(P87:P172)</f>
        <v>0</v>
      </c>
      <c r="Q86" s="167"/>
      <c r="R86" s="168">
        <f>SUM(R87:R172)</f>
        <v>17.8185</v>
      </c>
      <c r="S86" s="167"/>
      <c r="T86" s="169">
        <f>SUM(T87:T172)</f>
        <v>0</v>
      </c>
      <c r="AR86" s="170" t="s">
        <v>84</v>
      </c>
      <c r="AT86" s="171" t="s">
        <v>75</v>
      </c>
      <c r="AU86" s="171" t="s">
        <v>84</v>
      </c>
      <c r="AY86" s="170" t="s">
        <v>148</v>
      </c>
      <c r="BK86" s="172">
        <f>SUM(BK87:BK172)</f>
        <v>0</v>
      </c>
    </row>
    <row r="87" spans="1:65" s="2" customFormat="1" ht="16.5" customHeight="1">
      <c r="A87" s="36"/>
      <c r="B87" s="37"/>
      <c r="C87" s="175" t="s">
        <v>84</v>
      </c>
      <c r="D87" s="175" t="s">
        <v>150</v>
      </c>
      <c r="E87" s="176" t="s">
        <v>151</v>
      </c>
      <c r="F87" s="177" t="s">
        <v>152</v>
      </c>
      <c r="G87" s="178" t="s">
        <v>153</v>
      </c>
      <c r="H87" s="179">
        <v>300</v>
      </c>
      <c r="I87" s="180"/>
      <c r="J87" s="181">
        <f>ROUND(I87*H87,2)</f>
        <v>0</v>
      </c>
      <c r="K87" s="177" t="s">
        <v>154</v>
      </c>
      <c r="L87" s="41"/>
      <c r="M87" s="182" t="s">
        <v>31</v>
      </c>
      <c r="N87" s="183" t="s">
        <v>47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155</v>
      </c>
      <c r="AT87" s="186" t="s">
        <v>150</v>
      </c>
      <c r="AU87" s="186" t="s">
        <v>86</v>
      </c>
      <c r="AY87" s="19" t="s">
        <v>148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84</v>
      </c>
      <c r="BK87" s="187">
        <f>ROUND(I87*H87,2)</f>
        <v>0</v>
      </c>
      <c r="BL87" s="19" t="s">
        <v>155</v>
      </c>
      <c r="BM87" s="186" t="s">
        <v>2363</v>
      </c>
    </row>
    <row r="88" spans="1:65" s="2" customFormat="1" ht="11.25">
      <c r="A88" s="36"/>
      <c r="B88" s="37"/>
      <c r="C88" s="38"/>
      <c r="D88" s="188" t="s">
        <v>157</v>
      </c>
      <c r="E88" s="38"/>
      <c r="F88" s="189" t="s">
        <v>158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157</v>
      </c>
      <c r="AU88" s="19" t="s">
        <v>86</v>
      </c>
    </row>
    <row r="89" spans="1:65" s="2" customFormat="1" ht="11.25">
      <c r="A89" s="36"/>
      <c r="B89" s="37"/>
      <c r="C89" s="38"/>
      <c r="D89" s="193" t="s">
        <v>159</v>
      </c>
      <c r="E89" s="38"/>
      <c r="F89" s="194" t="s">
        <v>160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159</v>
      </c>
      <c r="AU89" s="19" t="s">
        <v>86</v>
      </c>
    </row>
    <row r="90" spans="1:65" s="13" customFormat="1" ht="11.25">
      <c r="B90" s="195"/>
      <c r="C90" s="196"/>
      <c r="D90" s="188" t="s">
        <v>161</v>
      </c>
      <c r="E90" s="197" t="s">
        <v>31</v>
      </c>
      <c r="F90" s="198" t="s">
        <v>1872</v>
      </c>
      <c r="G90" s="196"/>
      <c r="H90" s="199">
        <v>300</v>
      </c>
      <c r="I90" s="200"/>
      <c r="J90" s="196"/>
      <c r="K90" s="196"/>
      <c r="L90" s="201"/>
      <c r="M90" s="202"/>
      <c r="N90" s="203"/>
      <c r="O90" s="203"/>
      <c r="P90" s="203"/>
      <c r="Q90" s="203"/>
      <c r="R90" s="203"/>
      <c r="S90" s="203"/>
      <c r="T90" s="204"/>
      <c r="AT90" s="205" t="s">
        <v>161</v>
      </c>
      <c r="AU90" s="205" t="s">
        <v>86</v>
      </c>
      <c r="AV90" s="13" t="s">
        <v>86</v>
      </c>
      <c r="AW90" s="13" t="s">
        <v>37</v>
      </c>
      <c r="AX90" s="13" t="s">
        <v>76</v>
      </c>
      <c r="AY90" s="205" t="s">
        <v>148</v>
      </c>
    </row>
    <row r="91" spans="1:65" s="14" customFormat="1" ht="11.25">
      <c r="B91" s="206"/>
      <c r="C91" s="207"/>
      <c r="D91" s="188" t="s">
        <v>161</v>
      </c>
      <c r="E91" s="208" t="s">
        <v>31</v>
      </c>
      <c r="F91" s="209" t="s">
        <v>163</v>
      </c>
      <c r="G91" s="207"/>
      <c r="H91" s="210">
        <v>300</v>
      </c>
      <c r="I91" s="211"/>
      <c r="J91" s="207"/>
      <c r="K91" s="207"/>
      <c r="L91" s="212"/>
      <c r="M91" s="213"/>
      <c r="N91" s="214"/>
      <c r="O91" s="214"/>
      <c r="P91" s="214"/>
      <c r="Q91" s="214"/>
      <c r="R91" s="214"/>
      <c r="S91" s="214"/>
      <c r="T91" s="215"/>
      <c r="AT91" s="216" t="s">
        <v>161</v>
      </c>
      <c r="AU91" s="216" t="s">
        <v>86</v>
      </c>
      <c r="AV91" s="14" t="s">
        <v>155</v>
      </c>
      <c r="AW91" s="14" t="s">
        <v>37</v>
      </c>
      <c r="AX91" s="14" t="s">
        <v>84</v>
      </c>
      <c r="AY91" s="216" t="s">
        <v>148</v>
      </c>
    </row>
    <row r="92" spans="1:65" s="2" customFormat="1" ht="16.5" customHeight="1">
      <c r="A92" s="36"/>
      <c r="B92" s="37"/>
      <c r="C92" s="175" t="s">
        <v>86</v>
      </c>
      <c r="D92" s="175" t="s">
        <v>150</v>
      </c>
      <c r="E92" s="176" t="s">
        <v>173</v>
      </c>
      <c r="F92" s="177" t="s">
        <v>174</v>
      </c>
      <c r="G92" s="178" t="s">
        <v>166</v>
      </c>
      <c r="H92" s="179">
        <v>129.91999999999999</v>
      </c>
      <c r="I92" s="180"/>
      <c r="J92" s="181">
        <f>ROUND(I92*H92,2)</f>
        <v>0</v>
      </c>
      <c r="K92" s="177" t="s">
        <v>154</v>
      </c>
      <c r="L92" s="41"/>
      <c r="M92" s="182" t="s">
        <v>31</v>
      </c>
      <c r="N92" s="183" t="s">
        <v>47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155</v>
      </c>
      <c r="AT92" s="186" t="s">
        <v>150</v>
      </c>
      <c r="AU92" s="186" t="s">
        <v>86</v>
      </c>
      <c r="AY92" s="19" t="s">
        <v>148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84</v>
      </c>
      <c r="BK92" s="187">
        <f>ROUND(I92*H92,2)</f>
        <v>0</v>
      </c>
      <c r="BL92" s="19" t="s">
        <v>155</v>
      </c>
      <c r="BM92" s="186" t="s">
        <v>2364</v>
      </c>
    </row>
    <row r="93" spans="1:65" s="2" customFormat="1" ht="19.5">
      <c r="A93" s="36"/>
      <c r="B93" s="37"/>
      <c r="C93" s="38"/>
      <c r="D93" s="188" t="s">
        <v>157</v>
      </c>
      <c r="E93" s="38"/>
      <c r="F93" s="189" t="s">
        <v>176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157</v>
      </c>
      <c r="AU93" s="19" t="s">
        <v>86</v>
      </c>
    </row>
    <row r="94" spans="1:65" s="2" customFormat="1" ht="11.25">
      <c r="A94" s="36"/>
      <c r="B94" s="37"/>
      <c r="C94" s="38"/>
      <c r="D94" s="193" t="s">
        <v>159</v>
      </c>
      <c r="E94" s="38"/>
      <c r="F94" s="194" t="s">
        <v>177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159</v>
      </c>
      <c r="AU94" s="19" t="s">
        <v>86</v>
      </c>
    </row>
    <row r="95" spans="1:65" s="15" customFormat="1" ht="11.25">
      <c r="B95" s="217"/>
      <c r="C95" s="218"/>
      <c r="D95" s="188" t="s">
        <v>161</v>
      </c>
      <c r="E95" s="219" t="s">
        <v>31</v>
      </c>
      <c r="F95" s="220" t="s">
        <v>2365</v>
      </c>
      <c r="G95" s="218"/>
      <c r="H95" s="219" t="s">
        <v>31</v>
      </c>
      <c r="I95" s="221"/>
      <c r="J95" s="218"/>
      <c r="K95" s="218"/>
      <c r="L95" s="222"/>
      <c r="M95" s="223"/>
      <c r="N95" s="224"/>
      <c r="O95" s="224"/>
      <c r="P95" s="224"/>
      <c r="Q95" s="224"/>
      <c r="R95" s="224"/>
      <c r="S95" s="224"/>
      <c r="T95" s="225"/>
      <c r="AT95" s="226" t="s">
        <v>161</v>
      </c>
      <c r="AU95" s="226" t="s">
        <v>86</v>
      </c>
      <c r="AV95" s="15" t="s">
        <v>84</v>
      </c>
      <c r="AW95" s="15" t="s">
        <v>37</v>
      </c>
      <c r="AX95" s="15" t="s">
        <v>76</v>
      </c>
      <c r="AY95" s="226" t="s">
        <v>148</v>
      </c>
    </row>
    <row r="96" spans="1:65" s="13" customFormat="1" ht="11.25">
      <c r="B96" s="195"/>
      <c r="C96" s="196"/>
      <c r="D96" s="188" t="s">
        <v>161</v>
      </c>
      <c r="E96" s="197" t="s">
        <v>31</v>
      </c>
      <c r="F96" s="198" t="s">
        <v>2366</v>
      </c>
      <c r="G96" s="196"/>
      <c r="H96" s="199">
        <v>129.91999999999999</v>
      </c>
      <c r="I96" s="200"/>
      <c r="J96" s="196"/>
      <c r="K96" s="196"/>
      <c r="L96" s="201"/>
      <c r="M96" s="202"/>
      <c r="N96" s="203"/>
      <c r="O96" s="203"/>
      <c r="P96" s="203"/>
      <c r="Q96" s="203"/>
      <c r="R96" s="203"/>
      <c r="S96" s="203"/>
      <c r="T96" s="204"/>
      <c r="AT96" s="205" t="s">
        <v>161</v>
      </c>
      <c r="AU96" s="205" t="s">
        <v>86</v>
      </c>
      <c r="AV96" s="13" t="s">
        <v>86</v>
      </c>
      <c r="AW96" s="13" t="s">
        <v>37</v>
      </c>
      <c r="AX96" s="13" t="s">
        <v>76</v>
      </c>
      <c r="AY96" s="205" t="s">
        <v>148</v>
      </c>
    </row>
    <row r="97" spans="1:65" s="14" customFormat="1" ht="11.25">
      <c r="B97" s="206"/>
      <c r="C97" s="207"/>
      <c r="D97" s="188" t="s">
        <v>161</v>
      </c>
      <c r="E97" s="208" t="s">
        <v>31</v>
      </c>
      <c r="F97" s="209" t="s">
        <v>163</v>
      </c>
      <c r="G97" s="207"/>
      <c r="H97" s="210">
        <v>129.91999999999999</v>
      </c>
      <c r="I97" s="211"/>
      <c r="J97" s="207"/>
      <c r="K97" s="207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161</v>
      </c>
      <c r="AU97" s="216" t="s">
        <v>86</v>
      </c>
      <c r="AV97" s="14" t="s">
        <v>155</v>
      </c>
      <c r="AW97" s="14" t="s">
        <v>37</v>
      </c>
      <c r="AX97" s="14" t="s">
        <v>84</v>
      </c>
      <c r="AY97" s="216" t="s">
        <v>148</v>
      </c>
    </row>
    <row r="98" spans="1:65" s="2" customFormat="1" ht="21.75" customHeight="1">
      <c r="A98" s="36"/>
      <c r="B98" s="37"/>
      <c r="C98" s="175" t="s">
        <v>172</v>
      </c>
      <c r="D98" s="175" t="s">
        <v>150</v>
      </c>
      <c r="E98" s="176" t="s">
        <v>2367</v>
      </c>
      <c r="F98" s="177" t="s">
        <v>2368</v>
      </c>
      <c r="G98" s="178" t="s">
        <v>166</v>
      </c>
      <c r="H98" s="179">
        <v>34.380000000000003</v>
      </c>
      <c r="I98" s="180"/>
      <c r="J98" s="181">
        <f>ROUND(I98*H98,2)</f>
        <v>0</v>
      </c>
      <c r="K98" s="177" t="s">
        <v>154</v>
      </c>
      <c r="L98" s="41"/>
      <c r="M98" s="182" t="s">
        <v>31</v>
      </c>
      <c r="N98" s="183" t="s">
        <v>47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155</v>
      </c>
      <c r="AT98" s="186" t="s">
        <v>150</v>
      </c>
      <c r="AU98" s="186" t="s">
        <v>86</v>
      </c>
      <c r="AY98" s="19" t="s">
        <v>148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84</v>
      </c>
      <c r="BK98" s="187">
        <f>ROUND(I98*H98,2)</f>
        <v>0</v>
      </c>
      <c r="BL98" s="19" t="s">
        <v>155</v>
      </c>
      <c r="BM98" s="186" t="s">
        <v>2369</v>
      </c>
    </row>
    <row r="99" spans="1:65" s="2" customFormat="1" ht="19.5">
      <c r="A99" s="36"/>
      <c r="B99" s="37"/>
      <c r="C99" s="38"/>
      <c r="D99" s="188" t="s">
        <v>157</v>
      </c>
      <c r="E99" s="38"/>
      <c r="F99" s="189" t="s">
        <v>2370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157</v>
      </c>
      <c r="AU99" s="19" t="s">
        <v>86</v>
      </c>
    </row>
    <row r="100" spans="1:65" s="2" customFormat="1" ht="11.25">
      <c r="A100" s="36"/>
      <c r="B100" s="37"/>
      <c r="C100" s="38"/>
      <c r="D100" s="193" t="s">
        <v>159</v>
      </c>
      <c r="E100" s="38"/>
      <c r="F100" s="194" t="s">
        <v>2371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159</v>
      </c>
      <c r="AU100" s="19" t="s">
        <v>86</v>
      </c>
    </row>
    <row r="101" spans="1:65" s="15" customFormat="1" ht="11.25">
      <c r="B101" s="217"/>
      <c r="C101" s="218"/>
      <c r="D101" s="188" t="s">
        <v>161</v>
      </c>
      <c r="E101" s="219" t="s">
        <v>31</v>
      </c>
      <c r="F101" s="220" t="s">
        <v>2372</v>
      </c>
      <c r="G101" s="218"/>
      <c r="H101" s="219" t="s">
        <v>31</v>
      </c>
      <c r="I101" s="221"/>
      <c r="J101" s="218"/>
      <c r="K101" s="218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161</v>
      </c>
      <c r="AU101" s="226" t="s">
        <v>86</v>
      </c>
      <c r="AV101" s="15" t="s">
        <v>84</v>
      </c>
      <c r="AW101" s="15" t="s">
        <v>37</v>
      </c>
      <c r="AX101" s="15" t="s">
        <v>76</v>
      </c>
      <c r="AY101" s="226" t="s">
        <v>148</v>
      </c>
    </row>
    <row r="102" spans="1:65" s="13" customFormat="1" ht="11.25">
      <c r="B102" s="195"/>
      <c r="C102" s="196"/>
      <c r="D102" s="188" t="s">
        <v>161</v>
      </c>
      <c r="E102" s="197" t="s">
        <v>31</v>
      </c>
      <c r="F102" s="198" t="s">
        <v>2373</v>
      </c>
      <c r="G102" s="196"/>
      <c r="H102" s="199">
        <v>34.380000000000003</v>
      </c>
      <c r="I102" s="200"/>
      <c r="J102" s="196"/>
      <c r="K102" s="196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161</v>
      </c>
      <c r="AU102" s="205" t="s">
        <v>86</v>
      </c>
      <c r="AV102" s="13" t="s">
        <v>86</v>
      </c>
      <c r="AW102" s="13" t="s">
        <v>37</v>
      </c>
      <c r="AX102" s="13" t="s">
        <v>76</v>
      </c>
      <c r="AY102" s="205" t="s">
        <v>148</v>
      </c>
    </row>
    <row r="103" spans="1:65" s="14" customFormat="1" ht="11.25">
      <c r="B103" s="206"/>
      <c r="C103" s="207"/>
      <c r="D103" s="188" t="s">
        <v>161</v>
      </c>
      <c r="E103" s="208" t="s">
        <v>31</v>
      </c>
      <c r="F103" s="209" t="s">
        <v>163</v>
      </c>
      <c r="G103" s="207"/>
      <c r="H103" s="210">
        <v>34.380000000000003</v>
      </c>
      <c r="I103" s="211"/>
      <c r="J103" s="207"/>
      <c r="K103" s="207"/>
      <c r="L103" s="212"/>
      <c r="M103" s="213"/>
      <c r="N103" s="214"/>
      <c r="O103" s="214"/>
      <c r="P103" s="214"/>
      <c r="Q103" s="214"/>
      <c r="R103" s="214"/>
      <c r="S103" s="214"/>
      <c r="T103" s="215"/>
      <c r="AT103" s="216" t="s">
        <v>161</v>
      </c>
      <c r="AU103" s="216" t="s">
        <v>86</v>
      </c>
      <c r="AV103" s="14" t="s">
        <v>155</v>
      </c>
      <c r="AW103" s="14" t="s">
        <v>37</v>
      </c>
      <c r="AX103" s="14" t="s">
        <v>84</v>
      </c>
      <c r="AY103" s="216" t="s">
        <v>148</v>
      </c>
    </row>
    <row r="104" spans="1:65" s="2" customFormat="1" ht="16.5" customHeight="1">
      <c r="A104" s="36"/>
      <c r="B104" s="37"/>
      <c r="C104" s="175" t="s">
        <v>155</v>
      </c>
      <c r="D104" s="175" t="s">
        <v>150</v>
      </c>
      <c r="E104" s="176" t="s">
        <v>2374</v>
      </c>
      <c r="F104" s="177" t="s">
        <v>2375</v>
      </c>
      <c r="G104" s="178" t="s">
        <v>166</v>
      </c>
      <c r="H104" s="179">
        <v>4.7119999999999997</v>
      </c>
      <c r="I104" s="180"/>
      <c r="J104" s="181">
        <f>ROUND(I104*H104,2)</f>
        <v>0</v>
      </c>
      <c r="K104" s="177" t="s">
        <v>154</v>
      </c>
      <c r="L104" s="41"/>
      <c r="M104" s="182" t="s">
        <v>31</v>
      </c>
      <c r="N104" s="183" t="s">
        <v>47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155</v>
      </c>
      <c r="AT104" s="186" t="s">
        <v>150</v>
      </c>
      <c r="AU104" s="186" t="s">
        <v>86</v>
      </c>
      <c r="AY104" s="19" t="s">
        <v>148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84</v>
      </c>
      <c r="BK104" s="187">
        <f>ROUND(I104*H104,2)</f>
        <v>0</v>
      </c>
      <c r="BL104" s="19" t="s">
        <v>155</v>
      </c>
      <c r="BM104" s="186" t="s">
        <v>2376</v>
      </c>
    </row>
    <row r="105" spans="1:65" s="2" customFormat="1" ht="11.25">
      <c r="A105" s="36"/>
      <c r="B105" s="37"/>
      <c r="C105" s="38"/>
      <c r="D105" s="188" t="s">
        <v>157</v>
      </c>
      <c r="E105" s="38"/>
      <c r="F105" s="189" t="s">
        <v>2377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157</v>
      </c>
      <c r="AU105" s="19" t="s">
        <v>86</v>
      </c>
    </row>
    <row r="106" spans="1:65" s="2" customFormat="1" ht="11.25">
      <c r="A106" s="36"/>
      <c r="B106" s="37"/>
      <c r="C106" s="38"/>
      <c r="D106" s="193" t="s">
        <v>159</v>
      </c>
      <c r="E106" s="38"/>
      <c r="F106" s="194" t="s">
        <v>2378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159</v>
      </c>
      <c r="AU106" s="19" t="s">
        <v>86</v>
      </c>
    </row>
    <row r="107" spans="1:65" s="13" customFormat="1" ht="11.25">
      <c r="B107" s="195"/>
      <c r="C107" s="196"/>
      <c r="D107" s="188" t="s">
        <v>161</v>
      </c>
      <c r="E107" s="197" t="s">
        <v>31</v>
      </c>
      <c r="F107" s="198" t="s">
        <v>2379</v>
      </c>
      <c r="G107" s="196"/>
      <c r="H107" s="199">
        <v>4.7119999999999997</v>
      </c>
      <c r="I107" s="200"/>
      <c r="J107" s="196"/>
      <c r="K107" s="196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161</v>
      </c>
      <c r="AU107" s="205" t="s">
        <v>86</v>
      </c>
      <c r="AV107" s="13" t="s">
        <v>86</v>
      </c>
      <c r="AW107" s="13" t="s">
        <v>37</v>
      </c>
      <c r="AX107" s="13" t="s">
        <v>76</v>
      </c>
      <c r="AY107" s="205" t="s">
        <v>148</v>
      </c>
    </row>
    <row r="108" spans="1:65" s="14" customFormat="1" ht="11.25">
      <c r="B108" s="206"/>
      <c r="C108" s="207"/>
      <c r="D108" s="188" t="s">
        <v>161</v>
      </c>
      <c r="E108" s="208" t="s">
        <v>31</v>
      </c>
      <c r="F108" s="209" t="s">
        <v>163</v>
      </c>
      <c r="G108" s="207"/>
      <c r="H108" s="210">
        <v>4.7119999999999997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161</v>
      </c>
      <c r="AU108" s="216" t="s">
        <v>86</v>
      </c>
      <c r="AV108" s="14" t="s">
        <v>155</v>
      </c>
      <c r="AW108" s="14" t="s">
        <v>37</v>
      </c>
      <c r="AX108" s="14" t="s">
        <v>84</v>
      </c>
      <c r="AY108" s="216" t="s">
        <v>148</v>
      </c>
    </row>
    <row r="109" spans="1:65" s="2" customFormat="1" ht="16.5" customHeight="1">
      <c r="A109" s="36"/>
      <c r="B109" s="37"/>
      <c r="C109" s="175" t="s">
        <v>189</v>
      </c>
      <c r="D109" s="175" t="s">
        <v>150</v>
      </c>
      <c r="E109" s="176" t="s">
        <v>2380</v>
      </c>
      <c r="F109" s="177" t="s">
        <v>2381</v>
      </c>
      <c r="G109" s="178" t="s">
        <v>166</v>
      </c>
      <c r="H109" s="179">
        <v>2</v>
      </c>
      <c r="I109" s="180"/>
      <c r="J109" s="181">
        <f>ROUND(I109*H109,2)</f>
        <v>0</v>
      </c>
      <c r="K109" s="177" t="s">
        <v>154</v>
      </c>
      <c r="L109" s="41"/>
      <c r="M109" s="182" t="s">
        <v>31</v>
      </c>
      <c r="N109" s="183" t="s">
        <v>47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155</v>
      </c>
      <c r="AT109" s="186" t="s">
        <v>150</v>
      </c>
      <c r="AU109" s="186" t="s">
        <v>86</v>
      </c>
      <c r="AY109" s="19" t="s">
        <v>148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84</v>
      </c>
      <c r="BK109" s="187">
        <f>ROUND(I109*H109,2)</f>
        <v>0</v>
      </c>
      <c r="BL109" s="19" t="s">
        <v>155</v>
      </c>
      <c r="BM109" s="186" t="s">
        <v>2382</v>
      </c>
    </row>
    <row r="110" spans="1:65" s="2" customFormat="1" ht="19.5">
      <c r="A110" s="36"/>
      <c r="B110" s="37"/>
      <c r="C110" s="38"/>
      <c r="D110" s="188" t="s">
        <v>157</v>
      </c>
      <c r="E110" s="38"/>
      <c r="F110" s="189" t="s">
        <v>2383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157</v>
      </c>
      <c r="AU110" s="19" t="s">
        <v>86</v>
      </c>
    </row>
    <row r="111" spans="1:65" s="2" customFormat="1" ht="11.25">
      <c r="A111" s="36"/>
      <c r="B111" s="37"/>
      <c r="C111" s="38"/>
      <c r="D111" s="193" t="s">
        <v>159</v>
      </c>
      <c r="E111" s="38"/>
      <c r="F111" s="194" t="s">
        <v>2384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159</v>
      </c>
      <c r="AU111" s="19" t="s">
        <v>86</v>
      </c>
    </row>
    <row r="112" spans="1:65" s="2" customFormat="1" ht="21.75" customHeight="1">
      <c r="A112" s="36"/>
      <c r="B112" s="37"/>
      <c r="C112" s="175" t="s">
        <v>195</v>
      </c>
      <c r="D112" s="175" t="s">
        <v>150</v>
      </c>
      <c r="E112" s="176" t="s">
        <v>2385</v>
      </c>
      <c r="F112" s="177" t="s">
        <v>2386</v>
      </c>
      <c r="G112" s="178" t="s">
        <v>166</v>
      </c>
      <c r="H112" s="179">
        <v>135.65</v>
      </c>
      <c r="I112" s="180"/>
      <c r="J112" s="181">
        <f>ROUND(I112*H112,2)</f>
        <v>0</v>
      </c>
      <c r="K112" s="177" t="s">
        <v>154</v>
      </c>
      <c r="L112" s="41"/>
      <c r="M112" s="182" t="s">
        <v>31</v>
      </c>
      <c r="N112" s="183" t="s">
        <v>47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155</v>
      </c>
      <c r="AT112" s="186" t="s">
        <v>150</v>
      </c>
      <c r="AU112" s="186" t="s">
        <v>86</v>
      </c>
      <c r="AY112" s="19" t="s">
        <v>148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84</v>
      </c>
      <c r="BK112" s="187">
        <f>ROUND(I112*H112,2)</f>
        <v>0</v>
      </c>
      <c r="BL112" s="19" t="s">
        <v>155</v>
      </c>
      <c r="BM112" s="186" t="s">
        <v>2387</v>
      </c>
    </row>
    <row r="113" spans="1:65" s="2" customFormat="1" ht="19.5">
      <c r="A113" s="36"/>
      <c r="B113" s="37"/>
      <c r="C113" s="38"/>
      <c r="D113" s="188" t="s">
        <v>157</v>
      </c>
      <c r="E113" s="38"/>
      <c r="F113" s="189" t="s">
        <v>2388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157</v>
      </c>
      <c r="AU113" s="19" t="s">
        <v>86</v>
      </c>
    </row>
    <row r="114" spans="1:65" s="2" customFormat="1" ht="11.25">
      <c r="A114" s="36"/>
      <c r="B114" s="37"/>
      <c r="C114" s="38"/>
      <c r="D114" s="193" t="s">
        <v>159</v>
      </c>
      <c r="E114" s="38"/>
      <c r="F114" s="194" t="s">
        <v>2389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159</v>
      </c>
      <c r="AU114" s="19" t="s">
        <v>86</v>
      </c>
    </row>
    <row r="115" spans="1:65" s="15" customFormat="1" ht="11.25">
      <c r="B115" s="217"/>
      <c r="C115" s="218"/>
      <c r="D115" s="188" t="s">
        <v>161</v>
      </c>
      <c r="E115" s="219" t="s">
        <v>31</v>
      </c>
      <c r="F115" s="220" t="s">
        <v>2365</v>
      </c>
      <c r="G115" s="218"/>
      <c r="H115" s="219" t="s">
        <v>31</v>
      </c>
      <c r="I115" s="221"/>
      <c r="J115" s="218"/>
      <c r="K115" s="218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161</v>
      </c>
      <c r="AU115" s="226" t="s">
        <v>86</v>
      </c>
      <c r="AV115" s="15" t="s">
        <v>84</v>
      </c>
      <c r="AW115" s="15" t="s">
        <v>37</v>
      </c>
      <c r="AX115" s="15" t="s">
        <v>76</v>
      </c>
      <c r="AY115" s="226" t="s">
        <v>148</v>
      </c>
    </row>
    <row r="116" spans="1:65" s="13" customFormat="1" ht="11.25">
      <c r="B116" s="195"/>
      <c r="C116" s="196"/>
      <c r="D116" s="188" t="s">
        <v>161</v>
      </c>
      <c r="E116" s="197" t="s">
        <v>31</v>
      </c>
      <c r="F116" s="198" t="s">
        <v>2366</v>
      </c>
      <c r="G116" s="196"/>
      <c r="H116" s="199">
        <v>129.91999999999999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161</v>
      </c>
      <c r="AU116" s="205" t="s">
        <v>86</v>
      </c>
      <c r="AV116" s="13" t="s">
        <v>86</v>
      </c>
      <c r="AW116" s="13" t="s">
        <v>37</v>
      </c>
      <c r="AX116" s="13" t="s">
        <v>76</v>
      </c>
      <c r="AY116" s="205" t="s">
        <v>148</v>
      </c>
    </row>
    <row r="117" spans="1:65" s="15" customFormat="1" ht="11.25">
      <c r="B117" s="217"/>
      <c r="C117" s="218"/>
      <c r="D117" s="188" t="s">
        <v>161</v>
      </c>
      <c r="E117" s="219" t="s">
        <v>31</v>
      </c>
      <c r="F117" s="220" t="s">
        <v>2390</v>
      </c>
      <c r="G117" s="218"/>
      <c r="H117" s="219" t="s">
        <v>31</v>
      </c>
      <c r="I117" s="221"/>
      <c r="J117" s="218"/>
      <c r="K117" s="218"/>
      <c r="L117" s="222"/>
      <c r="M117" s="223"/>
      <c r="N117" s="224"/>
      <c r="O117" s="224"/>
      <c r="P117" s="224"/>
      <c r="Q117" s="224"/>
      <c r="R117" s="224"/>
      <c r="S117" s="224"/>
      <c r="T117" s="225"/>
      <c r="AT117" s="226" t="s">
        <v>161</v>
      </c>
      <c r="AU117" s="226" t="s">
        <v>86</v>
      </c>
      <c r="AV117" s="15" t="s">
        <v>84</v>
      </c>
      <c r="AW117" s="15" t="s">
        <v>37</v>
      </c>
      <c r="AX117" s="15" t="s">
        <v>76</v>
      </c>
      <c r="AY117" s="226" t="s">
        <v>148</v>
      </c>
    </row>
    <row r="118" spans="1:65" s="13" customFormat="1" ht="11.25">
      <c r="B118" s="195"/>
      <c r="C118" s="196"/>
      <c r="D118" s="188" t="s">
        <v>161</v>
      </c>
      <c r="E118" s="197" t="s">
        <v>31</v>
      </c>
      <c r="F118" s="198" t="s">
        <v>2391</v>
      </c>
      <c r="G118" s="196"/>
      <c r="H118" s="199">
        <v>5.73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161</v>
      </c>
      <c r="AU118" s="205" t="s">
        <v>86</v>
      </c>
      <c r="AV118" s="13" t="s">
        <v>86</v>
      </c>
      <c r="AW118" s="13" t="s">
        <v>37</v>
      </c>
      <c r="AX118" s="13" t="s">
        <v>76</v>
      </c>
      <c r="AY118" s="205" t="s">
        <v>148</v>
      </c>
    </row>
    <row r="119" spans="1:65" s="14" customFormat="1" ht="11.25">
      <c r="B119" s="206"/>
      <c r="C119" s="207"/>
      <c r="D119" s="188" t="s">
        <v>161</v>
      </c>
      <c r="E119" s="208" t="s">
        <v>31</v>
      </c>
      <c r="F119" s="209" t="s">
        <v>163</v>
      </c>
      <c r="G119" s="207"/>
      <c r="H119" s="210">
        <v>135.64999999999998</v>
      </c>
      <c r="I119" s="211"/>
      <c r="J119" s="207"/>
      <c r="K119" s="207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161</v>
      </c>
      <c r="AU119" s="216" t="s">
        <v>86</v>
      </c>
      <c r="AV119" s="14" t="s">
        <v>155</v>
      </c>
      <c r="AW119" s="14" t="s">
        <v>37</v>
      </c>
      <c r="AX119" s="14" t="s">
        <v>84</v>
      </c>
      <c r="AY119" s="216" t="s">
        <v>148</v>
      </c>
    </row>
    <row r="120" spans="1:65" s="2" customFormat="1" ht="16.5" customHeight="1">
      <c r="A120" s="36"/>
      <c r="B120" s="37"/>
      <c r="C120" s="175" t="s">
        <v>202</v>
      </c>
      <c r="D120" s="175" t="s">
        <v>150</v>
      </c>
      <c r="E120" s="176" t="s">
        <v>2392</v>
      </c>
      <c r="F120" s="177" t="s">
        <v>2393</v>
      </c>
      <c r="G120" s="178" t="s">
        <v>166</v>
      </c>
      <c r="H120" s="179">
        <v>31.032</v>
      </c>
      <c r="I120" s="180"/>
      <c r="J120" s="181">
        <f>ROUND(I120*H120,2)</f>
        <v>0</v>
      </c>
      <c r="K120" s="177" t="s">
        <v>154</v>
      </c>
      <c r="L120" s="41"/>
      <c r="M120" s="182" t="s">
        <v>31</v>
      </c>
      <c r="N120" s="183" t="s">
        <v>47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155</v>
      </c>
      <c r="AT120" s="186" t="s">
        <v>150</v>
      </c>
      <c r="AU120" s="186" t="s">
        <v>86</v>
      </c>
      <c r="AY120" s="19" t="s">
        <v>148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84</v>
      </c>
      <c r="BK120" s="187">
        <f>ROUND(I120*H120,2)</f>
        <v>0</v>
      </c>
      <c r="BL120" s="19" t="s">
        <v>155</v>
      </c>
      <c r="BM120" s="186" t="s">
        <v>2394</v>
      </c>
    </row>
    <row r="121" spans="1:65" s="2" customFormat="1" ht="19.5">
      <c r="A121" s="36"/>
      <c r="B121" s="37"/>
      <c r="C121" s="38"/>
      <c r="D121" s="188" t="s">
        <v>157</v>
      </c>
      <c r="E121" s="38"/>
      <c r="F121" s="189" t="s">
        <v>2395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157</v>
      </c>
      <c r="AU121" s="19" t="s">
        <v>86</v>
      </c>
    </row>
    <row r="122" spans="1:65" s="2" customFormat="1" ht="11.25">
      <c r="A122" s="36"/>
      <c r="B122" s="37"/>
      <c r="C122" s="38"/>
      <c r="D122" s="193" t="s">
        <v>159</v>
      </c>
      <c r="E122" s="38"/>
      <c r="F122" s="194" t="s">
        <v>2396</v>
      </c>
      <c r="G122" s="38"/>
      <c r="H122" s="38"/>
      <c r="I122" s="190"/>
      <c r="J122" s="38"/>
      <c r="K122" s="38"/>
      <c r="L122" s="41"/>
      <c r="M122" s="191"/>
      <c r="N122" s="192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159</v>
      </c>
      <c r="AU122" s="19" t="s">
        <v>86</v>
      </c>
    </row>
    <row r="123" spans="1:65" s="15" customFormat="1" ht="11.25">
      <c r="B123" s="217"/>
      <c r="C123" s="218"/>
      <c r="D123" s="188" t="s">
        <v>161</v>
      </c>
      <c r="E123" s="219" t="s">
        <v>31</v>
      </c>
      <c r="F123" s="220" t="s">
        <v>2372</v>
      </c>
      <c r="G123" s="218"/>
      <c r="H123" s="219" t="s">
        <v>31</v>
      </c>
      <c r="I123" s="221"/>
      <c r="J123" s="218"/>
      <c r="K123" s="218"/>
      <c r="L123" s="222"/>
      <c r="M123" s="223"/>
      <c r="N123" s="224"/>
      <c r="O123" s="224"/>
      <c r="P123" s="224"/>
      <c r="Q123" s="224"/>
      <c r="R123" s="224"/>
      <c r="S123" s="224"/>
      <c r="T123" s="225"/>
      <c r="AT123" s="226" t="s">
        <v>161</v>
      </c>
      <c r="AU123" s="226" t="s">
        <v>86</v>
      </c>
      <c r="AV123" s="15" t="s">
        <v>84</v>
      </c>
      <c r="AW123" s="15" t="s">
        <v>37</v>
      </c>
      <c r="AX123" s="15" t="s">
        <v>76</v>
      </c>
      <c r="AY123" s="226" t="s">
        <v>148</v>
      </c>
    </row>
    <row r="124" spans="1:65" s="13" customFormat="1" ht="11.25">
      <c r="B124" s="195"/>
      <c r="C124" s="196"/>
      <c r="D124" s="188" t="s">
        <v>161</v>
      </c>
      <c r="E124" s="197" t="s">
        <v>31</v>
      </c>
      <c r="F124" s="198" t="s">
        <v>2397</v>
      </c>
      <c r="G124" s="196"/>
      <c r="H124" s="199">
        <v>38.322000000000003</v>
      </c>
      <c r="I124" s="200"/>
      <c r="J124" s="196"/>
      <c r="K124" s="196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161</v>
      </c>
      <c r="AU124" s="205" t="s">
        <v>86</v>
      </c>
      <c r="AV124" s="13" t="s">
        <v>86</v>
      </c>
      <c r="AW124" s="13" t="s">
        <v>37</v>
      </c>
      <c r="AX124" s="13" t="s">
        <v>76</v>
      </c>
      <c r="AY124" s="205" t="s">
        <v>148</v>
      </c>
    </row>
    <row r="125" spans="1:65" s="15" customFormat="1" ht="11.25">
      <c r="B125" s="217"/>
      <c r="C125" s="218"/>
      <c r="D125" s="188" t="s">
        <v>161</v>
      </c>
      <c r="E125" s="219" t="s">
        <v>31</v>
      </c>
      <c r="F125" s="220" t="s">
        <v>2390</v>
      </c>
      <c r="G125" s="218"/>
      <c r="H125" s="219" t="s">
        <v>31</v>
      </c>
      <c r="I125" s="221"/>
      <c r="J125" s="218"/>
      <c r="K125" s="218"/>
      <c r="L125" s="222"/>
      <c r="M125" s="223"/>
      <c r="N125" s="224"/>
      <c r="O125" s="224"/>
      <c r="P125" s="224"/>
      <c r="Q125" s="224"/>
      <c r="R125" s="224"/>
      <c r="S125" s="224"/>
      <c r="T125" s="225"/>
      <c r="AT125" s="226" t="s">
        <v>161</v>
      </c>
      <c r="AU125" s="226" t="s">
        <v>86</v>
      </c>
      <c r="AV125" s="15" t="s">
        <v>84</v>
      </c>
      <c r="AW125" s="15" t="s">
        <v>37</v>
      </c>
      <c r="AX125" s="15" t="s">
        <v>76</v>
      </c>
      <c r="AY125" s="226" t="s">
        <v>148</v>
      </c>
    </row>
    <row r="126" spans="1:65" s="13" customFormat="1" ht="11.25">
      <c r="B126" s="195"/>
      <c r="C126" s="196"/>
      <c r="D126" s="188" t="s">
        <v>161</v>
      </c>
      <c r="E126" s="197" t="s">
        <v>31</v>
      </c>
      <c r="F126" s="198" t="s">
        <v>2398</v>
      </c>
      <c r="G126" s="196"/>
      <c r="H126" s="199">
        <v>-7.29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161</v>
      </c>
      <c r="AU126" s="205" t="s">
        <v>86</v>
      </c>
      <c r="AV126" s="13" t="s">
        <v>86</v>
      </c>
      <c r="AW126" s="13" t="s">
        <v>37</v>
      </c>
      <c r="AX126" s="13" t="s">
        <v>76</v>
      </c>
      <c r="AY126" s="205" t="s">
        <v>148</v>
      </c>
    </row>
    <row r="127" spans="1:65" s="14" customFormat="1" ht="11.25">
      <c r="B127" s="206"/>
      <c r="C127" s="207"/>
      <c r="D127" s="188" t="s">
        <v>161</v>
      </c>
      <c r="E127" s="208" t="s">
        <v>31</v>
      </c>
      <c r="F127" s="209" t="s">
        <v>163</v>
      </c>
      <c r="G127" s="207"/>
      <c r="H127" s="210">
        <v>31.032000000000004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161</v>
      </c>
      <c r="AU127" s="216" t="s">
        <v>86</v>
      </c>
      <c r="AV127" s="14" t="s">
        <v>155</v>
      </c>
      <c r="AW127" s="14" t="s">
        <v>37</v>
      </c>
      <c r="AX127" s="14" t="s">
        <v>84</v>
      </c>
      <c r="AY127" s="216" t="s">
        <v>148</v>
      </c>
    </row>
    <row r="128" spans="1:65" s="2" customFormat="1" ht="16.5" customHeight="1">
      <c r="A128" s="36"/>
      <c r="B128" s="37"/>
      <c r="C128" s="175" t="s">
        <v>209</v>
      </c>
      <c r="D128" s="175" t="s">
        <v>150</v>
      </c>
      <c r="E128" s="176" t="s">
        <v>2392</v>
      </c>
      <c r="F128" s="177" t="s">
        <v>2393</v>
      </c>
      <c r="G128" s="178" t="s">
        <v>166</v>
      </c>
      <c r="H128" s="179">
        <v>135.65</v>
      </c>
      <c r="I128" s="180"/>
      <c r="J128" s="181">
        <f>ROUND(I128*H128,2)</f>
        <v>0</v>
      </c>
      <c r="K128" s="177" t="s">
        <v>154</v>
      </c>
      <c r="L128" s="41"/>
      <c r="M128" s="182" t="s">
        <v>31</v>
      </c>
      <c r="N128" s="183" t="s">
        <v>47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155</v>
      </c>
      <c r="AT128" s="186" t="s">
        <v>150</v>
      </c>
      <c r="AU128" s="186" t="s">
        <v>86</v>
      </c>
      <c r="AY128" s="19" t="s">
        <v>148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84</v>
      </c>
      <c r="BK128" s="187">
        <f>ROUND(I128*H128,2)</f>
        <v>0</v>
      </c>
      <c r="BL128" s="19" t="s">
        <v>155</v>
      </c>
      <c r="BM128" s="186" t="s">
        <v>2399</v>
      </c>
    </row>
    <row r="129" spans="1:65" s="2" customFormat="1" ht="19.5">
      <c r="A129" s="36"/>
      <c r="B129" s="37"/>
      <c r="C129" s="38"/>
      <c r="D129" s="188" t="s">
        <v>157</v>
      </c>
      <c r="E129" s="38"/>
      <c r="F129" s="189" t="s">
        <v>2395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157</v>
      </c>
      <c r="AU129" s="19" t="s">
        <v>86</v>
      </c>
    </row>
    <row r="130" spans="1:65" s="2" customFormat="1" ht="11.25">
      <c r="A130" s="36"/>
      <c r="B130" s="37"/>
      <c r="C130" s="38"/>
      <c r="D130" s="193" t="s">
        <v>159</v>
      </c>
      <c r="E130" s="38"/>
      <c r="F130" s="194" t="s">
        <v>2396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159</v>
      </c>
      <c r="AU130" s="19" t="s">
        <v>86</v>
      </c>
    </row>
    <row r="131" spans="1:65" s="15" customFormat="1" ht="11.25">
      <c r="B131" s="217"/>
      <c r="C131" s="218"/>
      <c r="D131" s="188" t="s">
        <v>161</v>
      </c>
      <c r="E131" s="219" t="s">
        <v>31</v>
      </c>
      <c r="F131" s="220" t="s">
        <v>2400</v>
      </c>
      <c r="G131" s="218"/>
      <c r="H131" s="219" t="s">
        <v>31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161</v>
      </c>
      <c r="AU131" s="226" t="s">
        <v>86</v>
      </c>
      <c r="AV131" s="15" t="s">
        <v>84</v>
      </c>
      <c r="AW131" s="15" t="s">
        <v>37</v>
      </c>
      <c r="AX131" s="15" t="s">
        <v>76</v>
      </c>
      <c r="AY131" s="226" t="s">
        <v>148</v>
      </c>
    </row>
    <row r="132" spans="1:65" s="15" customFormat="1" ht="11.25">
      <c r="B132" s="217"/>
      <c r="C132" s="218"/>
      <c r="D132" s="188" t="s">
        <v>161</v>
      </c>
      <c r="E132" s="219" t="s">
        <v>31</v>
      </c>
      <c r="F132" s="220" t="s">
        <v>2365</v>
      </c>
      <c r="G132" s="218"/>
      <c r="H132" s="219" t="s">
        <v>31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161</v>
      </c>
      <c r="AU132" s="226" t="s">
        <v>86</v>
      </c>
      <c r="AV132" s="15" t="s">
        <v>84</v>
      </c>
      <c r="AW132" s="15" t="s">
        <v>37</v>
      </c>
      <c r="AX132" s="15" t="s">
        <v>76</v>
      </c>
      <c r="AY132" s="226" t="s">
        <v>148</v>
      </c>
    </row>
    <row r="133" spans="1:65" s="13" customFormat="1" ht="11.25">
      <c r="B133" s="195"/>
      <c r="C133" s="196"/>
      <c r="D133" s="188" t="s">
        <v>161</v>
      </c>
      <c r="E133" s="197" t="s">
        <v>31</v>
      </c>
      <c r="F133" s="198" t="s">
        <v>2366</v>
      </c>
      <c r="G133" s="196"/>
      <c r="H133" s="199">
        <v>129.91999999999999</v>
      </c>
      <c r="I133" s="200"/>
      <c r="J133" s="196"/>
      <c r="K133" s="196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161</v>
      </c>
      <c r="AU133" s="205" t="s">
        <v>86</v>
      </c>
      <c r="AV133" s="13" t="s">
        <v>86</v>
      </c>
      <c r="AW133" s="13" t="s">
        <v>37</v>
      </c>
      <c r="AX133" s="13" t="s">
        <v>76</v>
      </c>
      <c r="AY133" s="205" t="s">
        <v>148</v>
      </c>
    </row>
    <row r="134" spans="1:65" s="15" customFormat="1" ht="11.25">
      <c r="B134" s="217"/>
      <c r="C134" s="218"/>
      <c r="D134" s="188" t="s">
        <v>161</v>
      </c>
      <c r="E134" s="219" t="s">
        <v>31</v>
      </c>
      <c r="F134" s="220" t="s">
        <v>2390</v>
      </c>
      <c r="G134" s="218"/>
      <c r="H134" s="219" t="s">
        <v>31</v>
      </c>
      <c r="I134" s="221"/>
      <c r="J134" s="218"/>
      <c r="K134" s="218"/>
      <c r="L134" s="222"/>
      <c r="M134" s="223"/>
      <c r="N134" s="224"/>
      <c r="O134" s="224"/>
      <c r="P134" s="224"/>
      <c r="Q134" s="224"/>
      <c r="R134" s="224"/>
      <c r="S134" s="224"/>
      <c r="T134" s="225"/>
      <c r="AT134" s="226" t="s">
        <v>161</v>
      </c>
      <c r="AU134" s="226" t="s">
        <v>86</v>
      </c>
      <c r="AV134" s="15" t="s">
        <v>84</v>
      </c>
      <c r="AW134" s="15" t="s">
        <v>37</v>
      </c>
      <c r="AX134" s="15" t="s">
        <v>76</v>
      </c>
      <c r="AY134" s="226" t="s">
        <v>148</v>
      </c>
    </row>
    <row r="135" spans="1:65" s="13" customFormat="1" ht="11.25">
      <c r="B135" s="195"/>
      <c r="C135" s="196"/>
      <c r="D135" s="188" t="s">
        <v>161</v>
      </c>
      <c r="E135" s="197" t="s">
        <v>31</v>
      </c>
      <c r="F135" s="198" t="s">
        <v>2391</v>
      </c>
      <c r="G135" s="196"/>
      <c r="H135" s="199">
        <v>5.73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161</v>
      </c>
      <c r="AU135" s="205" t="s">
        <v>86</v>
      </c>
      <c r="AV135" s="13" t="s">
        <v>86</v>
      </c>
      <c r="AW135" s="13" t="s">
        <v>37</v>
      </c>
      <c r="AX135" s="13" t="s">
        <v>76</v>
      </c>
      <c r="AY135" s="205" t="s">
        <v>148</v>
      </c>
    </row>
    <row r="136" spans="1:65" s="14" customFormat="1" ht="11.25">
      <c r="B136" s="206"/>
      <c r="C136" s="207"/>
      <c r="D136" s="188" t="s">
        <v>161</v>
      </c>
      <c r="E136" s="208" t="s">
        <v>31</v>
      </c>
      <c r="F136" s="209" t="s">
        <v>163</v>
      </c>
      <c r="G136" s="207"/>
      <c r="H136" s="210">
        <v>135.64999999999998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161</v>
      </c>
      <c r="AU136" s="216" t="s">
        <v>86</v>
      </c>
      <c r="AV136" s="14" t="s">
        <v>155</v>
      </c>
      <c r="AW136" s="14" t="s">
        <v>37</v>
      </c>
      <c r="AX136" s="14" t="s">
        <v>84</v>
      </c>
      <c r="AY136" s="216" t="s">
        <v>148</v>
      </c>
    </row>
    <row r="137" spans="1:65" s="2" customFormat="1" ht="16.5" customHeight="1">
      <c r="A137" s="36"/>
      <c r="B137" s="37"/>
      <c r="C137" s="175" t="s">
        <v>216</v>
      </c>
      <c r="D137" s="175" t="s">
        <v>150</v>
      </c>
      <c r="E137" s="176" t="s">
        <v>210</v>
      </c>
      <c r="F137" s="177" t="s">
        <v>211</v>
      </c>
      <c r="G137" s="178" t="s">
        <v>166</v>
      </c>
      <c r="H137" s="179">
        <v>7.29</v>
      </c>
      <c r="I137" s="180"/>
      <c r="J137" s="181">
        <f>ROUND(I137*H137,2)</f>
        <v>0</v>
      </c>
      <c r="K137" s="177" t="s">
        <v>154</v>
      </c>
      <c r="L137" s="41"/>
      <c r="M137" s="182" t="s">
        <v>31</v>
      </c>
      <c r="N137" s="183" t="s">
        <v>47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155</v>
      </c>
      <c r="AT137" s="186" t="s">
        <v>150</v>
      </c>
      <c r="AU137" s="186" t="s">
        <v>86</v>
      </c>
      <c r="AY137" s="19" t="s">
        <v>148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84</v>
      </c>
      <c r="BK137" s="187">
        <f>ROUND(I137*H137,2)</f>
        <v>0</v>
      </c>
      <c r="BL137" s="19" t="s">
        <v>155</v>
      </c>
      <c r="BM137" s="186" t="s">
        <v>2401</v>
      </c>
    </row>
    <row r="138" spans="1:65" s="2" customFormat="1" ht="19.5">
      <c r="A138" s="36"/>
      <c r="B138" s="37"/>
      <c r="C138" s="38"/>
      <c r="D138" s="188" t="s">
        <v>157</v>
      </c>
      <c r="E138" s="38"/>
      <c r="F138" s="189" t="s">
        <v>213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157</v>
      </c>
      <c r="AU138" s="19" t="s">
        <v>86</v>
      </c>
    </row>
    <row r="139" spans="1:65" s="2" customFormat="1" ht="11.25">
      <c r="A139" s="36"/>
      <c r="B139" s="37"/>
      <c r="C139" s="38"/>
      <c r="D139" s="193" t="s">
        <v>159</v>
      </c>
      <c r="E139" s="38"/>
      <c r="F139" s="194" t="s">
        <v>214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159</v>
      </c>
      <c r="AU139" s="19" t="s">
        <v>86</v>
      </c>
    </row>
    <row r="140" spans="1:65" s="15" customFormat="1" ht="11.25">
      <c r="B140" s="217"/>
      <c r="C140" s="218"/>
      <c r="D140" s="188" t="s">
        <v>161</v>
      </c>
      <c r="E140" s="219" t="s">
        <v>31</v>
      </c>
      <c r="F140" s="220" t="s">
        <v>2390</v>
      </c>
      <c r="G140" s="218"/>
      <c r="H140" s="219" t="s">
        <v>31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161</v>
      </c>
      <c r="AU140" s="226" t="s">
        <v>86</v>
      </c>
      <c r="AV140" s="15" t="s">
        <v>84</v>
      </c>
      <c r="AW140" s="15" t="s">
        <v>37</v>
      </c>
      <c r="AX140" s="15" t="s">
        <v>76</v>
      </c>
      <c r="AY140" s="226" t="s">
        <v>148</v>
      </c>
    </row>
    <row r="141" spans="1:65" s="13" customFormat="1" ht="11.25">
      <c r="B141" s="195"/>
      <c r="C141" s="196"/>
      <c r="D141" s="188" t="s">
        <v>161</v>
      </c>
      <c r="E141" s="197" t="s">
        <v>31</v>
      </c>
      <c r="F141" s="198" t="s">
        <v>2402</v>
      </c>
      <c r="G141" s="196"/>
      <c r="H141" s="199">
        <v>7.29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161</v>
      </c>
      <c r="AU141" s="205" t="s">
        <v>86</v>
      </c>
      <c r="AV141" s="13" t="s">
        <v>86</v>
      </c>
      <c r="AW141" s="13" t="s">
        <v>37</v>
      </c>
      <c r="AX141" s="13" t="s">
        <v>76</v>
      </c>
      <c r="AY141" s="205" t="s">
        <v>148</v>
      </c>
    </row>
    <row r="142" spans="1:65" s="14" customFormat="1" ht="11.25">
      <c r="B142" s="206"/>
      <c r="C142" s="207"/>
      <c r="D142" s="188" t="s">
        <v>161</v>
      </c>
      <c r="E142" s="208" t="s">
        <v>31</v>
      </c>
      <c r="F142" s="209" t="s">
        <v>163</v>
      </c>
      <c r="G142" s="207"/>
      <c r="H142" s="210">
        <v>7.29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161</v>
      </c>
      <c r="AU142" s="216" t="s">
        <v>86</v>
      </c>
      <c r="AV142" s="14" t="s">
        <v>155</v>
      </c>
      <c r="AW142" s="14" t="s">
        <v>37</v>
      </c>
      <c r="AX142" s="14" t="s">
        <v>84</v>
      </c>
      <c r="AY142" s="216" t="s">
        <v>148</v>
      </c>
    </row>
    <row r="143" spans="1:65" s="2" customFormat="1" ht="16.5" customHeight="1">
      <c r="A143" s="36"/>
      <c r="B143" s="37"/>
      <c r="C143" s="227" t="s">
        <v>222</v>
      </c>
      <c r="D143" s="227" t="s">
        <v>217</v>
      </c>
      <c r="E143" s="228" t="s">
        <v>218</v>
      </c>
      <c r="F143" s="229" t="s">
        <v>219</v>
      </c>
      <c r="G143" s="230" t="s">
        <v>198</v>
      </c>
      <c r="H143" s="231">
        <v>14.58</v>
      </c>
      <c r="I143" s="232"/>
      <c r="J143" s="233">
        <f>ROUND(I143*H143,2)</f>
        <v>0</v>
      </c>
      <c r="K143" s="229" t="s">
        <v>154</v>
      </c>
      <c r="L143" s="234"/>
      <c r="M143" s="235" t="s">
        <v>31</v>
      </c>
      <c r="N143" s="236" t="s">
        <v>47</v>
      </c>
      <c r="O143" s="66"/>
      <c r="P143" s="184">
        <f>O143*H143</f>
        <v>0</v>
      </c>
      <c r="Q143" s="184">
        <v>1</v>
      </c>
      <c r="R143" s="184">
        <f>Q143*H143</f>
        <v>14.58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209</v>
      </c>
      <c r="AT143" s="186" t="s">
        <v>217</v>
      </c>
      <c r="AU143" s="186" t="s">
        <v>86</v>
      </c>
      <c r="AY143" s="19" t="s">
        <v>148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84</v>
      </c>
      <c r="BK143" s="187">
        <f>ROUND(I143*H143,2)</f>
        <v>0</v>
      </c>
      <c r="BL143" s="19" t="s">
        <v>155</v>
      </c>
      <c r="BM143" s="186" t="s">
        <v>2403</v>
      </c>
    </row>
    <row r="144" spans="1:65" s="2" customFormat="1" ht="11.25">
      <c r="A144" s="36"/>
      <c r="B144" s="37"/>
      <c r="C144" s="38"/>
      <c r="D144" s="188" t="s">
        <v>157</v>
      </c>
      <c r="E144" s="38"/>
      <c r="F144" s="189" t="s">
        <v>219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157</v>
      </c>
      <c r="AU144" s="19" t="s">
        <v>86</v>
      </c>
    </row>
    <row r="145" spans="1:65" s="13" customFormat="1" ht="11.25">
      <c r="B145" s="195"/>
      <c r="C145" s="196"/>
      <c r="D145" s="188" t="s">
        <v>161</v>
      </c>
      <c r="E145" s="196"/>
      <c r="F145" s="198" t="s">
        <v>2404</v>
      </c>
      <c r="G145" s="196"/>
      <c r="H145" s="199">
        <v>14.58</v>
      </c>
      <c r="I145" s="200"/>
      <c r="J145" s="196"/>
      <c r="K145" s="196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161</v>
      </c>
      <c r="AU145" s="205" t="s">
        <v>86</v>
      </c>
      <c r="AV145" s="13" t="s">
        <v>86</v>
      </c>
      <c r="AW145" s="13" t="s">
        <v>4</v>
      </c>
      <c r="AX145" s="13" t="s">
        <v>84</v>
      </c>
      <c r="AY145" s="205" t="s">
        <v>148</v>
      </c>
    </row>
    <row r="146" spans="1:65" s="2" customFormat="1" ht="21.75" customHeight="1">
      <c r="A146" s="36"/>
      <c r="B146" s="37"/>
      <c r="C146" s="175" t="s">
        <v>229</v>
      </c>
      <c r="D146" s="175" t="s">
        <v>150</v>
      </c>
      <c r="E146" s="176" t="s">
        <v>2405</v>
      </c>
      <c r="F146" s="177" t="s">
        <v>2406</v>
      </c>
      <c r="G146" s="178" t="s">
        <v>153</v>
      </c>
      <c r="H146" s="179">
        <v>300</v>
      </c>
      <c r="I146" s="180"/>
      <c r="J146" s="181">
        <f>ROUND(I146*H146,2)</f>
        <v>0</v>
      </c>
      <c r="K146" s="177" t="s">
        <v>154</v>
      </c>
      <c r="L146" s="41"/>
      <c r="M146" s="182" t="s">
        <v>31</v>
      </c>
      <c r="N146" s="183" t="s">
        <v>47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155</v>
      </c>
      <c r="AT146" s="186" t="s">
        <v>150</v>
      </c>
      <c r="AU146" s="186" t="s">
        <v>86</v>
      </c>
      <c r="AY146" s="19" t="s">
        <v>148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84</v>
      </c>
      <c r="BK146" s="187">
        <f>ROUND(I146*H146,2)</f>
        <v>0</v>
      </c>
      <c r="BL146" s="19" t="s">
        <v>155</v>
      </c>
      <c r="BM146" s="186" t="s">
        <v>2407</v>
      </c>
    </row>
    <row r="147" spans="1:65" s="2" customFormat="1" ht="19.5">
      <c r="A147" s="36"/>
      <c r="B147" s="37"/>
      <c r="C147" s="38"/>
      <c r="D147" s="188" t="s">
        <v>157</v>
      </c>
      <c r="E147" s="38"/>
      <c r="F147" s="189" t="s">
        <v>2408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157</v>
      </c>
      <c r="AU147" s="19" t="s">
        <v>86</v>
      </c>
    </row>
    <row r="148" spans="1:65" s="2" customFormat="1" ht="11.25">
      <c r="A148" s="36"/>
      <c r="B148" s="37"/>
      <c r="C148" s="38"/>
      <c r="D148" s="193" t="s">
        <v>159</v>
      </c>
      <c r="E148" s="38"/>
      <c r="F148" s="194" t="s">
        <v>2409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159</v>
      </c>
      <c r="AU148" s="19" t="s">
        <v>86</v>
      </c>
    </row>
    <row r="149" spans="1:65" s="2" customFormat="1" ht="16.5" customHeight="1">
      <c r="A149" s="36"/>
      <c r="B149" s="37"/>
      <c r="C149" s="175" t="s">
        <v>8</v>
      </c>
      <c r="D149" s="175" t="s">
        <v>150</v>
      </c>
      <c r="E149" s="176" t="s">
        <v>2410</v>
      </c>
      <c r="F149" s="177" t="s">
        <v>2411</v>
      </c>
      <c r="G149" s="178" t="s">
        <v>153</v>
      </c>
      <c r="H149" s="179">
        <v>300</v>
      </c>
      <c r="I149" s="180"/>
      <c r="J149" s="181">
        <f>ROUND(I149*H149,2)</f>
        <v>0</v>
      </c>
      <c r="K149" s="177" t="s">
        <v>154</v>
      </c>
      <c r="L149" s="41"/>
      <c r="M149" s="182" t="s">
        <v>31</v>
      </c>
      <c r="N149" s="183" t="s">
        <v>47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155</v>
      </c>
      <c r="AT149" s="186" t="s">
        <v>150</v>
      </c>
      <c r="AU149" s="186" t="s">
        <v>86</v>
      </c>
      <c r="AY149" s="19" t="s">
        <v>148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84</v>
      </c>
      <c r="BK149" s="187">
        <f>ROUND(I149*H149,2)</f>
        <v>0</v>
      </c>
      <c r="BL149" s="19" t="s">
        <v>155</v>
      </c>
      <c r="BM149" s="186" t="s">
        <v>2412</v>
      </c>
    </row>
    <row r="150" spans="1:65" s="2" customFormat="1" ht="11.25">
      <c r="A150" s="36"/>
      <c r="B150" s="37"/>
      <c r="C150" s="38"/>
      <c r="D150" s="188" t="s">
        <v>157</v>
      </c>
      <c r="E150" s="38"/>
      <c r="F150" s="189" t="s">
        <v>2413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157</v>
      </c>
      <c r="AU150" s="19" t="s">
        <v>86</v>
      </c>
    </row>
    <row r="151" spans="1:65" s="2" customFormat="1" ht="11.25">
      <c r="A151" s="36"/>
      <c r="B151" s="37"/>
      <c r="C151" s="38"/>
      <c r="D151" s="193" t="s">
        <v>159</v>
      </c>
      <c r="E151" s="38"/>
      <c r="F151" s="194" t="s">
        <v>2414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159</v>
      </c>
      <c r="AU151" s="19" t="s">
        <v>86</v>
      </c>
    </row>
    <row r="152" spans="1:65" s="2" customFormat="1" ht="16.5" customHeight="1">
      <c r="A152" s="36"/>
      <c r="B152" s="37"/>
      <c r="C152" s="227" t="s">
        <v>240</v>
      </c>
      <c r="D152" s="227" t="s">
        <v>217</v>
      </c>
      <c r="E152" s="228" t="s">
        <v>2415</v>
      </c>
      <c r="F152" s="229" t="s">
        <v>2416</v>
      </c>
      <c r="G152" s="230" t="s">
        <v>237</v>
      </c>
      <c r="H152" s="231">
        <v>25.5</v>
      </c>
      <c r="I152" s="232"/>
      <c r="J152" s="233">
        <f>ROUND(I152*H152,2)</f>
        <v>0</v>
      </c>
      <c r="K152" s="229" t="s">
        <v>154</v>
      </c>
      <c r="L152" s="234"/>
      <c r="M152" s="235" t="s">
        <v>31</v>
      </c>
      <c r="N152" s="236" t="s">
        <v>47</v>
      </c>
      <c r="O152" s="66"/>
      <c r="P152" s="184">
        <f>O152*H152</f>
        <v>0</v>
      </c>
      <c r="Q152" s="184">
        <v>1E-3</v>
      </c>
      <c r="R152" s="184">
        <f>Q152*H152</f>
        <v>2.5500000000000002E-2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209</v>
      </c>
      <c r="AT152" s="186" t="s">
        <v>217</v>
      </c>
      <c r="AU152" s="186" t="s">
        <v>86</v>
      </c>
      <c r="AY152" s="19" t="s">
        <v>148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84</v>
      </c>
      <c r="BK152" s="187">
        <f>ROUND(I152*H152,2)</f>
        <v>0</v>
      </c>
      <c r="BL152" s="19" t="s">
        <v>155</v>
      </c>
      <c r="BM152" s="186" t="s">
        <v>2417</v>
      </c>
    </row>
    <row r="153" spans="1:65" s="2" customFormat="1" ht="11.25">
      <c r="A153" s="36"/>
      <c r="B153" s="37"/>
      <c r="C153" s="38"/>
      <c r="D153" s="188" t="s">
        <v>157</v>
      </c>
      <c r="E153" s="38"/>
      <c r="F153" s="189" t="s">
        <v>2416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157</v>
      </c>
      <c r="AU153" s="19" t="s">
        <v>86</v>
      </c>
    </row>
    <row r="154" spans="1:65" s="13" customFormat="1" ht="11.25">
      <c r="B154" s="195"/>
      <c r="C154" s="196"/>
      <c r="D154" s="188" t="s">
        <v>161</v>
      </c>
      <c r="E154" s="196"/>
      <c r="F154" s="198" t="s">
        <v>2418</v>
      </c>
      <c r="G154" s="196"/>
      <c r="H154" s="199">
        <v>25.5</v>
      </c>
      <c r="I154" s="200"/>
      <c r="J154" s="196"/>
      <c r="K154" s="196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161</v>
      </c>
      <c r="AU154" s="205" t="s">
        <v>86</v>
      </c>
      <c r="AV154" s="13" t="s">
        <v>86</v>
      </c>
      <c r="AW154" s="13" t="s">
        <v>4</v>
      </c>
      <c r="AX154" s="13" t="s">
        <v>84</v>
      </c>
      <c r="AY154" s="205" t="s">
        <v>148</v>
      </c>
    </row>
    <row r="155" spans="1:65" s="2" customFormat="1" ht="16.5" customHeight="1">
      <c r="A155" s="36"/>
      <c r="B155" s="37"/>
      <c r="C155" s="175" t="s">
        <v>246</v>
      </c>
      <c r="D155" s="175" t="s">
        <v>150</v>
      </c>
      <c r="E155" s="176" t="s">
        <v>2419</v>
      </c>
      <c r="F155" s="177" t="s">
        <v>2420</v>
      </c>
      <c r="G155" s="178" t="s">
        <v>153</v>
      </c>
      <c r="H155" s="179">
        <v>34.56</v>
      </c>
      <c r="I155" s="180"/>
      <c r="J155" s="181">
        <f>ROUND(I155*H155,2)</f>
        <v>0</v>
      </c>
      <c r="K155" s="177" t="s">
        <v>154</v>
      </c>
      <c r="L155" s="41"/>
      <c r="M155" s="182" t="s">
        <v>31</v>
      </c>
      <c r="N155" s="183" t="s">
        <v>47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155</v>
      </c>
      <c r="AT155" s="186" t="s">
        <v>150</v>
      </c>
      <c r="AU155" s="186" t="s">
        <v>86</v>
      </c>
      <c r="AY155" s="19" t="s">
        <v>148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84</v>
      </c>
      <c r="BK155" s="187">
        <f>ROUND(I155*H155,2)</f>
        <v>0</v>
      </c>
      <c r="BL155" s="19" t="s">
        <v>155</v>
      </c>
      <c r="BM155" s="186" t="s">
        <v>2421</v>
      </c>
    </row>
    <row r="156" spans="1:65" s="2" customFormat="1" ht="11.25">
      <c r="A156" s="36"/>
      <c r="B156" s="37"/>
      <c r="C156" s="38"/>
      <c r="D156" s="188" t="s">
        <v>157</v>
      </c>
      <c r="E156" s="38"/>
      <c r="F156" s="189" t="s">
        <v>2422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157</v>
      </c>
      <c r="AU156" s="19" t="s">
        <v>86</v>
      </c>
    </row>
    <row r="157" spans="1:65" s="2" customFormat="1" ht="11.25">
      <c r="A157" s="36"/>
      <c r="B157" s="37"/>
      <c r="C157" s="38"/>
      <c r="D157" s="193" t="s">
        <v>159</v>
      </c>
      <c r="E157" s="38"/>
      <c r="F157" s="194" t="s">
        <v>2423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159</v>
      </c>
      <c r="AU157" s="19" t="s">
        <v>86</v>
      </c>
    </row>
    <row r="158" spans="1:65" s="15" customFormat="1" ht="11.25">
      <c r="B158" s="217"/>
      <c r="C158" s="218"/>
      <c r="D158" s="188" t="s">
        <v>161</v>
      </c>
      <c r="E158" s="219" t="s">
        <v>31</v>
      </c>
      <c r="F158" s="220" t="s">
        <v>2424</v>
      </c>
      <c r="G158" s="218"/>
      <c r="H158" s="219" t="s">
        <v>31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161</v>
      </c>
      <c r="AU158" s="226" t="s">
        <v>86</v>
      </c>
      <c r="AV158" s="15" t="s">
        <v>84</v>
      </c>
      <c r="AW158" s="15" t="s">
        <v>37</v>
      </c>
      <c r="AX158" s="15" t="s">
        <v>76</v>
      </c>
      <c r="AY158" s="226" t="s">
        <v>148</v>
      </c>
    </row>
    <row r="159" spans="1:65" s="13" customFormat="1" ht="11.25">
      <c r="B159" s="195"/>
      <c r="C159" s="196"/>
      <c r="D159" s="188" t="s">
        <v>161</v>
      </c>
      <c r="E159" s="197" t="s">
        <v>31</v>
      </c>
      <c r="F159" s="198" t="s">
        <v>2425</v>
      </c>
      <c r="G159" s="196"/>
      <c r="H159" s="199">
        <v>34.56</v>
      </c>
      <c r="I159" s="200"/>
      <c r="J159" s="196"/>
      <c r="K159" s="196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161</v>
      </c>
      <c r="AU159" s="205" t="s">
        <v>86</v>
      </c>
      <c r="AV159" s="13" t="s">
        <v>86</v>
      </c>
      <c r="AW159" s="13" t="s">
        <v>37</v>
      </c>
      <c r="AX159" s="13" t="s">
        <v>76</v>
      </c>
      <c r="AY159" s="205" t="s">
        <v>148</v>
      </c>
    </row>
    <row r="160" spans="1:65" s="14" customFormat="1" ht="11.25">
      <c r="B160" s="206"/>
      <c r="C160" s="207"/>
      <c r="D160" s="188" t="s">
        <v>161</v>
      </c>
      <c r="E160" s="208" t="s">
        <v>31</v>
      </c>
      <c r="F160" s="209" t="s">
        <v>163</v>
      </c>
      <c r="G160" s="207"/>
      <c r="H160" s="210">
        <v>34.56</v>
      </c>
      <c r="I160" s="211"/>
      <c r="J160" s="207"/>
      <c r="K160" s="207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161</v>
      </c>
      <c r="AU160" s="216" t="s">
        <v>86</v>
      </c>
      <c r="AV160" s="14" t="s">
        <v>155</v>
      </c>
      <c r="AW160" s="14" t="s">
        <v>37</v>
      </c>
      <c r="AX160" s="14" t="s">
        <v>84</v>
      </c>
      <c r="AY160" s="216" t="s">
        <v>148</v>
      </c>
    </row>
    <row r="161" spans="1:65" s="2" customFormat="1" ht="16.5" customHeight="1">
      <c r="A161" s="36"/>
      <c r="B161" s="37"/>
      <c r="C161" s="175" t="s">
        <v>252</v>
      </c>
      <c r="D161" s="175" t="s">
        <v>150</v>
      </c>
      <c r="E161" s="176" t="s">
        <v>241</v>
      </c>
      <c r="F161" s="177" t="s">
        <v>242</v>
      </c>
      <c r="G161" s="178" t="s">
        <v>153</v>
      </c>
      <c r="H161" s="179">
        <v>300</v>
      </c>
      <c r="I161" s="180"/>
      <c r="J161" s="181">
        <f>ROUND(I161*H161,2)</f>
        <v>0</v>
      </c>
      <c r="K161" s="177" t="s">
        <v>154</v>
      </c>
      <c r="L161" s="41"/>
      <c r="M161" s="182" t="s">
        <v>31</v>
      </c>
      <c r="N161" s="183" t="s">
        <v>47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155</v>
      </c>
      <c r="AT161" s="186" t="s">
        <v>150</v>
      </c>
      <c r="AU161" s="186" t="s">
        <v>86</v>
      </c>
      <c r="AY161" s="19" t="s">
        <v>148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84</v>
      </c>
      <c r="BK161" s="187">
        <f>ROUND(I161*H161,2)</f>
        <v>0</v>
      </c>
      <c r="BL161" s="19" t="s">
        <v>155</v>
      </c>
      <c r="BM161" s="186" t="s">
        <v>2426</v>
      </c>
    </row>
    <row r="162" spans="1:65" s="2" customFormat="1" ht="11.25">
      <c r="A162" s="36"/>
      <c r="B162" s="37"/>
      <c r="C162" s="38"/>
      <c r="D162" s="188" t="s">
        <v>157</v>
      </c>
      <c r="E162" s="38"/>
      <c r="F162" s="189" t="s">
        <v>244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157</v>
      </c>
      <c r="AU162" s="19" t="s">
        <v>86</v>
      </c>
    </row>
    <row r="163" spans="1:65" s="2" customFormat="1" ht="11.25">
      <c r="A163" s="36"/>
      <c r="B163" s="37"/>
      <c r="C163" s="38"/>
      <c r="D163" s="193" t="s">
        <v>159</v>
      </c>
      <c r="E163" s="38"/>
      <c r="F163" s="194" t="s">
        <v>245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159</v>
      </c>
      <c r="AU163" s="19" t="s">
        <v>86</v>
      </c>
    </row>
    <row r="164" spans="1:65" s="2" customFormat="1" ht="21.75" customHeight="1">
      <c r="A164" s="36"/>
      <c r="B164" s="37"/>
      <c r="C164" s="175" t="s">
        <v>257</v>
      </c>
      <c r="D164" s="175" t="s">
        <v>150</v>
      </c>
      <c r="E164" s="176" t="s">
        <v>2427</v>
      </c>
      <c r="F164" s="177" t="s">
        <v>2428</v>
      </c>
      <c r="G164" s="178" t="s">
        <v>153</v>
      </c>
      <c r="H164" s="179">
        <v>300</v>
      </c>
      <c r="I164" s="180"/>
      <c r="J164" s="181">
        <f>ROUND(I164*H164,2)</f>
        <v>0</v>
      </c>
      <c r="K164" s="177" t="s">
        <v>154</v>
      </c>
      <c r="L164" s="41"/>
      <c r="M164" s="182" t="s">
        <v>31</v>
      </c>
      <c r="N164" s="183" t="s">
        <v>47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155</v>
      </c>
      <c r="AT164" s="186" t="s">
        <v>150</v>
      </c>
      <c r="AU164" s="186" t="s">
        <v>86</v>
      </c>
      <c r="AY164" s="19" t="s">
        <v>148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84</v>
      </c>
      <c r="BK164" s="187">
        <f>ROUND(I164*H164,2)</f>
        <v>0</v>
      </c>
      <c r="BL164" s="19" t="s">
        <v>155</v>
      </c>
      <c r="BM164" s="186" t="s">
        <v>2429</v>
      </c>
    </row>
    <row r="165" spans="1:65" s="2" customFormat="1" ht="11.25">
      <c r="A165" s="36"/>
      <c r="B165" s="37"/>
      <c r="C165" s="38"/>
      <c r="D165" s="188" t="s">
        <v>157</v>
      </c>
      <c r="E165" s="38"/>
      <c r="F165" s="189" t="s">
        <v>2430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157</v>
      </c>
      <c r="AU165" s="19" t="s">
        <v>86</v>
      </c>
    </row>
    <row r="166" spans="1:65" s="2" customFormat="1" ht="11.25">
      <c r="A166" s="36"/>
      <c r="B166" s="37"/>
      <c r="C166" s="38"/>
      <c r="D166" s="193" t="s">
        <v>159</v>
      </c>
      <c r="E166" s="38"/>
      <c r="F166" s="194" t="s">
        <v>2431</v>
      </c>
      <c r="G166" s="38"/>
      <c r="H166" s="38"/>
      <c r="I166" s="190"/>
      <c r="J166" s="38"/>
      <c r="K166" s="38"/>
      <c r="L166" s="41"/>
      <c r="M166" s="191"/>
      <c r="N166" s="192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159</v>
      </c>
      <c r="AU166" s="19" t="s">
        <v>86</v>
      </c>
    </row>
    <row r="167" spans="1:65" s="2" customFormat="1" ht="16.5" customHeight="1">
      <c r="A167" s="36"/>
      <c r="B167" s="37"/>
      <c r="C167" s="227" t="s">
        <v>263</v>
      </c>
      <c r="D167" s="227" t="s">
        <v>217</v>
      </c>
      <c r="E167" s="228" t="s">
        <v>253</v>
      </c>
      <c r="F167" s="229" t="s">
        <v>254</v>
      </c>
      <c r="G167" s="230" t="s">
        <v>166</v>
      </c>
      <c r="H167" s="231">
        <v>15.3</v>
      </c>
      <c r="I167" s="232"/>
      <c r="J167" s="233">
        <f>ROUND(I167*H167,2)</f>
        <v>0</v>
      </c>
      <c r="K167" s="229" t="s">
        <v>154</v>
      </c>
      <c r="L167" s="234"/>
      <c r="M167" s="235" t="s">
        <v>31</v>
      </c>
      <c r="N167" s="236" t="s">
        <v>47</v>
      </c>
      <c r="O167" s="66"/>
      <c r="P167" s="184">
        <f>O167*H167</f>
        <v>0</v>
      </c>
      <c r="Q167" s="184">
        <v>0.21</v>
      </c>
      <c r="R167" s="184">
        <f>Q167*H167</f>
        <v>3.2130000000000001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209</v>
      </c>
      <c r="AT167" s="186" t="s">
        <v>217</v>
      </c>
      <c r="AU167" s="186" t="s">
        <v>86</v>
      </c>
      <c r="AY167" s="19" t="s">
        <v>148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84</v>
      </c>
      <c r="BK167" s="187">
        <f>ROUND(I167*H167,2)</f>
        <v>0</v>
      </c>
      <c r="BL167" s="19" t="s">
        <v>155</v>
      </c>
      <c r="BM167" s="186" t="s">
        <v>2432</v>
      </c>
    </row>
    <row r="168" spans="1:65" s="2" customFormat="1" ht="11.25">
      <c r="A168" s="36"/>
      <c r="B168" s="37"/>
      <c r="C168" s="38"/>
      <c r="D168" s="188" t="s">
        <v>157</v>
      </c>
      <c r="E168" s="38"/>
      <c r="F168" s="189" t="s">
        <v>254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157</v>
      </c>
      <c r="AU168" s="19" t="s">
        <v>86</v>
      </c>
    </row>
    <row r="169" spans="1:65" s="13" customFormat="1" ht="11.25">
      <c r="B169" s="195"/>
      <c r="C169" s="196"/>
      <c r="D169" s="188" t="s">
        <v>161</v>
      </c>
      <c r="E169" s="196"/>
      <c r="F169" s="198" t="s">
        <v>2433</v>
      </c>
      <c r="G169" s="196"/>
      <c r="H169" s="199">
        <v>15.3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161</v>
      </c>
      <c r="AU169" s="205" t="s">
        <v>86</v>
      </c>
      <c r="AV169" s="13" t="s">
        <v>86</v>
      </c>
      <c r="AW169" s="13" t="s">
        <v>4</v>
      </c>
      <c r="AX169" s="13" t="s">
        <v>84</v>
      </c>
      <c r="AY169" s="205" t="s">
        <v>148</v>
      </c>
    </row>
    <row r="170" spans="1:65" s="2" customFormat="1" ht="16.5" customHeight="1">
      <c r="A170" s="36"/>
      <c r="B170" s="37"/>
      <c r="C170" s="175" t="s">
        <v>269</v>
      </c>
      <c r="D170" s="175" t="s">
        <v>150</v>
      </c>
      <c r="E170" s="176" t="s">
        <v>2434</v>
      </c>
      <c r="F170" s="177" t="s">
        <v>2435</v>
      </c>
      <c r="G170" s="178" t="s">
        <v>153</v>
      </c>
      <c r="H170" s="179">
        <v>300</v>
      </c>
      <c r="I170" s="180"/>
      <c r="J170" s="181">
        <f>ROUND(I170*H170,2)</f>
        <v>0</v>
      </c>
      <c r="K170" s="177" t="s">
        <v>154</v>
      </c>
      <c r="L170" s="41"/>
      <c r="M170" s="182" t="s">
        <v>31</v>
      </c>
      <c r="N170" s="183" t="s">
        <v>47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155</v>
      </c>
      <c r="AT170" s="186" t="s">
        <v>150</v>
      </c>
      <c r="AU170" s="186" t="s">
        <v>86</v>
      </c>
      <c r="AY170" s="19" t="s">
        <v>148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84</v>
      </c>
      <c r="BK170" s="187">
        <f>ROUND(I170*H170,2)</f>
        <v>0</v>
      </c>
      <c r="BL170" s="19" t="s">
        <v>155</v>
      </c>
      <c r="BM170" s="186" t="s">
        <v>2436</v>
      </c>
    </row>
    <row r="171" spans="1:65" s="2" customFormat="1" ht="11.25">
      <c r="A171" s="36"/>
      <c r="B171" s="37"/>
      <c r="C171" s="38"/>
      <c r="D171" s="188" t="s">
        <v>157</v>
      </c>
      <c r="E171" s="38"/>
      <c r="F171" s="189" t="s">
        <v>2437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157</v>
      </c>
      <c r="AU171" s="19" t="s">
        <v>86</v>
      </c>
    </row>
    <row r="172" spans="1:65" s="2" customFormat="1" ht="11.25">
      <c r="A172" s="36"/>
      <c r="B172" s="37"/>
      <c r="C172" s="38"/>
      <c r="D172" s="193" t="s">
        <v>159</v>
      </c>
      <c r="E172" s="38"/>
      <c r="F172" s="194" t="s">
        <v>2438</v>
      </c>
      <c r="G172" s="38"/>
      <c r="H172" s="38"/>
      <c r="I172" s="190"/>
      <c r="J172" s="38"/>
      <c r="K172" s="38"/>
      <c r="L172" s="41"/>
      <c r="M172" s="191"/>
      <c r="N172" s="192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159</v>
      </c>
      <c r="AU172" s="19" t="s">
        <v>86</v>
      </c>
    </row>
    <row r="173" spans="1:65" s="12" customFormat="1" ht="22.9" customHeight="1">
      <c r="B173" s="159"/>
      <c r="C173" s="160"/>
      <c r="D173" s="161" t="s">
        <v>75</v>
      </c>
      <c r="E173" s="173" t="s">
        <v>172</v>
      </c>
      <c r="F173" s="173" t="s">
        <v>373</v>
      </c>
      <c r="G173" s="160"/>
      <c r="H173" s="160"/>
      <c r="I173" s="163"/>
      <c r="J173" s="174">
        <f>BK173</f>
        <v>0</v>
      </c>
      <c r="K173" s="160"/>
      <c r="L173" s="165"/>
      <c r="M173" s="166"/>
      <c r="N173" s="167"/>
      <c r="O173" s="167"/>
      <c r="P173" s="168">
        <f>SUM(P174:P178)</f>
        <v>0</v>
      </c>
      <c r="Q173" s="167"/>
      <c r="R173" s="168">
        <f>SUM(R174:R178)</f>
        <v>3.9790000000000001</v>
      </c>
      <c r="S173" s="167"/>
      <c r="T173" s="169">
        <f>SUM(T174:T178)</f>
        <v>0</v>
      </c>
      <c r="AR173" s="170" t="s">
        <v>84</v>
      </c>
      <c r="AT173" s="171" t="s">
        <v>75</v>
      </c>
      <c r="AU173" s="171" t="s">
        <v>84</v>
      </c>
      <c r="AY173" s="170" t="s">
        <v>148</v>
      </c>
      <c r="BK173" s="172">
        <f>SUM(BK174:BK178)</f>
        <v>0</v>
      </c>
    </row>
    <row r="174" spans="1:65" s="2" customFormat="1" ht="16.5" customHeight="1">
      <c r="A174" s="36"/>
      <c r="B174" s="37"/>
      <c r="C174" s="175" t="s">
        <v>275</v>
      </c>
      <c r="D174" s="175" t="s">
        <v>150</v>
      </c>
      <c r="E174" s="176" t="s">
        <v>2439</v>
      </c>
      <c r="F174" s="177" t="s">
        <v>2440</v>
      </c>
      <c r="G174" s="178" t="s">
        <v>424</v>
      </c>
      <c r="H174" s="179">
        <v>1</v>
      </c>
      <c r="I174" s="180"/>
      <c r="J174" s="181">
        <f>ROUND(I174*H174,2)</f>
        <v>0</v>
      </c>
      <c r="K174" s="177" t="s">
        <v>154</v>
      </c>
      <c r="L174" s="41"/>
      <c r="M174" s="182" t="s">
        <v>31</v>
      </c>
      <c r="N174" s="183" t="s">
        <v>47</v>
      </c>
      <c r="O174" s="66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155</v>
      </c>
      <c r="AT174" s="186" t="s">
        <v>150</v>
      </c>
      <c r="AU174" s="186" t="s">
        <v>86</v>
      </c>
      <c r="AY174" s="19" t="s">
        <v>148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84</v>
      </c>
      <c r="BK174" s="187">
        <f>ROUND(I174*H174,2)</f>
        <v>0</v>
      </c>
      <c r="BL174" s="19" t="s">
        <v>155</v>
      </c>
      <c r="BM174" s="186" t="s">
        <v>2441</v>
      </c>
    </row>
    <row r="175" spans="1:65" s="2" customFormat="1" ht="11.25">
      <c r="A175" s="36"/>
      <c r="B175" s="37"/>
      <c r="C175" s="38"/>
      <c r="D175" s="188" t="s">
        <v>157</v>
      </c>
      <c r="E175" s="38"/>
      <c r="F175" s="189" t="s">
        <v>2442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157</v>
      </c>
      <c r="AU175" s="19" t="s">
        <v>86</v>
      </c>
    </row>
    <row r="176" spans="1:65" s="2" customFormat="1" ht="11.25">
      <c r="A176" s="36"/>
      <c r="B176" s="37"/>
      <c r="C176" s="38"/>
      <c r="D176" s="193" t="s">
        <v>159</v>
      </c>
      <c r="E176" s="38"/>
      <c r="F176" s="194" t="s">
        <v>2443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159</v>
      </c>
      <c r="AU176" s="19" t="s">
        <v>86</v>
      </c>
    </row>
    <row r="177" spans="1:65" s="2" customFormat="1" ht="16.5" customHeight="1">
      <c r="A177" s="36"/>
      <c r="B177" s="37"/>
      <c r="C177" s="227" t="s">
        <v>282</v>
      </c>
      <c r="D177" s="227" t="s">
        <v>217</v>
      </c>
      <c r="E177" s="228" t="s">
        <v>2444</v>
      </c>
      <c r="F177" s="229" t="s">
        <v>2445</v>
      </c>
      <c r="G177" s="230" t="s">
        <v>424</v>
      </c>
      <c r="H177" s="231">
        <v>1</v>
      </c>
      <c r="I177" s="232"/>
      <c r="J177" s="233">
        <f>ROUND(I177*H177,2)</f>
        <v>0</v>
      </c>
      <c r="K177" s="229" t="s">
        <v>31</v>
      </c>
      <c r="L177" s="234"/>
      <c r="M177" s="235" t="s">
        <v>31</v>
      </c>
      <c r="N177" s="236" t="s">
        <v>47</v>
      </c>
      <c r="O177" s="66"/>
      <c r="P177" s="184">
        <f>O177*H177</f>
        <v>0</v>
      </c>
      <c r="Q177" s="184">
        <v>3.9790000000000001</v>
      </c>
      <c r="R177" s="184">
        <f>Q177*H177</f>
        <v>3.9790000000000001</v>
      </c>
      <c r="S177" s="184">
        <v>0</v>
      </c>
      <c r="T177" s="185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6" t="s">
        <v>209</v>
      </c>
      <c r="AT177" s="186" t="s">
        <v>217</v>
      </c>
      <c r="AU177" s="186" t="s">
        <v>86</v>
      </c>
      <c r="AY177" s="19" t="s">
        <v>148</v>
      </c>
      <c r="BE177" s="187">
        <f>IF(N177="základní",J177,0)</f>
        <v>0</v>
      </c>
      <c r="BF177" s="187">
        <f>IF(N177="snížená",J177,0)</f>
        <v>0</v>
      </c>
      <c r="BG177" s="187">
        <f>IF(N177="zákl. přenesená",J177,0)</f>
        <v>0</v>
      </c>
      <c r="BH177" s="187">
        <f>IF(N177="sníž. přenesená",J177,0)</f>
        <v>0</v>
      </c>
      <c r="BI177" s="187">
        <f>IF(N177="nulová",J177,0)</f>
        <v>0</v>
      </c>
      <c r="BJ177" s="19" t="s">
        <v>84</v>
      </c>
      <c r="BK177" s="187">
        <f>ROUND(I177*H177,2)</f>
        <v>0</v>
      </c>
      <c r="BL177" s="19" t="s">
        <v>155</v>
      </c>
      <c r="BM177" s="186" t="s">
        <v>2446</v>
      </c>
    </row>
    <row r="178" spans="1:65" s="2" customFormat="1" ht="11.25">
      <c r="A178" s="36"/>
      <c r="B178" s="37"/>
      <c r="C178" s="38"/>
      <c r="D178" s="188" t="s">
        <v>157</v>
      </c>
      <c r="E178" s="38"/>
      <c r="F178" s="189" t="s">
        <v>2445</v>
      </c>
      <c r="G178" s="38"/>
      <c r="H178" s="38"/>
      <c r="I178" s="190"/>
      <c r="J178" s="38"/>
      <c r="K178" s="38"/>
      <c r="L178" s="41"/>
      <c r="M178" s="191"/>
      <c r="N178" s="192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157</v>
      </c>
      <c r="AU178" s="19" t="s">
        <v>86</v>
      </c>
    </row>
    <row r="179" spans="1:65" s="12" customFormat="1" ht="22.9" customHeight="1">
      <c r="B179" s="159"/>
      <c r="C179" s="160"/>
      <c r="D179" s="161" t="s">
        <v>75</v>
      </c>
      <c r="E179" s="173" t="s">
        <v>209</v>
      </c>
      <c r="F179" s="173" t="s">
        <v>2447</v>
      </c>
      <c r="G179" s="160"/>
      <c r="H179" s="160"/>
      <c r="I179" s="163"/>
      <c r="J179" s="174">
        <f>BK179</f>
        <v>0</v>
      </c>
      <c r="K179" s="160"/>
      <c r="L179" s="165"/>
      <c r="M179" s="166"/>
      <c r="N179" s="167"/>
      <c r="O179" s="167"/>
      <c r="P179" s="168">
        <f>SUM(P180:P206)</f>
        <v>0</v>
      </c>
      <c r="Q179" s="167"/>
      <c r="R179" s="168">
        <f>SUM(R180:R206)</f>
        <v>3.1400437800000001</v>
      </c>
      <c r="S179" s="167"/>
      <c r="T179" s="169">
        <f>SUM(T180:T206)</f>
        <v>0</v>
      </c>
      <c r="AR179" s="170" t="s">
        <v>84</v>
      </c>
      <c r="AT179" s="171" t="s">
        <v>75</v>
      </c>
      <c r="AU179" s="171" t="s">
        <v>84</v>
      </c>
      <c r="AY179" s="170" t="s">
        <v>148</v>
      </c>
      <c r="BK179" s="172">
        <f>SUM(BK180:BK206)</f>
        <v>0</v>
      </c>
    </row>
    <row r="180" spans="1:65" s="2" customFormat="1" ht="16.5" customHeight="1">
      <c r="A180" s="36"/>
      <c r="B180" s="37"/>
      <c r="C180" s="175" t="s">
        <v>7</v>
      </c>
      <c r="D180" s="175" t="s">
        <v>150</v>
      </c>
      <c r="E180" s="176" t="s">
        <v>2448</v>
      </c>
      <c r="F180" s="177" t="s">
        <v>2449</v>
      </c>
      <c r="G180" s="178" t="s">
        <v>285</v>
      </c>
      <c r="H180" s="179">
        <v>24.3</v>
      </c>
      <c r="I180" s="180"/>
      <c r="J180" s="181">
        <f>ROUND(I180*H180,2)</f>
        <v>0</v>
      </c>
      <c r="K180" s="177" t="s">
        <v>154</v>
      </c>
      <c r="L180" s="41"/>
      <c r="M180" s="182" t="s">
        <v>31</v>
      </c>
      <c r="N180" s="183" t="s">
        <v>47</v>
      </c>
      <c r="O180" s="66"/>
      <c r="P180" s="184">
        <f>O180*H180</f>
        <v>0</v>
      </c>
      <c r="Q180" s="184">
        <v>1.0000000000000001E-5</v>
      </c>
      <c r="R180" s="184">
        <f>Q180*H180</f>
        <v>2.4300000000000002E-4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155</v>
      </c>
      <c r="AT180" s="186" t="s">
        <v>150</v>
      </c>
      <c r="AU180" s="186" t="s">
        <v>86</v>
      </c>
      <c r="AY180" s="19" t="s">
        <v>148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84</v>
      </c>
      <c r="BK180" s="187">
        <f>ROUND(I180*H180,2)</f>
        <v>0</v>
      </c>
      <c r="BL180" s="19" t="s">
        <v>155</v>
      </c>
      <c r="BM180" s="186" t="s">
        <v>2450</v>
      </c>
    </row>
    <row r="181" spans="1:65" s="2" customFormat="1" ht="11.25">
      <c r="A181" s="36"/>
      <c r="B181" s="37"/>
      <c r="C181" s="38"/>
      <c r="D181" s="188" t="s">
        <v>157</v>
      </c>
      <c r="E181" s="38"/>
      <c r="F181" s="189" t="s">
        <v>2451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157</v>
      </c>
      <c r="AU181" s="19" t="s">
        <v>86</v>
      </c>
    </row>
    <row r="182" spans="1:65" s="2" customFormat="1" ht="11.25">
      <c r="A182" s="36"/>
      <c r="B182" s="37"/>
      <c r="C182" s="38"/>
      <c r="D182" s="193" t="s">
        <v>159</v>
      </c>
      <c r="E182" s="38"/>
      <c r="F182" s="194" t="s">
        <v>2452</v>
      </c>
      <c r="G182" s="38"/>
      <c r="H182" s="38"/>
      <c r="I182" s="190"/>
      <c r="J182" s="38"/>
      <c r="K182" s="38"/>
      <c r="L182" s="41"/>
      <c r="M182" s="191"/>
      <c r="N182" s="192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159</v>
      </c>
      <c r="AU182" s="19" t="s">
        <v>86</v>
      </c>
    </row>
    <row r="183" spans="1:65" s="13" customFormat="1" ht="11.25">
      <c r="B183" s="195"/>
      <c r="C183" s="196"/>
      <c r="D183" s="188" t="s">
        <v>161</v>
      </c>
      <c r="E183" s="197" t="s">
        <v>31</v>
      </c>
      <c r="F183" s="198" t="s">
        <v>2453</v>
      </c>
      <c r="G183" s="196"/>
      <c r="H183" s="199">
        <v>21.3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161</v>
      </c>
      <c r="AU183" s="205" t="s">
        <v>86</v>
      </c>
      <c r="AV183" s="13" t="s">
        <v>86</v>
      </c>
      <c r="AW183" s="13" t="s">
        <v>37</v>
      </c>
      <c r="AX183" s="13" t="s">
        <v>76</v>
      </c>
      <c r="AY183" s="205" t="s">
        <v>148</v>
      </c>
    </row>
    <row r="184" spans="1:65" s="13" customFormat="1" ht="11.25">
      <c r="B184" s="195"/>
      <c r="C184" s="196"/>
      <c r="D184" s="188" t="s">
        <v>161</v>
      </c>
      <c r="E184" s="197" t="s">
        <v>31</v>
      </c>
      <c r="F184" s="198" t="s">
        <v>2454</v>
      </c>
      <c r="G184" s="196"/>
      <c r="H184" s="199">
        <v>3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161</v>
      </c>
      <c r="AU184" s="205" t="s">
        <v>86</v>
      </c>
      <c r="AV184" s="13" t="s">
        <v>86</v>
      </c>
      <c r="AW184" s="13" t="s">
        <v>37</v>
      </c>
      <c r="AX184" s="13" t="s">
        <v>76</v>
      </c>
      <c r="AY184" s="205" t="s">
        <v>148</v>
      </c>
    </row>
    <row r="185" spans="1:65" s="14" customFormat="1" ht="11.25">
      <c r="B185" s="206"/>
      <c r="C185" s="207"/>
      <c r="D185" s="188" t="s">
        <v>161</v>
      </c>
      <c r="E185" s="208" t="s">
        <v>31</v>
      </c>
      <c r="F185" s="209" t="s">
        <v>163</v>
      </c>
      <c r="G185" s="207"/>
      <c r="H185" s="210">
        <v>24.3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161</v>
      </c>
      <c r="AU185" s="216" t="s">
        <v>86</v>
      </c>
      <c r="AV185" s="14" t="s">
        <v>155</v>
      </c>
      <c r="AW185" s="14" t="s">
        <v>37</v>
      </c>
      <c r="AX185" s="14" t="s">
        <v>84</v>
      </c>
      <c r="AY185" s="216" t="s">
        <v>148</v>
      </c>
    </row>
    <row r="186" spans="1:65" s="2" customFormat="1" ht="16.5" customHeight="1">
      <c r="A186" s="36"/>
      <c r="B186" s="37"/>
      <c r="C186" s="227" t="s">
        <v>295</v>
      </c>
      <c r="D186" s="227" t="s">
        <v>217</v>
      </c>
      <c r="E186" s="228" t="s">
        <v>2455</v>
      </c>
      <c r="F186" s="229" t="s">
        <v>2456</v>
      </c>
      <c r="G186" s="230" t="s">
        <v>285</v>
      </c>
      <c r="H186" s="231">
        <v>25.029</v>
      </c>
      <c r="I186" s="232"/>
      <c r="J186" s="233">
        <f>ROUND(I186*H186,2)</f>
        <v>0</v>
      </c>
      <c r="K186" s="229" t="s">
        <v>154</v>
      </c>
      <c r="L186" s="234"/>
      <c r="M186" s="235" t="s">
        <v>31</v>
      </c>
      <c r="N186" s="236" t="s">
        <v>47</v>
      </c>
      <c r="O186" s="66"/>
      <c r="P186" s="184">
        <f>O186*H186</f>
        <v>0</v>
      </c>
      <c r="Q186" s="184">
        <v>3.82E-3</v>
      </c>
      <c r="R186" s="184">
        <f>Q186*H186</f>
        <v>9.5610780000000006E-2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209</v>
      </c>
      <c r="AT186" s="186" t="s">
        <v>217</v>
      </c>
      <c r="AU186" s="186" t="s">
        <v>86</v>
      </c>
      <c r="AY186" s="19" t="s">
        <v>148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84</v>
      </c>
      <c r="BK186" s="187">
        <f>ROUND(I186*H186,2)</f>
        <v>0</v>
      </c>
      <c r="BL186" s="19" t="s">
        <v>155</v>
      </c>
      <c r="BM186" s="186" t="s">
        <v>2457</v>
      </c>
    </row>
    <row r="187" spans="1:65" s="2" customFormat="1" ht="11.25">
      <c r="A187" s="36"/>
      <c r="B187" s="37"/>
      <c r="C187" s="38"/>
      <c r="D187" s="188" t="s">
        <v>157</v>
      </c>
      <c r="E187" s="38"/>
      <c r="F187" s="189" t="s">
        <v>2456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157</v>
      </c>
      <c r="AU187" s="19" t="s">
        <v>86</v>
      </c>
    </row>
    <row r="188" spans="1:65" s="13" customFormat="1" ht="11.25">
      <c r="B188" s="195"/>
      <c r="C188" s="196"/>
      <c r="D188" s="188" t="s">
        <v>161</v>
      </c>
      <c r="E188" s="196"/>
      <c r="F188" s="198" t="s">
        <v>2458</v>
      </c>
      <c r="G188" s="196"/>
      <c r="H188" s="199">
        <v>25.029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161</v>
      </c>
      <c r="AU188" s="205" t="s">
        <v>86</v>
      </c>
      <c r="AV188" s="13" t="s">
        <v>86</v>
      </c>
      <c r="AW188" s="13" t="s">
        <v>4</v>
      </c>
      <c r="AX188" s="13" t="s">
        <v>84</v>
      </c>
      <c r="AY188" s="205" t="s">
        <v>148</v>
      </c>
    </row>
    <row r="189" spans="1:65" s="2" customFormat="1" ht="21.75" customHeight="1">
      <c r="A189" s="36"/>
      <c r="B189" s="37"/>
      <c r="C189" s="175" t="s">
        <v>302</v>
      </c>
      <c r="D189" s="175" t="s">
        <v>150</v>
      </c>
      <c r="E189" s="176" t="s">
        <v>2459</v>
      </c>
      <c r="F189" s="177" t="s">
        <v>2460</v>
      </c>
      <c r="G189" s="178" t="s">
        <v>424</v>
      </c>
      <c r="H189" s="179">
        <v>8</v>
      </c>
      <c r="I189" s="180"/>
      <c r="J189" s="181">
        <f>ROUND(I189*H189,2)</f>
        <v>0</v>
      </c>
      <c r="K189" s="177" t="s">
        <v>154</v>
      </c>
      <c r="L189" s="41"/>
      <c r="M189" s="182" t="s">
        <v>31</v>
      </c>
      <c r="N189" s="183" t="s">
        <v>47</v>
      </c>
      <c r="O189" s="66"/>
      <c r="P189" s="184">
        <f>O189*H189</f>
        <v>0</v>
      </c>
      <c r="Q189" s="184">
        <v>0</v>
      </c>
      <c r="R189" s="184">
        <f>Q189*H189</f>
        <v>0</v>
      </c>
      <c r="S189" s="184">
        <v>0</v>
      </c>
      <c r="T189" s="18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6" t="s">
        <v>155</v>
      </c>
      <c r="AT189" s="186" t="s">
        <v>150</v>
      </c>
      <c r="AU189" s="186" t="s">
        <v>86</v>
      </c>
      <c r="AY189" s="19" t="s">
        <v>148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19" t="s">
        <v>84</v>
      </c>
      <c r="BK189" s="187">
        <f>ROUND(I189*H189,2)</f>
        <v>0</v>
      </c>
      <c r="BL189" s="19" t="s">
        <v>155</v>
      </c>
      <c r="BM189" s="186" t="s">
        <v>2461</v>
      </c>
    </row>
    <row r="190" spans="1:65" s="2" customFormat="1" ht="19.5">
      <c r="A190" s="36"/>
      <c r="B190" s="37"/>
      <c r="C190" s="38"/>
      <c r="D190" s="188" t="s">
        <v>157</v>
      </c>
      <c r="E190" s="38"/>
      <c r="F190" s="189" t="s">
        <v>2462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157</v>
      </c>
      <c r="AU190" s="19" t="s">
        <v>86</v>
      </c>
    </row>
    <row r="191" spans="1:65" s="2" customFormat="1" ht="11.25">
      <c r="A191" s="36"/>
      <c r="B191" s="37"/>
      <c r="C191" s="38"/>
      <c r="D191" s="193" t="s">
        <v>159</v>
      </c>
      <c r="E191" s="38"/>
      <c r="F191" s="194" t="s">
        <v>2463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159</v>
      </c>
      <c r="AU191" s="19" t="s">
        <v>86</v>
      </c>
    </row>
    <row r="192" spans="1:65" s="2" customFormat="1" ht="16.5" customHeight="1">
      <c r="A192" s="36"/>
      <c r="B192" s="37"/>
      <c r="C192" s="227" t="s">
        <v>309</v>
      </c>
      <c r="D192" s="227" t="s">
        <v>217</v>
      </c>
      <c r="E192" s="228" t="s">
        <v>2464</v>
      </c>
      <c r="F192" s="229" t="s">
        <v>2465</v>
      </c>
      <c r="G192" s="230" t="s">
        <v>424</v>
      </c>
      <c r="H192" s="231">
        <v>8</v>
      </c>
      <c r="I192" s="232"/>
      <c r="J192" s="233">
        <f>ROUND(I192*H192,2)</f>
        <v>0</v>
      </c>
      <c r="K192" s="229" t="s">
        <v>154</v>
      </c>
      <c r="L192" s="234"/>
      <c r="M192" s="235" t="s">
        <v>31</v>
      </c>
      <c r="N192" s="236" t="s">
        <v>47</v>
      </c>
      <c r="O192" s="66"/>
      <c r="P192" s="184">
        <f>O192*H192</f>
        <v>0</v>
      </c>
      <c r="Q192" s="184">
        <v>1.1999999999999999E-3</v>
      </c>
      <c r="R192" s="184">
        <f>Q192*H192</f>
        <v>9.5999999999999992E-3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209</v>
      </c>
      <c r="AT192" s="186" t="s">
        <v>217</v>
      </c>
      <c r="AU192" s="186" t="s">
        <v>86</v>
      </c>
      <c r="AY192" s="19" t="s">
        <v>148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84</v>
      </c>
      <c r="BK192" s="187">
        <f>ROUND(I192*H192,2)</f>
        <v>0</v>
      </c>
      <c r="BL192" s="19" t="s">
        <v>155</v>
      </c>
      <c r="BM192" s="186" t="s">
        <v>2466</v>
      </c>
    </row>
    <row r="193" spans="1:65" s="2" customFormat="1" ht="11.25">
      <c r="A193" s="36"/>
      <c r="B193" s="37"/>
      <c r="C193" s="38"/>
      <c r="D193" s="188" t="s">
        <v>157</v>
      </c>
      <c r="E193" s="38"/>
      <c r="F193" s="189" t="s">
        <v>2465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157</v>
      </c>
      <c r="AU193" s="19" t="s">
        <v>86</v>
      </c>
    </row>
    <row r="194" spans="1:65" s="2" customFormat="1" ht="21.75" customHeight="1">
      <c r="A194" s="36"/>
      <c r="B194" s="37"/>
      <c r="C194" s="175" t="s">
        <v>316</v>
      </c>
      <c r="D194" s="175" t="s">
        <v>150</v>
      </c>
      <c r="E194" s="176" t="s">
        <v>2467</v>
      </c>
      <c r="F194" s="177" t="s">
        <v>2468</v>
      </c>
      <c r="G194" s="178" t="s">
        <v>424</v>
      </c>
      <c r="H194" s="179">
        <v>1</v>
      </c>
      <c r="I194" s="180"/>
      <c r="J194" s="181">
        <f>ROUND(I194*H194,2)</f>
        <v>0</v>
      </c>
      <c r="K194" s="177" t="s">
        <v>154</v>
      </c>
      <c r="L194" s="41"/>
      <c r="M194" s="182" t="s">
        <v>31</v>
      </c>
      <c r="N194" s="183" t="s">
        <v>47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155</v>
      </c>
      <c r="AT194" s="186" t="s">
        <v>150</v>
      </c>
      <c r="AU194" s="186" t="s">
        <v>86</v>
      </c>
      <c r="AY194" s="19" t="s">
        <v>148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84</v>
      </c>
      <c r="BK194" s="187">
        <f>ROUND(I194*H194,2)</f>
        <v>0</v>
      </c>
      <c r="BL194" s="19" t="s">
        <v>155</v>
      </c>
      <c r="BM194" s="186" t="s">
        <v>2469</v>
      </c>
    </row>
    <row r="195" spans="1:65" s="2" customFormat="1" ht="11.25">
      <c r="A195" s="36"/>
      <c r="B195" s="37"/>
      <c r="C195" s="38"/>
      <c r="D195" s="188" t="s">
        <v>157</v>
      </c>
      <c r="E195" s="38"/>
      <c r="F195" s="189" t="s">
        <v>2470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157</v>
      </c>
      <c r="AU195" s="19" t="s">
        <v>86</v>
      </c>
    </row>
    <row r="196" spans="1:65" s="2" customFormat="1" ht="11.25">
      <c r="A196" s="36"/>
      <c r="B196" s="37"/>
      <c r="C196" s="38"/>
      <c r="D196" s="193" t="s">
        <v>159</v>
      </c>
      <c r="E196" s="38"/>
      <c r="F196" s="194" t="s">
        <v>2471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159</v>
      </c>
      <c r="AU196" s="19" t="s">
        <v>86</v>
      </c>
    </row>
    <row r="197" spans="1:65" s="2" customFormat="1" ht="16.5" customHeight="1">
      <c r="A197" s="36"/>
      <c r="B197" s="37"/>
      <c r="C197" s="227" t="s">
        <v>323</v>
      </c>
      <c r="D197" s="227" t="s">
        <v>217</v>
      </c>
      <c r="E197" s="228" t="s">
        <v>2472</v>
      </c>
      <c r="F197" s="229" t="s">
        <v>2473</v>
      </c>
      <c r="G197" s="230" t="s">
        <v>424</v>
      </c>
      <c r="H197" s="231">
        <v>1</v>
      </c>
      <c r="I197" s="232"/>
      <c r="J197" s="233">
        <f>ROUND(I197*H197,2)</f>
        <v>0</v>
      </c>
      <c r="K197" s="229" t="s">
        <v>154</v>
      </c>
      <c r="L197" s="234"/>
      <c r="M197" s="235" t="s">
        <v>31</v>
      </c>
      <c r="N197" s="236" t="s">
        <v>47</v>
      </c>
      <c r="O197" s="66"/>
      <c r="P197" s="184">
        <f>O197*H197</f>
        <v>0</v>
      </c>
      <c r="Q197" s="184">
        <v>2.0999999999999999E-3</v>
      </c>
      <c r="R197" s="184">
        <f>Q197*H197</f>
        <v>2.0999999999999999E-3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209</v>
      </c>
      <c r="AT197" s="186" t="s">
        <v>217</v>
      </c>
      <c r="AU197" s="186" t="s">
        <v>86</v>
      </c>
      <c r="AY197" s="19" t="s">
        <v>148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84</v>
      </c>
      <c r="BK197" s="187">
        <f>ROUND(I197*H197,2)</f>
        <v>0</v>
      </c>
      <c r="BL197" s="19" t="s">
        <v>155</v>
      </c>
      <c r="BM197" s="186" t="s">
        <v>2474</v>
      </c>
    </row>
    <row r="198" spans="1:65" s="2" customFormat="1" ht="11.25">
      <c r="A198" s="36"/>
      <c r="B198" s="37"/>
      <c r="C198" s="38"/>
      <c r="D198" s="188" t="s">
        <v>157</v>
      </c>
      <c r="E198" s="38"/>
      <c r="F198" s="189" t="s">
        <v>2473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157</v>
      </c>
      <c r="AU198" s="19" t="s">
        <v>86</v>
      </c>
    </row>
    <row r="199" spans="1:65" s="2" customFormat="1" ht="16.5" customHeight="1">
      <c r="A199" s="36"/>
      <c r="B199" s="37"/>
      <c r="C199" s="175" t="s">
        <v>329</v>
      </c>
      <c r="D199" s="175" t="s">
        <v>150</v>
      </c>
      <c r="E199" s="176" t="s">
        <v>2475</v>
      </c>
      <c r="F199" s="177" t="s">
        <v>2476</v>
      </c>
      <c r="G199" s="178" t="s">
        <v>424</v>
      </c>
      <c r="H199" s="179">
        <v>3</v>
      </c>
      <c r="I199" s="180"/>
      <c r="J199" s="181">
        <f>ROUND(I199*H199,2)</f>
        <v>0</v>
      </c>
      <c r="K199" s="177" t="s">
        <v>154</v>
      </c>
      <c r="L199" s="41"/>
      <c r="M199" s="182" t="s">
        <v>31</v>
      </c>
      <c r="N199" s="183" t="s">
        <v>47</v>
      </c>
      <c r="O199" s="66"/>
      <c r="P199" s="184">
        <f>O199*H199</f>
        <v>0</v>
      </c>
      <c r="Q199" s="184">
        <v>3.0000000000000001E-5</v>
      </c>
      <c r="R199" s="184">
        <f>Q199*H199</f>
        <v>9.0000000000000006E-5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155</v>
      </c>
      <c r="AT199" s="186" t="s">
        <v>150</v>
      </c>
      <c r="AU199" s="186" t="s">
        <v>86</v>
      </c>
      <c r="AY199" s="19" t="s">
        <v>148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84</v>
      </c>
      <c r="BK199" s="187">
        <f>ROUND(I199*H199,2)</f>
        <v>0</v>
      </c>
      <c r="BL199" s="19" t="s">
        <v>155</v>
      </c>
      <c r="BM199" s="186" t="s">
        <v>2477</v>
      </c>
    </row>
    <row r="200" spans="1:65" s="2" customFormat="1" ht="11.25">
      <c r="A200" s="36"/>
      <c r="B200" s="37"/>
      <c r="C200" s="38"/>
      <c r="D200" s="188" t="s">
        <v>157</v>
      </c>
      <c r="E200" s="38"/>
      <c r="F200" s="189" t="s">
        <v>2478</v>
      </c>
      <c r="G200" s="38"/>
      <c r="H200" s="38"/>
      <c r="I200" s="190"/>
      <c r="J200" s="38"/>
      <c r="K200" s="38"/>
      <c r="L200" s="41"/>
      <c r="M200" s="191"/>
      <c r="N200" s="192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157</v>
      </c>
      <c r="AU200" s="19" t="s">
        <v>86</v>
      </c>
    </row>
    <row r="201" spans="1:65" s="2" customFormat="1" ht="11.25">
      <c r="A201" s="36"/>
      <c r="B201" s="37"/>
      <c r="C201" s="38"/>
      <c r="D201" s="193" t="s">
        <v>159</v>
      </c>
      <c r="E201" s="38"/>
      <c r="F201" s="194" t="s">
        <v>2479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159</v>
      </c>
      <c r="AU201" s="19" t="s">
        <v>86</v>
      </c>
    </row>
    <row r="202" spans="1:65" s="2" customFormat="1" ht="16.5" customHeight="1">
      <c r="A202" s="36"/>
      <c r="B202" s="37"/>
      <c r="C202" s="227" t="s">
        <v>336</v>
      </c>
      <c r="D202" s="227" t="s">
        <v>217</v>
      </c>
      <c r="E202" s="228" t="s">
        <v>2480</v>
      </c>
      <c r="F202" s="229" t="s">
        <v>2481</v>
      </c>
      <c r="G202" s="230" t="s">
        <v>424</v>
      </c>
      <c r="H202" s="231">
        <v>3</v>
      </c>
      <c r="I202" s="232"/>
      <c r="J202" s="233">
        <f>ROUND(I202*H202,2)</f>
        <v>0</v>
      </c>
      <c r="K202" s="229" t="s">
        <v>154</v>
      </c>
      <c r="L202" s="234"/>
      <c r="M202" s="235" t="s">
        <v>31</v>
      </c>
      <c r="N202" s="236" t="s">
        <v>47</v>
      </c>
      <c r="O202" s="66"/>
      <c r="P202" s="184">
        <f>O202*H202</f>
        <v>0</v>
      </c>
      <c r="Q202" s="184">
        <v>3.5000000000000001E-3</v>
      </c>
      <c r="R202" s="184">
        <f>Q202*H202</f>
        <v>1.0500000000000001E-2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209</v>
      </c>
      <c r="AT202" s="186" t="s">
        <v>217</v>
      </c>
      <c r="AU202" s="186" t="s">
        <v>86</v>
      </c>
      <c r="AY202" s="19" t="s">
        <v>148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84</v>
      </c>
      <c r="BK202" s="187">
        <f>ROUND(I202*H202,2)</f>
        <v>0</v>
      </c>
      <c r="BL202" s="19" t="s">
        <v>155</v>
      </c>
      <c r="BM202" s="186" t="s">
        <v>2482</v>
      </c>
    </row>
    <row r="203" spans="1:65" s="2" customFormat="1" ht="11.25">
      <c r="A203" s="36"/>
      <c r="B203" s="37"/>
      <c r="C203" s="38"/>
      <c r="D203" s="188" t="s">
        <v>157</v>
      </c>
      <c r="E203" s="38"/>
      <c r="F203" s="189" t="s">
        <v>2481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157</v>
      </c>
      <c r="AU203" s="19" t="s">
        <v>86</v>
      </c>
    </row>
    <row r="204" spans="1:65" s="2" customFormat="1" ht="24.2" customHeight="1">
      <c r="A204" s="36"/>
      <c r="B204" s="37"/>
      <c r="C204" s="175" t="s">
        <v>344</v>
      </c>
      <c r="D204" s="175" t="s">
        <v>150</v>
      </c>
      <c r="E204" s="176" t="s">
        <v>2483</v>
      </c>
      <c r="F204" s="177" t="s">
        <v>2484</v>
      </c>
      <c r="G204" s="178" t="s">
        <v>166</v>
      </c>
      <c r="H204" s="179">
        <v>42</v>
      </c>
      <c r="I204" s="180"/>
      <c r="J204" s="181">
        <f>ROUND(I204*H204,2)</f>
        <v>0</v>
      </c>
      <c r="K204" s="177" t="s">
        <v>154</v>
      </c>
      <c r="L204" s="41"/>
      <c r="M204" s="182" t="s">
        <v>31</v>
      </c>
      <c r="N204" s="183" t="s">
        <v>47</v>
      </c>
      <c r="O204" s="66"/>
      <c r="P204" s="184">
        <f>O204*H204</f>
        <v>0</v>
      </c>
      <c r="Q204" s="184">
        <v>7.195E-2</v>
      </c>
      <c r="R204" s="184">
        <f>Q204*H204</f>
        <v>3.0219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155</v>
      </c>
      <c r="AT204" s="186" t="s">
        <v>150</v>
      </c>
      <c r="AU204" s="186" t="s">
        <v>86</v>
      </c>
      <c r="AY204" s="19" t="s">
        <v>148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84</v>
      </c>
      <c r="BK204" s="187">
        <f>ROUND(I204*H204,2)</f>
        <v>0</v>
      </c>
      <c r="BL204" s="19" t="s">
        <v>155</v>
      </c>
      <c r="BM204" s="186" t="s">
        <v>2485</v>
      </c>
    </row>
    <row r="205" spans="1:65" s="2" customFormat="1" ht="19.5">
      <c r="A205" s="36"/>
      <c r="B205" s="37"/>
      <c r="C205" s="38"/>
      <c r="D205" s="188" t="s">
        <v>157</v>
      </c>
      <c r="E205" s="38"/>
      <c r="F205" s="189" t="s">
        <v>2486</v>
      </c>
      <c r="G205" s="38"/>
      <c r="H205" s="38"/>
      <c r="I205" s="190"/>
      <c r="J205" s="38"/>
      <c r="K205" s="38"/>
      <c r="L205" s="41"/>
      <c r="M205" s="191"/>
      <c r="N205" s="192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157</v>
      </c>
      <c r="AU205" s="19" t="s">
        <v>86</v>
      </c>
    </row>
    <row r="206" spans="1:65" s="2" customFormat="1" ht="11.25">
      <c r="A206" s="36"/>
      <c r="B206" s="37"/>
      <c r="C206" s="38"/>
      <c r="D206" s="193" t="s">
        <v>159</v>
      </c>
      <c r="E206" s="38"/>
      <c r="F206" s="194" t="s">
        <v>2487</v>
      </c>
      <c r="G206" s="38"/>
      <c r="H206" s="38"/>
      <c r="I206" s="190"/>
      <c r="J206" s="38"/>
      <c r="K206" s="38"/>
      <c r="L206" s="41"/>
      <c r="M206" s="191"/>
      <c r="N206" s="192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159</v>
      </c>
      <c r="AU206" s="19" t="s">
        <v>86</v>
      </c>
    </row>
    <row r="207" spans="1:65" s="12" customFormat="1" ht="22.9" customHeight="1">
      <c r="B207" s="159"/>
      <c r="C207" s="160"/>
      <c r="D207" s="161" t="s">
        <v>75</v>
      </c>
      <c r="E207" s="173" t="s">
        <v>1006</v>
      </c>
      <c r="F207" s="173" t="s">
        <v>1007</v>
      </c>
      <c r="G207" s="160"/>
      <c r="H207" s="160"/>
      <c r="I207" s="163"/>
      <c r="J207" s="174">
        <f>BK207</f>
        <v>0</v>
      </c>
      <c r="K207" s="160"/>
      <c r="L207" s="165"/>
      <c r="M207" s="166"/>
      <c r="N207" s="167"/>
      <c r="O207" s="167"/>
      <c r="P207" s="168">
        <f>SUM(P208:P210)</f>
        <v>0</v>
      </c>
      <c r="Q207" s="167"/>
      <c r="R207" s="168">
        <f>SUM(R208:R210)</f>
        <v>0</v>
      </c>
      <c r="S207" s="167"/>
      <c r="T207" s="169">
        <f>SUM(T208:T210)</f>
        <v>0</v>
      </c>
      <c r="AR207" s="170" t="s">
        <v>84</v>
      </c>
      <c r="AT207" s="171" t="s">
        <v>75</v>
      </c>
      <c r="AU207" s="171" t="s">
        <v>84</v>
      </c>
      <c r="AY207" s="170" t="s">
        <v>148</v>
      </c>
      <c r="BK207" s="172">
        <f>SUM(BK208:BK210)</f>
        <v>0</v>
      </c>
    </row>
    <row r="208" spans="1:65" s="2" customFormat="1" ht="16.5" customHeight="1">
      <c r="A208" s="36"/>
      <c r="B208" s="37"/>
      <c r="C208" s="175" t="s">
        <v>351</v>
      </c>
      <c r="D208" s="175" t="s">
        <v>150</v>
      </c>
      <c r="E208" s="176" t="s">
        <v>2488</v>
      </c>
      <c r="F208" s="177" t="s">
        <v>2489</v>
      </c>
      <c r="G208" s="178" t="s">
        <v>198</v>
      </c>
      <c r="H208" s="179">
        <v>24.937999999999999</v>
      </c>
      <c r="I208" s="180"/>
      <c r="J208" s="181">
        <f>ROUND(I208*H208,2)</f>
        <v>0</v>
      </c>
      <c r="K208" s="177" t="s">
        <v>154</v>
      </c>
      <c r="L208" s="41"/>
      <c r="M208" s="182" t="s">
        <v>31</v>
      </c>
      <c r="N208" s="183" t="s">
        <v>47</v>
      </c>
      <c r="O208" s="66"/>
      <c r="P208" s="184">
        <f>O208*H208</f>
        <v>0</v>
      </c>
      <c r="Q208" s="184">
        <v>0</v>
      </c>
      <c r="R208" s="184">
        <f>Q208*H208</f>
        <v>0</v>
      </c>
      <c r="S208" s="184">
        <v>0</v>
      </c>
      <c r="T208" s="185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155</v>
      </c>
      <c r="AT208" s="186" t="s">
        <v>150</v>
      </c>
      <c r="AU208" s="186" t="s">
        <v>86</v>
      </c>
      <c r="AY208" s="19" t="s">
        <v>148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84</v>
      </c>
      <c r="BK208" s="187">
        <f>ROUND(I208*H208,2)</f>
        <v>0</v>
      </c>
      <c r="BL208" s="19" t="s">
        <v>155</v>
      </c>
      <c r="BM208" s="186" t="s">
        <v>2490</v>
      </c>
    </row>
    <row r="209" spans="1:47" s="2" customFormat="1" ht="19.5">
      <c r="A209" s="36"/>
      <c r="B209" s="37"/>
      <c r="C209" s="38"/>
      <c r="D209" s="188" t="s">
        <v>157</v>
      </c>
      <c r="E209" s="38"/>
      <c r="F209" s="189" t="s">
        <v>2491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157</v>
      </c>
      <c r="AU209" s="19" t="s">
        <v>86</v>
      </c>
    </row>
    <row r="210" spans="1:47" s="2" customFormat="1" ht="11.25">
      <c r="A210" s="36"/>
      <c r="B210" s="37"/>
      <c r="C210" s="38"/>
      <c r="D210" s="193" t="s">
        <v>159</v>
      </c>
      <c r="E210" s="38"/>
      <c r="F210" s="194" t="s">
        <v>2492</v>
      </c>
      <c r="G210" s="38"/>
      <c r="H210" s="38"/>
      <c r="I210" s="190"/>
      <c r="J210" s="38"/>
      <c r="K210" s="38"/>
      <c r="L210" s="41"/>
      <c r="M210" s="240"/>
      <c r="N210" s="241"/>
      <c r="O210" s="242"/>
      <c r="P210" s="242"/>
      <c r="Q210" s="242"/>
      <c r="R210" s="242"/>
      <c r="S210" s="242"/>
      <c r="T210" s="243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159</v>
      </c>
      <c r="AU210" s="19" t="s">
        <v>86</v>
      </c>
    </row>
    <row r="211" spans="1:47" s="2" customFormat="1" ht="6.95" customHeight="1">
      <c r="A211" s="36"/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41"/>
      <c r="M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</row>
  </sheetData>
  <sheetProtection algorithmName="SHA-512" hashValue="PKjuKJYF2d0Wr7+uxFOYaWYKlBK+7udOP/NL12QxocrTPds72wd3fgzjgzvCxASxccKbcNnok+Gom54U3ejWWw==" saltValue="6K8+5Mqmsnf/5MG0E/UzkLEfgKdVuDIiyNRWpvi6BBqXJjKyRFGptfFDWl1ATkVdsp+dkJF1oarFj2YG7l5H0Q==" spinCount="100000" sheet="1" objects="1" scenarios="1" formatColumns="0" formatRows="0" autoFilter="0"/>
  <autoFilter ref="C83:K210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/>
    <hyperlink ref="F94" r:id="rId2"/>
    <hyperlink ref="F100" r:id="rId3"/>
    <hyperlink ref="F106" r:id="rId4"/>
    <hyperlink ref="F111" r:id="rId5"/>
    <hyperlink ref="F114" r:id="rId6"/>
    <hyperlink ref="F122" r:id="rId7"/>
    <hyperlink ref="F130" r:id="rId8"/>
    <hyperlink ref="F139" r:id="rId9"/>
    <hyperlink ref="F148" r:id="rId10"/>
    <hyperlink ref="F151" r:id="rId11"/>
    <hyperlink ref="F157" r:id="rId12"/>
    <hyperlink ref="F163" r:id="rId13"/>
    <hyperlink ref="F166" r:id="rId14"/>
    <hyperlink ref="F172" r:id="rId15"/>
    <hyperlink ref="F176" r:id="rId16"/>
    <hyperlink ref="F182" r:id="rId17"/>
    <hyperlink ref="F191" r:id="rId18"/>
    <hyperlink ref="F196" r:id="rId19"/>
    <hyperlink ref="F201" r:id="rId20"/>
    <hyperlink ref="F206" r:id="rId21"/>
    <hyperlink ref="F210" r:id="rId2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92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96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zakázky'!K6</f>
        <v>Středisko záchranné služby ve Stříbře - přístavba garážových stání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2493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zakázky'!AN8</f>
        <v>15. 12. 2025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28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29</v>
      </c>
      <c r="F15" s="36"/>
      <c r="G15" s="36"/>
      <c r="H15" s="36"/>
      <c r="I15" s="107" t="s">
        <v>30</v>
      </c>
      <c r="J15" s="109" t="s">
        <v>31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zakázky'!AN13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zakázky'!E14</f>
        <v>Vyplň údaj</v>
      </c>
      <c r="F18" s="377"/>
      <c r="G18" s="377"/>
      <c r="H18" s="377"/>
      <c r="I18" s="107" t="s">
        <v>30</v>
      </c>
      <c r="J18" s="32" t="str">
        <f>'Rekapitulace zakázky'!AN14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31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30</v>
      </c>
      <c r="J24" s="109" t="s">
        <v>39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31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ROUND(J86,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ROUND((SUM(BE86:BE330)),  2)</f>
        <v>0</v>
      </c>
      <c r="G33" s="36"/>
      <c r="H33" s="36"/>
      <c r="I33" s="120">
        <v>0.21</v>
      </c>
      <c r="J33" s="119">
        <f>ROUND(((SUM(BE86:BE330))*I33),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ROUND((SUM(BF86:BF330)),  2)</f>
        <v>0</v>
      </c>
      <c r="G34" s="36"/>
      <c r="H34" s="36"/>
      <c r="I34" s="120">
        <v>0.12</v>
      </c>
      <c r="J34" s="119">
        <f>ROUND(((SUM(BF86:BF330))*I34),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ROUND((SUM(BG86:BG330)),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ROUND((SUM(BH86:BH330)),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ROUND((SUM(BI86:BI330)),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Středisko záchranné služby ve Stříbře - přístavba garážových stání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003 - Zpevněné plochy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Stříbro</v>
      </c>
      <c r="G52" s="38"/>
      <c r="H52" s="38"/>
      <c r="I52" s="31" t="s">
        <v>24</v>
      </c>
      <c r="J52" s="61" t="str">
        <f>IF(J12="","",J12)</f>
        <v>15. 12. 2025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26</v>
      </c>
      <c r="D54" s="38"/>
      <c r="E54" s="38"/>
      <c r="F54" s="29" t="str">
        <f>E15</f>
        <v>Zdravotnická záchranná služba Plzeňského kraje</v>
      </c>
      <c r="G54" s="38"/>
      <c r="H54" s="38"/>
      <c r="I54" s="31" t="s">
        <v>34</v>
      </c>
      <c r="J54" s="34" t="str">
        <f>E21</f>
        <v>Ing. Jiří Červený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Ing. Jiří Červený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104</v>
      </c>
      <c r="E60" s="139"/>
      <c r="F60" s="139"/>
      <c r="G60" s="139"/>
      <c r="H60" s="139"/>
      <c r="I60" s="139"/>
      <c r="J60" s="140">
        <f>J87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105</v>
      </c>
      <c r="E61" s="145"/>
      <c r="F61" s="145"/>
      <c r="G61" s="145"/>
      <c r="H61" s="145"/>
      <c r="I61" s="145"/>
      <c r="J61" s="146">
        <f>J88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107</v>
      </c>
      <c r="E62" s="145"/>
      <c r="F62" s="145"/>
      <c r="G62" s="145"/>
      <c r="H62" s="145"/>
      <c r="I62" s="145"/>
      <c r="J62" s="146">
        <f>J190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2494</v>
      </c>
      <c r="E63" s="145"/>
      <c r="F63" s="145"/>
      <c r="G63" s="145"/>
      <c r="H63" s="145"/>
      <c r="I63" s="145"/>
      <c r="J63" s="146">
        <f>J220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110</v>
      </c>
      <c r="E64" s="145"/>
      <c r="F64" s="145"/>
      <c r="G64" s="145"/>
      <c r="H64" s="145"/>
      <c r="I64" s="145"/>
      <c r="J64" s="146">
        <f>J266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111</v>
      </c>
      <c r="E65" s="145"/>
      <c r="F65" s="145"/>
      <c r="G65" s="145"/>
      <c r="H65" s="145"/>
      <c r="I65" s="145"/>
      <c r="J65" s="146">
        <f>J316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112</v>
      </c>
      <c r="E66" s="145"/>
      <c r="F66" s="145"/>
      <c r="G66" s="145"/>
      <c r="H66" s="145"/>
      <c r="I66" s="145"/>
      <c r="J66" s="146">
        <f>J327</f>
        <v>0</v>
      </c>
      <c r="K66" s="143"/>
      <c r="L66" s="147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133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79" t="str">
        <f>E7</f>
        <v>Středisko záchranné služby ve Stříbře - přístavba garážových stání</v>
      </c>
      <c r="F76" s="380"/>
      <c r="G76" s="380"/>
      <c r="H76" s="380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97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32" t="str">
        <f>E9</f>
        <v>003 - Zpevněné plochy</v>
      </c>
      <c r="F78" s="381"/>
      <c r="G78" s="381"/>
      <c r="H78" s="381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22</v>
      </c>
      <c r="D80" s="38"/>
      <c r="E80" s="38"/>
      <c r="F80" s="29" t="str">
        <f>F12</f>
        <v>Stříbro</v>
      </c>
      <c r="G80" s="38"/>
      <c r="H80" s="38"/>
      <c r="I80" s="31" t="s">
        <v>24</v>
      </c>
      <c r="J80" s="61" t="str">
        <f>IF(J12="","",J12)</f>
        <v>15. 12. 2025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26</v>
      </c>
      <c r="D82" s="38"/>
      <c r="E82" s="38"/>
      <c r="F82" s="29" t="str">
        <f>E15</f>
        <v>Zdravotnická záchranná služba Plzeňského kraje</v>
      </c>
      <c r="G82" s="38"/>
      <c r="H82" s="38"/>
      <c r="I82" s="31" t="s">
        <v>34</v>
      </c>
      <c r="J82" s="34" t="str">
        <f>E21</f>
        <v>Ing. Jiří Červený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32</v>
      </c>
      <c r="D83" s="38"/>
      <c r="E83" s="38"/>
      <c r="F83" s="29" t="str">
        <f>IF(E18="","",E18)</f>
        <v>Vyplň údaj</v>
      </c>
      <c r="G83" s="38"/>
      <c r="H83" s="38"/>
      <c r="I83" s="31" t="s">
        <v>38</v>
      </c>
      <c r="J83" s="34" t="str">
        <f>E24</f>
        <v>Ing. Jiří Červený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>
      <c r="A85" s="148"/>
      <c r="B85" s="149"/>
      <c r="C85" s="150" t="s">
        <v>134</v>
      </c>
      <c r="D85" s="151" t="s">
        <v>61</v>
      </c>
      <c r="E85" s="151" t="s">
        <v>57</v>
      </c>
      <c r="F85" s="151" t="s">
        <v>58</v>
      </c>
      <c r="G85" s="151" t="s">
        <v>135</v>
      </c>
      <c r="H85" s="151" t="s">
        <v>136</v>
      </c>
      <c r="I85" s="151" t="s">
        <v>137</v>
      </c>
      <c r="J85" s="151" t="s">
        <v>102</v>
      </c>
      <c r="K85" s="152" t="s">
        <v>138</v>
      </c>
      <c r="L85" s="153"/>
      <c r="M85" s="70" t="s">
        <v>31</v>
      </c>
      <c r="N85" s="71" t="s">
        <v>46</v>
      </c>
      <c r="O85" s="71" t="s">
        <v>139</v>
      </c>
      <c r="P85" s="71" t="s">
        <v>140</v>
      </c>
      <c r="Q85" s="71" t="s">
        <v>141</v>
      </c>
      <c r="R85" s="71" t="s">
        <v>142</v>
      </c>
      <c r="S85" s="71" t="s">
        <v>143</v>
      </c>
      <c r="T85" s="72" t="s">
        <v>144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65" s="2" customFormat="1" ht="22.9" customHeight="1">
      <c r="A86" s="36"/>
      <c r="B86" s="37"/>
      <c r="C86" s="77" t="s">
        <v>145</v>
      </c>
      <c r="D86" s="38"/>
      <c r="E86" s="38"/>
      <c r="F86" s="38"/>
      <c r="G86" s="38"/>
      <c r="H86" s="38"/>
      <c r="I86" s="38"/>
      <c r="J86" s="154">
        <f>BK86</f>
        <v>0</v>
      </c>
      <c r="K86" s="38"/>
      <c r="L86" s="41"/>
      <c r="M86" s="73"/>
      <c r="N86" s="155"/>
      <c r="O86" s="74"/>
      <c r="P86" s="156">
        <f>P87</f>
        <v>0</v>
      </c>
      <c r="Q86" s="74"/>
      <c r="R86" s="156">
        <f>R87</f>
        <v>58.099324060000001</v>
      </c>
      <c r="S86" s="74"/>
      <c r="T86" s="157">
        <f>T87</f>
        <v>29.213700000000003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75</v>
      </c>
      <c r="AU86" s="19" t="s">
        <v>103</v>
      </c>
      <c r="BK86" s="158">
        <f>BK87</f>
        <v>0</v>
      </c>
    </row>
    <row r="87" spans="1:65" s="12" customFormat="1" ht="25.9" customHeight="1">
      <c r="B87" s="159"/>
      <c r="C87" s="160"/>
      <c r="D87" s="161" t="s">
        <v>75</v>
      </c>
      <c r="E87" s="162" t="s">
        <v>146</v>
      </c>
      <c r="F87" s="162" t="s">
        <v>147</v>
      </c>
      <c r="G87" s="160"/>
      <c r="H87" s="160"/>
      <c r="I87" s="163"/>
      <c r="J87" s="164">
        <f>BK87</f>
        <v>0</v>
      </c>
      <c r="K87" s="160"/>
      <c r="L87" s="165"/>
      <c r="M87" s="166"/>
      <c r="N87" s="167"/>
      <c r="O87" s="167"/>
      <c r="P87" s="168">
        <f>P88+P190+P220+P266+P316+P327</f>
        <v>0</v>
      </c>
      <c r="Q87" s="167"/>
      <c r="R87" s="168">
        <f>R88+R190+R220+R266+R316+R327</f>
        <v>58.099324060000001</v>
      </c>
      <c r="S87" s="167"/>
      <c r="T87" s="169">
        <f>T88+T190+T220+T266+T316+T327</f>
        <v>29.213700000000003</v>
      </c>
      <c r="AR87" s="170" t="s">
        <v>84</v>
      </c>
      <c r="AT87" s="171" t="s">
        <v>75</v>
      </c>
      <c r="AU87" s="171" t="s">
        <v>76</v>
      </c>
      <c r="AY87" s="170" t="s">
        <v>148</v>
      </c>
      <c r="BK87" s="172">
        <f>BK88+BK190+BK220+BK266+BK316+BK327</f>
        <v>0</v>
      </c>
    </row>
    <row r="88" spans="1:65" s="12" customFormat="1" ht="22.9" customHeight="1">
      <c r="B88" s="159"/>
      <c r="C88" s="160"/>
      <c r="D88" s="161" t="s">
        <v>75</v>
      </c>
      <c r="E88" s="173" t="s">
        <v>84</v>
      </c>
      <c r="F88" s="173" t="s">
        <v>149</v>
      </c>
      <c r="G88" s="160"/>
      <c r="H88" s="160"/>
      <c r="I88" s="163"/>
      <c r="J88" s="174">
        <f>BK88</f>
        <v>0</v>
      </c>
      <c r="K88" s="160"/>
      <c r="L88" s="165"/>
      <c r="M88" s="166"/>
      <c r="N88" s="167"/>
      <c r="O88" s="167"/>
      <c r="P88" s="168">
        <f>SUM(P89:P189)</f>
        <v>0</v>
      </c>
      <c r="Q88" s="167"/>
      <c r="R88" s="168">
        <f>SUM(R89:R189)</f>
        <v>0.209865</v>
      </c>
      <c r="S88" s="167"/>
      <c r="T88" s="169">
        <f>SUM(T89:T189)</f>
        <v>27.496350000000003</v>
      </c>
      <c r="AR88" s="170" t="s">
        <v>84</v>
      </c>
      <c r="AT88" s="171" t="s">
        <v>75</v>
      </c>
      <c r="AU88" s="171" t="s">
        <v>84</v>
      </c>
      <c r="AY88" s="170" t="s">
        <v>148</v>
      </c>
      <c r="BK88" s="172">
        <f>SUM(BK89:BK189)</f>
        <v>0</v>
      </c>
    </row>
    <row r="89" spans="1:65" s="2" customFormat="1" ht="16.5" customHeight="1">
      <c r="A89" s="36"/>
      <c r="B89" s="37"/>
      <c r="C89" s="175" t="s">
        <v>84</v>
      </c>
      <c r="D89" s="175" t="s">
        <v>150</v>
      </c>
      <c r="E89" s="176" t="s">
        <v>2495</v>
      </c>
      <c r="F89" s="177" t="s">
        <v>2496</v>
      </c>
      <c r="G89" s="178" t="s">
        <v>153</v>
      </c>
      <c r="H89" s="179">
        <v>6.75</v>
      </c>
      <c r="I89" s="180"/>
      <c r="J89" s="181">
        <f>ROUND(I89*H89,2)</f>
        <v>0</v>
      </c>
      <c r="K89" s="177" t="s">
        <v>154</v>
      </c>
      <c r="L89" s="41"/>
      <c r="M89" s="182" t="s">
        <v>31</v>
      </c>
      <c r="N89" s="183" t="s">
        <v>47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0.26</v>
      </c>
      <c r="T89" s="185">
        <f>S89*H89</f>
        <v>1.7550000000000001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155</v>
      </c>
      <c r="AT89" s="186" t="s">
        <v>150</v>
      </c>
      <c r="AU89" s="186" t="s">
        <v>86</v>
      </c>
      <c r="AY89" s="19" t="s">
        <v>148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84</v>
      </c>
      <c r="BK89" s="187">
        <f>ROUND(I89*H89,2)</f>
        <v>0</v>
      </c>
      <c r="BL89" s="19" t="s">
        <v>155</v>
      </c>
      <c r="BM89" s="186" t="s">
        <v>2497</v>
      </c>
    </row>
    <row r="90" spans="1:65" s="2" customFormat="1" ht="19.5">
      <c r="A90" s="36"/>
      <c r="B90" s="37"/>
      <c r="C90" s="38"/>
      <c r="D90" s="188" t="s">
        <v>157</v>
      </c>
      <c r="E90" s="38"/>
      <c r="F90" s="189" t="s">
        <v>2498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157</v>
      </c>
      <c r="AU90" s="19" t="s">
        <v>86</v>
      </c>
    </row>
    <row r="91" spans="1:65" s="2" customFormat="1" ht="11.25">
      <c r="A91" s="36"/>
      <c r="B91" s="37"/>
      <c r="C91" s="38"/>
      <c r="D91" s="193" t="s">
        <v>159</v>
      </c>
      <c r="E91" s="38"/>
      <c r="F91" s="194" t="s">
        <v>2499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159</v>
      </c>
      <c r="AU91" s="19" t="s">
        <v>86</v>
      </c>
    </row>
    <row r="92" spans="1:65" s="15" customFormat="1" ht="11.25">
      <c r="B92" s="217"/>
      <c r="C92" s="218"/>
      <c r="D92" s="188" t="s">
        <v>161</v>
      </c>
      <c r="E92" s="219" t="s">
        <v>31</v>
      </c>
      <c r="F92" s="220" t="s">
        <v>2500</v>
      </c>
      <c r="G92" s="218"/>
      <c r="H92" s="219" t="s">
        <v>31</v>
      </c>
      <c r="I92" s="221"/>
      <c r="J92" s="218"/>
      <c r="K92" s="218"/>
      <c r="L92" s="222"/>
      <c r="M92" s="223"/>
      <c r="N92" s="224"/>
      <c r="O92" s="224"/>
      <c r="P92" s="224"/>
      <c r="Q92" s="224"/>
      <c r="R92" s="224"/>
      <c r="S92" s="224"/>
      <c r="T92" s="225"/>
      <c r="AT92" s="226" t="s">
        <v>161</v>
      </c>
      <c r="AU92" s="226" t="s">
        <v>86</v>
      </c>
      <c r="AV92" s="15" t="s">
        <v>84</v>
      </c>
      <c r="AW92" s="15" t="s">
        <v>37</v>
      </c>
      <c r="AX92" s="15" t="s">
        <v>76</v>
      </c>
      <c r="AY92" s="226" t="s">
        <v>148</v>
      </c>
    </row>
    <row r="93" spans="1:65" s="13" customFormat="1" ht="11.25">
      <c r="B93" s="195"/>
      <c r="C93" s="196"/>
      <c r="D93" s="188" t="s">
        <v>161</v>
      </c>
      <c r="E93" s="197" t="s">
        <v>31</v>
      </c>
      <c r="F93" s="198" t="s">
        <v>2501</v>
      </c>
      <c r="G93" s="196"/>
      <c r="H93" s="199">
        <v>6.75</v>
      </c>
      <c r="I93" s="200"/>
      <c r="J93" s="196"/>
      <c r="K93" s="196"/>
      <c r="L93" s="201"/>
      <c r="M93" s="202"/>
      <c r="N93" s="203"/>
      <c r="O93" s="203"/>
      <c r="P93" s="203"/>
      <c r="Q93" s="203"/>
      <c r="R93" s="203"/>
      <c r="S93" s="203"/>
      <c r="T93" s="204"/>
      <c r="AT93" s="205" t="s">
        <v>161</v>
      </c>
      <c r="AU93" s="205" t="s">
        <v>86</v>
      </c>
      <c r="AV93" s="13" t="s">
        <v>86</v>
      </c>
      <c r="AW93" s="13" t="s">
        <v>37</v>
      </c>
      <c r="AX93" s="13" t="s">
        <v>76</v>
      </c>
      <c r="AY93" s="205" t="s">
        <v>148</v>
      </c>
    </row>
    <row r="94" spans="1:65" s="14" customFormat="1" ht="11.25">
      <c r="B94" s="206"/>
      <c r="C94" s="207"/>
      <c r="D94" s="188" t="s">
        <v>161</v>
      </c>
      <c r="E94" s="208" t="s">
        <v>31</v>
      </c>
      <c r="F94" s="209" t="s">
        <v>163</v>
      </c>
      <c r="G94" s="207"/>
      <c r="H94" s="210">
        <v>6.75</v>
      </c>
      <c r="I94" s="211"/>
      <c r="J94" s="207"/>
      <c r="K94" s="207"/>
      <c r="L94" s="212"/>
      <c r="M94" s="213"/>
      <c r="N94" s="214"/>
      <c r="O94" s="214"/>
      <c r="P94" s="214"/>
      <c r="Q94" s="214"/>
      <c r="R94" s="214"/>
      <c r="S94" s="214"/>
      <c r="T94" s="215"/>
      <c r="AT94" s="216" t="s">
        <v>161</v>
      </c>
      <c r="AU94" s="216" t="s">
        <v>86</v>
      </c>
      <c r="AV94" s="14" t="s">
        <v>155</v>
      </c>
      <c r="AW94" s="14" t="s">
        <v>37</v>
      </c>
      <c r="AX94" s="14" t="s">
        <v>84</v>
      </c>
      <c r="AY94" s="216" t="s">
        <v>148</v>
      </c>
    </row>
    <row r="95" spans="1:65" s="2" customFormat="1" ht="16.5" customHeight="1">
      <c r="A95" s="36"/>
      <c r="B95" s="37"/>
      <c r="C95" s="175" t="s">
        <v>86</v>
      </c>
      <c r="D95" s="175" t="s">
        <v>150</v>
      </c>
      <c r="E95" s="176" t="s">
        <v>2502</v>
      </c>
      <c r="F95" s="177" t="s">
        <v>2503</v>
      </c>
      <c r="G95" s="178" t="s">
        <v>153</v>
      </c>
      <c r="H95" s="179">
        <v>26.475000000000001</v>
      </c>
      <c r="I95" s="180"/>
      <c r="J95" s="181">
        <f>ROUND(I95*H95,2)</f>
        <v>0</v>
      </c>
      <c r="K95" s="177" t="s">
        <v>154</v>
      </c>
      <c r="L95" s="41"/>
      <c r="M95" s="182" t="s">
        <v>31</v>
      </c>
      <c r="N95" s="183" t="s">
        <v>47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0.5</v>
      </c>
      <c r="T95" s="185">
        <f>S95*H95</f>
        <v>13.237500000000001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155</v>
      </c>
      <c r="AT95" s="186" t="s">
        <v>150</v>
      </c>
      <c r="AU95" s="186" t="s">
        <v>86</v>
      </c>
      <c r="AY95" s="19" t="s">
        <v>148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84</v>
      </c>
      <c r="BK95" s="187">
        <f>ROUND(I95*H95,2)</f>
        <v>0</v>
      </c>
      <c r="BL95" s="19" t="s">
        <v>155</v>
      </c>
      <c r="BM95" s="186" t="s">
        <v>2504</v>
      </c>
    </row>
    <row r="96" spans="1:65" s="2" customFormat="1" ht="19.5">
      <c r="A96" s="36"/>
      <c r="B96" s="37"/>
      <c r="C96" s="38"/>
      <c r="D96" s="188" t="s">
        <v>157</v>
      </c>
      <c r="E96" s="38"/>
      <c r="F96" s="189" t="s">
        <v>2505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157</v>
      </c>
      <c r="AU96" s="19" t="s">
        <v>86</v>
      </c>
    </row>
    <row r="97" spans="1:65" s="2" customFormat="1" ht="11.25">
      <c r="A97" s="36"/>
      <c r="B97" s="37"/>
      <c r="C97" s="38"/>
      <c r="D97" s="193" t="s">
        <v>159</v>
      </c>
      <c r="E97" s="38"/>
      <c r="F97" s="194" t="s">
        <v>2506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159</v>
      </c>
      <c r="AU97" s="19" t="s">
        <v>86</v>
      </c>
    </row>
    <row r="98" spans="1:65" s="15" customFormat="1" ht="11.25">
      <c r="B98" s="217"/>
      <c r="C98" s="218"/>
      <c r="D98" s="188" t="s">
        <v>161</v>
      </c>
      <c r="E98" s="219" t="s">
        <v>31</v>
      </c>
      <c r="F98" s="220" t="s">
        <v>2507</v>
      </c>
      <c r="G98" s="218"/>
      <c r="H98" s="219" t="s">
        <v>31</v>
      </c>
      <c r="I98" s="221"/>
      <c r="J98" s="218"/>
      <c r="K98" s="218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161</v>
      </c>
      <c r="AU98" s="226" t="s">
        <v>86</v>
      </c>
      <c r="AV98" s="15" t="s">
        <v>84</v>
      </c>
      <c r="AW98" s="15" t="s">
        <v>37</v>
      </c>
      <c r="AX98" s="15" t="s">
        <v>76</v>
      </c>
      <c r="AY98" s="226" t="s">
        <v>148</v>
      </c>
    </row>
    <row r="99" spans="1:65" s="13" customFormat="1" ht="11.25">
      <c r="B99" s="195"/>
      <c r="C99" s="196"/>
      <c r="D99" s="188" t="s">
        <v>161</v>
      </c>
      <c r="E99" s="197" t="s">
        <v>31</v>
      </c>
      <c r="F99" s="198" t="s">
        <v>2508</v>
      </c>
      <c r="G99" s="196"/>
      <c r="H99" s="199">
        <v>8.7750000000000004</v>
      </c>
      <c r="I99" s="200"/>
      <c r="J99" s="196"/>
      <c r="K99" s="196"/>
      <c r="L99" s="201"/>
      <c r="M99" s="202"/>
      <c r="N99" s="203"/>
      <c r="O99" s="203"/>
      <c r="P99" s="203"/>
      <c r="Q99" s="203"/>
      <c r="R99" s="203"/>
      <c r="S99" s="203"/>
      <c r="T99" s="204"/>
      <c r="AT99" s="205" t="s">
        <v>161</v>
      </c>
      <c r="AU99" s="205" t="s">
        <v>86</v>
      </c>
      <c r="AV99" s="13" t="s">
        <v>86</v>
      </c>
      <c r="AW99" s="13" t="s">
        <v>37</v>
      </c>
      <c r="AX99" s="13" t="s">
        <v>76</v>
      </c>
      <c r="AY99" s="205" t="s">
        <v>148</v>
      </c>
    </row>
    <row r="100" spans="1:65" s="15" customFormat="1" ht="11.25">
      <c r="B100" s="217"/>
      <c r="C100" s="218"/>
      <c r="D100" s="188" t="s">
        <v>161</v>
      </c>
      <c r="E100" s="219" t="s">
        <v>31</v>
      </c>
      <c r="F100" s="220" t="s">
        <v>2509</v>
      </c>
      <c r="G100" s="218"/>
      <c r="H100" s="219" t="s">
        <v>31</v>
      </c>
      <c r="I100" s="221"/>
      <c r="J100" s="218"/>
      <c r="K100" s="218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161</v>
      </c>
      <c r="AU100" s="226" t="s">
        <v>86</v>
      </c>
      <c r="AV100" s="15" t="s">
        <v>84</v>
      </c>
      <c r="AW100" s="15" t="s">
        <v>37</v>
      </c>
      <c r="AX100" s="15" t="s">
        <v>76</v>
      </c>
      <c r="AY100" s="226" t="s">
        <v>148</v>
      </c>
    </row>
    <row r="101" spans="1:65" s="13" customFormat="1" ht="11.25">
      <c r="B101" s="195"/>
      <c r="C101" s="196"/>
      <c r="D101" s="188" t="s">
        <v>161</v>
      </c>
      <c r="E101" s="197" t="s">
        <v>31</v>
      </c>
      <c r="F101" s="198" t="s">
        <v>2510</v>
      </c>
      <c r="G101" s="196"/>
      <c r="H101" s="199">
        <v>17.7</v>
      </c>
      <c r="I101" s="200"/>
      <c r="J101" s="196"/>
      <c r="K101" s="196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161</v>
      </c>
      <c r="AU101" s="205" t="s">
        <v>86</v>
      </c>
      <c r="AV101" s="13" t="s">
        <v>86</v>
      </c>
      <c r="AW101" s="13" t="s">
        <v>37</v>
      </c>
      <c r="AX101" s="13" t="s">
        <v>76</v>
      </c>
      <c r="AY101" s="205" t="s">
        <v>148</v>
      </c>
    </row>
    <row r="102" spans="1:65" s="14" customFormat="1" ht="11.25">
      <c r="B102" s="206"/>
      <c r="C102" s="207"/>
      <c r="D102" s="188" t="s">
        <v>161</v>
      </c>
      <c r="E102" s="208" t="s">
        <v>31</v>
      </c>
      <c r="F102" s="209" t="s">
        <v>163</v>
      </c>
      <c r="G102" s="207"/>
      <c r="H102" s="210">
        <v>26.475000000000001</v>
      </c>
      <c r="I102" s="211"/>
      <c r="J102" s="207"/>
      <c r="K102" s="207"/>
      <c r="L102" s="212"/>
      <c r="M102" s="213"/>
      <c r="N102" s="214"/>
      <c r="O102" s="214"/>
      <c r="P102" s="214"/>
      <c r="Q102" s="214"/>
      <c r="R102" s="214"/>
      <c r="S102" s="214"/>
      <c r="T102" s="215"/>
      <c r="AT102" s="216" t="s">
        <v>161</v>
      </c>
      <c r="AU102" s="216" t="s">
        <v>86</v>
      </c>
      <c r="AV102" s="14" t="s">
        <v>155</v>
      </c>
      <c r="AW102" s="14" t="s">
        <v>37</v>
      </c>
      <c r="AX102" s="14" t="s">
        <v>84</v>
      </c>
      <c r="AY102" s="216" t="s">
        <v>148</v>
      </c>
    </row>
    <row r="103" spans="1:65" s="2" customFormat="1" ht="16.5" customHeight="1">
      <c r="A103" s="36"/>
      <c r="B103" s="37"/>
      <c r="C103" s="175" t="s">
        <v>172</v>
      </c>
      <c r="D103" s="175" t="s">
        <v>150</v>
      </c>
      <c r="E103" s="176" t="s">
        <v>2511</v>
      </c>
      <c r="F103" s="177" t="s">
        <v>2512</v>
      </c>
      <c r="G103" s="178" t="s">
        <v>153</v>
      </c>
      <c r="H103" s="179">
        <v>26.475000000000001</v>
      </c>
      <c r="I103" s="180"/>
      <c r="J103" s="181">
        <f>ROUND(I103*H103,2)</f>
        <v>0</v>
      </c>
      <c r="K103" s="177" t="s">
        <v>154</v>
      </c>
      <c r="L103" s="41"/>
      <c r="M103" s="182" t="s">
        <v>31</v>
      </c>
      <c r="N103" s="183" t="s">
        <v>47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0.316</v>
      </c>
      <c r="T103" s="185">
        <f>S103*H103</f>
        <v>8.3661000000000012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155</v>
      </c>
      <c r="AT103" s="186" t="s">
        <v>150</v>
      </c>
      <c r="AU103" s="186" t="s">
        <v>86</v>
      </c>
      <c r="AY103" s="19" t="s">
        <v>148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84</v>
      </c>
      <c r="BK103" s="187">
        <f>ROUND(I103*H103,2)</f>
        <v>0</v>
      </c>
      <c r="BL103" s="19" t="s">
        <v>155</v>
      </c>
      <c r="BM103" s="186" t="s">
        <v>2513</v>
      </c>
    </row>
    <row r="104" spans="1:65" s="2" customFormat="1" ht="19.5">
      <c r="A104" s="36"/>
      <c r="B104" s="37"/>
      <c r="C104" s="38"/>
      <c r="D104" s="188" t="s">
        <v>157</v>
      </c>
      <c r="E104" s="38"/>
      <c r="F104" s="189" t="s">
        <v>2514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157</v>
      </c>
      <c r="AU104" s="19" t="s">
        <v>86</v>
      </c>
    </row>
    <row r="105" spans="1:65" s="2" customFormat="1" ht="11.25">
      <c r="A105" s="36"/>
      <c r="B105" s="37"/>
      <c r="C105" s="38"/>
      <c r="D105" s="193" t="s">
        <v>159</v>
      </c>
      <c r="E105" s="38"/>
      <c r="F105" s="194" t="s">
        <v>2515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159</v>
      </c>
      <c r="AU105" s="19" t="s">
        <v>86</v>
      </c>
    </row>
    <row r="106" spans="1:65" s="15" customFormat="1" ht="11.25">
      <c r="B106" s="217"/>
      <c r="C106" s="218"/>
      <c r="D106" s="188" t="s">
        <v>161</v>
      </c>
      <c r="E106" s="219" t="s">
        <v>31</v>
      </c>
      <c r="F106" s="220" t="s">
        <v>2507</v>
      </c>
      <c r="G106" s="218"/>
      <c r="H106" s="219" t="s">
        <v>31</v>
      </c>
      <c r="I106" s="221"/>
      <c r="J106" s="218"/>
      <c r="K106" s="218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161</v>
      </c>
      <c r="AU106" s="226" t="s">
        <v>86</v>
      </c>
      <c r="AV106" s="15" t="s">
        <v>84</v>
      </c>
      <c r="AW106" s="15" t="s">
        <v>37</v>
      </c>
      <c r="AX106" s="15" t="s">
        <v>76</v>
      </c>
      <c r="AY106" s="226" t="s">
        <v>148</v>
      </c>
    </row>
    <row r="107" spans="1:65" s="13" customFormat="1" ht="11.25">
      <c r="B107" s="195"/>
      <c r="C107" s="196"/>
      <c r="D107" s="188" t="s">
        <v>161</v>
      </c>
      <c r="E107" s="197" t="s">
        <v>31</v>
      </c>
      <c r="F107" s="198" t="s">
        <v>2508</v>
      </c>
      <c r="G107" s="196"/>
      <c r="H107" s="199">
        <v>8.7750000000000004</v>
      </c>
      <c r="I107" s="200"/>
      <c r="J107" s="196"/>
      <c r="K107" s="196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161</v>
      </c>
      <c r="AU107" s="205" t="s">
        <v>86</v>
      </c>
      <c r="AV107" s="13" t="s">
        <v>86</v>
      </c>
      <c r="AW107" s="13" t="s">
        <v>37</v>
      </c>
      <c r="AX107" s="13" t="s">
        <v>76</v>
      </c>
      <c r="AY107" s="205" t="s">
        <v>148</v>
      </c>
    </row>
    <row r="108" spans="1:65" s="15" customFormat="1" ht="11.25">
      <c r="B108" s="217"/>
      <c r="C108" s="218"/>
      <c r="D108" s="188" t="s">
        <v>161</v>
      </c>
      <c r="E108" s="219" t="s">
        <v>31</v>
      </c>
      <c r="F108" s="220" t="s">
        <v>2509</v>
      </c>
      <c r="G108" s="218"/>
      <c r="H108" s="219" t="s">
        <v>31</v>
      </c>
      <c r="I108" s="221"/>
      <c r="J108" s="218"/>
      <c r="K108" s="218"/>
      <c r="L108" s="222"/>
      <c r="M108" s="223"/>
      <c r="N108" s="224"/>
      <c r="O108" s="224"/>
      <c r="P108" s="224"/>
      <c r="Q108" s="224"/>
      <c r="R108" s="224"/>
      <c r="S108" s="224"/>
      <c r="T108" s="225"/>
      <c r="AT108" s="226" t="s">
        <v>161</v>
      </c>
      <c r="AU108" s="226" t="s">
        <v>86</v>
      </c>
      <c r="AV108" s="15" t="s">
        <v>84</v>
      </c>
      <c r="AW108" s="15" t="s">
        <v>37</v>
      </c>
      <c r="AX108" s="15" t="s">
        <v>76</v>
      </c>
      <c r="AY108" s="226" t="s">
        <v>148</v>
      </c>
    </row>
    <row r="109" spans="1:65" s="13" customFormat="1" ht="11.25">
      <c r="B109" s="195"/>
      <c r="C109" s="196"/>
      <c r="D109" s="188" t="s">
        <v>161</v>
      </c>
      <c r="E109" s="197" t="s">
        <v>31</v>
      </c>
      <c r="F109" s="198" t="s">
        <v>2510</v>
      </c>
      <c r="G109" s="196"/>
      <c r="H109" s="199">
        <v>17.7</v>
      </c>
      <c r="I109" s="200"/>
      <c r="J109" s="196"/>
      <c r="K109" s="196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161</v>
      </c>
      <c r="AU109" s="205" t="s">
        <v>86</v>
      </c>
      <c r="AV109" s="13" t="s">
        <v>86</v>
      </c>
      <c r="AW109" s="13" t="s">
        <v>37</v>
      </c>
      <c r="AX109" s="13" t="s">
        <v>76</v>
      </c>
      <c r="AY109" s="205" t="s">
        <v>148</v>
      </c>
    </row>
    <row r="110" spans="1:65" s="14" customFormat="1" ht="11.25">
      <c r="B110" s="206"/>
      <c r="C110" s="207"/>
      <c r="D110" s="188" t="s">
        <v>161</v>
      </c>
      <c r="E110" s="208" t="s">
        <v>31</v>
      </c>
      <c r="F110" s="209" t="s">
        <v>163</v>
      </c>
      <c r="G110" s="207"/>
      <c r="H110" s="210">
        <v>26.475000000000001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161</v>
      </c>
      <c r="AU110" s="216" t="s">
        <v>86</v>
      </c>
      <c r="AV110" s="14" t="s">
        <v>155</v>
      </c>
      <c r="AW110" s="14" t="s">
        <v>37</v>
      </c>
      <c r="AX110" s="14" t="s">
        <v>84</v>
      </c>
      <c r="AY110" s="216" t="s">
        <v>148</v>
      </c>
    </row>
    <row r="111" spans="1:65" s="2" customFormat="1" ht="16.5" customHeight="1">
      <c r="A111" s="36"/>
      <c r="B111" s="37"/>
      <c r="C111" s="175" t="s">
        <v>155</v>
      </c>
      <c r="D111" s="175" t="s">
        <v>150</v>
      </c>
      <c r="E111" s="176" t="s">
        <v>2516</v>
      </c>
      <c r="F111" s="177" t="s">
        <v>2517</v>
      </c>
      <c r="G111" s="178" t="s">
        <v>285</v>
      </c>
      <c r="H111" s="179">
        <v>17.55</v>
      </c>
      <c r="I111" s="180"/>
      <c r="J111" s="181">
        <f>ROUND(I111*H111,2)</f>
        <v>0</v>
      </c>
      <c r="K111" s="177" t="s">
        <v>154</v>
      </c>
      <c r="L111" s="41"/>
      <c r="M111" s="182" t="s">
        <v>31</v>
      </c>
      <c r="N111" s="183" t="s">
        <v>47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0.20499999999999999</v>
      </c>
      <c r="T111" s="185">
        <f>S111*H111</f>
        <v>3.59775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155</v>
      </c>
      <c r="AT111" s="186" t="s">
        <v>150</v>
      </c>
      <c r="AU111" s="186" t="s">
        <v>86</v>
      </c>
      <c r="AY111" s="19" t="s">
        <v>148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84</v>
      </c>
      <c r="BK111" s="187">
        <f>ROUND(I111*H111,2)</f>
        <v>0</v>
      </c>
      <c r="BL111" s="19" t="s">
        <v>155</v>
      </c>
      <c r="BM111" s="186" t="s">
        <v>2518</v>
      </c>
    </row>
    <row r="112" spans="1:65" s="2" customFormat="1" ht="19.5">
      <c r="A112" s="36"/>
      <c r="B112" s="37"/>
      <c r="C112" s="38"/>
      <c r="D112" s="188" t="s">
        <v>157</v>
      </c>
      <c r="E112" s="38"/>
      <c r="F112" s="189" t="s">
        <v>2519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157</v>
      </c>
      <c r="AU112" s="19" t="s">
        <v>86</v>
      </c>
    </row>
    <row r="113" spans="1:65" s="2" customFormat="1" ht="11.25">
      <c r="A113" s="36"/>
      <c r="B113" s="37"/>
      <c r="C113" s="38"/>
      <c r="D113" s="193" t="s">
        <v>159</v>
      </c>
      <c r="E113" s="38"/>
      <c r="F113" s="194" t="s">
        <v>2520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159</v>
      </c>
      <c r="AU113" s="19" t="s">
        <v>86</v>
      </c>
    </row>
    <row r="114" spans="1:65" s="13" customFormat="1" ht="11.25">
      <c r="B114" s="195"/>
      <c r="C114" s="196"/>
      <c r="D114" s="188" t="s">
        <v>161</v>
      </c>
      <c r="E114" s="197" t="s">
        <v>31</v>
      </c>
      <c r="F114" s="198" t="s">
        <v>2521</v>
      </c>
      <c r="G114" s="196"/>
      <c r="H114" s="199">
        <v>17.55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161</v>
      </c>
      <c r="AU114" s="205" t="s">
        <v>86</v>
      </c>
      <c r="AV114" s="13" t="s">
        <v>86</v>
      </c>
      <c r="AW114" s="13" t="s">
        <v>37</v>
      </c>
      <c r="AX114" s="13" t="s">
        <v>76</v>
      </c>
      <c r="AY114" s="205" t="s">
        <v>148</v>
      </c>
    </row>
    <row r="115" spans="1:65" s="14" customFormat="1" ht="11.25">
      <c r="B115" s="206"/>
      <c r="C115" s="207"/>
      <c r="D115" s="188" t="s">
        <v>161</v>
      </c>
      <c r="E115" s="208" t="s">
        <v>31</v>
      </c>
      <c r="F115" s="209" t="s">
        <v>163</v>
      </c>
      <c r="G115" s="207"/>
      <c r="H115" s="210">
        <v>17.55</v>
      </c>
      <c r="I115" s="211"/>
      <c r="J115" s="207"/>
      <c r="K115" s="207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161</v>
      </c>
      <c r="AU115" s="216" t="s">
        <v>86</v>
      </c>
      <c r="AV115" s="14" t="s">
        <v>155</v>
      </c>
      <c r="AW115" s="14" t="s">
        <v>37</v>
      </c>
      <c r="AX115" s="14" t="s">
        <v>84</v>
      </c>
      <c r="AY115" s="216" t="s">
        <v>148</v>
      </c>
    </row>
    <row r="116" spans="1:65" s="2" customFormat="1" ht="16.5" customHeight="1">
      <c r="A116" s="36"/>
      <c r="B116" s="37"/>
      <c r="C116" s="175" t="s">
        <v>189</v>
      </c>
      <c r="D116" s="175" t="s">
        <v>150</v>
      </c>
      <c r="E116" s="176" t="s">
        <v>2522</v>
      </c>
      <c r="F116" s="177" t="s">
        <v>2523</v>
      </c>
      <c r="G116" s="178" t="s">
        <v>285</v>
      </c>
      <c r="H116" s="179">
        <v>13.5</v>
      </c>
      <c r="I116" s="180"/>
      <c r="J116" s="181">
        <f>ROUND(I116*H116,2)</f>
        <v>0</v>
      </c>
      <c r="K116" s="177" t="s">
        <v>154</v>
      </c>
      <c r="L116" s="41"/>
      <c r="M116" s="182" t="s">
        <v>31</v>
      </c>
      <c r="N116" s="183" t="s">
        <v>47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0.04</v>
      </c>
      <c r="T116" s="185">
        <f>S116*H116</f>
        <v>0.54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155</v>
      </c>
      <c r="AT116" s="186" t="s">
        <v>150</v>
      </c>
      <c r="AU116" s="186" t="s">
        <v>86</v>
      </c>
      <c r="AY116" s="19" t="s">
        <v>148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84</v>
      </c>
      <c r="BK116" s="187">
        <f>ROUND(I116*H116,2)</f>
        <v>0</v>
      </c>
      <c r="BL116" s="19" t="s">
        <v>155</v>
      </c>
      <c r="BM116" s="186" t="s">
        <v>2524</v>
      </c>
    </row>
    <row r="117" spans="1:65" s="2" customFormat="1" ht="19.5">
      <c r="A117" s="36"/>
      <c r="B117" s="37"/>
      <c r="C117" s="38"/>
      <c r="D117" s="188" t="s">
        <v>157</v>
      </c>
      <c r="E117" s="38"/>
      <c r="F117" s="189" t="s">
        <v>2525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157</v>
      </c>
      <c r="AU117" s="19" t="s">
        <v>86</v>
      </c>
    </row>
    <row r="118" spans="1:65" s="2" customFormat="1" ht="11.25">
      <c r="A118" s="36"/>
      <c r="B118" s="37"/>
      <c r="C118" s="38"/>
      <c r="D118" s="193" t="s">
        <v>159</v>
      </c>
      <c r="E118" s="38"/>
      <c r="F118" s="194" t="s">
        <v>2526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159</v>
      </c>
      <c r="AU118" s="19" t="s">
        <v>86</v>
      </c>
    </row>
    <row r="119" spans="1:65" s="15" customFormat="1" ht="11.25">
      <c r="B119" s="217"/>
      <c r="C119" s="218"/>
      <c r="D119" s="188" t="s">
        <v>161</v>
      </c>
      <c r="E119" s="219" t="s">
        <v>31</v>
      </c>
      <c r="F119" s="220" t="s">
        <v>2527</v>
      </c>
      <c r="G119" s="218"/>
      <c r="H119" s="219" t="s">
        <v>31</v>
      </c>
      <c r="I119" s="221"/>
      <c r="J119" s="218"/>
      <c r="K119" s="218"/>
      <c r="L119" s="222"/>
      <c r="M119" s="223"/>
      <c r="N119" s="224"/>
      <c r="O119" s="224"/>
      <c r="P119" s="224"/>
      <c r="Q119" s="224"/>
      <c r="R119" s="224"/>
      <c r="S119" s="224"/>
      <c r="T119" s="225"/>
      <c r="AT119" s="226" t="s">
        <v>161</v>
      </c>
      <c r="AU119" s="226" t="s">
        <v>86</v>
      </c>
      <c r="AV119" s="15" t="s">
        <v>84</v>
      </c>
      <c r="AW119" s="15" t="s">
        <v>37</v>
      </c>
      <c r="AX119" s="15" t="s">
        <v>76</v>
      </c>
      <c r="AY119" s="226" t="s">
        <v>148</v>
      </c>
    </row>
    <row r="120" spans="1:65" s="13" customFormat="1" ht="11.25">
      <c r="B120" s="195"/>
      <c r="C120" s="196"/>
      <c r="D120" s="188" t="s">
        <v>161</v>
      </c>
      <c r="E120" s="197" t="s">
        <v>31</v>
      </c>
      <c r="F120" s="198" t="s">
        <v>2528</v>
      </c>
      <c r="G120" s="196"/>
      <c r="H120" s="199">
        <v>13.5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161</v>
      </c>
      <c r="AU120" s="205" t="s">
        <v>86</v>
      </c>
      <c r="AV120" s="13" t="s">
        <v>86</v>
      </c>
      <c r="AW120" s="13" t="s">
        <v>37</v>
      </c>
      <c r="AX120" s="13" t="s">
        <v>76</v>
      </c>
      <c r="AY120" s="205" t="s">
        <v>148</v>
      </c>
    </row>
    <row r="121" spans="1:65" s="14" customFormat="1" ht="11.25">
      <c r="B121" s="206"/>
      <c r="C121" s="207"/>
      <c r="D121" s="188" t="s">
        <v>161</v>
      </c>
      <c r="E121" s="208" t="s">
        <v>31</v>
      </c>
      <c r="F121" s="209" t="s">
        <v>163</v>
      </c>
      <c r="G121" s="207"/>
      <c r="H121" s="210">
        <v>13.5</v>
      </c>
      <c r="I121" s="211"/>
      <c r="J121" s="207"/>
      <c r="K121" s="207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161</v>
      </c>
      <c r="AU121" s="216" t="s">
        <v>86</v>
      </c>
      <c r="AV121" s="14" t="s">
        <v>155</v>
      </c>
      <c r="AW121" s="14" t="s">
        <v>37</v>
      </c>
      <c r="AX121" s="14" t="s">
        <v>84</v>
      </c>
      <c r="AY121" s="216" t="s">
        <v>148</v>
      </c>
    </row>
    <row r="122" spans="1:65" s="2" customFormat="1" ht="16.5" customHeight="1">
      <c r="A122" s="36"/>
      <c r="B122" s="37"/>
      <c r="C122" s="175" t="s">
        <v>195</v>
      </c>
      <c r="D122" s="175" t="s">
        <v>150</v>
      </c>
      <c r="E122" s="176" t="s">
        <v>151</v>
      </c>
      <c r="F122" s="177" t="s">
        <v>152</v>
      </c>
      <c r="G122" s="178" t="s">
        <v>153</v>
      </c>
      <c r="H122" s="179">
        <v>188.125</v>
      </c>
      <c r="I122" s="180"/>
      <c r="J122" s="181">
        <f>ROUND(I122*H122,2)</f>
        <v>0</v>
      </c>
      <c r="K122" s="177" t="s">
        <v>154</v>
      </c>
      <c r="L122" s="41"/>
      <c r="M122" s="182" t="s">
        <v>31</v>
      </c>
      <c r="N122" s="183" t="s">
        <v>47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155</v>
      </c>
      <c r="AT122" s="186" t="s">
        <v>150</v>
      </c>
      <c r="AU122" s="186" t="s">
        <v>86</v>
      </c>
      <c r="AY122" s="19" t="s">
        <v>148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84</v>
      </c>
      <c r="BK122" s="187">
        <f>ROUND(I122*H122,2)</f>
        <v>0</v>
      </c>
      <c r="BL122" s="19" t="s">
        <v>155</v>
      </c>
      <c r="BM122" s="186" t="s">
        <v>2529</v>
      </c>
    </row>
    <row r="123" spans="1:65" s="2" customFormat="1" ht="11.25">
      <c r="A123" s="36"/>
      <c r="B123" s="37"/>
      <c r="C123" s="38"/>
      <c r="D123" s="188" t="s">
        <v>157</v>
      </c>
      <c r="E123" s="38"/>
      <c r="F123" s="189" t="s">
        <v>158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157</v>
      </c>
      <c r="AU123" s="19" t="s">
        <v>86</v>
      </c>
    </row>
    <row r="124" spans="1:65" s="2" customFormat="1" ht="11.25">
      <c r="A124" s="36"/>
      <c r="B124" s="37"/>
      <c r="C124" s="38"/>
      <c r="D124" s="193" t="s">
        <v>159</v>
      </c>
      <c r="E124" s="38"/>
      <c r="F124" s="194" t="s">
        <v>160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159</v>
      </c>
      <c r="AU124" s="19" t="s">
        <v>86</v>
      </c>
    </row>
    <row r="125" spans="1:65" s="13" customFormat="1" ht="11.25">
      <c r="B125" s="195"/>
      <c r="C125" s="196"/>
      <c r="D125" s="188" t="s">
        <v>161</v>
      </c>
      <c r="E125" s="197" t="s">
        <v>31</v>
      </c>
      <c r="F125" s="198" t="s">
        <v>2530</v>
      </c>
      <c r="G125" s="196"/>
      <c r="H125" s="199">
        <v>188.125</v>
      </c>
      <c r="I125" s="200"/>
      <c r="J125" s="196"/>
      <c r="K125" s="196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161</v>
      </c>
      <c r="AU125" s="205" t="s">
        <v>86</v>
      </c>
      <c r="AV125" s="13" t="s">
        <v>86</v>
      </c>
      <c r="AW125" s="13" t="s">
        <v>37</v>
      </c>
      <c r="AX125" s="13" t="s">
        <v>76</v>
      </c>
      <c r="AY125" s="205" t="s">
        <v>148</v>
      </c>
    </row>
    <row r="126" spans="1:65" s="14" customFormat="1" ht="11.25">
      <c r="B126" s="206"/>
      <c r="C126" s="207"/>
      <c r="D126" s="188" t="s">
        <v>161</v>
      </c>
      <c r="E126" s="208" t="s">
        <v>31</v>
      </c>
      <c r="F126" s="209" t="s">
        <v>163</v>
      </c>
      <c r="G126" s="207"/>
      <c r="H126" s="210">
        <v>188.125</v>
      </c>
      <c r="I126" s="211"/>
      <c r="J126" s="207"/>
      <c r="K126" s="207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161</v>
      </c>
      <c r="AU126" s="216" t="s">
        <v>86</v>
      </c>
      <c r="AV126" s="14" t="s">
        <v>155</v>
      </c>
      <c r="AW126" s="14" t="s">
        <v>37</v>
      </c>
      <c r="AX126" s="14" t="s">
        <v>84</v>
      </c>
      <c r="AY126" s="216" t="s">
        <v>148</v>
      </c>
    </row>
    <row r="127" spans="1:65" s="2" customFormat="1" ht="21.75" customHeight="1">
      <c r="A127" s="36"/>
      <c r="B127" s="37"/>
      <c r="C127" s="175" t="s">
        <v>202</v>
      </c>
      <c r="D127" s="175" t="s">
        <v>150</v>
      </c>
      <c r="E127" s="176" t="s">
        <v>2531</v>
      </c>
      <c r="F127" s="177" t="s">
        <v>2532</v>
      </c>
      <c r="G127" s="178" t="s">
        <v>166</v>
      </c>
      <c r="H127" s="179">
        <v>94.063000000000002</v>
      </c>
      <c r="I127" s="180"/>
      <c r="J127" s="181">
        <f>ROUND(I127*H127,2)</f>
        <v>0</v>
      </c>
      <c r="K127" s="177" t="s">
        <v>154</v>
      </c>
      <c r="L127" s="41"/>
      <c r="M127" s="182" t="s">
        <v>31</v>
      </c>
      <c r="N127" s="183" t="s">
        <v>47</v>
      </c>
      <c r="O127" s="66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155</v>
      </c>
      <c r="AT127" s="186" t="s">
        <v>150</v>
      </c>
      <c r="AU127" s="186" t="s">
        <v>86</v>
      </c>
      <c r="AY127" s="19" t="s">
        <v>148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84</v>
      </c>
      <c r="BK127" s="187">
        <f>ROUND(I127*H127,2)</f>
        <v>0</v>
      </c>
      <c r="BL127" s="19" t="s">
        <v>155</v>
      </c>
      <c r="BM127" s="186" t="s">
        <v>2533</v>
      </c>
    </row>
    <row r="128" spans="1:65" s="2" customFormat="1" ht="11.25">
      <c r="A128" s="36"/>
      <c r="B128" s="37"/>
      <c r="C128" s="38"/>
      <c r="D128" s="188" t="s">
        <v>157</v>
      </c>
      <c r="E128" s="38"/>
      <c r="F128" s="189" t="s">
        <v>2534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157</v>
      </c>
      <c r="AU128" s="19" t="s">
        <v>86</v>
      </c>
    </row>
    <row r="129" spans="1:65" s="2" customFormat="1" ht="11.25">
      <c r="A129" s="36"/>
      <c r="B129" s="37"/>
      <c r="C129" s="38"/>
      <c r="D129" s="193" t="s">
        <v>159</v>
      </c>
      <c r="E129" s="38"/>
      <c r="F129" s="194" t="s">
        <v>2535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159</v>
      </c>
      <c r="AU129" s="19" t="s">
        <v>86</v>
      </c>
    </row>
    <row r="130" spans="1:65" s="13" customFormat="1" ht="11.25">
      <c r="B130" s="195"/>
      <c r="C130" s="196"/>
      <c r="D130" s="188" t="s">
        <v>161</v>
      </c>
      <c r="E130" s="197" t="s">
        <v>31</v>
      </c>
      <c r="F130" s="198" t="s">
        <v>2536</v>
      </c>
      <c r="G130" s="196"/>
      <c r="H130" s="199">
        <v>94.063000000000002</v>
      </c>
      <c r="I130" s="200"/>
      <c r="J130" s="196"/>
      <c r="K130" s="196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161</v>
      </c>
      <c r="AU130" s="205" t="s">
        <v>86</v>
      </c>
      <c r="AV130" s="13" t="s">
        <v>86</v>
      </c>
      <c r="AW130" s="13" t="s">
        <v>37</v>
      </c>
      <c r="AX130" s="13" t="s">
        <v>76</v>
      </c>
      <c r="AY130" s="205" t="s">
        <v>148</v>
      </c>
    </row>
    <row r="131" spans="1:65" s="14" customFormat="1" ht="11.25">
      <c r="B131" s="206"/>
      <c r="C131" s="207"/>
      <c r="D131" s="188" t="s">
        <v>161</v>
      </c>
      <c r="E131" s="208" t="s">
        <v>31</v>
      </c>
      <c r="F131" s="209" t="s">
        <v>163</v>
      </c>
      <c r="G131" s="207"/>
      <c r="H131" s="210">
        <v>94.063000000000002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161</v>
      </c>
      <c r="AU131" s="216" t="s">
        <v>86</v>
      </c>
      <c r="AV131" s="14" t="s">
        <v>155</v>
      </c>
      <c r="AW131" s="14" t="s">
        <v>37</v>
      </c>
      <c r="AX131" s="14" t="s">
        <v>84</v>
      </c>
      <c r="AY131" s="216" t="s">
        <v>148</v>
      </c>
    </row>
    <row r="132" spans="1:65" s="2" customFormat="1" ht="21.75" customHeight="1">
      <c r="A132" s="36"/>
      <c r="B132" s="37"/>
      <c r="C132" s="175" t="s">
        <v>209</v>
      </c>
      <c r="D132" s="175" t="s">
        <v>150</v>
      </c>
      <c r="E132" s="176" t="s">
        <v>190</v>
      </c>
      <c r="F132" s="177" t="s">
        <v>191</v>
      </c>
      <c r="G132" s="178" t="s">
        <v>166</v>
      </c>
      <c r="H132" s="179">
        <v>282.18900000000002</v>
      </c>
      <c r="I132" s="180"/>
      <c r="J132" s="181">
        <f>ROUND(I132*H132,2)</f>
        <v>0</v>
      </c>
      <c r="K132" s="177" t="s">
        <v>154</v>
      </c>
      <c r="L132" s="41"/>
      <c r="M132" s="182" t="s">
        <v>31</v>
      </c>
      <c r="N132" s="183" t="s">
        <v>47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155</v>
      </c>
      <c r="AT132" s="186" t="s">
        <v>150</v>
      </c>
      <c r="AU132" s="186" t="s">
        <v>86</v>
      </c>
      <c r="AY132" s="19" t="s">
        <v>148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84</v>
      </c>
      <c r="BK132" s="187">
        <f>ROUND(I132*H132,2)</f>
        <v>0</v>
      </c>
      <c r="BL132" s="19" t="s">
        <v>155</v>
      </c>
      <c r="BM132" s="186" t="s">
        <v>2537</v>
      </c>
    </row>
    <row r="133" spans="1:65" s="2" customFormat="1" ht="19.5">
      <c r="A133" s="36"/>
      <c r="B133" s="37"/>
      <c r="C133" s="38"/>
      <c r="D133" s="188" t="s">
        <v>157</v>
      </c>
      <c r="E133" s="38"/>
      <c r="F133" s="189" t="s">
        <v>193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157</v>
      </c>
      <c r="AU133" s="19" t="s">
        <v>86</v>
      </c>
    </row>
    <row r="134" spans="1:65" s="2" customFormat="1" ht="11.25">
      <c r="A134" s="36"/>
      <c r="B134" s="37"/>
      <c r="C134" s="38"/>
      <c r="D134" s="193" t="s">
        <v>159</v>
      </c>
      <c r="E134" s="38"/>
      <c r="F134" s="194" t="s">
        <v>194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159</v>
      </c>
      <c r="AU134" s="19" t="s">
        <v>86</v>
      </c>
    </row>
    <row r="135" spans="1:65" s="13" customFormat="1" ht="11.25">
      <c r="B135" s="195"/>
      <c r="C135" s="196"/>
      <c r="D135" s="188" t="s">
        <v>161</v>
      </c>
      <c r="E135" s="197" t="s">
        <v>31</v>
      </c>
      <c r="F135" s="198" t="s">
        <v>2536</v>
      </c>
      <c r="G135" s="196"/>
      <c r="H135" s="199">
        <v>94.063000000000002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161</v>
      </c>
      <c r="AU135" s="205" t="s">
        <v>86</v>
      </c>
      <c r="AV135" s="13" t="s">
        <v>86</v>
      </c>
      <c r="AW135" s="13" t="s">
        <v>37</v>
      </c>
      <c r="AX135" s="13" t="s">
        <v>76</v>
      </c>
      <c r="AY135" s="205" t="s">
        <v>148</v>
      </c>
    </row>
    <row r="136" spans="1:65" s="14" customFormat="1" ht="11.25">
      <c r="B136" s="206"/>
      <c r="C136" s="207"/>
      <c r="D136" s="188" t="s">
        <v>161</v>
      </c>
      <c r="E136" s="208" t="s">
        <v>31</v>
      </c>
      <c r="F136" s="209" t="s">
        <v>163</v>
      </c>
      <c r="G136" s="207"/>
      <c r="H136" s="210">
        <v>94.063000000000002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161</v>
      </c>
      <c r="AU136" s="216" t="s">
        <v>86</v>
      </c>
      <c r="AV136" s="14" t="s">
        <v>155</v>
      </c>
      <c r="AW136" s="14" t="s">
        <v>37</v>
      </c>
      <c r="AX136" s="14" t="s">
        <v>84</v>
      </c>
      <c r="AY136" s="216" t="s">
        <v>148</v>
      </c>
    </row>
    <row r="137" spans="1:65" s="13" customFormat="1" ht="11.25">
      <c r="B137" s="195"/>
      <c r="C137" s="196"/>
      <c r="D137" s="188" t="s">
        <v>161</v>
      </c>
      <c r="E137" s="196"/>
      <c r="F137" s="198" t="s">
        <v>2538</v>
      </c>
      <c r="G137" s="196"/>
      <c r="H137" s="199">
        <v>282.18900000000002</v>
      </c>
      <c r="I137" s="200"/>
      <c r="J137" s="196"/>
      <c r="K137" s="196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161</v>
      </c>
      <c r="AU137" s="205" t="s">
        <v>86</v>
      </c>
      <c r="AV137" s="13" t="s">
        <v>86</v>
      </c>
      <c r="AW137" s="13" t="s">
        <v>4</v>
      </c>
      <c r="AX137" s="13" t="s">
        <v>84</v>
      </c>
      <c r="AY137" s="205" t="s">
        <v>148</v>
      </c>
    </row>
    <row r="138" spans="1:65" s="2" customFormat="1" ht="16.5" customHeight="1">
      <c r="A138" s="36"/>
      <c r="B138" s="37"/>
      <c r="C138" s="175" t="s">
        <v>216</v>
      </c>
      <c r="D138" s="175" t="s">
        <v>150</v>
      </c>
      <c r="E138" s="176" t="s">
        <v>196</v>
      </c>
      <c r="F138" s="177" t="s">
        <v>197</v>
      </c>
      <c r="G138" s="178" t="s">
        <v>198</v>
      </c>
      <c r="H138" s="179">
        <v>188.126</v>
      </c>
      <c r="I138" s="180"/>
      <c r="J138" s="181">
        <f>ROUND(I138*H138,2)</f>
        <v>0</v>
      </c>
      <c r="K138" s="177" t="s">
        <v>154</v>
      </c>
      <c r="L138" s="41"/>
      <c r="M138" s="182" t="s">
        <v>31</v>
      </c>
      <c r="N138" s="183" t="s">
        <v>47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155</v>
      </c>
      <c r="AT138" s="186" t="s">
        <v>150</v>
      </c>
      <c r="AU138" s="186" t="s">
        <v>86</v>
      </c>
      <c r="AY138" s="19" t="s">
        <v>148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84</v>
      </c>
      <c r="BK138" s="187">
        <f>ROUND(I138*H138,2)</f>
        <v>0</v>
      </c>
      <c r="BL138" s="19" t="s">
        <v>155</v>
      </c>
      <c r="BM138" s="186" t="s">
        <v>2539</v>
      </c>
    </row>
    <row r="139" spans="1:65" s="2" customFormat="1" ht="11.25">
      <c r="A139" s="36"/>
      <c r="B139" s="37"/>
      <c r="C139" s="38"/>
      <c r="D139" s="188" t="s">
        <v>157</v>
      </c>
      <c r="E139" s="38"/>
      <c r="F139" s="189" t="s">
        <v>200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157</v>
      </c>
      <c r="AU139" s="19" t="s">
        <v>86</v>
      </c>
    </row>
    <row r="140" spans="1:65" s="2" customFormat="1" ht="11.25">
      <c r="A140" s="36"/>
      <c r="B140" s="37"/>
      <c r="C140" s="38"/>
      <c r="D140" s="193" t="s">
        <v>159</v>
      </c>
      <c r="E140" s="38"/>
      <c r="F140" s="194" t="s">
        <v>201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159</v>
      </c>
      <c r="AU140" s="19" t="s">
        <v>86</v>
      </c>
    </row>
    <row r="141" spans="1:65" s="13" customFormat="1" ht="11.25">
      <c r="B141" s="195"/>
      <c r="C141" s="196"/>
      <c r="D141" s="188" t="s">
        <v>161</v>
      </c>
      <c r="E141" s="197" t="s">
        <v>31</v>
      </c>
      <c r="F141" s="198" t="s">
        <v>2536</v>
      </c>
      <c r="G141" s="196"/>
      <c r="H141" s="199">
        <v>94.063000000000002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161</v>
      </c>
      <c r="AU141" s="205" t="s">
        <v>86</v>
      </c>
      <c r="AV141" s="13" t="s">
        <v>86</v>
      </c>
      <c r="AW141" s="13" t="s">
        <v>37</v>
      </c>
      <c r="AX141" s="13" t="s">
        <v>76</v>
      </c>
      <c r="AY141" s="205" t="s">
        <v>148</v>
      </c>
    </row>
    <row r="142" spans="1:65" s="14" customFormat="1" ht="11.25">
      <c r="B142" s="206"/>
      <c r="C142" s="207"/>
      <c r="D142" s="188" t="s">
        <v>161</v>
      </c>
      <c r="E142" s="208" t="s">
        <v>31</v>
      </c>
      <c r="F142" s="209" t="s">
        <v>163</v>
      </c>
      <c r="G142" s="207"/>
      <c r="H142" s="210">
        <v>94.063000000000002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161</v>
      </c>
      <c r="AU142" s="216" t="s">
        <v>86</v>
      </c>
      <c r="AV142" s="14" t="s">
        <v>155</v>
      </c>
      <c r="AW142" s="14" t="s">
        <v>37</v>
      </c>
      <c r="AX142" s="14" t="s">
        <v>84</v>
      </c>
      <c r="AY142" s="216" t="s">
        <v>148</v>
      </c>
    </row>
    <row r="143" spans="1:65" s="13" customFormat="1" ht="11.25">
      <c r="B143" s="195"/>
      <c r="C143" s="196"/>
      <c r="D143" s="188" t="s">
        <v>161</v>
      </c>
      <c r="E143" s="196"/>
      <c r="F143" s="198" t="s">
        <v>2540</v>
      </c>
      <c r="G143" s="196"/>
      <c r="H143" s="199">
        <v>188.126</v>
      </c>
      <c r="I143" s="200"/>
      <c r="J143" s="196"/>
      <c r="K143" s="196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161</v>
      </c>
      <c r="AU143" s="205" t="s">
        <v>86</v>
      </c>
      <c r="AV143" s="13" t="s">
        <v>86</v>
      </c>
      <c r="AW143" s="13" t="s">
        <v>4</v>
      </c>
      <c r="AX143" s="13" t="s">
        <v>84</v>
      </c>
      <c r="AY143" s="205" t="s">
        <v>148</v>
      </c>
    </row>
    <row r="144" spans="1:65" s="2" customFormat="1" ht="16.5" customHeight="1">
      <c r="A144" s="36"/>
      <c r="B144" s="37"/>
      <c r="C144" s="175" t="s">
        <v>222</v>
      </c>
      <c r="D144" s="175" t="s">
        <v>150</v>
      </c>
      <c r="E144" s="176" t="s">
        <v>223</v>
      </c>
      <c r="F144" s="177" t="s">
        <v>224</v>
      </c>
      <c r="G144" s="178" t="s">
        <v>153</v>
      </c>
      <c r="H144" s="179">
        <v>28.25</v>
      </c>
      <c r="I144" s="180"/>
      <c r="J144" s="181">
        <f>ROUND(I144*H144,2)</f>
        <v>0</v>
      </c>
      <c r="K144" s="177" t="s">
        <v>154</v>
      </c>
      <c r="L144" s="41"/>
      <c r="M144" s="182" t="s">
        <v>31</v>
      </c>
      <c r="N144" s="183" t="s">
        <v>47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155</v>
      </c>
      <c r="AT144" s="186" t="s">
        <v>150</v>
      </c>
      <c r="AU144" s="186" t="s">
        <v>86</v>
      </c>
      <c r="AY144" s="19" t="s">
        <v>148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84</v>
      </c>
      <c r="BK144" s="187">
        <f>ROUND(I144*H144,2)</f>
        <v>0</v>
      </c>
      <c r="BL144" s="19" t="s">
        <v>155</v>
      </c>
      <c r="BM144" s="186" t="s">
        <v>2541</v>
      </c>
    </row>
    <row r="145" spans="1:65" s="2" customFormat="1" ht="11.25">
      <c r="A145" s="36"/>
      <c r="B145" s="37"/>
      <c r="C145" s="38"/>
      <c r="D145" s="188" t="s">
        <v>157</v>
      </c>
      <c r="E145" s="38"/>
      <c r="F145" s="189" t="s">
        <v>226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157</v>
      </c>
      <c r="AU145" s="19" t="s">
        <v>86</v>
      </c>
    </row>
    <row r="146" spans="1:65" s="2" customFormat="1" ht="11.25">
      <c r="A146" s="36"/>
      <c r="B146" s="37"/>
      <c r="C146" s="38"/>
      <c r="D146" s="193" t="s">
        <v>159</v>
      </c>
      <c r="E146" s="38"/>
      <c r="F146" s="194" t="s">
        <v>227</v>
      </c>
      <c r="G146" s="38"/>
      <c r="H146" s="38"/>
      <c r="I146" s="190"/>
      <c r="J146" s="38"/>
      <c r="K146" s="38"/>
      <c r="L146" s="41"/>
      <c r="M146" s="191"/>
      <c r="N146" s="192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159</v>
      </c>
      <c r="AU146" s="19" t="s">
        <v>86</v>
      </c>
    </row>
    <row r="147" spans="1:65" s="13" customFormat="1" ht="11.25">
      <c r="B147" s="195"/>
      <c r="C147" s="196"/>
      <c r="D147" s="188" t="s">
        <v>161</v>
      </c>
      <c r="E147" s="197" t="s">
        <v>31</v>
      </c>
      <c r="F147" s="198" t="s">
        <v>2542</v>
      </c>
      <c r="G147" s="196"/>
      <c r="H147" s="199">
        <v>28.25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161</v>
      </c>
      <c r="AU147" s="205" t="s">
        <v>86</v>
      </c>
      <c r="AV147" s="13" t="s">
        <v>86</v>
      </c>
      <c r="AW147" s="13" t="s">
        <v>37</v>
      </c>
      <c r="AX147" s="13" t="s">
        <v>76</v>
      </c>
      <c r="AY147" s="205" t="s">
        <v>148</v>
      </c>
    </row>
    <row r="148" spans="1:65" s="14" customFormat="1" ht="11.25">
      <c r="B148" s="206"/>
      <c r="C148" s="207"/>
      <c r="D148" s="188" t="s">
        <v>161</v>
      </c>
      <c r="E148" s="208" t="s">
        <v>31</v>
      </c>
      <c r="F148" s="209" t="s">
        <v>163</v>
      </c>
      <c r="G148" s="207"/>
      <c r="H148" s="210">
        <v>28.25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161</v>
      </c>
      <c r="AU148" s="216" t="s">
        <v>86</v>
      </c>
      <c r="AV148" s="14" t="s">
        <v>155</v>
      </c>
      <c r="AW148" s="14" t="s">
        <v>37</v>
      </c>
      <c r="AX148" s="14" t="s">
        <v>84</v>
      </c>
      <c r="AY148" s="216" t="s">
        <v>148</v>
      </c>
    </row>
    <row r="149" spans="1:65" s="2" customFormat="1" ht="16.5" customHeight="1">
      <c r="A149" s="36"/>
      <c r="B149" s="37"/>
      <c r="C149" s="175" t="s">
        <v>229</v>
      </c>
      <c r="D149" s="175" t="s">
        <v>150</v>
      </c>
      <c r="E149" s="176" t="s">
        <v>230</v>
      </c>
      <c r="F149" s="177" t="s">
        <v>231</v>
      </c>
      <c r="G149" s="178" t="s">
        <v>153</v>
      </c>
      <c r="H149" s="179">
        <v>28.25</v>
      </c>
      <c r="I149" s="180"/>
      <c r="J149" s="181">
        <f>ROUND(I149*H149,2)</f>
        <v>0</v>
      </c>
      <c r="K149" s="177" t="s">
        <v>154</v>
      </c>
      <c r="L149" s="41"/>
      <c r="M149" s="182" t="s">
        <v>31</v>
      </c>
      <c r="N149" s="183" t="s">
        <v>47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155</v>
      </c>
      <c r="AT149" s="186" t="s">
        <v>150</v>
      </c>
      <c r="AU149" s="186" t="s">
        <v>86</v>
      </c>
      <c r="AY149" s="19" t="s">
        <v>148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84</v>
      </c>
      <c r="BK149" s="187">
        <f>ROUND(I149*H149,2)</f>
        <v>0</v>
      </c>
      <c r="BL149" s="19" t="s">
        <v>155</v>
      </c>
      <c r="BM149" s="186" t="s">
        <v>2543</v>
      </c>
    </row>
    <row r="150" spans="1:65" s="2" customFormat="1" ht="11.25">
      <c r="A150" s="36"/>
      <c r="B150" s="37"/>
      <c r="C150" s="38"/>
      <c r="D150" s="188" t="s">
        <v>157</v>
      </c>
      <c r="E150" s="38"/>
      <c r="F150" s="189" t="s">
        <v>233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157</v>
      </c>
      <c r="AU150" s="19" t="s">
        <v>86</v>
      </c>
    </row>
    <row r="151" spans="1:65" s="2" customFormat="1" ht="11.25">
      <c r="A151" s="36"/>
      <c r="B151" s="37"/>
      <c r="C151" s="38"/>
      <c r="D151" s="193" t="s">
        <v>159</v>
      </c>
      <c r="E151" s="38"/>
      <c r="F151" s="194" t="s">
        <v>234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159</v>
      </c>
      <c r="AU151" s="19" t="s">
        <v>86</v>
      </c>
    </row>
    <row r="152" spans="1:65" s="13" customFormat="1" ht="11.25">
      <c r="B152" s="195"/>
      <c r="C152" s="196"/>
      <c r="D152" s="188" t="s">
        <v>161</v>
      </c>
      <c r="E152" s="197" t="s">
        <v>31</v>
      </c>
      <c r="F152" s="198" t="s">
        <v>2542</v>
      </c>
      <c r="G152" s="196"/>
      <c r="H152" s="199">
        <v>28.25</v>
      </c>
      <c r="I152" s="200"/>
      <c r="J152" s="196"/>
      <c r="K152" s="196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161</v>
      </c>
      <c r="AU152" s="205" t="s">
        <v>86</v>
      </c>
      <c r="AV152" s="13" t="s">
        <v>86</v>
      </c>
      <c r="AW152" s="13" t="s">
        <v>37</v>
      </c>
      <c r="AX152" s="13" t="s">
        <v>76</v>
      </c>
      <c r="AY152" s="205" t="s">
        <v>148</v>
      </c>
    </row>
    <row r="153" spans="1:65" s="14" customFormat="1" ht="11.25">
      <c r="B153" s="206"/>
      <c r="C153" s="207"/>
      <c r="D153" s="188" t="s">
        <v>161</v>
      </c>
      <c r="E153" s="208" t="s">
        <v>31</v>
      </c>
      <c r="F153" s="209" t="s">
        <v>163</v>
      </c>
      <c r="G153" s="207"/>
      <c r="H153" s="210">
        <v>28.25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161</v>
      </c>
      <c r="AU153" s="216" t="s">
        <v>86</v>
      </c>
      <c r="AV153" s="14" t="s">
        <v>155</v>
      </c>
      <c r="AW153" s="14" t="s">
        <v>37</v>
      </c>
      <c r="AX153" s="14" t="s">
        <v>84</v>
      </c>
      <c r="AY153" s="216" t="s">
        <v>148</v>
      </c>
    </row>
    <row r="154" spans="1:65" s="2" customFormat="1" ht="16.5" customHeight="1">
      <c r="A154" s="36"/>
      <c r="B154" s="37"/>
      <c r="C154" s="227" t="s">
        <v>8</v>
      </c>
      <c r="D154" s="227" t="s">
        <v>217</v>
      </c>
      <c r="E154" s="228" t="s">
        <v>235</v>
      </c>
      <c r="F154" s="229" t="s">
        <v>236</v>
      </c>
      <c r="G154" s="230" t="s">
        <v>237</v>
      </c>
      <c r="H154" s="231">
        <v>2.1749999999999998</v>
      </c>
      <c r="I154" s="232"/>
      <c r="J154" s="233">
        <f>ROUND(I154*H154,2)</f>
        <v>0</v>
      </c>
      <c r="K154" s="229" t="s">
        <v>154</v>
      </c>
      <c r="L154" s="234"/>
      <c r="M154" s="235" t="s">
        <v>31</v>
      </c>
      <c r="N154" s="236" t="s">
        <v>47</v>
      </c>
      <c r="O154" s="66"/>
      <c r="P154" s="184">
        <f>O154*H154</f>
        <v>0</v>
      </c>
      <c r="Q154" s="184">
        <v>1E-3</v>
      </c>
      <c r="R154" s="184">
        <f>Q154*H154</f>
        <v>2.1749999999999999E-3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209</v>
      </c>
      <c r="AT154" s="186" t="s">
        <v>217</v>
      </c>
      <c r="AU154" s="186" t="s">
        <v>86</v>
      </c>
      <c r="AY154" s="19" t="s">
        <v>148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84</v>
      </c>
      <c r="BK154" s="187">
        <f>ROUND(I154*H154,2)</f>
        <v>0</v>
      </c>
      <c r="BL154" s="19" t="s">
        <v>155</v>
      </c>
      <c r="BM154" s="186" t="s">
        <v>2544</v>
      </c>
    </row>
    <row r="155" spans="1:65" s="2" customFormat="1" ht="11.25">
      <c r="A155" s="36"/>
      <c r="B155" s="37"/>
      <c r="C155" s="38"/>
      <c r="D155" s="188" t="s">
        <v>157</v>
      </c>
      <c r="E155" s="38"/>
      <c r="F155" s="189" t="s">
        <v>236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157</v>
      </c>
      <c r="AU155" s="19" t="s">
        <v>86</v>
      </c>
    </row>
    <row r="156" spans="1:65" s="13" customFormat="1" ht="11.25">
      <c r="B156" s="195"/>
      <c r="C156" s="196"/>
      <c r="D156" s="188" t="s">
        <v>161</v>
      </c>
      <c r="E156" s="196"/>
      <c r="F156" s="198" t="s">
        <v>2545</v>
      </c>
      <c r="G156" s="196"/>
      <c r="H156" s="199">
        <v>2.1749999999999998</v>
      </c>
      <c r="I156" s="200"/>
      <c r="J156" s="196"/>
      <c r="K156" s="196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161</v>
      </c>
      <c r="AU156" s="205" t="s">
        <v>86</v>
      </c>
      <c r="AV156" s="13" t="s">
        <v>86</v>
      </c>
      <c r="AW156" s="13" t="s">
        <v>4</v>
      </c>
      <c r="AX156" s="13" t="s">
        <v>84</v>
      </c>
      <c r="AY156" s="205" t="s">
        <v>148</v>
      </c>
    </row>
    <row r="157" spans="1:65" s="2" customFormat="1" ht="16.5" customHeight="1">
      <c r="A157" s="36"/>
      <c r="B157" s="37"/>
      <c r="C157" s="175" t="s">
        <v>240</v>
      </c>
      <c r="D157" s="175" t="s">
        <v>150</v>
      </c>
      <c r="E157" s="176" t="s">
        <v>241</v>
      </c>
      <c r="F157" s="177" t="s">
        <v>242</v>
      </c>
      <c r="G157" s="178" t="s">
        <v>153</v>
      </c>
      <c r="H157" s="179">
        <v>188.125</v>
      </c>
      <c r="I157" s="180"/>
      <c r="J157" s="181">
        <f>ROUND(I157*H157,2)</f>
        <v>0</v>
      </c>
      <c r="K157" s="177" t="s">
        <v>154</v>
      </c>
      <c r="L157" s="41"/>
      <c r="M157" s="182" t="s">
        <v>31</v>
      </c>
      <c r="N157" s="183" t="s">
        <v>47</v>
      </c>
      <c r="O157" s="66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155</v>
      </c>
      <c r="AT157" s="186" t="s">
        <v>150</v>
      </c>
      <c r="AU157" s="186" t="s">
        <v>86</v>
      </c>
      <c r="AY157" s="19" t="s">
        <v>148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84</v>
      </c>
      <c r="BK157" s="187">
        <f>ROUND(I157*H157,2)</f>
        <v>0</v>
      </c>
      <c r="BL157" s="19" t="s">
        <v>155</v>
      </c>
      <c r="BM157" s="186" t="s">
        <v>2546</v>
      </c>
    </row>
    <row r="158" spans="1:65" s="2" customFormat="1" ht="11.25">
      <c r="A158" s="36"/>
      <c r="B158" s="37"/>
      <c r="C158" s="38"/>
      <c r="D158" s="188" t="s">
        <v>157</v>
      </c>
      <c r="E158" s="38"/>
      <c r="F158" s="189" t="s">
        <v>244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157</v>
      </c>
      <c r="AU158" s="19" t="s">
        <v>86</v>
      </c>
    </row>
    <row r="159" spans="1:65" s="2" customFormat="1" ht="11.25">
      <c r="A159" s="36"/>
      <c r="B159" s="37"/>
      <c r="C159" s="38"/>
      <c r="D159" s="193" t="s">
        <v>159</v>
      </c>
      <c r="E159" s="38"/>
      <c r="F159" s="194" t="s">
        <v>245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159</v>
      </c>
      <c r="AU159" s="19" t="s">
        <v>86</v>
      </c>
    </row>
    <row r="160" spans="1:65" s="13" customFormat="1" ht="11.25">
      <c r="B160" s="195"/>
      <c r="C160" s="196"/>
      <c r="D160" s="188" t="s">
        <v>161</v>
      </c>
      <c r="E160" s="197" t="s">
        <v>31</v>
      </c>
      <c r="F160" s="198" t="s">
        <v>2530</v>
      </c>
      <c r="G160" s="196"/>
      <c r="H160" s="199">
        <v>188.125</v>
      </c>
      <c r="I160" s="200"/>
      <c r="J160" s="196"/>
      <c r="K160" s="196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161</v>
      </c>
      <c r="AU160" s="205" t="s">
        <v>86</v>
      </c>
      <c r="AV160" s="13" t="s">
        <v>86</v>
      </c>
      <c r="AW160" s="13" t="s">
        <v>37</v>
      </c>
      <c r="AX160" s="13" t="s">
        <v>76</v>
      </c>
      <c r="AY160" s="205" t="s">
        <v>148</v>
      </c>
    </row>
    <row r="161" spans="1:65" s="14" customFormat="1" ht="11.25">
      <c r="B161" s="206"/>
      <c r="C161" s="207"/>
      <c r="D161" s="188" t="s">
        <v>161</v>
      </c>
      <c r="E161" s="208" t="s">
        <v>31</v>
      </c>
      <c r="F161" s="209" t="s">
        <v>163</v>
      </c>
      <c r="G161" s="207"/>
      <c r="H161" s="210">
        <v>188.125</v>
      </c>
      <c r="I161" s="211"/>
      <c r="J161" s="207"/>
      <c r="K161" s="207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161</v>
      </c>
      <c r="AU161" s="216" t="s">
        <v>86</v>
      </c>
      <c r="AV161" s="14" t="s">
        <v>155</v>
      </c>
      <c r="AW161" s="14" t="s">
        <v>37</v>
      </c>
      <c r="AX161" s="14" t="s">
        <v>84</v>
      </c>
      <c r="AY161" s="216" t="s">
        <v>148</v>
      </c>
    </row>
    <row r="162" spans="1:65" s="2" customFormat="1" ht="21.75" customHeight="1">
      <c r="A162" s="36"/>
      <c r="B162" s="37"/>
      <c r="C162" s="175" t="s">
        <v>246</v>
      </c>
      <c r="D162" s="175" t="s">
        <v>150</v>
      </c>
      <c r="E162" s="176" t="s">
        <v>247</v>
      </c>
      <c r="F162" s="177" t="s">
        <v>248</v>
      </c>
      <c r="G162" s="178" t="s">
        <v>153</v>
      </c>
      <c r="H162" s="179">
        <v>28.25</v>
      </c>
      <c r="I162" s="180"/>
      <c r="J162" s="181">
        <f>ROUND(I162*H162,2)</f>
        <v>0</v>
      </c>
      <c r="K162" s="177" t="s">
        <v>154</v>
      </c>
      <c r="L162" s="41"/>
      <c r="M162" s="182" t="s">
        <v>31</v>
      </c>
      <c r="N162" s="183" t="s">
        <v>47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155</v>
      </c>
      <c r="AT162" s="186" t="s">
        <v>150</v>
      </c>
      <c r="AU162" s="186" t="s">
        <v>86</v>
      </c>
      <c r="AY162" s="19" t="s">
        <v>148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84</v>
      </c>
      <c r="BK162" s="187">
        <f>ROUND(I162*H162,2)</f>
        <v>0</v>
      </c>
      <c r="BL162" s="19" t="s">
        <v>155</v>
      </c>
      <c r="BM162" s="186" t="s">
        <v>2547</v>
      </c>
    </row>
    <row r="163" spans="1:65" s="2" customFormat="1" ht="11.25">
      <c r="A163" s="36"/>
      <c r="B163" s="37"/>
      <c r="C163" s="38"/>
      <c r="D163" s="188" t="s">
        <v>157</v>
      </c>
      <c r="E163" s="38"/>
      <c r="F163" s="189" t="s">
        <v>250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157</v>
      </c>
      <c r="AU163" s="19" t="s">
        <v>86</v>
      </c>
    </row>
    <row r="164" spans="1:65" s="2" customFormat="1" ht="11.25">
      <c r="A164" s="36"/>
      <c r="B164" s="37"/>
      <c r="C164" s="38"/>
      <c r="D164" s="193" t="s">
        <v>159</v>
      </c>
      <c r="E164" s="38"/>
      <c r="F164" s="194" t="s">
        <v>251</v>
      </c>
      <c r="G164" s="38"/>
      <c r="H164" s="38"/>
      <c r="I164" s="190"/>
      <c r="J164" s="38"/>
      <c r="K164" s="38"/>
      <c r="L164" s="41"/>
      <c r="M164" s="191"/>
      <c r="N164" s="192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159</v>
      </c>
      <c r="AU164" s="19" t="s">
        <v>86</v>
      </c>
    </row>
    <row r="165" spans="1:65" s="13" customFormat="1" ht="11.25">
      <c r="B165" s="195"/>
      <c r="C165" s="196"/>
      <c r="D165" s="188" t="s">
        <v>161</v>
      </c>
      <c r="E165" s="197" t="s">
        <v>31</v>
      </c>
      <c r="F165" s="198" t="s">
        <v>2542</v>
      </c>
      <c r="G165" s="196"/>
      <c r="H165" s="199">
        <v>28.25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161</v>
      </c>
      <c r="AU165" s="205" t="s">
        <v>86</v>
      </c>
      <c r="AV165" s="13" t="s">
        <v>86</v>
      </c>
      <c r="AW165" s="13" t="s">
        <v>37</v>
      </c>
      <c r="AX165" s="13" t="s">
        <v>76</v>
      </c>
      <c r="AY165" s="205" t="s">
        <v>148</v>
      </c>
    </row>
    <row r="166" spans="1:65" s="14" customFormat="1" ht="11.25">
      <c r="B166" s="206"/>
      <c r="C166" s="207"/>
      <c r="D166" s="188" t="s">
        <v>161</v>
      </c>
      <c r="E166" s="208" t="s">
        <v>31</v>
      </c>
      <c r="F166" s="209" t="s">
        <v>163</v>
      </c>
      <c r="G166" s="207"/>
      <c r="H166" s="210">
        <v>28.25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161</v>
      </c>
      <c r="AU166" s="216" t="s">
        <v>86</v>
      </c>
      <c r="AV166" s="14" t="s">
        <v>155</v>
      </c>
      <c r="AW166" s="14" t="s">
        <v>37</v>
      </c>
      <c r="AX166" s="14" t="s">
        <v>84</v>
      </c>
      <c r="AY166" s="216" t="s">
        <v>148</v>
      </c>
    </row>
    <row r="167" spans="1:65" s="2" customFormat="1" ht="16.5" customHeight="1">
      <c r="A167" s="36"/>
      <c r="B167" s="37"/>
      <c r="C167" s="227" t="s">
        <v>252</v>
      </c>
      <c r="D167" s="227" t="s">
        <v>217</v>
      </c>
      <c r="E167" s="228" t="s">
        <v>253</v>
      </c>
      <c r="F167" s="229" t="s">
        <v>254</v>
      </c>
      <c r="G167" s="230" t="s">
        <v>166</v>
      </c>
      <c r="H167" s="231">
        <v>0.98899999999999999</v>
      </c>
      <c r="I167" s="232"/>
      <c r="J167" s="233">
        <f>ROUND(I167*H167,2)</f>
        <v>0</v>
      </c>
      <c r="K167" s="229" t="s">
        <v>154</v>
      </c>
      <c r="L167" s="234"/>
      <c r="M167" s="235" t="s">
        <v>31</v>
      </c>
      <c r="N167" s="236" t="s">
        <v>47</v>
      </c>
      <c r="O167" s="66"/>
      <c r="P167" s="184">
        <f>O167*H167</f>
        <v>0</v>
      </c>
      <c r="Q167" s="184">
        <v>0.21</v>
      </c>
      <c r="R167" s="184">
        <f>Q167*H167</f>
        <v>0.20768999999999999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209</v>
      </c>
      <c r="AT167" s="186" t="s">
        <v>217</v>
      </c>
      <c r="AU167" s="186" t="s">
        <v>86</v>
      </c>
      <c r="AY167" s="19" t="s">
        <v>148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84</v>
      </c>
      <c r="BK167" s="187">
        <f>ROUND(I167*H167,2)</f>
        <v>0</v>
      </c>
      <c r="BL167" s="19" t="s">
        <v>155</v>
      </c>
      <c r="BM167" s="186" t="s">
        <v>2548</v>
      </c>
    </row>
    <row r="168" spans="1:65" s="2" customFormat="1" ht="11.25">
      <c r="A168" s="36"/>
      <c r="B168" s="37"/>
      <c r="C168" s="38"/>
      <c r="D168" s="188" t="s">
        <v>157</v>
      </c>
      <c r="E168" s="38"/>
      <c r="F168" s="189" t="s">
        <v>254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157</v>
      </c>
      <c r="AU168" s="19" t="s">
        <v>86</v>
      </c>
    </row>
    <row r="169" spans="1:65" s="13" customFormat="1" ht="11.25">
      <c r="B169" s="195"/>
      <c r="C169" s="196"/>
      <c r="D169" s="188" t="s">
        <v>161</v>
      </c>
      <c r="E169" s="196"/>
      <c r="F169" s="198" t="s">
        <v>2549</v>
      </c>
      <c r="G169" s="196"/>
      <c r="H169" s="199">
        <v>0.98899999999999999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161</v>
      </c>
      <c r="AU169" s="205" t="s">
        <v>86</v>
      </c>
      <c r="AV169" s="13" t="s">
        <v>86</v>
      </c>
      <c r="AW169" s="13" t="s">
        <v>4</v>
      </c>
      <c r="AX169" s="13" t="s">
        <v>84</v>
      </c>
      <c r="AY169" s="205" t="s">
        <v>148</v>
      </c>
    </row>
    <row r="170" spans="1:65" s="2" customFormat="1" ht="16.5" customHeight="1">
      <c r="A170" s="36"/>
      <c r="B170" s="37"/>
      <c r="C170" s="175" t="s">
        <v>257</v>
      </c>
      <c r="D170" s="175" t="s">
        <v>150</v>
      </c>
      <c r="E170" s="176" t="s">
        <v>258</v>
      </c>
      <c r="F170" s="177" t="s">
        <v>259</v>
      </c>
      <c r="G170" s="178" t="s">
        <v>153</v>
      </c>
      <c r="H170" s="179">
        <v>28.25</v>
      </c>
      <c r="I170" s="180"/>
      <c r="J170" s="181">
        <f>ROUND(I170*H170,2)</f>
        <v>0</v>
      </c>
      <c r="K170" s="177" t="s">
        <v>154</v>
      </c>
      <c r="L170" s="41"/>
      <c r="M170" s="182" t="s">
        <v>31</v>
      </c>
      <c r="N170" s="183" t="s">
        <v>47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155</v>
      </c>
      <c r="AT170" s="186" t="s">
        <v>150</v>
      </c>
      <c r="AU170" s="186" t="s">
        <v>86</v>
      </c>
      <c r="AY170" s="19" t="s">
        <v>148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84</v>
      </c>
      <c r="BK170" s="187">
        <f>ROUND(I170*H170,2)</f>
        <v>0</v>
      </c>
      <c r="BL170" s="19" t="s">
        <v>155</v>
      </c>
      <c r="BM170" s="186" t="s">
        <v>2550</v>
      </c>
    </row>
    <row r="171" spans="1:65" s="2" customFormat="1" ht="11.25">
      <c r="A171" s="36"/>
      <c r="B171" s="37"/>
      <c r="C171" s="38"/>
      <c r="D171" s="188" t="s">
        <v>157</v>
      </c>
      <c r="E171" s="38"/>
      <c r="F171" s="189" t="s">
        <v>261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157</v>
      </c>
      <c r="AU171" s="19" t="s">
        <v>86</v>
      </c>
    </row>
    <row r="172" spans="1:65" s="2" customFormat="1" ht="11.25">
      <c r="A172" s="36"/>
      <c r="B172" s="37"/>
      <c r="C172" s="38"/>
      <c r="D172" s="193" t="s">
        <v>159</v>
      </c>
      <c r="E172" s="38"/>
      <c r="F172" s="194" t="s">
        <v>262</v>
      </c>
      <c r="G172" s="38"/>
      <c r="H172" s="38"/>
      <c r="I172" s="190"/>
      <c r="J172" s="38"/>
      <c r="K172" s="38"/>
      <c r="L172" s="41"/>
      <c r="M172" s="191"/>
      <c r="N172" s="192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159</v>
      </c>
      <c r="AU172" s="19" t="s">
        <v>86</v>
      </c>
    </row>
    <row r="173" spans="1:65" s="13" customFormat="1" ht="11.25">
      <c r="B173" s="195"/>
      <c r="C173" s="196"/>
      <c r="D173" s="188" t="s">
        <v>161</v>
      </c>
      <c r="E173" s="197" t="s">
        <v>31</v>
      </c>
      <c r="F173" s="198" t="s">
        <v>2542</v>
      </c>
      <c r="G173" s="196"/>
      <c r="H173" s="199">
        <v>28.25</v>
      </c>
      <c r="I173" s="200"/>
      <c r="J173" s="196"/>
      <c r="K173" s="196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161</v>
      </c>
      <c r="AU173" s="205" t="s">
        <v>86</v>
      </c>
      <c r="AV173" s="13" t="s">
        <v>86</v>
      </c>
      <c r="AW173" s="13" t="s">
        <v>37</v>
      </c>
      <c r="AX173" s="13" t="s">
        <v>76</v>
      </c>
      <c r="AY173" s="205" t="s">
        <v>148</v>
      </c>
    </row>
    <row r="174" spans="1:65" s="14" customFormat="1" ht="11.25">
      <c r="B174" s="206"/>
      <c r="C174" s="207"/>
      <c r="D174" s="188" t="s">
        <v>161</v>
      </c>
      <c r="E174" s="208" t="s">
        <v>31</v>
      </c>
      <c r="F174" s="209" t="s">
        <v>163</v>
      </c>
      <c r="G174" s="207"/>
      <c r="H174" s="210">
        <v>28.25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161</v>
      </c>
      <c r="AU174" s="216" t="s">
        <v>86</v>
      </c>
      <c r="AV174" s="14" t="s">
        <v>155</v>
      </c>
      <c r="AW174" s="14" t="s">
        <v>37</v>
      </c>
      <c r="AX174" s="14" t="s">
        <v>84</v>
      </c>
      <c r="AY174" s="216" t="s">
        <v>148</v>
      </c>
    </row>
    <row r="175" spans="1:65" s="2" customFormat="1" ht="16.5" customHeight="1">
      <c r="A175" s="36"/>
      <c r="B175" s="37"/>
      <c r="C175" s="175" t="s">
        <v>263</v>
      </c>
      <c r="D175" s="175" t="s">
        <v>150</v>
      </c>
      <c r="E175" s="176" t="s">
        <v>264</v>
      </c>
      <c r="F175" s="177" t="s">
        <v>265</v>
      </c>
      <c r="G175" s="178" t="s">
        <v>153</v>
      </c>
      <c r="H175" s="179">
        <v>28.25</v>
      </c>
      <c r="I175" s="180"/>
      <c r="J175" s="181">
        <f>ROUND(I175*H175,2)</f>
        <v>0</v>
      </c>
      <c r="K175" s="177" t="s">
        <v>154</v>
      </c>
      <c r="L175" s="41"/>
      <c r="M175" s="182" t="s">
        <v>31</v>
      </c>
      <c r="N175" s="183" t="s">
        <v>47</v>
      </c>
      <c r="O175" s="66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155</v>
      </c>
      <c r="AT175" s="186" t="s">
        <v>150</v>
      </c>
      <c r="AU175" s="186" t="s">
        <v>86</v>
      </c>
      <c r="AY175" s="19" t="s">
        <v>148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84</v>
      </c>
      <c r="BK175" s="187">
        <f>ROUND(I175*H175,2)</f>
        <v>0</v>
      </c>
      <c r="BL175" s="19" t="s">
        <v>155</v>
      </c>
      <c r="BM175" s="186" t="s">
        <v>2551</v>
      </c>
    </row>
    <row r="176" spans="1:65" s="2" customFormat="1" ht="11.25">
      <c r="A176" s="36"/>
      <c r="B176" s="37"/>
      <c r="C176" s="38"/>
      <c r="D176" s="188" t="s">
        <v>157</v>
      </c>
      <c r="E176" s="38"/>
      <c r="F176" s="189" t="s">
        <v>267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157</v>
      </c>
      <c r="AU176" s="19" t="s">
        <v>86</v>
      </c>
    </row>
    <row r="177" spans="1:65" s="2" customFormat="1" ht="11.25">
      <c r="A177" s="36"/>
      <c r="B177" s="37"/>
      <c r="C177" s="38"/>
      <c r="D177" s="193" t="s">
        <v>159</v>
      </c>
      <c r="E177" s="38"/>
      <c r="F177" s="194" t="s">
        <v>268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159</v>
      </c>
      <c r="AU177" s="19" t="s">
        <v>86</v>
      </c>
    </row>
    <row r="178" spans="1:65" s="13" customFormat="1" ht="11.25">
      <c r="B178" s="195"/>
      <c r="C178" s="196"/>
      <c r="D178" s="188" t="s">
        <v>161</v>
      </c>
      <c r="E178" s="197" t="s">
        <v>31</v>
      </c>
      <c r="F178" s="198" t="s">
        <v>2542</v>
      </c>
      <c r="G178" s="196"/>
      <c r="H178" s="199">
        <v>28.25</v>
      </c>
      <c r="I178" s="200"/>
      <c r="J178" s="196"/>
      <c r="K178" s="196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161</v>
      </c>
      <c r="AU178" s="205" t="s">
        <v>86</v>
      </c>
      <c r="AV178" s="13" t="s">
        <v>86</v>
      </c>
      <c r="AW178" s="13" t="s">
        <v>37</v>
      </c>
      <c r="AX178" s="13" t="s">
        <v>76</v>
      </c>
      <c r="AY178" s="205" t="s">
        <v>148</v>
      </c>
    </row>
    <row r="179" spans="1:65" s="14" customFormat="1" ht="11.25">
      <c r="B179" s="206"/>
      <c r="C179" s="207"/>
      <c r="D179" s="188" t="s">
        <v>161</v>
      </c>
      <c r="E179" s="208" t="s">
        <v>31</v>
      </c>
      <c r="F179" s="209" t="s">
        <v>163</v>
      </c>
      <c r="G179" s="207"/>
      <c r="H179" s="210">
        <v>28.25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161</v>
      </c>
      <c r="AU179" s="216" t="s">
        <v>86</v>
      </c>
      <c r="AV179" s="14" t="s">
        <v>155</v>
      </c>
      <c r="AW179" s="14" t="s">
        <v>37</v>
      </c>
      <c r="AX179" s="14" t="s">
        <v>84</v>
      </c>
      <c r="AY179" s="216" t="s">
        <v>148</v>
      </c>
    </row>
    <row r="180" spans="1:65" s="2" customFormat="1" ht="16.5" customHeight="1">
      <c r="A180" s="36"/>
      <c r="B180" s="37"/>
      <c r="C180" s="175" t="s">
        <v>269</v>
      </c>
      <c r="D180" s="175" t="s">
        <v>150</v>
      </c>
      <c r="E180" s="176" t="s">
        <v>270</v>
      </c>
      <c r="F180" s="177" t="s">
        <v>271</v>
      </c>
      <c r="G180" s="178" t="s">
        <v>153</v>
      </c>
      <c r="H180" s="179">
        <v>28.25</v>
      </c>
      <c r="I180" s="180"/>
      <c r="J180" s="181">
        <f>ROUND(I180*H180,2)</f>
        <v>0</v>
      </c>
      <c r="K180" s="177" t="s">
        <v>154</v>
      </c>
      <c r="L180" s="41"/>
      <c r="M180" s="182" t="s">
        <v>31</v>
      </c>
      <c r="N180" s="183" t="s">
        <v>47</v>
      </c>
      <c r="O180" s="66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155</v>
      </c>
      <c r="AT180" s="186" t="s">
        <v>150</v>
      </c>
      <c r="AU180" s="186" t="s">
        <v>86</v>
      </c>
      <c r="AY180" s="19" t="s">
        <v>148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84</v>
      </c>
      <c r="BK180" s="187">
        <f>ROUND(I180*H180,2)</f>
        <v>0</v>
      </c>
      <c r="BL180" s="19" t="s">
        <v>155</v>
      </c>
      <c r="BM180" s="186" t="s">
        <v>2552</v>
      </c>
    </row>
    <row r="181" spans="1:65" s="2" customFormat="1" ht="11.25">
      <c r="A181" s="36"/>
      <c r="B181" s="37"/>
      <c r="C181" s="38"/>
      <c r="D181" s="188" t="s">
        <v>157</v>
      </c>
      <c r="E181" s="38"/>
      <c r="F181" s="189" t="s">
        <v>273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157</v>
      </c>
      <c r="AU181" s="19" t="s">
        <v>86</v>
      </c>
    </row>
    <row r="182" spans="1:65" s="2" customFormat="1" ht="11.25">
      <c r="A182" s="36"/>
      <c r="B182" s="37"/>
      <c r="C182" s="38"/>
      <c r="D182" s="193" t="s">
        <v>159</v>
      </c>
      <c r="E182" s="38"/>
      <c r="F182" s="194" t="s">
        <v>274</v>
      </c>
      <c r="G182" s="38"/>
      <c r="H182" s="38"/>
      <c r="I182" s="190"/>
      <c r="J182" s="38"/>
      <c r="K182" s="38"/>
      <c r="L182" s="41"/>
      <c r="M182" s="191"/>
      <c r="N182" s="192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159</v>
      </c>
      <c r="AU182" s="19" t="s">
        <v>86</v>
      </c>
    </row>
    <row r="183" spans="1:65" s="13" customFormat="1" ht="11.25">
      <c r="B183" s="195"/>
      <c r="C183" s="196"/>
      <c r="D183" s="188" t="s">
        <v>161</v>
      </c>
      <c r="E183" s="197" t="s">
        <v>31</v>
      </c>
      <c r="F183" s="198" t="s">
        <v>2542</v>
      </c>
      <c r="G183" s="196"/>
      <c r="H183" s="199">
        <v>28.25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161</v>
      </c>
      <c r="AU183" s="205" t="s">
        <v>86</v>
      </c>
      <c r="AV183" s="13" t="s">
        <v>86</v>
      </c>
      <c r="AW183" s="13" t="s">
        <v>37</v>
      </c>
      <c r="AX183" s="13" t="s">
        <v>76</v>
      </c>
      <c r="AY183" s="205" t="s">
        <v>148</v>
      </c>
    </row>
    <row r="184" spans="1:65" s="14" customFormat="1" ht="11.25">
      <c r="B184" s="206"/>
      <c r="C184" s="207"/>
      <c r="D184" s="188" t="s">
        <v>161</v>
      </c>
      <c r="E184" s="208" t="s">
        <v>31</v>
      </c>
      <c r="F184" s="209" t="s">
        <v>163</v>
      </c>
      <c r="G184" s="207"/>
      <c r="H184" s="210">
        <v>28.25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161</v>
      </c>
      <c r="AU184" s="216" t="s">
        <v>86</v>
      </c>
      <c r="AV184" s="14" t="s">
        <v>155</v>
      </c>
      <c r="AW184" s="14" t="s">
        <v>37</v>
      </c>
      <c r="AX184" s="14" t="s">
        <v>84</v>
      </c>
      <c r="AY184" s="216" t="s">
        <v>148</v>
      </c>
    </row>
    <row r="185" spans="1:65" s="2" customFormat="1" ht="16.5" customHeight="1">
      <c r="A185" s="36"/>
      <c r="B185" s="37"/>
      <c r="C185" s="175" t="s">
        <v>275</v>
      </c>
      <c r="D185" s="175" t="s">
        <v>150</v>
      </c>
      <c r="E185" s="176" t="s">
        <v>276</v>
      </c>
      <c r="F185" s="177" t="s">
        <v>277</v>
      </c>
      <c r="G185" s="178" t="s">
        <v>166</v>
      </c>
      <c r="H185" s="179">
        <v>0.5</v>
      </c>
      <c r="I185" s="180"/>
      <c r="J185" s="181">
        <f>ROUND(I185*H185,2)</f>
        <v>0</v>
      </c>
      <c r="K185" s="177" t="s">
        <v>154</v>
      </c>
      <c r="L185" s="41"/>
      <c r="M185" s="182" t="s">
        <v>31</v>
      </c>
      <c r="N185" s="183" t="s">
        <v>47</v>
      </c>
      <c r="O185" s="66"/>
      <c r="P185" s="184">
        <f>O185*H185</f>
        <v>0</v>
      </c>
      <c r="Q185" s="184">
        <v>0</v>
      </c>
      <c r="R185" s="184">
        <f>Q185*H185</f>
        <v>0</v>
      </c>
      <c r="S185" s="184">
        <v>0</v>
      </c>
      <c r="T185" s="185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6" t="s">
        <v>155</v>
      </c>
      <c r="AT185" s="186" t="s">
        <v>150</v>
      </c>
      <c r="AU185" s="186" t="s">
        <v>86</v>
      </c>
      <c r="AY185" s="19" t="s">
        <v>148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19" t="s">
        <v>84</v>
      </c>
      <c r="BK185" s="187">
        <f>ROUND(I185*H185,2)</f>
        <v>0</v>
      </c>
      <c r="BL185" s="19" t="s">
        <v>155</v>
      </c>
      <c r="BM185" s="186" t="s">
        <v>2553</v>
      </c>
    </row>
    <row r="186" spans="1:65" s="2" customFormat="1" ht="11.25">
      <c r="A186" s="36"/>
      <c r="B186" s="37"/>
      <c r="C186" s="38"/>
      <c r="D186" s="188" t="s">
        <v>157</v>
      </c>
      <c r="E186" s="38"/>
      <c r="F186" s="189" t="s">
        <v>279</v>
      </c>
      <c r="G186" s="38"/>
      <c r="H186" s="38"/>
      <c r="I186" s="190"/>
      <c r="J186" s="38"/>
      <c r="K186" s="38"/>
      <c r="L186" s="41"/>
      <c r="M186" s="191"/>
      <c r="N186" s="192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157</v>
      </c>
      <c r="AU186" s="19" t="s">
        <v>86</v>
      </c>
    </row>
    <row r="187" spans="1:65" s="2" customFormat="1" ht="11.25">
      <c r="A187" s="36"/>
      <c r="B187" s="37"/>
      <c r="C187" s="38"/>
      <c r="D187" s="193" t="s">
        <v>159</v>
      </c>
      <c r="E187" s="38"/>
      <c r="F187" s="194" t="s">
        <v>280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159</v>
      </c>
      <c r="AU187" s="19" t="s">
        <v>86</v>
      </c>
    </row>
    <row r="188" spans="1:65" s="13" customFormat="1" ht="11.25">
      <c r="B188" s="195"/>
      <c r="C188" s="196"/>
      <c r="D188" s="188" t="s">
        <v>161</v>
      </c>
      <c r="E188" s="197" t="s">
        <v>31</v>
      </c>
      <c r="F188" s="198" t="s">
        <v>2554</v>
      </c>
      <c r="G188" s="196"/>
      <c r="H188" s="199">
        <v>0.5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161</v>
      </c>
      <c r="AU188" s="205" t="s">
        <v>86</v>
      </c>
      <c r="AV188" s="13" t="s">
        <v>86</v>
      </c>
      <c r="AW188" s="13" t="s">
        <v>37</v>
      </c>
      <c r="AX188" s="13" t="s">
        <v>76</v>
      </c>
      <c r="AY188" s="205" t="s">
        <v>148</v>
      </c>
    </row>
    <row r="189" spans="1:65" s="14" customFormat="1" ht="11.25">
      <c r="B189" s="206"/>
      <c r="C189" s="207"/>
      <c r="D189" s="188" t="s">
        <v>161</v>
      </c>
      <c r="E189" s="208" t="s">
        <v>31</v>
      </c>
      <c r="F189" s="209" t="s">
        <v>163</v>
      </c>
      <c r="G189" s="207"/>
      <c r="H189" s="210">
        <v>0.5</v>
      </c>
      <c r="I189" s="211"/>
      <c r="J189" s="207"/>
      <c r="K189" s="207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161</v>
      </c>
      <c r="AU189" s="216" t="s">
        <v>86</v>
      </c>
      <c r="AV189" s="14" t="s">
        <v>155</v>
      </c>
      <c r="AW189" s="14" t="s">
        <v>37</v>
      </c>
      <c r="AX189" s="14" t="s">
        <v>84</v>
      </c>
      <c r="AY189" s="216" t="s">
        <v>148</v>
      </c>
    </row>
    <row r="190" spans="1:65" s="12" customFormat="1" ht="22.9" customHeight="1">
      <c r="B190" s="159"/>
      <c r="C190" s="160"/>
      <c r="D190" s="161" t="s">
        <v>75</v>
      </c>
      <c r="E190" s="173" t="s">
        <v>172</v>
      </c>
      <c r="F190" s="173" t="s">
        <v>373</v>
      </c>
      <c r="G190" s="160"/>
      <c r="H190" s="160"/>
      <c r="I190" s="163"/>
      <c r="J190" s="174">
        <f>BK190</f>
        <v>0</v>
      </c>
      <c r="K190" s="160"/>
      <c r="L190" s="165"/>
      <c r="M190" s="166"/>
      <c r="N190" s="167"/>
      <c r="O190" s="167"/>
      <c r="P190" s="168">
        <f>SUM(P191:P219)</f>
        <v>0</v>
      </c>
      <c r="Q190" s="167"/>
      <c r="R190" s="168">
        <f>SUM(R191:R219)</f>
        <v>37.696036499999998</v>
      </c>
      <c r="S190" s="167"/>
      <c r="T190" s="169">
        <f>SUM(T191:T219)</f>
        <v>0</v>
      </c>
      <c r="AR190" s="170" t="s">
        <v>84</v>
      </c>
      <c r="AT190" s="171" t="s">
        <v>75</v>
      </c>
      <c r="AU190" s="171" t="s">
        <v>84</v>
      </c>
      <c r="AY190" s="170" t="s">
        <v>148</v>
      </c>
      <c r="BK190" s="172">
        <f>SUM(BK191:BK219)</f>
        <v>0</v>
      </c>
    </row>
    <row r="191" spans="1:65" s="2" customFormat="1" ht="16.5" customHeight="1">
      <c r="A191" s="36"/>
      <c r="B191" s="37"/>
      <c r="C191" s="175" t="s">
        <v>282</v>
      </c>
      <c r="D191" s="175" t="s">
        <v>150</v>
      </c>
      <c r="E191" s="176" t="s">
        <v>2555</v>
      </c>
      <c r="F191" s="177" t="s">
        <v>2556</v>
      </c>
      <c r="G191" s="178" t="s">
        <v>424</v>
      </c>
      <c r="H191" s="179">
        <v>9</v>
      </c>
      <c r="I191" s="180"/>
      <c r="J191" s="181">
        <f>ROUND(I191*H191,2)</f>
        <v>0</v>
      </c>
      <c r="K191" s="177" t="s">
        <v>154</v>
      </c>
      <c r="L191" s="41"/>
      <c r="M191" s="182" t="s">
        <v>31</v>
      </c>
      <c r="N191" s="183" t="s">
        <v>47</v>
      </c>
      <c r="O191" s="66"/>
      <c r="P191" s="184">
        <f>O191*H191</f>
        <v>0</v>
      </c>
      <c r="Q191" s="184">
        <v>7.0200000000000002E-3</v>
      </c>
      <c r="R191" s="184">
        <f>Q191*H191</f>
        <v>6.318E-2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155</v>
      </c>
      <c r="AT191" s="186" t="s">
        <v>150</v>
      </c>
      <c r="AU191" s="186" t="s">
        <v>86</v>
      </c>
      <c r="AY191" s="19" t="s">
        <v>148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84</v>
      </c>
      <c r="BK191" s="187">
        <f>ROUND(I191*H191,2)</f>
        <v>0</v>
      </c>
      <c r="BL191" s="19" t="s">
        <v>155</v>
      </c>
      <c r="BM191" s="186" t="s">
        <v>2557</v>
      </c>
    </row>
    <row r="192" spans="1:65" s="2" customFormat="1" ht="19.5">
      <c r="A192" s="36"/>
      <c r="B192" s="37"/>
      <c r="C192" s="38"/>
      <c r="D192" s="188" t="s">
        <v>157</v>
      </c>
      <c r="E192" s="38"/>
      <c r="F192" s="189" t="s">
        <v>2558</v>
      </c>
      <c r="G192" s="38"/>
      <c r="H192" s="38"/>
      <c r="I192" s="190"/>
      <c r="J192" s="38"/>
      <c r="K192" s="38"/>
      <c r="L192" s="41"/>
      <c r="M192" s="191"/>
      <c r="N192" s="192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157</v>
      </c>
      <c r="AU192" s="19" t="s">
        <v>86</v>
      </c>
    </row>
    <row r="193" spans="1:65" s="2" customFormat="1" ht="11.25">
      <c r="A193" s="36"/>
      <c r="B193" s="37"/>
      <c r="C193" s="38"/>
      <c r="D193" s="193" t="s">
        <v>159</v>
      </c>
      <c r="E193" s="38"/>
      <c r="F193" s="194" t="s">
        <v>2559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159</v>
      </c>
      <c r="AU193" s="19" t="s">
        <v>86</v>
      </c>
    </row>
    <row r="194" spans="1:65" s="2" customFormat="1" ht="16.5" customHeight="1">
      <c r="A194" s="36"/>
      <c r="B194" s="37"/>
      <c r="C194" s="175" t="s">
        <v>7</v>
      </c>
      <c r="D194" s="175" t="s">
        <v>150</v>
      </c>
      <c r="E194" s="176" t="s">
        <v>2560</v>
      </c>
      <c r="F194" s="177" t="s">
        <v>2561</v>
      </c>
      <c r="G194" s="178" t="s">
        <v>285</v>
      </c>
      <c r="H194" s="179">
        <v>12</v>
      </c>
      <c r="I194" s="180"/>
      <c r="J194" s="181">
        <f>ROUND(I194*H194,2)</f>
        <v>0</v>
      </c>
      <c r="K194" s="177" t="s">
        <v>154</v>
      </c>
      <c r="L194" s="41"/>
      <c r="M194" s="182" t="s">
        <v>31</v>
      </c>
      <c r="N194" s="183" t="s">
        <v>47</v>
      </c>
      <c r="O194" s="66"/>
      <c r="P194" s="184">
        <f>O194*H194</f>
        <v>0</v>
      </c>
      <c r="Q194" s="184">
        <v>0.24127000000000001</v>
      </c>
      <c r="R194" s="184">
        <f>Q194*H194</f>
        <v>2.8952400000000003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155</v>
      </c>
      <c r="AT194" s="186" t="s">
        <v>150</v>
      </c>
      <c r="AU194" s="186" t="s">
        <v>86</v>
      </c>
      <c r="AY194" s="19" t="s">
        <v>148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84</v>
      </c>
      <c r="BK194" s="187">
        <f>ROUND(I194*H194,2)</f>
        <v>0</v>
      </c>
      <c r="BL194" s="19" t="s">
        <v>155</v>
      </c>
      <c r="BM194" s="186" t="s">
        <v>2562</v>
      </c>
    </row>
    <row r="195" spans="1:65" s="2" customFormat="1" ht="11.25">
      <c r="A195" s="36"/>
      <c r="B195" s="37"/>
      <c r="C195" s="38"/>
      <c r="D195" s="188" t="s">
        <v>157</v>
      </c>
      <c r="E195" s="38"/>
      <c r="F195" s="189" t="s">
        <v>2563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157</v>
      </c>
      <c r="AU195" s="19" t="s">
        <v>86</v>
      </c>
    </row>
    <row r="196" spans="1:65" s="2" customFormat="1" ht="11.25">
      <c r="A196" s="36"/>
      <c r="B196" s="37"/>
      <c r="C196" s="38"/>
      <c r="D196" s="193" t="s">
        <v>159</v>
      </c>
      <c r="E196" s="38"/>
      <c r="F196" s="194" t="s">
        <v>2564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159</v>
      </c>
      <c r="AU196" s="19" t="s">
        <v>86</v>
      </c>
    </row>
    <row r="197" spans="1:65" s="2" customFormat="1" ht="16.5" customHeight="1">
      <c r="A197" s="36"/>
      <c r="B197" s="37"/>
      <c r="C197" s="227" t="s">
        <v>295</v>
      </c>
      <c r="D197" s="227" t="s">
        <v>217</v>
      </c>
      <c r="E197" s="228" t="s">
        <v>2565</v>
      </c>
      <c r="F197" s="229" t="s">
        <v>2566</v>
      </c>
      <c r="G197" s="230" t="s">
        <v>424</v>
      </c>
      <c r="H197" s="231">
        <v>114.3</v>
      </c>
      <c r="I197" s="232"/>
      <c r="J197" s="233">
        <f>ROUND(I197*H197,2)</f>
        <v>0</v>
      </c>
      <c r="K197" s="229" t="s">
        <v>154</v>
      </c>
      <c r="L197" s="234"/>
      <c r="M197" s="235" t="s">
        <v>31</v>
      </c>
      <c r="N197" s="236" t="s">
        <v>47</v>
      </c>
      <c r="O197" s="66"/>
      <c r="P197" s="184">
        <f>O197*H197</f>
        <v>0</v>
      </c>
      <c r="Q197" s="184">
        <v>3.6499999999999998E-2</v>
      </c>
      <c r="R197" s="184">
        <f>Q197*H197</f>
        <v>4.1719499999999998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209</v>
      </c>
      <c r="AT197" s="186" t="s">
        <v>217</v>
      </c>
      <c r="AU197" s="186" t="s">
        <v>86</v>
      </c>
      <c r="AY197" s="19" t="s">
        <v>148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84</v>
      </c>
      <c r="BK197" s="187">
        <f>ROUND(I197*H197,2)</f>
        <v>0</v>
      </c>
      <c r="BL197" s="19" t="s">
        <v>155</v>
      </c>
      <c r="BM197" s="186" t="s">
        <v>2567</v>
      </c>
    </row>
    <row r="198" spans="1:65" s="2" customFormat="1" ht="11.25">
      <c r="A198" s="36"/>
      <c r="B198" s="37"/>
      <c r="C198" s="38"/>
      <c r="D198" s="188" t="s">
        <v>157</v>
      </c>
      <c r="E198" s="38"/>
      <c r="F198" s="189" t="s">
        <v>2566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157</v>
      </c>
      <c r="AU198" s="19" t="s">
        <v>86</v>
      </c>
    </row>
    <row r="199" spans="1:65" s="13" customFormat="1" ht="11.25">
      <c r="B199" s="195"/>
      <c r="C199" s="196"/>
      <c r="D199" s="188" t="s">
        <v>161</v>
      </c>
      <c r="E199" s="196"/>
      <c r="F199" s="198" t="s">
        <v>2568</v>
      </c>
      <c r="G199" s="196"/>
      <c r="H199" s="199">
        <v>114.3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161</v>
      </c>
      <c r="AU199" s="205" t="s">
        <v>86</v>
      </c>
      <c r="AV199" s="13" t="s">
        <v>86</v>
      </c>
      <c r="AW199" s="13" t="s">
        <v>4</v>
      </c>
      <c r="AX199" s="13" t="s">
        <v>84</v>
      </c>
      <c r="AY199" s="205" t="s">
        <v>148</v>
      </c>
    </row>
    <row r="200" spans="1:65" s="2" customFormat="1" ht="16.5" customHeight="1">
      <c r="A200" s="36"/>
      <c r="B200" s="37"/>
      <c r="C200" s="227" t="s">
        <v>302</v>
      </c>
      <c r="D200" s="227" t="s">
        <v>217</v>
      </c>
      <c r="E200" s="228" t="s">
        <v>2569</v>
      </c>
      <c r="F200" s="229" t="s">
        <v>2570</v>
      </c>
      <c r="G200" s="230" t="s">
        <v>424</v>
      </c>
      <c r="H200" s="231">
        <v>114.3</v>
      </c>
      <c r="I200" s="232"/>
      <c r="J200" s="233">
        <f>ROUND(I200*H200,2)</f>
        <v>0</v>
      </c>
      <c r="K200" s="229" t="s">
        <v>154</v>
      </c>
      <c r="L200" s="234"/>
      <c r="M200" s="235" t="s">
        <v>31</v>
      </c>
      <c r="N200" s="236" t="s">
        <v>47</v>
      </c>
      <c r="O200" s="66"/>
      <c r="P200" s="184">
        <f>O200*H200</f>
        <v>0</v>
      </c>
      <c r="Q200" s="184">
        <v>5.0500000000000003E-2</v>
      </c>
      <c r="R200" s="184">
        <f>Q200*H200</f>
        <v>5.7721499999999999</v>
      </c>
      <c r="S200" s="184">
        <v>0</v>
      </c>
      <c r="T200" s="18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209</v>
      </c>
      <c r="AT200" s="186" t="s">
        <v>217</v>
      </c>
      <c r="AU200" s="186" t="s">
        <v>86</v>
      </c>
      <c r="AY200" s="19" t="s">
        <v>148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84</v>
      </c>
      <c r="BK200" s="187">
        <f>ROUND(I200*H200,2)</f>
        <v>0</v>
      </c>
      <c r="BL200" s="19" t="s">
        <v>155</v>
      </c>
      <c r="BM200" s="186" t="s">
        <v>2571</v>
      </c>
    </row>
    <row r="201" spans="1:65" s="2" customFormat="1" ht="11.25">
      <c r="A201" s="36"/>
      <c r="B201" s="37"/>
      <c r="C201" s="38"/>
      <c r="D201" s="188" t="s">
        <v>157</v>
      </c>
      <c r="E201" s="38"/>
      <c r="F201" s="189" t="s">
        <v>2570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157</v>
      </c>
      <c r="AU201" s="19" t="s">
        <v>86</v>
      </c>
    </row>
    <row r="202" spans="1:65" s="13" customFormat="1" ht="11.25">
      <c r="B202" s="195"/>
      <c r="C202" s="196"/>
      <c r="D202" s="188" t="s">
        <v>161</v>
      </c>
      <c r="E202" s="196"/>
      <c r="F202" s="198" t="s">
        <v>2568</v>
      </c>
      <c r="G202" s="196"/>
      <c r="H202" s="199">
        <v>114.3</v>
      </c>
      <c r="I202" s="200"/>
      <c r="J202" s="196"/>
      <c r="K202" s="196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161</v>
      </c>
      <c r="AU202" s="205" t="s">
        <v>86</v>
      </c>
      <c r="AV202" s="13" t="s">
        <v>86</v>
      </c>
      <c r="AW202" s="13" t="s">
        <v>4</v>
      </c>
      <c r="AX202" s="13" t="s">
        <v>84</v>
      </c>
      <c r="AY202" s="205" t="s">
        <v>148</v>
      </c>
    </row>
    <row r="203" spans="1:65" s="2" customFormat="1" ht="16.5" customHeight="1">
      <c r="A203" s="36"/>
      <c r="B203" s="37"/>
      <c r="C203" s="227" t="s">
        <v>309</v>
      </c>
      <c r="D203" s="227" t="s">
        <v>217</v>
      </c>
      <c r="E203" s="228" t="s">
        <v>2572</v>
      </c>
      <c r="F203" s="229" t="s">
        <v>2573</v>
      </c>
      <c r="G203" s="230" t="s">
        <v>424</v>
      </c>
      <c r="H203" s="231">
        <v>114.3</v>
      </c>
      <c r="I203" s="232"/>
      <c r="J203" s="233">
        <f>ROUND(I203*H203,2)</f>
        <v>0</v>
      </c>
      <c r="K203" s="229" t="s">
        <v>154</v>
      </c>
      <c r="L203" s="234"/>
      <c r="M203" s="235" t="s">
        <v>31</v>
      </c>
      <c r="N203" s="236" t="s">
        <v>47</v>
      </c>
      <c r="O203" s="66"/>
      <c r="P203" s="184">
        <f>O203*H203</f>
        <v>0</v>
      </c>
      <c r="Q203" s="184">
        <v>6.1499999999999999E-2</v>
      </c>
      <c r="R203" s="184">
        <f>Q203*H203</f>
        <v>7.0294499999999998</v>
      </c>
      <c r="S203" s="184">
        <v>0</v>
      </c>
      <c r="T203" s="185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6" t="s">
        <v>209</v>
      </c>
      <c r="AT203" s="186" t="s">
        <v>217</v>
      </c>
      <c r="AU203" s="186" t="s">
        <v>86</v>
      </c>
      <c r="AY203" s="19" t="s">
        <v>148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19" t="s">
        <v>84</v>
      </c>
      <c r="BK203" s="187">
        <f>ROUND(I203*H203,2)</f>
        <v>0</v>
      </c>
      <c r="BL203" s="19" t="s">
        <v>155</v>
      </c>
      <c r="BM203" s="186" t="s">
        <v>2574</v>
      </c>
    </row>
    <row r="204" spans="1:65" s="2" customFormat="1" ht="11.25">
      <c r="A204" s="36"/>
      <c r="B204" s="37"/>
      <c r="C204" s="38"/>
      <c r="D204" s="188" t="s">
        <v>157</v>
      </c>
      <c r="E204" s="38"/>
      <c r="F204" s="189" t="s">
        <v>2573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157</v>
      </c>
      <c r="AU204" s="19" t="s">
        <v>86</v>
      </c>
    </row>
    <row r="205" spans="1:65" s="13" customFormat="1" ht="11.25">
      <c r="B205" s="195"/>
      <c r="C205" s="196"/>
      <c r="D205" s="188" t="s">
        <v>161</v>
      </c>
      <c r="E205" s="196"/>
      <c r="F205" s="198" t="s">
        <v>2568</v>
      </c>
      <c r="G205" s="196"/>
      <c r="H205" s="199">
        <v>114.3</v>
      </c>
      <c r="I205" s="200"/>
      <c r="J205" s="196"/>
      <c r="K205" s="196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161</v>
      </c>
      <c r="AU205" s="205" t="s">
        <v>86</v>
      </c>
      <c r="AV205" s="13" t="s">
        <v>86</v>
      </c>
      <c r="AW205" s="13" t="s">
        <v>4</v>
      </c>
      <c r="AX205" s="13" t="s">
        <v>84</v>
      </c>
      <c r="AY205" s="205" t="s">
        <v>148</v>
      </c>
    </row>
    <row r="206" spans="1:65" s="2" customFormat="1" ht="16.5" customHeight="1">
      <c r="A206" s="36"/>
      <c r="B206" s="37"/>
      <c r="C206" s="175" t="s">
        <v>316</v>
      </c>
      <c r="D206" s="175" t="s">
        <v>150</v>
      </c>
      <c r="E206" s="176" t="s">
        <v>2575</v>
      </c>
      <c r="F206" s="177" t="s">
        <v>2576</v>
      </c>
      <c r="G206" s="178" t="s">
        <v>285</v>
      </c>
      <c r="H206" s="179">
        <v>6.2</v>
      </c>
      <c r="I206" s="180"/>
      <c r="J206" s="181">
        <f>ROUND(I206*H206,2)</f>
        <v>0</v>
      </c>
      <c r="K206" s="177" t="s">
        <v>154</v>
      </c>
      <c r="L206" s="41"/>
      <c r="M206" s="182" t="s">
        <v>31</v>
      </c>
      <c r="N206" s="183" t="s">
        <v>47</v>
      </c>
      <c r="O206" s="66"/>
      <c r="P206" s="184">
        <f>O206*H206</f>
        <v>0</v>
      </c>
      <c r="Q206" s="184">
        <v>0.29757</v>
      </c>
      <c r="R206" s="184">
        <f>Q206*H206</f>
        <v>1.8449340000000001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155</v>
      </c>
      <c r="AT206" s="186" t="s">
        <v>150</v>
      </c>
      <c r="AU206" s="186" t="s">
        <v>86</v>
      </c>
      <c r="AY206" s="19" t="s">
        <v>148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84</v>
      </c>
      <c r="BK206" s="187">
        <f>ROUND(I206*H206,2)</f>
        <v>0</v>
      </c>
      <c r="BL206" s="19" t="s">
        <v>155</v>
      </c>
      <c r="BM206" s="186" t="s">
        <v>2577</v>
      </c>
    </row>
    <row r="207" spans="1:65" s="2" customFormat="1" ht="11.25">
      <c r="A207" s="36"/>
      <c r="B207" s="37"/>
      <c r="C207" s="38"/>
      <c r="D207" s="188" t="s">
        <v>157</v>
      </c>
      <c r="E207" s="38"/>
      <c r="F207" s="189" t="s">
        <v>2578</v>
      </c>
      <c r="G207" s="38"/>
      <c r="H207" s="38"/>
      <c r="I207" s="190"/>
      <c r="J207" s="38"/>
      <c r="K207" s="38"/>
      <c r="L207" s="41"/>
      <c r="M207" s="191"/>
      <c r="N207" s="192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157</v>
      </c>
      <c r="AU207" s="19" t="s">
        <v>86</v>
      </c>
    </row>
    <row r="208" spans="1:65" s="2" customFormat="1" ht="11.25">
      <c r="A208" s="36"/>
      <c r="B208" s="37"/>
      <c r="C208" s="38"/>
      <c r="D208" s="193" t="s">
        <v>159</v>
      </c>
      <c r="E208" s="38"/>
      <c r="F208" s="194" t="s">
        <v>2579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159</v>
      </c>
      <c r="AU208" s="19" t="s">
        <v>86</v>
      </c>
    </row>
    <row r="209" spans="1:65" s="2" customFormat="1" ht="16.5" customHeight="1">
      <c r="A209" s="36"/>
      <c r="B209" s="37"/>
      <c r="C209" s="227" t="s">
        <v>323</v>
      </c>
      <c r="D209" s="227" t="s">
        <v>217</v>
      </c>
      <c r="E209" s="228" t="s">
        <v>2580</v>
      </c>
      <c r="F209" s="229" t="s">
        <v>2581</v>
      </c>
      <c r="G209" s="230" t="s">
        <v>424</v>
      </c>
      <c r="H209" s="231">
        <v>114.3</v>
      </c>
      <c r="I209" s="232"/>
      <c r="J209" s="233">
        <f>ROUND(I209*H209,2)</f>
        <v>0</v>
      </c>
      <c r="K209" s="229" t="s">
        <v>154</v>
      </c>
      <c r="L209" s="234"/>
      <c r="M209" s="235" t="s">
        <v>31</v>
      </c>
      <c r="N209" s="236" t="s">
        <v>47</v>
      </c>
      <c r="O209" s="66"/>
      <c r="P209" s="184">
        <f>O209*H209</f>
        <v>0</v>
      </c>
      <c r="Q209" s="184">
        <v>8.4000000000000005E-2</v>
      </c>
      <c r="R209" s="184">
        <f>Q209*H209</f>
        <v>9.6012000000000004</v>
      </c>
      <c r="S209" s="184">
        <v>0</v>
      </c>
      <c r="T209" s="18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6" t="s">
        <v>209</v>
      </c>
      <c r="AT209" s="186" t="s">
        <v>217</v>
      </c>
      <c r="AU209" s="186" t="s">
        <v>86</v>
      </c>
      <c r="AY209" s="19" t="s">
        <v>148</v>
      </c>
      <c r="BE209" s="187">
        <f>IF(N209="základní",J209,0)</f>
        <v>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19" t="s">
        <v>84</v>
      </c>
      <c r="BK209" s="187">
        <f>ROUND(I209*H209,2)</f>
        <v>0</v>
      </c>
      <c r="BL209" s="19" t="s">
        <v>155</v>
      </c>
      <c r="BM209" s="186" t="s">
        <v>2582</v>
      </c>
    </row>
    <row r="210" spans="1:65" s="2" customFormat="1" ht="11.25">
      <c r="A210" s="36"/>
      <c r="B210" s="37"/>
      <c r="C210" s="38"/>
      <c r="D210" s="188" t="s">
        <v>157</v>
      </c>
      <c r="E210" s="38"/>
      <c r="F210" s="189" t="s">
        <v>2581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157</v>
      </c>
      <c r="AU210" s="19" t="s">
        <v>86</v>
      </c>
    </row>
    <row r="211" spans="1:65" s="13" customFormat="1" ht="11.25">
      <c r="B211" s="195"/>
      <c r="C211" s="196"/>
      <c r="D211" s="188" t="s">
        <v>161</v>
      </c>
      <c r="E211" s="196"/>
      <c r="F211" s="198" t="s">
        <v>2568</v>
      </c>
      <c r="G211" s="196"/>
      <c r="H211" s="199">
        <v>114.3</v>
      </c>
      <c r="I211" s="200"/>
      <c r="J211" s="196"/>
      <c r="K211" s="196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161</v>
      </c>
      <c r="AU211" s="205" t="s">
        <v>86</v>
      </c>
      <c r="AV211" s="13" t="s">
        <v>86</v>
      </c>
      <c r="AW211" s="13" t="s">
        <v>4</v>
      </c>
      <c r="AX211" s="13" t="s">
        <v>84</v>
      </c>
      <c r="AY211" s="205" t="s">
        <v>148</v>
      </c>
    </row>
    <row r="212" spans="1:65" s="2" customFormat="1" ht="16.5" customHeight="1">
      <c r="A212" s="36"/>
      <c r="B212" s="37"/>
      <c r="C212" s="227" t="s">
        <v>329</v>
      </c>
      <c r="D212" s="227" t="s">
        <v>217</v>
      </c>
      <c r="E212" s="228" t="s">
        <v>2583</v>
      </c>
      <c r="F212" s="229" t="s">
        <v>2584</v>
      </c>
      <c r="G212" s="230" t="s">
        <v>424</v>
      </c>
      <c r="H212" s="231">
        <v>62.865000000000002</v>
      </c>
      <c r="I212" s="232"/>
      <c r="J212" s="233">
        <f>ROUND(I212*H212,2)</f>
        <v>0</v>
      </c>
      <c r="K212" s="229" t="s">
        <v>154</v>
      </c>
      <c r="L212" s="234"/>
      <c r="M212" s="235" t="s">
        <v>31</v>
      </c>
      <c r="N212" s="236" t="s">
        <v>47</v>
      </c>
      <c r="O212" s="66"/>
      <c r="P212" s="184">
        <f>O212*H212</f>
        <v>0</v>
      </c>
      <c r="Q212" s="184">
        <v>0.10050000000000001</v>
      </c>
      <c r="R212" s="184">
        <f>Q212*H212</f>
        <v>6.3179325000000004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209</v>
      </c>
      <c r="AT212" s="186" t="s">
        <v>217</v>
      </c>
      <c r="AU212" s="186" t="s">
        <v>86</v>
      </c>
      <c r="AY212" s="19" t="s">
        <v>148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84</v>
      </c>
      <c r="BK212" s="187">
        <f>ROUND(I212*H212,2)</f>
        <v>0</v>
      </c>
      <c r="BL212" s="19" t="s">
        <v>155</v>
      </c>
      <c r="BM212" s="186" t="s">
        <v>2585</v>
      </c>
    </row>
    <row r="213" spans="1:65" s="2" customFormat="1" ht="11.25">
      <c r="A213" s="36"/>
      <c r="B213" s="37"/>
      <c r="C213" s="38"/>
      <c r="D213" s="188" t="s">
        <v>157</v>
      </c>
      <c r="E213" s="38"/>
      <c r="F213" s="189" t="s">
        <v>2584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157</v>
      </c>
      <c r="AU213" s="19" t="s">
        <v>86</v>
      </c>
    </row>
    <row r="214" spans="1:65" s="13" customFormat="1" ht="11.25">
      <c r="B214" s="195"/>
      <c r="C214" s="196"/>
      <c r="D214" s="188" t="s">
        <v>161</v>
      </c>
      <c r="E214" s="196"/>
      <c r="F214" s="198" t="s">
        <v>2586</v>
      </c>
      <c r="G214" s="196"/>
      <c r="H214" s="199">
        <v>62.865000000000002</v>
      </c>
      <c r="I214" s="200"/>
      <c r="J214" s="196"/>
      <c r="K214" s="196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161</v>
      </c>
      <c r="AU214" s="205" t="s">
        <v>86</v>
      </c>
      <c r="AV214" s="13" t="s">
        <v>86</v>
      </c>
      <c r="AW214" s="13" t="s">
        <v>4</v>
      </c>
      <c r="AX214" s="13" t="s">
        <v>84</v>
      </c>
      <c r="AY214" s="205" t="s">
        <v>148</v>
      </c>
    </row>
    <row r="215" spans="1:65" s="2" customFormat="1" ht="16.5" customHeight="1">
      <c r="A215" s="36"/>
      <c r="B215" s="37"/>
      <c r="C215" s="175" t="s">
        <v>336</v>
      </c>
      <c r="D215" s="175" t="s">
        <v>150</v>
      </c>
      <c r="E215" s="176" t="s">
        <v>2587</v>
      </c>
      <c r="F215" s="177" t="s">
        <v>2588</v>
      </c>
      <c r="G215" s="178" t="s">
        <v>285</v>
      </c>
      <c r="H215" s="179">
        <v>22.2</v>
      </c>
      <c r="I215" s="180"/>
      <c r="J215" s="181">
        <f>ROUND(I215*H215,2)</f>
        <v>0</v>
      </c>
      <c r="K215" s="177" t="s">
        <v>154</v>
      </c>
      <c r="L215" s="41"/>
      <c r="M215" s="182" t="s">
        <v>31</v>
      </c>
      <c r="N215" s="183" t="s">
        <v>47</v>
      </c>
      <c r="O215" s="66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6" t="s">
        <v>155</v>
      </c>
      <c r="AT215" s="186" t="s">
        <v>150</v>
      </c>
      <c r="AU215" s="186" t="s">
        <v>86</v>
      </c>
      <c r="AY215" s="19" t="s">
        <v>148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19" t="s">
        <v>84</v>
      </c>
      <c r="BK215" s="187">
        <f>ROUND(I215*H215,2)</f>
        <v>0</v>
      </c>
      <c r="BL215" s="19" t="s">
        <v>155</v>
      </c>
      <c r="BM215" s="186" t="s">
        <v>2589</v>
      </c>
    </row>
    <row r="216" spans="1:65" s="2" customFormat="1" ht="11.25">
      <c r="A216" s="36"/>
      <c r="B216" s="37"/>
      <c r="C216" s="38"/>
      <c r="D216" s="188" t="s">
        <v>157</v>
      </c>
      <c r="E216" s="38"/>
      <c r="F216" s="189" t="s">
        <v>2590</v>
      </c>
      <c r="G216" s="38"/>
      <c r="H216" s="38"/>
      <c r="I216" s="190"/>
      <c r="J216" s="38"/>
      <c r="K216" s="38"/>
      <c r="L216" s="41"/>
      <c r="M216" s="191"/>
      <c r="N216" s="192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157</v>
      </c>
      <c r="AU216" s="19" t="s">
        <v>86</v>
      </c>
    </row>
    <row r="217" spans="1:65" s="2" customFormat="1" ht="11.25">
      <c r="A217" s="36"/>
      <c r="B217" s="37"/>
      <c r="C217" s="38"/>
      <c r="D217" s="193" t="s">
        <v>159</v>
      </c>
      <c r="E217" s="38"/>
      <c r="F217" s="194" t="s">
        <v>2591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159</v>
      </c>
      <c r="AU217" s="19" t="s">
        <v>86</v>
      </c>
    </row>
    <row r="218" spans="1:65" s="13" customFormat="1" ht="11.25">
      <c r="B218" s="195"/>
      <c r="C218" s="196"/>
      <c r="D218" s="188" t="s">
        <v>161</v>
      </c>
      <c r="E218" s="197" t="s">
        <v>31</v>
      </c>
      <c r="F218" s="198" t="s">
        <v>2592</v>
      </c>
      <c r="G218" s="196"/>
      <c r="H218" s="199">
        <v>22.2</v>
      </c>
      <c r="I218" s="200"/>
      <c r="J218" s="196"/>
      <c r="K218" s="196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161</v>
      </c>
      <c r="AU218" s="205" t="s">
        <v>86</v>
      </c>
      <c r="AV218" s="13" t="s">
        <v>86</v>
      </c>
      <c r="AW218" s="13" t="s">
        <v>37</v>
      </c>
      <c r="AX218" s="13" t="s">
        <v>76</v>
      </c>
      <c r="AY218" s="205" t="s">
        <v>148</v>
      </c>
    </row>
    <row r="219" spans="1:65" s="14" customFormat="1" ht="11.25">
      <c r="B219" s="206"/>
      <c r="C219" s="207"/>
      <c r="D219" s="188" t="s">
        <v>161</v>
      </c>
      <c r="E219" s="208" t="s">
        <v>31</v>
      </c>
      <c r="F219" s="209" t="s">
        <v>163</v>
      </c>
      <c r="G219" s="207"/>
      <c r="H219" s="210">
        <v>22.2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161</v>
      </c>
      <c r="AU219" s="216" t="s">
        <v>86</v>
      </c>
      <c r="AV219" s="14" t="s">
        <v>155</v>
      </c>
      <c r="AW219" s="14" t="s">
        <v>37</v>
      </c>
      <c r="AX219" s="14" t="s">
        <v>84</v>
      </c>
      <c r="AY219" s="216" t="s">
        <v>148</v>
      </c>
    </row>
    <row r="220" spans="1:65" s="12" customFormat="1" ht="22.9" customHeight="1">
      <c r="B220" s="159"/>
      <c r="C220" s="160"/>
      <c r="D220" s="161" t="s">
        <v>75</v>
      </c>
      <c r="E220" s="173" t="s">
        <v>189</v>
      </c>
      <c r="F220" s="173" t="s">
        <v>2593</v>
      </c>
      <c r="G220" s="160"/>
      <c r="H220" s="160"/>
      <c r="I220" s="163"/>
      <c r="J220" s="174">
        <f>BK220</f>
        <v>0</v>
      </c>
      <c r="K220" s="160"/>
      <c r="L220" s="165"/>
      <c r="M220" s="166"/>
      <c r="N220" s="167"/>
      <c r="O220" s="167"/>
      <c r="P220" s="168">
        <f>SUM(P221:P265)</f>
        <v>0</v>
      </c>
      <c r="Q220" s="167"/>
      <c r="R220" s="168">
        <f>SUM(R221:R265)</f>
        <v>7.9468829999999997</v>
      </c>
      <c r="S220" s="167"/>
      <c r="T220" s="169">
        <f>SUM(T221:T265)</f>
        <v>0</v>
      </c>
      <c r="AR220" s="170" t="s">
        <v>84</v>
      </c>
      <c r="AT220" s="171" t="s">
        <v>75</v>
      </c>
      <c r="AU220" s="171" t="s">
        <v>84</v>
      </c>
      <c r="AY220" s="170" t="s">
        <v>148</v>
      </c>
      <c r="BK220" s="172">
        <f>SUM(BK221:BK265)</f>
        <v>0</v>
      </c>
    </row>
    <row r="221" spans="1:65" s="2" customFormat="1" ht="21.75" customHeight="1">
      <c r="A221" s="36"/>
      <c r="B221" s="37"/>
      <c r="C221" s="175" t="s">
        <v>344</v>
      </c>
      <c r="D221" s="175" t="s">
        <v>150</v>
      </c>
      <c r="E221" s="176" t="s">
        <v>2594</v>
      </c>
      <c r="F221" s="177" t="s">
        <v>2595</v>
      </c>
      <c r="G221" s="178" t="s">
        <v>153</v>
      </c>
      <c r="H221" s="179">
        <v>38.65</v>
      </c>
      <c r="I221" s="180"/>
      <c r="J221" s="181">
        <f>ROUND(I221*H221,2)</f>
        <v>0</v>
      </c>
      <c r="K221" s="177" t="s">
        <v>154</v>
      </c>
      <c r="L221" s="41"/>
      <c r="M221" s="182" t="s">
        <v>31</v>
      </c>
      <c r="N221" s="183" t="s">
        <v>47</v>
      </c>
      <c r="O221" s="66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6" t="s">
        <v>155</v>
      </c>
      <c r="AT221" s="186" t="s">
        <v>150</v>
      </c>
      <c r="AU221" s="186" t="s">
        <v>86</v>
      </c>
      <c r="AY221" s="19" t="s">
        <v>148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19" t="s">
        <v>84</v>
      </c>
      <c r="BK221" s="187">
        <f>ROUND(I221*H221,2)</f>
        <v>0</v>
      </c>
      <c r="BL221" s="19" t="s">
        <v>155</v>
      </c>
      <c r="BM221" s="186" t="s">
        <v>2596</v>
      </c>
    </row>
    <row r="222" spans="1:65" s="2" customFormat="1" ht="19.5">
      <c r="A222" s="36"/>
      <c r="B222" s="37"/>
      <c r="C222" s="38"/>
      <c r="D222" s="188" t="s">
        <v>157</v>
      </c>
      <c r="E222" s="38"/>
      <c r="F222" s="189" t="s">
        <v>2597</v>
      </c>
      <c r="G222" s="38"/>
      <c r="H222" s="38"/>
      <c r="I222" s="190"/>
      <c r="J222" s="38"/>
      <c r="K222" s="38"/>
      <c r="L222" s="41"/>
      <c r="M222" s="191"/>
      <c r="N222" s="192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157</v>
      </c>
      <c r="AU222" s="19" t="s">
        <v>86</v>
      </c>
    </row>
    <row r="223" spans="1:65" s="2" customFormat="1" ht="11.25">
      <c r="A223" s="36"/>
      <c r="B223" s="37"/>
      <c r="C223" s="38"/>
      <c r="D223" s="193" t="s">
        <v>159</v>
      </c>
      <c r="E223" s="38"/>
      <c r="F223" s="194" t="s">
        <v>2598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159</v>
      </c>
      <c r="AU223" s="19" t="s">
        <v>86</v>
      </c>
    </row>
    <row r="224" spans="1:65" s="15" customFormat="1" ht="11.25">
      <c r="B224" s="217"/>
      <c r="C224" s="218"/>
      <c r="D224" s="188" t="s">
        <v>161</v>
      </c>
      <c r="E224" s="219" t="s">
        <v>31</v>
      </c>
      <c r="F224" s="220" t="s">
        <v>2599</v>
      </c>
      <c r="G224" s="218"/>
      <c r="H224" s="219" t="s">
        <v>31</v>
      </c>
      <c r="I224" s="221"/>
      <c r="J224" s="218"/>
      <c r="K224" s="218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161</v>
      </c>
      <c r="AU224" s="226" t="s">
        <v>86</v>
      </c>
      <c r="AV224" s="15" t="s">
        <v>84</v>
      </c>
      <c r="AW224" s="15" t="s">
        <v>37</v>
      </c>
      <c r="AX224" s="15" t="s">
        <v>76</v>
      </c>
      <c r="AY224" s="226" t="s">
        <v>148</v>
      </c>
    </row>
    <row r="225" spans="1:65" s="13" customFormat="1" ht="11.25">
      <c r="B225" s="195"/>
      <c r="C225" s="196"/>
      <c r="D225" s="188" t="s">
        <v>161</v>
      </c>
      <c r="E225" s="197" t="s">
        <v>31</v>
      </c>
      <c r="F225" s="198" t="s">
        <v>2600</v>
      </c>
      <c r="G225" s="196"/>
      <c r="H225" s="199">
        <v>33</v>
      </c>
      <c r="I225" s="200"/>
      <c r="J225" s="196"/>
      <c r="K225" s="196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161</v>
      </c>
      <c r="AU225" s="205" t="s">
        <v>86</v>
      </c>
      <c r="AV225" s="13" t="s">
        <v>86</v>
      </c>
      <c r="AW225" s="13" t="s">
        <v>37</v>
      </c>
      <c r="AX225" s="13" t="s">
        <v>76</v>
      </c>
      <c r="AY225" s="205" t="s">
        <v>148</v>
      </c>
    </row>
    <row r="226" spans="1:65" s="13" customFormat="1" ht="11.25">
      <c r="B226" s="195"/>
      <c r="C226" s="196"/>
      <c r="D226" s="188" t="s">
        <v>161</v>
      </c>
      <c r="E226" s="197" t="s">
        <v>31</v>
      </c>
      <c r="F226" s="198" t="s">
        <v>2601</v>
      </c>
      <c r="G226" s="196"/>
      <c r="H226" s="199">
        <v>5.65</v>
      </c>
      <c r="I226" s="200"/>
      <c r="J226" s="196"/>
      <c r="K226" s="196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161</v>
      </c>
      <c r="AU226" s="205" t="s">
        <v>86</v>
      </c>
      <c r="AV226" s="13" t="s">
        <v>86</v>
      </c>
      <c r="AW226" s="13" t="s">
        <v>37</v>
      </c>
      <c r="AX226" s="13" t="s">
        <v>76</v>
      </c>
      <c r="AY226" s="205" t="s">
        <v>148</v>
      </c>
    </row>
    <row r="227" spans="1:65" s="14" customFormat="1" ht="11.25">
      <c r="B227" s="206"/>
      <c r="C227" s="207"/>
      <c r="D227" s="188" t="s">
        <v>161</v>
      </c>
      <c r="E227" s="208" t="s">
        <v>31</v>
      </c>
      <c r="F227" s="209" t="s">
        <v>163</v>
      </c>
      <c r="G227" s="207"/>
      <c r="H227" s="210">
        <v>38.65</v>
      </c>
      <c r="I227" s="211"/>
      <c r="J227" s="207"/>
      <c r="K227" s="207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161</v>
      </c>
      <c r="AU227" s="216" t="s">
        <v>86</v>
      </c>
      <c r="AV227" s="14" t="s">
        <v>155</v>
      </c>
      <c r="AW227" s="14" t="s">
        <v>37</v>
      </c>
      <c r="AX227" s="14" t="s">
        <v>84</v>
      </c>
      <c r="AY227" s="216" t="s">
        <v>148</v>
      </c>
    </row>
    <row r="228" spans="1:65" s="2" customFormat="1" ht="16.5" customHeight="1">
      <c r="A228" s="36"/>
      <c r="B228" s="37"/>
      <c r="C228" s="175" t="s">
        <v>351</v>
      </c>
      <c r="D228" s="175" t="s">
        <v>150</v>
      </c>
      <c r="E228" s="176" t="s">
        <v>2602</v>
      </c>
      <c r="F228" s="177" t="s">
        <v>2603</v>
      </c>
      <c r="G228" s="178" t="s">
        <v>153</v>
      </c>
      <c r="H228" s="179">
        <v>38.65</v>
      </c>
      <c r="I228" s="180"/>
      <c r="J228" s="181">
        <f>ROUND(I228*H228,2)</f>
        <v>0</v>
      </c>
      <c r="K228" s="177" t="s">
        <v>154</v>
      </c>
      <c r="L228" s="41"/>
      <c r="M228" s="182" t="s">
        <v>31</v>
      </c>
      <c r="N228" s="183" t="s">
        <v>47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155</v>
      </c>
      <c r="AT228" s="186" t="s">
        <v>150</v>
      </c>
      <c r="AU228" s="186" t="s">
        <v>86</v>
      </c>
      <c r="AY228" s="19" t="s">
        <v>148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84</v>
      </c>
      <c r="BK228" s="187">
        <f>ROUND(I228*H228,2)</f>
        <v>0</v>
      </c>
      <c r="BL228" s="19" t="s">
        <v>155</v>
      </c>
      <c r="BM228" s="186" t="s">
        <v>2604</v>
      </c>
    </row>
    <row r="229" spans="1:65" s="2" customFormat="1" ht="19.5">
      <c r="A229" s="36"/>
      <c r="B229" s="37"/>
      <c r="C229" s="38"/>
      <c r="D229" s="188" t="s">
        <v>157</v>
      </c>
      <c r="E229" s="38"/>
      <c r="F229" s="189" t="s">
        <v>2605</v>
      </c>
      <c r="G229" s="38"/>
      <c r="H229" s="38"/>
      <c r="I229" s="190"/>
      <c r="J229" s="38"/>
      <c r="K229" s="38"/>
      <c r="L229" s="41"/>
      <c r="M229" s="191"/>
      <c r="N229" s="192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157</v>
      </c>
      <c r="AU229" s="19" t="s">
        <v>86</v>
      </c>
    </row>
    <row r="230" spans="1:65" s="2" customFormat="1" ht="11.25">
      <c r="A230" s="36"/>
      <c r="B230" s="37"/>
      <c r="C230" s="38"/>
      <c r="D230" s="193" t="s">
        <v>159</v>
      </c>
      <c r="E230" s="38"/>
      <c r="F230" s="194" t="s">
        <v>2606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159</v>
      </c>
      <c r="AU230" s="19" t="s">
        <v>86</v>
      </c>
    </row>
    <row r="231" spans="1:65" s="15" customFormat="1" ht="11.25">
      <c r="B231" s="217"/>
      <c r="C231" s="218"/>
      <c r="D231" s="188" t="s">
        <v>161</v>
      </c>
      <c r="E231" s="219" t="s">
        <v>31</v>
      </c>
      <c r="F231" s="220" t="s">
        <v>2599</v>
      </c>
      <c r="G231" s="218"/>
      <c r="H231" s="219" t="s">
        <v>31</v>
      </c>
      <c r="I231" s="221"/>
      <c r="J231" s="218"/>
      <c r="K231" s="218"/>
      <c r="L231" s="222"/>
      <c r="M231" s="223"/>
      <c r="N231" s="224"/>
      <c r="O231" s="224"/>
      <c r="P231" s="224"/>
      <c r="Q231" s="224"/>
      <c r="R231" s="224"/>
      <c r="S231" s="224"/>
      <c r="T231" s="225"/>
      <c r="AT231" s="226" t="s">
        <v>161</v>
      </c>
      <c r="AU231" s="226" t="s">
        <v>86</v>
      </c>
      <c r="AV231" s="15" t="s">
        <v>84</v>
      </c>
      <c r="AW231" s="15" t="s">
        <v>37</v>
      </c>
      <c r="AX231" s="15" t="s">
        <v>76</v>
      </c>
      <c r="AY231" s="226" t="s">
        <v>148</v>
      </c>
    </row>
    <row r="232" spans="1:65" s="13" customFormat="1" ht="11.25">
      <c r="B232" s="195"/>
      <c r="C232" s="196"/>
      <c r="D232" s="188" t="s">
        <v>161</v>
      </c>
      <c r="E232" s="197" t="s">
        <v>31</v>
      </c>
      <c r="F232" s="198" t="s">
        <v>2600</v>
      </c>
      <c r="G232" s="196"/>
      <c r="H232" s="199">
        <v>33</v>
      </c>
      <c r="I232" s="200"/>
      <c r="J232" s="196"/>
      <c r="K232" s="196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161</v>
      </c>
      <c r="AU232" s="205" t="s">
        <v>86</v>
      </c>
      <c r="AV232" s="13" t="s">
        <v>86</v>
      </c>
      <c r="AW232" s="13" t="s">
        <v>37</v>
      </c>
      <c r="AX232" s="13" t="s">
        <v>76</v>
      </c>
      <c r="AY232" s="205" t="s">
        <v>148</v>
      </c>
    </row>
    <row r="233" spans="1:65" s="13" customFormat="1" ht="11.25">
      <c r="B233" s="195"/>
      <c r="C233" s="196"/>
      <c r="D233" s="188" t="s">
        <v>161</v>
      </c>
      <c r="E233" s="197" t="s">
        <v>31</v>
      </c>
      <c r="F233" s="198" t="s">
        <v>2601</v>
      </c>
      <c r="G233" s="196"/>
      <c r="H233" s="199">
        <v>5.65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161</v>
      </c>
      <c r="AU233" s="205" t="s">
        <v>86</v>
      </c>
      <c r="AV233" s="13" t="s">
        <v>86</v>
      </c>
      <c r="AW233" s="13" t="s">
        <v>37</v>
      </c>
      <c r="AX233" s="13" t="s">
        <v>76</v>
      </c>
      <c r="AY233" s="205" t="s">
        <v>148</v>
      </c>
    </row>
    <row r="234" spans="1:65" s="14" customFormat="1" ht="11.25">
      <c r="B234" s="206"/>
      <c r="C234" s="207"/>
      <c r="D234" s="188" t="s">
        <v>161</v>
      </c>
      <c r="E234" s="208" t="s">
        <v>31</v>
      </c>
      <c r="F234" s="209" t="s">
        <v>163</v>
      </c>
      <c r="G234" s="207"/>
      <c r="H234" s="210">
        <v>38.65</v>
      </c>
      <c r="I234" s="211"/>
      <c r="J234" s="207"/>
      <c r="K234" s="207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161</v>
      </c>
      <c r="AU234" s="216" t="s">
        <v>86</v>
      </c>
      <c r="AV234" s="14" t="s">
        <v>155</v>
      </c>
      <c r="AW234" s="14" t="s">
        <v>37</v>
      </c>
      <c r="AX234" s="14" t="s">
        <v>84</v>
      </c>
      <c r="AY234" s="216" t="s">
        <v>148</v>
      </c>
    </row>
    <row r="235" spans="1:65" s="2" customFormat="1" ht="16.5" customHeight="1">
      <c r="A235" s="36"/>
      <c r="B235" s="37"/>
      <c r="C235" s="175" t="s">
        <v>357</v>
      </c>
      <c r="D235" s="175" t="s">
        <v>150</v>
      </c>
      <c r="E235" s="176" t="s">
        <v>2607</v>
      </c>
      <c r="F235" s="177" t="s">
        <v>2608</v>
      </c>
      <c r="G235" s="178" t="s">
        <v>153</v>
      </c>
      <c r="H235" s="179">
        <v>188.125</v>
      </c>
      <c r="I235" s="180"/>
      <c r="J235" s="181">
        <f>ROUND(I235*H235,2)</f>
        <v>0</v>
      </c>
      <c r="K235" s="177" t="s">
        <v>154</v>
      </c>
      <c r="L235" s="41"/>
      <c r="M235" s="182" t="s">
        <v>31</v>
      </c>
      <c r="N235" s="183" t="s">
        <v>47</v>
      </c>
      <c r="O235" s="66"/>
      <c r="P235" s="184">
        <f>O235*H235</f>
        <v>0</v>
      </c>
      <c r="Q235" s="184">
        <v>0</v>
      </c>
      <c r="R235" s="184">
        <f>Q235*H235</f>
        <v>0</v>
      </c>
      <c r="S235" s="184">
        <v>0</v>
      </c>
      <c r="T235" s="185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6" t="s">
        <v>155</v>
      </c>
      <c r="AT235" s="186" t="s">
        <v>150</v>
      </c>
      <c r="AU235" s="186" t="s">
        <v>86</v>
      </c>
      <c r="AY235" s="19" t="s">
        <v>148</v>
      </c>
      <c r="BE235" s="187">
        <f>IF(N235="základní",J235,0)</f>
        <v>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19" t="s">
        <v>84</v>
      </c>
      <c r="BK235" s="187">
        <f>ROUND(I235*H235,2)</f>
        <v>0</v>
      </c>
      <c r="BL235" s="19" t="s">
        <v>155</v>
      </c>
      <c r="BM235" s="186" t="s">
        <v>2609</v>
      </c>
    </row>
    <row r="236" spans="1:65" s="2" customFormat="1" ht="11.25">
      <c r="A236" s="36"/>
      <c r="B236" s="37"/>
      <c r="C236" s="38"/>
      <c r="D236" s="188" t="s">
        <v>157</v>
      </c>
      <c r="E236" s="38"/>
      <c r="F236" s="189" t="s">
        <v>2610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157</v>
      </c>
      <c r="AU236" s="19" t="s">
        <v>86</v>
      </c>
    </row>
    <row r="237" spans="1:65" s="2" customFormat="1" ht="11.25">
      <c r="A237" s="36"/>
      <c r="B237" s="37"/>
      <c r="C237" s="38"/>
      <c r="D237" s="193" t="s">
        <v>159</v>
      </c>
      <c r="E237" s="38"/>
      <c r="F237" s="194" t="s">
        <v>2611</v>
      </c>
      <c r="G237" s="38"/>
      <c r="H237" s="38"/>
      <c r="I237" s="190"/>
      <c r="J237" s="38"/>
      <c r="K237" s="38"/>
      <c r="L237" s="41"/>
      <c r="M237" s="191"/>
      <c r="N237" s="192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159</v>
      </c>
      <c r="AU237" s="19" t="s">
        <v>86</v>
      </c>
    </row>
    <row r="238" spans="1:65" s="13" customFormat="1" ht="11.25">
      <c r="B238" s="195"/>
      <c r="C238" s="196"/>
      <c r="D238" s="188" t="s">
        <v>161</v>
      </c>
      <c r="E238" s="197" t="s">
        <v>31</v>
      </c>
      <c r="F238" s="198" t="s">
        <v>2530</v>
      </c>
      <c r="G238" s="196"/>
      <c r="H238" s="199">
        <v>188.125</v>
      </c>
      <c r="I238" s="200"/>
      <c r="J238" s="196"/>
      <c r="K238" s="196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161</v>
      </c>
      <c r="AU238" s="205" t="s">
        <v>86</v>
      </c>
      <c r="AV238" s="13" t="s">
        <v>86</v>
      </c>
      <c r="AW238" s="13" t="s">
        <v>37</v>
      </c>
      <c r="AX238" s="13" t="s">
        <v>76</v>
      </c>
      <c r="AY238" s="205" t="s">
        <v>148</v>
      </c>
    </row>
    <row r="239" spans="1:65" s="14" customFormat="1" ht="11.25">
      <c r="B239" s="206"/>
      <c r="C239" s="207"/>
      <c r="D239" s="188" t="s">
        <v>161</v>
      </c>
      <c r="E239" s="208" t="s">
        <v>31</v>
      </c>
      <c r="F239" s="209" t="s">
        <v>163</v>
      </c>
      <c r="G239" s="207"/>
      <c r="H239" s="210">
        <v>188.125</v>
      </c>
      <c r="I239" s="211"/>
      <c r="J239" s="207"/>
      <c r="K239" s="207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161</v>
      </c>
      <c r="AU239" s="216" t="s">
        <v>86</v>
      </c>
      <c r="AV239" s="14" t="s">
        <v>155</v>
      </c>
      <c r="AW239" s="14" t="s">
        <v>37</v>
      </c>
      <c r="AX239" s="14" t="s">
        <v>84</v>
      </c>
      <c r="AY239" s="216" t="s">
        <v>148</v>
      </c>
    </row>
    <row r="240" spans="1:65" s="2" customFormat="1" ht="16.5" customHeight="1">
      <c r="A240" s="36"/>
      <c r="B240" s="37"/>
      <c r="C240" s="175" t="s">
        <v>366</v>
      </c>
      <c r="D240" s="175" t="s">
        <v>150</v>
      </c>
      <c r="E240" s="176" t="s">
        <v>2612</v>
      </c>
      <c r="F240" s="177" t="s">
        <v>2613</v>
      </c>
      <c r="G240" s="178" t="s">
        <v>153</v>
      </c>
      <c r="H240" s="179">
        <v>188.125</v>
      </c>
      <c r="I240" s="180"/>
      <c r="J240" s="181">
        <f>ROUND(I240*H240,2)</f>
        <v>0</v>
      </c>
      <c r="K240" s="177" t="s">
        <v>154</v>
      </c>
      <c r="L240" s="41"/>
      <c r="M240" s="182" t="s">
        <v>31</v>
      </c>
      <c r="N240" s="183" t="s">
        <v>47</v>
      </c>
      <c r="O240" s="66"/>
      <c r="P240" s="184">
        <f>O240*H240</f>
        <v>0</v>
      </c>
      <c r="Q240" s="184">
        <v>0</v>
      </c>
      <c r="R240" s="184">
        <f>Q240*H240</f>
        <v>0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155</v>
      </c>
      <c r="AT240" s="186" t="s">
        <v>150</v>
      </c>
      <c r="AU240" s="186" t="s">
        <v>86</v>
      </c>
      <c r="AY240" s="19" t="s">
        <v>148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84</v>
      </c>
      <c r="BK240" s="187">
        <f>ROUND(I240*H240,2)</f>
        <v>0</v>
      </c>
      <c r="BL240" s="19" t="s">
        <v>155</v>
      </c>
      <c r="BM240" s="186" t="s">
        <v>2614</v>
      </c>
    </row>
    <row r="241" spans="1:65" s="2" customFormat="1" ht="11.25">
      <c r="A241" s="36"/>
      <c r="B241" s="37"/>
      <c r="C241" s="38"/>
      <c r="D241" s="188" t="s">
        <v>157</v>
      </c>
      <c r="E241" s="38"/>
      <c r="F241" s="189" t="s">
        <v>2615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157</v>
      </c>
      <c r="AU241" s="19" t="s">
        <v>86</v>
      </c>
    </row>
    <row r="242" spans="1:65" s="2" customFormat="1" ht="11.25">
      <c r="A242" s="36"/>
      <c r="B242" s="37"/>
      <c r="C242" s="38"/>
      <c r="D242" s="193" t="s">
        <v>159</v>
      </c>
      <c r="E242" s="38"/>
      <c r="F242" s="194" t="s">
        <v>2616</v>
      </c>
      <c r="G242" s="38"/>
      <c r="H242" s="38"/>
      <c r="I242" s="190"/>
      <c r="J242" s="38"/>
      <c r="K242" s="38"/>
      <c r="L242" s="41"/>
      <c r="M242" s="191"/>
      <c r="N242" s="192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159</v>
      </c>
      <c r="AU242" s="19" t="s">
        <v>86</v>
      </c>
    </row>
    <row r="243" spans="1:65" s="13" customFormat="1" ht="11.25">
      <c r="B243" s="195"/>
      <c r="C243" s="196"/>
      <c r="D243" s="188" t="s">
        <v>161</v>
      </c>
      <c r="E243" s="197" t="s">
        <v>31</v>
      </c>
      <c r="F243" s="198" t="s">
        <v>2530</v>
      </c>
      <c r="G243" s="196"/>
      <c r="H243" s="199">
        <v>188.125</v>
      </c>
      <c r="I243" s="200"/>
      <c r="J243" s="196"/>
      <c r="K243" s="196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161</v>
      </c>
      <c r="AU243" s="205" t="s">
        <v>86</v>
      </c>
      <c r="AV243" s="13" t="s">
        <v>86</v>
      </c>
      <c r="AW243" s="13" t="s">
        <v>37</v>
      </c>
      <c r="AX243" s="13" t="s">
        <v>76</v>
      </c>
      <c r="AY243" s="205" t="s">
        <v>148</v>
      </c>
    </row>
    <row r="244" spans="1:65" s="14" customFormat="1" ht="11.25">
      <c r="B244" s="206"/>
      <c r="C244" s="207"/>
      <c r="D244" s="188" t="s">
        <v>161</v>
      </c>
      <c r="E244" s="208" t="s">
        <v>31</v>
      </c>
      <c r="F244" s="209" t="s">
        <v>163</v>
      </c>
      <c r="G244" s="207"/>
      <c r="H244" s="210">
        <v>188.125</v>
      </c>
      <c r="I244" s="211"/>
      <c r="J244" s="207"/>
      <c r="K244" s="207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161</v>
      </c>
      <c r="AU244" s="216" t="s">
        <v>86</v>
      </c>
      <c r="AV244" s="14" t="s">
        <v>155</v>
      </c>
      <c r="AW244" s="14" t="s">
        <v>37</v>
      </c>
      <c r="AX244" s="14" t="s">
        <v>84</v>
      </c>
      <c r="AY244" s="216" t="s">
        <v>148</v>
      </c>
    </row>
    <row r="245" spans="1:65" s="2" customFormat="1" ht="16.5" customHeight="1">
      <c r="A245" s="36"/>
      <c r="B245" s="37"/>
      <c r="C245" s="175" t="s">
        <v>374</v>
      </c>
      <c r="D245" s="175" t="s">
        <v>150</v>
      </c>
      <c r="E245" s="176" t="s">
        <v>2617</v>
      </c>
      <c r="F245" s="177" t="s">
        <v>2618</v>
      </c>
      <c r="G245" s="178" t="s">
        <v>153</v>
      </c>
      <c r="H245" s="179">
        <v>166.648</v>
      </c>
      <c r="I245" s="180"/>
      <c r="J245" s="181">
        <f>ROUND(I245*H245,2)</f>
        <v>0</v>
      </c>
      <c r="K245" s="177" t="s">
        <v>154</v>
      </c>
      <c r="L245" s="41"/>
      <c r="M245" s="182" t="s">
        <v>31</v>
      </c>
      <c r="N245" s="183" t="s">
        <v>47</v>
      </c>
      <c r="O245" s="66"/>
      <c r="P245" s="184">
        <f>O245*H245</f>
        <v>0</v>
      </c>
      <c r="Q245" s="184">
        <v>0</v>
      </c>
      <c r="R245" s="184">
        <f>Q245*H245</f>
        <v>0</v>
      </c>
      <c r="S245" s="184">
        <v>0</v>
      </c>
      <c r="T245" s="185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6" t="s">
        <v>155</v>
      </c>
      <c r="AT245" s="186" t="s">
        <v>150</v>
      </c>
      <c r="AU245" s="186" t="s">
        <v>86</v>
      </c>
      <c r="AY245" s="19" t="s">
        <v>148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19" t="s">
        <v>84</v>
      </c>
      <c r="BK245" s="187">
        <f>ROUND(I245*H245,2)</f>
        <v>0</v>
      </c>
      <c r="BL245" s="19" t="s">
        <v>155</v>
      </c>
      <c r="BM245" s="186" t="s">
        <v>2619</v>
      </c>
    </row>
    <row r="246" spans="1:65" s="2" customFormat="1" ht="19.5">
      <c r="A246" s="36"/>
      <c r="B246" s="37"/>
      <c r="C246" s="38"/>
      <c r="D246" s="188" t="s">
        <v>157</v>
      </c>
      <c r="E246" s="38"/>
      <c r="F246" s="189" t="s">
        <v>2620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157</v>
      </c>
      <c r="AU246" s="19" t="s">
        <v>86</v>
      </c>
    </row>
    <row r="247" spans="1:65" s="2" customFormat="1" ht="11.25">
      <c r="A247" s="36"/>
      <c r="B247" s="37"/>
      <c r="C247" s="38"/>
      <c r="D247" s="193" t="s">
        <v>159</v>
      </c>
      <c r="E247" s="38"/>
      <c r="F247" s="194" t="s">
        <v>2621</v>
      </c>
      <c r="G247" s="38"/>
      <c r="H247" s="38"/>
      <c r="I247" s="190"/>
      <c r="J247" s="38"/>
      <c r="K247" s="38"/>
      <c r="L247" s="41"/>
      <c r="M247" s="191"/>
      <c r="N247" s="192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159</v>
      </c>
      <c r="AU247" s="19" t="s">
        <v>86</v>
      </c>
    </row>
    <row r="248" spans="1:65" s="13" customFormat="1" ht="11.25">
      <c r="B248" s="195"/>
      <c r="C248" s="196"/>
      <c r="D248" s="188" t="s">
        <v>161</v>
      </c>
      <c r="E248" s="197" t="s">
        <v>31</v>
      </c>
      <c r="F248" s="198" t="s">
        <v>2622</v>
      </c>
      <c r="G248" s="196"/>
      <c r="H248" s="199">
        <v>166.648</v>
      </c>
      <c r="I248" s="200"/>
      <c r="J248" s="196"/>
      <c r="K248" s="196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161</v>
      </c>
      <c r="AU248" s="205" t="s">
        <v>86</v>
      </c>
      <c r="AV248" s="13" t="s">
        <v>86</v>
      </c>
      <c r="AW248" s="13" t="s">
        <v>37</v>
      </c>
      <c r="AX248" s="13" t="s">
        <v>76</v>
      </c>
      <c r="AY248" s="205" t="s">
        <v>148</v>
      </c>
    </row>
    <row r="249" spans="1:65" s="14" customFormat="1" ht="11.25">
      <c r="B249" s="206"/>
      <c r="C249" s="207"/>
      <c r="D249" s="188" t="s">
        <v>161</v>
      </c>
      <c r="E249" s="208" t="s">
        <v>31</v>
      </c>
      <c r="F249" s="209" t="s">
        <v>163</v>
      </c>
      <c r="G249" s="207"/>
      <c r="H249" s="210">
        <v>166.648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161</v>
      </c>
      <c r="AU249" s="216" t="s">
        <v>86</v>
      </c>
      <c r="AV249" s="14" t="s">
        <v>155</v>
      </c>
      <c r="AW249" s="14" t="s">
        <v>37</v>
      </c>
      <c r="AX249" s="14" t="s">
        <v>84</v>
      </c>
      <c r="AY249" s="216" t="s">
        <v>148</v>
      </c>
    </row>
    <row r="250" spans="1:65" s="2" customFormat="1" ht="16.5" customHeight="1">
      <c r="A250" s="36"/>
      <c r="B250" s="37"/>
      <c r="C250" s="175" t="s">
        <v>381</v>
      </c>
      <c r="D250" s="175" t="s">
        <v>150</v>
      </c>
      <c r="E250" s="176" t="s">
        <v>2623</v>
      </c>
      <c r="F250" s="177" t="s">
        <v>2624</v>
      </c>
      <c r="G250" s="178" t="s">
        <v>153</v>
      </c>
      <c r="H250" s="179">
        <v>166.648</v>
      </c>
      <c r="I250" s="180"/>
      <c r="J250" s="181">
        <f>ROUND(I250*H250,2)</f>
        <v>0</v>
      </c>
      <c r="K250" s="177" t="s">
        <v>154</v>
      </c>
      <c r="L250" s="41"/>
      <c r="M250" s="182" t="s">
        <v>31</v>
      </c>
      <c r="N250" s="183" t="s">
        <v>47</v>
      </c>
      <c r="O250" s="66"/>
      <c r="P250" s="184">
        <f>O250*H250</f>
        <v>0</v>
      </c>
      <c r="Q250" s="184">
        <v>0</v>
      </c>
      <c r="R250" s="184">
        <f>Q250*H250</f>
        <v>0</v>
      </c>
      <c r="S250" s="184">
        <v>0</v>
      </c>
      <c r="T250" s="185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155</v>
      </c>
      <c r="AT250" s="186" t="s">
        <v>150</v>
      </c>
      <c r="AU250" s="186" t="s">
        <v>86</v>
      </c>
      <c r="AY250" s="19" t="s">
        <v>148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84</v>
      </c>
      <c r="BK250" s="187">
        <f>ROUND(I250*H250,2)</f>
        <v>0</v>
      </c>
      <c r="BL250" s="19" t="s">
        <v>155</v>
      </c>
      <c r="BM250" s="186" t="s">
        <v>2625</v>
      </c>
    </row>
    <row r="251" spans="1:65" s="2" customFormat="1" ht="19.5">
      <c r="A251" s="36"/>
      <c r="B251" s="37"/>
      <c r="C251" s="38"/>
      <c r="D251" s="188" t="s">
        <v>157</v>
      </c>
      <c r="E251" s="38"/>
      <c r="F251" s="189" t="s">
        <v>2626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157</v>
      </c>
      <c r="AU251" s="19" t="s">
        <v>86</v>
      </c>
    </row>
    <row r="252" spans="1:65" s="2" customFormat="1" ht="11.25">
      <c r="A252" s="36"/>
      <c r="B252" s="37"/>
      <c r="C252" s="38"/>
      <c r="D252" s="193" t="s">
        <v>159</v>
      </c>
      <c r="E252" s="38"/>
      <c r="F252" s="194" t="s">
        <v>2627</v>
      </c>
      <c r="G252" s="38"/>
      <c r="H252" s="38"/>
      <c r="I252" s="190"/>
      <c r="J252" s="38"/>
      <c r="K252" s="38"/>
      <c r="L252" s="41"/>
      <c r="M252" s="191"/>
      <c r="N252" s="192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159</v>
      </c>
      <c r="AU252" s="19" t="s">
        <v>86</v>
      </c>
    </row>
    <row r="253" spans="1:65" s="13" customFormat="1" ht="11.25">
      <c r="B253" s="195"/>
      <c r="C253" s="196"/>
      <c r="D253" s="188" t="s">
        <v>161</v>
      </c>
      <c r="E253" s="197" t="s">
        <v>31</v>
      </c>
      <c r="F253" s="198" t="s">
        <v>2622</v>
      </c>
      <c r="G253" s="196"/>
      <c r="H253" s="199">
        <v>166.648</v>
      </c>
      <c r="I253" s="200"/>
      <c r="J253" s="196"/>
      <c r="K253" s="196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161</v>
      </c>
      <c r="AU253" s="205" t="s">
        <v>86</v>
      </c>
      <c r="AV253" s="13" t="s">
        <v>86</v>
      </c>
      <c r="AW253" s="13" t="s">
        <v>37</v>
      </c>
      <c r="AX253" s="13" t="s">
        <v>76</v>
      </c>
      <c r="AY253" s="205" t="s">
        <v>148</v>
      </c>
    </row>
    <row r="254" spans="1:65" s="14" customFormat="1" ht="11.25">
      <c r="B254" s="206"/>
      <c r="C254" s="207"/>
      <c r="D254" s="188" t="s">
        <v>161</v>
      </c>
      <c r="E254" s="208" t="s">
        <v>31</v>
      </c>
      <c r="F254" s="209" t="s">
        <v>163</v>
      </c>
      <c r="G254" s="207"/>
      <c r="H254" s="210">
        <v>166.648</v>
      </c>
      <c r="I254" s="211"/>
      <c r="J254" s="207"/>
      <c r="K254" s="207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161</v>
      </c>
      <c r="AU254" s="216" t="s">
        <v>86</v>
      </c>
      <c r="AV254" s="14" t="s">
        <v>155</v>
      </c>
      <c r="AW254" s="14" t="s">
        <v>37</v>
      </c>
      <c r="AX254" s="14" t="s">
        <v>84</v>
      </c>
      <c r="AY254" s="216" t="s">
        <v>148</v>
      </c>
    </row>
    <row r="255" spans="1:65" s="2" customFormat="1" ht="16.5" customHeight="1">
      <c r="A255" s="36"/>
      <c r="B255" s="37"/>
      <c r="C255" s="175" t="s">
        <v>390</v>
      </c>
      <c r="D255" s="175" t="s">
        <v>150</v>
      </c>
      <c r="E255" s="176" t="s">
        <v>2628</v>
      </c>
      <c r="F255" s="177" t="s">
        <v>2629</v>
      </c>
      <c r="G255" s="178" t="s">
        <v>153</v>
      </c>
      <c r="H255" s="179">
        <v>38.65</v>
      </c>
      <c r="I255" s="180"/>
      <c r="J255" s="181">
        <f>ROUND(I255*H255,2)</f>
        <v>0</v>
      </c>
      <c r="K255" s="177" t="s">
        <v>154</v>
      </c>
      <c r="L255" s="41"/>
      <c r="M255" s="182" t="s">
        <v>31</v>
      </c>
      <c r="N255" s="183" t="s">
        <v>47</v>
      </c>
      <c r="O255" s="66"/>
      <c r="P255" s="184">
        <f>O255*H255</f>
        <v>0</v>
      </c>
      <c r="Q255" s="184">
        <v>8.9219999999999994E-2</v>
      </c>
      <c r="R255" s="184">
        <f>Q255*H255</f>
        <v>3.4483529999999996</v>
      </c>
      <c r="S255" s="184">
        <v>0</v>
      </c>
      <c r="T255" s="185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6" t="s">
        <v>155</v>
      </c>
      <c r="AT255" s="186" t="s">
        <v>150</v>
      </c>
      <c r="AU255" s="186" t="s">
        <v>86</v>
      </c>
      <c r="AY255" s="19" t="s">
        <v>148</v>
      </c>
      <c r="BE255" s="187">
        <f>IF(N255="základní",J255,0)</f>
        <v>0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19" t="s">
        <v>84</v>
      </c>
      <c r="BK255" s="187">
        <f>ROUND(I255*H255,2)</f>
        <v>0</v>
      </c>
      <c r="BL255" s="19" t="s">
        <v>155</v>
      </c>
      <c r="BM255" s="186" t="s">
        <v>2630</v>
      </c>
    </row>
    <row r="256" spans="1:65" s="2" customFormat="1" ht="29.25">
      <c r="A256" s="36"/>
      <c r="B256" s="37"/>
      <c r="C256" s="38"/>
      <c r="D256" s="188" t="s">
        <v>157</v>
      </c>
      <c r="E256" s="38"/>
      <c r="F256" s="189" t="s">
        <v>2631</v>
      </c>
      <c r="G256" s="38"/>
      <c r="H256" s="38"/>
      <c r="I256" s="190"/>
      <c r="J256" s="38"/>
      <c r="K256" s="38"/>
      <c r="L256" s="41"/>
      <c r="M256" s="191"/>
      <c r="N256" s="192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157</v>
      </c>
      <c r="AU256" s="19" t="s">
        <v>86</v>
      </c>
    </row>
    <row r="257" spans="1:65" s="2" customFormat="1" ht="11.25">
      <c r="A257" s="36"/>
      <c r="B257" s="37"/>
      <c r="C257" s="38"/>
      <c r="D257" s="193" t="s">
        <v>159</v>
      </c>
      <c r="E257" s="38"/>
      <c r="F257" s="194" t="s">
        <v>2632</v>
      </c>
      <c r="G257" s="38"/>
      <c r="H257" s="38"/>
      <c r="I257" s="190"/>
      <c r="J257" s="38"/>
      <c r="K257" s="38"/>
      <c r="L257" s="41"/>
      <c r="M257" s="191"/>
      <c r="N257" s="192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9" t="s">
        <v>159</v>
      </c>
      <c r="AU257" s="19" t="s">
        <v>86</v>
      </c>
    </row>
    <row r="258" spans="1:65" s="15" customFormat="1" ht="11.25">
      <c r="B258" s="217"/>
      <c r="C258" s="218"/>
      <c r="D258" s="188" t="s">
        <v>161</v>
      </c>
      <c r="E258" s="219" t="s">
        <v>31</v>
      </c>
      <c r="F258" s="220" t="s">
        <v>2599</v>
      </c>
      <c r="G258" s="218"/>
      <c r="H258" s="219" t="s">
        <v>31</v>
      </c>
      <c r="I258" s="221"/>
      <c r="J258" s="218"/>
      <c r="K258" s="218"/>
      <c r="L258" s="222"/>
      <c r="M258" s="223"/>
      <c r="N258" s="224"/>
      <c r="O258" s="224"/>
      <c r="P258" s="224"/>
      <c r="Q258" s="224"/>
      <c r="R258" s="224"/>
      <c r="S258" s="224"/>
      <c r="T258" s="225"/>
      <c r="AT258" s="226" t="s">
        <v>161</v>
      </c>
      <c r="AU258" s="226" t="s">
        <v>86</v>
      </c>
      <c r="AV258" s="15" t="s">
        <v>84</v>
      </c>
      <c r="AW258" s="15" t="s">
        <v>37</v>
      </c>
      <c r="AX258" s="15" t="s">
        <v>76</v>
      </c>
      <c r="AY258" s="226" t="s">
        <v>148</v>
      </c>
    </row>
    <row r="259" spans="1:65" s="13" customFormat="1" ht="11.25">
      <c r="B259" s="195"/>
      <c r="C259" s="196"/>
      <c r="D259" s="188" t="s">
        <v>161</v>
      </c>
      <c r="E259" s="197" t="s">
        <v>31</v>
      </c>
      <c r="F259" s="198" t="s">
        <v>2600</v>
      </c>
      <c r="G259" s="196"/>
      <c r="H259" s="199">
        <v>33</v>
      </c>
      <c r="I259" s="200"/>
      <c r="J259" s="196"/>
      <c r="K259" s="196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161</v>
      </c>
      <c r="AU259" s="205" t="s">
        <v>86</v>
      </c>
      <c r="AV259" s="13" t="s">
        <v>86</v>
      </c>
      <c r="AW259" s="13" t="s">
        <v>37</v>
      </c>
      <c r="AX259" s="13" t="s">
        <v>76</v>
      </c>
      <c r="AY259" s="205" t="s">
        <v>148</v>
      </c>
    </row>
    <row r="260" spans="1:65" s="13" customFormat="1" ht="11.25">
      <c r="B260" s="195"/>
      <c r="C260" s="196"/>
      <c r="D260" s="188" t="s">
        <v>161</v>
      </c>
      <c r="E260" s="197" t="s">
        <v>31</v>
      </c>
      <c r="F260" s="198" t="s">
        <v>2601</v>
      </c>
      <c r="G260" s="196"/>
      <c r="H260" s="199">
        <v>5.65</v>
      </c>
      <c r="I260" s="200"/>
      <c r="J260" s="196"/>
      <c r="K260" s="196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161</v>
      </c>
      <c r="AU260" s="205" t="s">
        <v>86</v>
      </c>
      <c r="AV260" s="13" t="s">
        <v>86</v>
      </c>
      <c r="AW260" s="13" t="s">
        <v>37</v>
      </c>
      <c r="AX260" s="13" t="s">
        <v>76</v>
      </c>
      <c r="AY260" s="205" t="s">
        <v>148</v>
      </c>
    </row>
    <row r="261" spans="1:65" s="14" customFormat="1" ht="11.25">
      <c r="B261" s="206"/>
      <c r="C261" s="207"/>
      <c r="D261" s="188" t="s">
        <v>161</v>
      </c>
      <c r="E261" s="208" t="s">
        <v>31</v>
      </c>
      <c r="F261" s="209" t="s">
        <v>163</v>
      </c>
      <c r="G261" s="207"/>
      <c r="H261" s="210">
        <v>38.65</v>
      </c>
      <c r="I261" s="211"/>
      <c r="J261" s="207"/>
      <c r="K261" s="207"/>
      <c r="L261" s="212"/>
      <c r="M261" s="213"/>
      <c r="N261" s="214"/>
      <c r="O261" s="214"/>
      <c r="P261" s="214"/>
      <c r="Q261" s="214"/>
      <c r="R261" s="214"/>
      <c r="S261" s="214"/>
      <c r="T261" s="215"/>
      <c r="AT261" s="216" t="s">
        <v>161</v>
      </c>
      <c r="AU261" s="216" t="s">
        <v>86</v>
      </c>
      <c r="AV261" s="14" t="s">
        <v>155</v>
      </c>
      <c r="AW261" s="14" t="s">
        <v>37</v>
      </c>
      <c r="AX261" s="14" t="s">
        <v>84</v>
      </c>
      <c r="AY261" s="216" t="s">
        <v>148</v>
      </c>
    </row>
    <row r="262" spans="1:65" s="2" customFormat="1" ht="16.5" customHeight="1">
      <c r="A262" s="36"/>
      <c r="B262" s="37"/>
      <c r="C262" s="227" t="s">
        <v>400</v>
      </c>
      <c r="D262" s="227" t="s">
        <v>217</v>
      </c>
      <c r="E262" s="228" t="s">
        <v>2633</v>
      </c>
      <c r="F262" s="229" t="s">
        <v>2634</v>
      </c>
      <c r="G262" s="230" t="s">
        <v>153</v>
      </c>
      <c r="H262" s="231">
        <v>39.81</v>
      </c>
      <c r="I262" s="232"/>
      <c r="J262" s="233">
        <f>ROUND(I262*H262,2)</f>
        <v>0</v>
      </c>
      <c r="K262" s="229" t="s">
        <v>154</v>
      </c>
      <c r="L262" s="234"/>
      <c r="M262" s="235" t="s">
        <v>31</v>
      </c>
      <c r="N262" s="236" t="s">
        <v>47</v>
      </c>
      <c r="O262" s="66"/>
      <c r="P262" s="184">
        <f>O262*H262</f>
        <v>0</v>
      </c>
      <c r="Q262" s="184">
        <v>0.113</v>
      </c>
      <c r="R262" s="184">
        <f>Q262*H262</f>
        <v>4.4985300000000006</v>
      </c>
      <c r="S262" s="184">
        <v>0</v>
      </c>
      <c r="T262" s="185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209</v>
      </c>
      <c r="AT262" s="186" t="s">
        <v>217</v>
      </c>
      <c r="AU262" s="186" t="s">
        <v>86</v>
      </c>
      <c r="AY262" s="19" t="s">
        <v>148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84</v>
      </c>
      <c r="BK262" s="187">
        <f>ROUND(I262*H262,2)</f>
        <v>0</v>
      </c>
      <c r="BL262" s="19" t="s">
        <v>155</v>
      </c>
      <c r="BM262" s="186" t="s">
        <v>2635</v>
      </c>
    </row>
    <row r="263" spans="1:65" s="2" customFormat="1" ht="11.25">
      <c r="A263" s="36"/>
      <c r="B263" s="37"/>
      <c r="C263" s="38"/>
      <c r="D263" s="188" t="s">
        <v>157</v>
      </c>
      <c r="E263" s="38"/>
      <c r="F263" s="189" t="s">
        <v>2634</v>
      </c>
      <c r="G263" s="38"/>
      <c r="H263" s="38"/>
      <c r="I263" s="190"/>
      <c r="J263" s="38"/>
      <c r="K263" s="38"/>
      <c r="L263" s="41"/>
      <c r="M263" s="191"/>
      <c r="N263" s="192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157</v>
      </c>
      <c r="AU263" s="19" t="s">
        <v>86</v>
      </c>
    </row>
    <row r="264" spans="1:65" s="2" customFormat="1" ht="19.5">
      <c r="A264" s="36"/>
      <c r="B264" s="37"/>
      <c r="C264" s="38"/>
      <c r="D264" s="188" t="s">
        <v>458</v>
      </c>
      <c r="E264" s="38"/>
      <c r="F264" s="237" t="s">
        <v>2636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458</v>
      </c>
      <c r="AU264" s="19" t="s">
        <v>86</v>
      </c>
    </row>
    <row r="265" spans="1:65" s="13" customFormat="1" ht="11.25">
      <c r="B265" s="195"/>
      <c r="C265" s="196"/>
      <c r="D265" s="188" t="s">
        <v>161</v>
      </c>
      <c r="E265" s="196"/>
      <c r="F265" s="198" t="s">
        <v>2637</v>
      </c>
      <c r="G265" s="196"/>
      <c r="H265" s="199">
        <v>39.81</v>
      </c>
      <c r="I265" s="200"/>
      <c r="J265" s="196"/>
      <c r="K265" s="196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161</v>
      </c>
      <c r="AU265" s="205" t="s">
        <v>86</v>
      </c>
      <c r="AV265" s="13" t="s">
        <v>86</v>
      </c>
      <c r="AW265" s="13" t="s">
        <v>4</v>
      </c>
      <c r="AX265" s="13" t="s">
        <v>84</v>
      </c>
      <c r="AY265" s="205" t="s">
        <v>148</v>
      </c>
    </row>
    <row r="266" spans="1:65" s="12" customFormat="1" ht="22.9" customHeight="1">
      <c r="B266" s="159"/>
      <c r="C266" s="160"/>
      <c r="D266" s="161" t="s">
        <v>75</v>
      </c>
      <c r="E266" s="173" t="s">
        <v>216</v>
      </c>
      <c r="F266" s="173" t="s">
        <v>860</v>
      </c>
      <c r="G266" s="160"/>
      <c r="H266" s="160"/>
      <c r="I266" s="163"/>
      <c r="J266" s="174">
        <f>BK266</f>
        <v>0</v>
      </c>
      <c r="K266" s="160"/>
      <c r="L266" s="165"/>
      <c r="M266" s="166"/>
      <c r="N266" s="167"/>
      <c r="O266" s="167"/>
      <c r="P266" s="168">
        <f>SUM(P267:P315)</f>
        <v>0</v>
      </c>
      <c r="Q266" s="167"/>
      <c r="R266" s="168">
        <f>SUM(R267:R315)</f>
        <v>12.246539559999999</v>
      </c>
      <c r="S266" s="167"/>
      <c r="T266" s="169">
        <f>SUM(T267:T315)</f>
        <v>1.7173499999999999</v>
      </c>
      <c r="AR266" s="170" t="s">
        <v>84</v>
      </c>
      <c r="AT266" s="171" t="s">
        <v>75</v>
      </c>
      <c r="AU266" s="171" t="s">
        <v>84</v>
      </c>
      <c r="AY266" s="170" t="s">
        <v>148</v>
      </c>
      <c r="BK266" s="172">
        <f>SUM(BK267:BK315)</f>
        <v>0</v>
      </c>
    </row>
    <row r="267" spans="1:65" s="2" customFormat="1" ht="16.5" customHeight="1">
      <c r="A267" s="36"/>
      <c r="B267" s="37"/>
      <c r="C267" s="175" t="s">
        <v>407</v>
      </c>
      <c r="D267" s="175" t="s">
        <v>150</v>
      </c>
      <c r="E267" s="176" t="s">
        <v>2638</v>
      </c>
      <c r="F267" s="177" t="s">
        <v>2639</v>
      </c>
      <c r="G267" s="178" t="s">
        <v>285</v>
      </c>
      <c r="H267" s="179">
        <v>27.1</v>
      </c>
      <c r="I267" s="180"/>
      <c r="J267" s="181">
        <f>ROUND(I267*H267,2)</f>
        <v>0</v>
      </c>
      <c r="K267" s="177" t="s">
        <v>154</v>
      </c>
      <c r="L267" s="41"/>
      <c r="M267" s="182" t="s">
        <v>31</v>
      </c>
      <c r="N267" s="183" t="s">
        <v>47</v>
      </c>
      <c r="O267" s="66"/>
      <c r="P267" s="184">
        <f>O267*H267</f>
        <v>0</v>
      </c>
      <c r="Q267" s="184">
        <v>0.16850000000000001</v>
      </c>
      <c r="R267" s="184">
        <f>Q267*H267</f>
        <v>4.5663500000000008</v>
      </c>
      <c r="S267" s="184">
        <v>0</v>
      </c>
      <c r="T267" s="185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6" t="s">
        <v>155</v>
      </c>
      <c r="AT267" s="186" t="s">
        <v>150</v>
      </c>
      <c r="AU267" s="186" t="s">
        <v>86</v>
      </c>
      <c r="AY267" s="19" t="s">
        <v>148</v>
      </c>
      <c r="BE267" s="187">
        <f>IF(N267="základní",J267,0)</f>
        <v>0</v>
      </c>
      <c r="BF267" s="187">
        <f>IF(N267="snížená",J267,0)</f>
        <v>0</v>
      </c>
      <c r="BG267" s="187">
        <f>IF(N267="zákl. přenesená",J267,0)</f>
        <v>0</v>
      </c>
      <c r="BH267" s="187">
        <f>IF(N267="sníž. přenesená",J267,0)</f>
        <v>0</v>
      </c>
      <c r="BI267" s="187">
        <f>IF(N267="nulová",J267,0)</f>
        <v>0</v>
      </c>
      <c r="BJ267" s="19" t="s">
        <v>84</v>
      </c>
      <c r="BK267" s="187">
        <f>ROUND(I267*H267,2)</f>
        <v>0</v>
      </c>
      <c r="BL267" s="19" t="s">
        <v>155</v>
      </c>
      <c r="BM267" s="186" t="s">
        <v>2640</v>
      </c>
    </row>
    <row r="268" spans="1:65" s="2" customFormat="1" ht="19.5">
      <c r="A268" s="36"/>
      <c r="B268" s="37"/>
      <c r="C268" s="38"/>
      <c r="D268" s="188" t="s">
        <v>157</v>
      </c>
      <c r="E268" s="38"/>
      <c r="F268" s="189" t="s">
        <v>2641</v>
      </c>
      <c r="G268" s="38"/>
      <c r="H268" s="38"/>
      <c r="I268" s="190"/>
      <c r="J268" s="38"/>
      <c r="K268" s="38"/>
      <c r="L268" s="41"/>
      <c r="M268" s="191"/>
      <c r="N268" s="192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157</v>
      </c>
      <c r="AU268" s="19" t="s">
        <v>86</v>
      </c>
    </row>
    <row r="269" spans="1:65" s="2" customFormat="1" ht="11.25">
      <c r="A269" s="36"/>
      <c r="B269" s="37"/>
      <c r="C269" s="38"/>
      <c r="D269" s="193" t="s">
        <v>159</v>
      </c>
      <c r="E269" s="38"/>
      <c r="F269" s="194" t="s">
        <v>2642</v>
      </c>
      <c r="G269" s="38"/>
      <c r="H269" s="38"/>
      <c r="I269" s="190"/>
      <c r="J269" s="38"/>
      <c r="K269" s="38"/>
      <c r="L269" s="41"/>
      <c r="M269" s="191"/>
      <c r="N269" s="192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159</v>
      </c>
      <c r="AU269" s="19" t="s">
        <v>86</v>
      </c>
    </row>
    <row r="270" spans="1:65" s="13" customFormat="1" ht="11.25">
      <c r="B270" s="195"/>
      <c r="C270" s="196"/>
      <c r="D270" s="188" t="s">
        <v>161</v>
      </c>
      <c r="E270" s="197" t="s">
        <v>31</v>
      </c>
      <c r="F270" s="198" t="s">
        <v>2643</v>
      </c>
      <c r="G270" s="196"/>
      <c r="H270" s="199">
        <v>27.1</v>
      </c>
      <c r="I270" s="200"/>
      <c r="J270" s="196"/>
      <c r="K270" s="196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161</v>
      </c>
      <c r="AU270" s="205" t="s">
        <v>86</v>
      </c>
      <c r="AV270" s="13" t="s">
        <v>86</v>
      </c>
      <c r="AW270" s="13" t="s">
        <v>37</v>
      </c>
      <c r="AX270" s="13" t="s">
        <v>76</v>
      </c>
      <c r="AY270" s="205" t="s">
        <v>148</v>
      </c>
    </row>
    <row r="271" spans="1:65" s="14" customFormat="1" ht="11.25">
      <c r="B271" s="206"/>
      <c r="C271" s="207"/>
      <c r="D271" s="188" t="s">
        <v>161</v>
      </c>
      <c r="E271" s="208" t="s">
        <v>31</v>
      </c>
      <c r="F271" s="209" t="s">
        <v>163</v>
      </c>
      <c r="G271" s="207"/>
      <c r="H271" s="210">
        <v>27.1</v>
      </c>
      <c r="I271" s="211"/>
      <c r="J271" s="207"/>
      <c r="K271" s="207"/>
      <c r="L271" s="212"/>
      <c r="M271" s="213"/>
      <c r="N271" s="214"/>
      <c r="O271" s="214"/>
      <c r="P271" s="214"/>
      <c r="Q271" s="214"/>
      <c r="R271" s="214"/>
      <c r="S271" s="214"/>
      <c r="T271" s="215"/>
      <c r="AT271" s="216" t="s">
        <v>161</v>
      </c>
      <c r="AU271" s="216" t="s">
        <v>86</v>
      </c>
      <c r="AV271" s="14" t="s">
        <v>155</v>
      </c>
      <c r="AW271" s="14" t="s">
        <v>37</v>
      </c>
      <c r="AX271" s="14" t="s">
        <v>84</v>
      </c>
      <c r="AY271" s="216" t="s">
        <v>148</v>
      </c>
    </row>
    <row r="272" spans="1:65" s="2" customFormat="1" ht="16.5" customHeight="1">
      <c r="A272" s="36"/>
      <c r="B272" s="37"/>
      <c r="C272" s="227" t="s">
        <v>414</v>
      </c>
      <c r="D272" s="227" t="s">
        <v>217</v>
      </c>
      <c r="E272" s="228" t="s">
        <v>2644</v>
      </c>
      <c r="F272" s="229" t="s">
        <v>2645</v>
      </c>
      <c r="G272" s="230" t="s">
        <v>285</v>
      </c>
      <c r="H272" s="231">
        <v>27.641999999999999</v>
      </c>
      <c r="I272" s="232"/>
      <c r="J272" s="233">
        <f>ROUND(I272*H272,2)</f>
        <v>0</v>
      </c>
      <c r="K272" s="229" t="s">
        <v>154</v>
      </c>
      <c r="L272" s="234"/>
      <c r="M272" s="235" t="s">
        <v>31</v>
      </c>
      <c r="N272" s="236" t="s">
        <v>47</v>
      </c>
      <c r="O272" s="66"/>
      <c r="P272" s="184">
        <f>O272*H272</f>
        <v>0</v>
      </c>
      <c r="Q272" s="184">
        <v>0.08</v>
      </c>
      <c r="R272" s="184">
        <f>Q272*H272</f>
        <v>2.21136</v>
      </c>
      <c r="S272" s="184">
        <v>0</v>
      </c>
      <c r="T272" s="185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6" t="s">
        <v>209</v>
      </c>
      <c r="AT272" s="186" t="s">
        <v>217</v>
      </c>
      <c r="AU272" s="186" t="s">
        <v>86</v>
      </c>
      <c r="AY272" s="19" t="s">
        <v>148</v>
      </c>
      <c r="BE272" s="187">
        <f>IF(N272="základní",J272,0)</f>
        <v>0</v>
      </c>
      <c r="BF272" s="187">
        <f>IF(N272="snížená",J272,0)</f>
        <v>0</v>
      </c>
      <c r="BG272" s="187">
        <f>IF(N272="zákl. přenesená",J272,0)</f>
        <v>0</v>
      </c>
      <c r="BH272" s="187">
        <f>IF(N272="sníž. přenesená",J272,0)</f>
        <v>0</v>
      </c>
      <c r="BI272" s="187">
        <f>IF(N272="nulová",J272,0)</f>
        <v>0</v>
      </c>
      <c r="BJ272" s="19" t="s">
        <v>84</v>
      </c>
      <c r="BK272" s="187">
        <f>ROUND(I272*H272,2)</f>
        <v>0</v>
      </c>
      <c r="BL272" s="19" t="s">
        <v>155</v>
      </c>
      <c r="BM272" s="186" t="s">
        <v>2646</v>
      </c>
    </row>
    <row r="273" spans="1:65" s="2" customFormat="1" ht="11.25">
      <c r="A273" s="36"/>
      <c r="B273" s="37"/>
      <c r="C273" s="38"/>
      <c r="D273" s="188" t="s">
        <v>157</v>
      </c>
      <c r="E273" s="38"/>
      <c r="F273" s="189" t="s">
        <v>2645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157</v>
      </c>
      <c r="AU273" s="19" t="s">
        <v>86</v>
      </c>
    </row>
    <row r="274" spans="1:65" s="13" customFormat="1" ht="11.25">
      <c r="B274" s="195"/>
      <c r="C274" s="196"/>
      <c r="D274" s="188" t="s">
        <v>161</v>
      </c>
      <c r="E274" s="196"/>
      <c r="F274" s="198" t="s">
        <v>2647</v>
      </c>
      <c r="G274" s="196"/>
      <c r="H274" s="199">
        <v>27.641999999999999</v>
      </c>
      <c r="I274" s="200"/>
      <c r="J274" s="196"/>
      <c r="K274" s="196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161</v>
      </c>
      <c r="AU274" s="205" t="s">
        <v>86</v>
      </c>
      <c r="AV274" s="13" t="s">
        <v>86</v>
      </c>
      <c r="AW274" s="13" t="s">
        <v>4</v>
      </c>
      <c r="AX274" s="13" t="s">
        <v>84</v>
      </c>
      <c r="AY274" s="205" t="s">
        <v>148</v>
      </c>
    </row>
    <row r="275" spans="1:65" s="2" customFormat="1" ht="16.5" customHeight="1">
      <c r="A275" s="36"/>
      <c r="B275" s="37"/>
      <c r="C275" s="175" t="s">
        <v>421</v>
      </c>
      <c r="D275" s="175" t="s">
        <v>150</v>
      </c>
      <c r="E275" s="176" t="s">
        <v>2648</v>
      </c>
      <c r="F275" s="177" t="s">
        <v>2649</v>
      </c>
      <c r="G275" s="178" t="s">
        <v>285</v>
      </c>
      <c r="H275" s="179">
        <v>13.65</v>
      </c>
      <c r="I275" s="180"/>
      <c r="J275" s="181">
        <f>ROUND(I275*H275,2)</f>
        <v>0</v>
      </c>
      <c r="K275" s="177" t="s">
        <v>154</v>
      </c>
      <c r="L275" s="41"/>
      <c r="M275" s="182" t="s">
        <v>31</v>
      </c>
      <c r="N275" s="183" t="s">
        <v>47</v>
      </c>
      <c r="O275" s="66"/>
      <c r="P275" s="184">
        <f>O275*H275</f>
        <v>0</v>
      </c>
      <c r="Q275" s="184">
        <v>0.14041999999999999</v>
      </c>
      <c r="R275" s="184">
        <f>Q275*H275</f>
        <v>1.9167329999999998</v>
      </c>
      <c r="S275" s="184">
        <v>0</v>
      </c>
      <c r="T275" s="185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6" t="s">
        <v>155</v>
      </c>
      <c r="AT275" s="186" t="s">
        <v>150</v>
      </c>
      <c r="AU275" s="186" t="s">
        <v>86</v>
      </c>
      <c r="AY275" s="19" t="s">
        <v>148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19" t="s">
        <v>84</v>
      </c>
      <c r="BK275" s="187">
        <f>ROUND(I275*H275,2)</f>
        <v>0</v>
      </c>
      <c r="BL275" s="19" t="s">
        <v>155</v>
      </c>
      <c r="BM275" s="186" t="s">
        <v>2650</v>
      </c>
    </row>
    <row r="276" spans="1:65" s="2" customFormat="1" ht="19.5">
      <c r="A276" s="36"/>
      <c r="B276" s="37"/>
      <c r="C276" s="38"/>
      <c r="D276" s="188" t="s">
        <v>157</v>
      </c>
      <c r="E276" s="38"/>
      <c r="F276" s="189" t="s">
        <v>2651</v>
      </c>
      <c r="G276" s="38"/>
      <c r="H276" s="38"/>
      <c r="I276" s="190"/>
      <c r="J276" s="38"/>
      <c r="K276" s="38"/>
      <c r="L276" s="41"/>
      <c r="M276" s="191"/>
      <c r="N276" s="192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157</v>
      </c>
      <c r="AU276" s="19" t="s">
        <v>86</v>
      </c>
    </row>
    <row r="277" spans="1:65" s="2" customFormat="1" ht="11.25">
      <c r="A277" s="36"/>
      <c r="B277" s="37"/>
      <c r="C277" s="38"/>
      <c r="D277" s="193" t="s">
        <v>159</v>
      </c>
      <c r="E277" s="38"/>
      <c r="F277" s="194" t="s">
        <v>2652</v>
      </c>
      <c r="G277" s="38"/>
      <c r="H277" s="38"/>
      <c r="I277" s="190"/>
      <c r="J277" s="38"/>
      <c r="K277" s="38"/>
      <c r="L277" s="41"/>
      <c r="M277" s="191"/>
      <c r="N277" s="192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159</v>
      </c>
      <c r="AU277" s="19" t="s">
        <v>86</v>
      </c>
    </row>
    <row r="278" spans="1:65" s="2" customFormat="1" ht="16.5" customHeight="1">
      <c r="A278" s="36"/>
      <c r="B278" s="37"/>
      <c r="C278" s="227" t="s">
        <v>428</v>
      </c>
      <c r="D278" s="227" t="s">
        <v>217</v>
      </c>
      <c r="E278" s="228" t="s">
        <v>2653</v>
      </c>
      <c r="F278" s="229" t="s">
        <v>2654</v>
      </c>
      <c r="G278" s="230" t="s">
        <v>285</v>
      </c>
      <c r="H278" s="231">
        <v>13.923</v>
      </c>
      <c r="I278" s="232"/>
      <c r="J278" s="233">
        <f>ROUND(I278*H278,2)</f>
        <v>0</v>
      </c>
      <c r="K278" s="229" t="s">
        <v>154</v>
      </c>
      <c r="L278" s="234"/>
      <c r="M278" s="235" t="s">
        <v>31</v>
      </c>
      <c r="N278" s="236" t="s">
        <v>47</v>
      </c>
      <c r="O278" s="66"/>
      <c r="P278" s="184">
        <f>O278*H278</f>
        <v>0</v>
      </c>
      <c r="Q278" s="184">
        <v>5.6120000000000003E-2</v>
      </c>
      <c r="R278" s="184">
        <f>Q278*H278</f>
        <v>0.78135876000000004</v>
      </c>
      <c r="S278" s="184">
        <v>0</v>
      </c>
      <c r="T278" s="185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6" t="s">
        <v>209</v>
      </c>
      <c r="AT278" s="186" t="s">
        <v>217</v>
      </c>
      <c r="AU278" s="186" t="s">
        <v>86</v>
      </c>
      <c r="AY278" s="19" t="s">
        <v>148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19" t="s">
        <v>84</v>
      </c>
      <c r="BK278" s="187">
        <f>ROUND(I278*H278,2)</f>
        <v>0</v>
      </c>
      <c r="BL278" s="19" t="s">
        <v>155</v>
      </c>
      <c r="BM278" s="186" t="s">
        <v>2655</v>
      </c>
    </row>
    <row r="279" spans="1:65" s="2" customFormat="1" ht="11.25">
      <c r="A279" s="36"/>
      <c r="B279" s="37"/>
      <c r="C279" s="38"/>
      <c r="D279" s="188" t="s">
        <v>157</v>
      </c>
      <c r="E279" s="38"/>
      <c r="F279" s="189" t="s">
        <v>2654</v>
      </c>
      <c r="G279" s="38"/>
      <c r="H279" s="38"/>
      <c r="I279" s="190"/>
      <c r="J279" s="38"/>
      <c r="K279" s="38"/>
      <c r="L279" s="41"/>
      <c r="M279" s="191"/>
      <c r="N279" s="192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157</v>
      </c>
      <c r="AU279" s="19" t="s">
        <v>86</v>
      </c>
    </row>
    <row r="280" spans="1:65" s="13" customFormat="1" ht="11.25">
      <c r="B280" s="195"/>
      <c r="C280" s="196"/>
      <c r="D280" s="188" t="s">
        <v>161</v>
      </c>
      <c r="E280" s="196"/>
      <c r="F280" s="198" t="s">
        <v>2656</v>
      </c>
      <c r="G280" s="196"/>
      <c r="H280" s="199">
        <v>13.923</v>
      </c>
      <c r="I280" s="200"/>
      <c r="J280" s="196"/>
      <c r="K280" s="196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161</v>
      </c>
      <c r="AU280" s="205" t="s">
        <v>86</v>
      </c>
      <c r="AV280" s="13" t="s">
        <v>86</v>
      </c>
      <c r="AW280" s="13" t="s">
        <v>4</v>
      </c>
      <c r="AX280" s="13" t="s">
        <v>84</v>
      </c>
      <c r="AY280" s="205" t="s">
        <v>148</v>
      </c>
    </row>
    <row r="281" spans="1:65" s="2" customFormat="1" ht="16.5" customHeight="1">
      <c r="A281" s="36"/>
      <c r="B281" s="37"/>
      <c r="C281" s="175" t="s">
        <v>434</v>
      </c>
      <c r="D281" s="175" t="s">
        <v>150</v>
      </c>
      <c r="E281" s="176" t="s">
        <v>2657</v>
      </c>
      <c r="F281" s="177" t="s">
        <v>2658</v>
      </c>
      <c r="G281" s="178" t="s">
        <v>166</v>
      </c>
      <c r="H281" s="179">
        <v>1.22</v>
      </c>
      <c r="I281" s="180"/>
      <c r="J281" s="181">
        <f>ROUND(I281*H281,2)</f>
        <v>0</v>
      </c>
      <c r="K281" s="177" t="s">
        <v>154</v>
      </c>
      <c r="L281" s="41"/>
      <c r="M281" s="182" t="s">
        <v>31</v>
      </c>
      <c r="N281" s="183" t="s">
        <v>47</v>
      </c>
      <c r="O281" s="66"/>
      <c r="P281" s="184">
        <f>O281*H281</f>
        <v>0</v>
      </c>
      <c r="Q281" s="184">
        <v>2.2563399999999998</v>
      </c>
      <c r="R281" s="184">
        <f>Q281*H281</f>
        <v>2.7527347999999998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155</v>
      </c>
      <c r="AT281" s="186" t="s">
        <v>150</v>
      </c>
      <c r="AU281" s="186" t="s">
        <v>86</v>
      </c>
      <c r="AY281" s="19" t="s">
        <v>148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84</v>
      </c>
      <c r="BK281" s="187">
        <f>ROUND(I281*H281,2)</f>
        <v>0</v>
      </c>
      <c r="BL281" s="19" t="s">
        <v>155</v>
      </c>
      <c r="BM281" s="186" t="s">
        <v>2659</v>
      </c>
    </row>
    <row r="282" spans="1:65" s="2" customFormat="1" ht="11.25">
      <c r="A282" s="36"/>
      <c r="B282" s="37"/>
      <c r="C282" s="38"/>
      <c r="D282" s="188" t="s">
        <v>157</v>
      </c>
      <c r="E282" s="38"/>
      <c r="F282" s="189" t="s">
        <v>2658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157</v>
      </c>
      <c r="AU282" s="19" t="s">
        <v>86</v>
      </c>
    </row>
    <row r="283" spans="1:65" s="2" customFormat="1" ht="11.25">
      <c r="A283" s="36"/>
      <c r="B283" s="37"/>
      <c r="C283" s="38"/>
      <c r="D283" s="193" t="s">
        <v>159</v>
      </c>
      <c r="E283" s="38"/>
      <c r="F283" s="194" t="s">
        <v>2660</v>
      </c>
      <c r="G283" s="38"/>
      <c r="H283" s="38"/>
      <c r="I283" s="190"/>
      <c r="J283" s="38"/>
      <c r="K283" s="38"/>
      <c r="L283" s="41"/>
      <c r="M283" s="191"/>
      <c r="N283" s="192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159</v>
      </c>
      <c r="AU283" s="19" t="s">
        <v>86</v>
      </c>
    </row>
    <row r="284" spans="1:65" s="13" customFormat="1" ht="11.25">
      <c r="B284" s="195"/>
      <c r="C284" s="196"/>
      <c r="D284" s="188" t="s">
        <v>161</v>
      </c>
      <c r="E284" s="197" t="s">
        <v>31</v>
      </c>
      <c r="F284" s="198" t="s">
        <v>2661</v>
      </c>
      <c r="G284" s="196"/>
      <c r="H284" s="199">
        <v>1.22</v>
      </c>
      <c r="I284" s="200"/>
      <c r="J284" s="196"/>
      <c r="K284" s="196"/>
      <c r="L284" s="201"/>
      <c r="M284" s="202"/>
      <c r="N284" s="203"/>
      <c r="O284" s="203"/>
      <c r="P284" s="203"/>
      <c r="Q284" s="203"/>
      <c r="R284" s="203"/>
      <c r="S284" s="203"/>
      <c r="T284" s="204"/>
      <c r="AT284" s="205" t="s">
        <v>161</v>
      </c>
      <c r="AU284" s="205" t="s">
        <v>86</v>
      </c>
      <c r="AV284" s="13" t="s">
        <v>86</v>
      </c>
      <c r="AW284" s="13" t="s">
        <v>37</v>
      </c>
      <c r="AX284" s="13" t="s">
        <v>76</v>
      </c>
      <c r="AY284" s="205" t="s">
        <v>148</v>
      </c>
    </row>
    <row r="285" spans="1:65" s="14" customFormat="1" ht="11.25">
      <c r="B285" s="206"/>
      <c r="C285" s="207"/>
      <c r="D285" s="188" t="s">
        <v>161</v>
      </c>
      <c r="E285" s="208" t="s">
        <v>31</v>
      </c>
      <c r="F285" s="209" t="s">
        <v>163</v>
      </c>
      <c r="G285" s="207"/>
      <c r="H285" s="210">
        <v>1.22</v>
      </c>
      <c r="I285" s="211"/>
      <c r="J285" s="207"/>
      <c r="K285" s="207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161</v>
      </c>
      <c r="AU285" s="216" t="s">
        <v>86</v>
      </c>
      <c r="AV285" s="14" t="s">
        <v>155</v>
      </c>
      <c r="AW285" s="14" t="s">
        <v>37</v>
      </c>
      <c r="AX285" s="14" t="s">
        <v>84</v>
      </c>
      <c r="AY285" s="216" t="s">
        <v>148</v>
      </c>
    </row>
    <row r="286" spans="1:65" s="2" customFormat="1" ht="16.5" customHeight="1">
      <c r="A286" s="36"/>
      <c r="B286" s="37"/>
      <c r="C286" s="175" t="s">
        <v>440</v>
      </c>
      <c r="D286" s="175" t="s">
        <v>150</v>
      </c>
      <c r="E286" s="176" t="s">
        <v>2662</v>
      </c>
      <c r="F286" s="177" t="s">
        <v>2663</v>
      </c>
      <c r="G286" s="178" t="s">
        <v>285</v>
      </c>
      <c r="H286" s="179">
        <v>52.95</v>
      </c>
      <c r="I286" s="180"/>
      <c r="J286" s="181">
        <f>ROUND(I286*H286,2)</f>
        <v>0</v>
      </c>
      <c r="K286" s="177" t="s">
        <v>154</v>
      </c>
      <c r="L286" s="41"/>
      <c r="M286" s="182" t="s">
        <v>31</v>
      </c>
      <c r="N286" s="183" t="s">
        <v>47</v>
      </c>
      <c r="O286" s="66"/>
      <c r="P286" s="184">
        <f>O286*H286</f>
        <v>0</v>
      </c>
      <c r="Q286" s="184">
        <v>3.4000000000000002E-4</v>
      </c>
      <c r="R286" s="184">
        <f>Q286*H286</f>
        <v>1.8003000000000002E-2</v>
      </c>
      <c r="S286" s="184">
        <v>0</v>
      </c>
      <c r="T286" s="185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6" t="s">
        <v>155</v>
      </c>
      <c r="AT286" s="186" t="s">
        <v>150</v>
      </c>
      <c r="AU286" s="186" t="s">
        <v>86</v>
      </c>
      <c r="AY286" s="19" t="s">
        <v>148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19" t="s">
        <v>84</v>
      </c>
      <c r="BK286" s="187">
        <f>ROUND(I286*H286,2)</f>
        <v>0</v>
      </c>
      <c r="BL286" s="19" t="s">
        <v>155</v>
      </c>
      <c r="BM286" s="186" t="s">
        <v>2664</v>
      </c>
    </row>
    <row r="287" spans="1:65" s="2" customFormat="1" ht="19.5">
      <c r="A287" s="36"/>
      <c r="B287" s="37"/>
      <c r="C287" s="38"/>
      <c r="D287" s="188" t="s">
        <v>157</v>
      </c>
      <c r="E287" s="38"/>
      <c r="F287" s="189" t="s">
        <v>2665</v>
      </c>
      <c r="G287" s="38"/>
      <c r="H287" s="38"/>
      <c r="I287" s="190"/>
      <c r="J287" s="38"/>
      <c r="K287" s="38"/>
      <c r="L287" s="41"/>
      <c r="M287" s="191"/>
      <c r="N287" s="192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157</v>
      </c>
      <c r="AU287" s="19" t="s">
        <v>86</v>
      </c>
    </row>
    <row r="288" spans="1:65" s="2" customFormat="1" ht="11.25">
      <c r="A288" s="36"/>
      <c r="B288" s="37"/>
      <c r="C288" s="38"/>
      <c r="D288" s="193" t="s">
        <v>159</v>
      </c>
      <c r="E288" s="38"/>
      <c r="F288" s="194" t="s">
        <v>2666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159</v>
      </c>
      <c r="AU288" s="19" t="s">
        <v>86</v>
      </c>
    </row>
    <row r="289" spans="1:65" s="15" customFormat="1" ht="11.25">
      <c r="B289" s="217"/>
      <c r="C289" s="218"/>
      <c r="D289" s="188" t="s">
        <v>161</v>
      </c>
      <c r="E289" s="219" t="s">
        <v>31</v>
      </c>
      <c r="F289" s="220" t="s">
        <v>2507</v>
      </c>
      <c r="G289" s="218"/>
      <c r="H289" s="219" t="s">
        <v>31</v>
      </c>
      <c r="I289" s="221"/>
      <c r="J289" s="218"/>
      <c r="K289" s="218"/>
      <c r="L289" s="222"/>
      <c r="M289" s="223"/>
      <c r="N289" s="224"/>
      <c r="O289" s="224"/>
      <c r="P289" s="224"/>
      <c r="Q289" s="224"/>
      <c r="R289" s="224"/>
      <c r="S289" s="224"/>
      <c r="T289" s="225"/>
      <c r="AT289" s="226" t="s">
        <v>161</v>
      </c>
      <c r="AU289" s="226" t="s">
        <v>86</v>
      </c>
      <c r="AV289" s="15" t="s">
        <v>84</v>
      </c>
      <c r="AW289" s="15" t="s">
        <v>37</v>
      </c>
      <c r="AX289" s="15" t="s">
        <v>76</v>
      </c>
      <c r="AY289" s="226" t="s">
        <v>148</v>
      </c>
    </row>
    <row r="290" spans="1:65" s="13" customFormat="1" ht="11.25">
      <c r="B290" s="195"/>
      <c r="C290" s="196"/>
      <c r="D290" s="188" t="s">
        <v>161</v>
      </c>
      <c r="E290" s="197" t="s">
        <v>31</v>
      </c>
      <c r="F290" s="198" t="s">
        <v>2521</v>
      </c>
      <c r="G290" s="196"/>
      <c r="H290" s="199">
        <v>17.55</v>
      </c>
      <c r="I290" s="200"/>
      <c r="J290" s="196"/>
      <c r="K290" s="196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161</v>
      </c>
      <c r="AU290" s="205" t="s">
        <v>86</v>
      </c>
      <c r="AV290" s="13" t="s">
        <v>86</v>
      </c>
      <c r="AW290" s="13" t="s">
        <v>37</v>
      </c>
      <c r="AX290" s="13" t="s">
        <v>76</v>
      </c>
      <c r="AY290" s="205" t="s">
        <v>148</v>
      </c>
    </row>
    <row r="291" spans="1:65" s="15" customFormat="1" ht="11.25">
      <c r="B291" s="217"/>
      <c r="C291" s="218"/>
      <c r="D291" s="188" t="s">
        <v>161</v>
      </c>
      <c r="E291" s="219" t="s">
        <v>31</v>
      </c>
      <c r="F291" s="220" t="s">
        <v>2509</v>
      </c>
      <c r="G291" s="218"/>
      <c r="H291" s="219" t="s">
        <v>31</v>
      </c>
      <c r="I291" s="221"/>
      <c r="J291" s="218"/>
      <c r="K291" s="218"/>
      <c r="L291" s="222"/>
      <c r="M291" s="223"/>
      <c r="N291" s="224"/>
      <c r="O291" s="224"/>
      <c r="P291" s="224"/>
      <c r="Q291" s="224"/>
      <c r="R291" s="224"/>
      <c r="S291" s="224"/>
      <c r="T291" s="225"/>
      <c r="AT291" s="226" t="s">
        <v>161</v>
      </c>
      <c r="AU291" s="226" t="s">
        <v>86</v>
      </c>
      <c r="AV291" s="15" t="s">
        <v>84</v>
      </c>
      <c r="AW291" s="15" t="s">
        <v>37</v>
      </c>
      <c r="AX291" s="15" t="s">
        <v>76</v>
      </c>
      <c r="AY291" s="226" t="s">
        <v>148</v>
      </c>
    </row>
    <row r="292" spans="1:65" s="13" customFormat="1" ht="11.25">
      <c r="B292" s="195"/>
      <c r="C292" s="196"/>
      <c r="D292" s="188" t="s">
        <v>161</v>
      </c>
      <c r="E292" s="197" t="s">
        <v>31</v>
      </c>
      <c r="F292" s="198" t="s">
        <v>2667</v>
      </c>
      <c r="G292" s="196"/>
      <c r="H292" s="199">
        <v>35.4</v>
      </c>
      <c r="I292" s="200"/>
      <c r="J292" s="196"/>
      <c r="K292" s="196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161</v>
      </c>
      <c r="AU292" s="205" t="s">
        <v>86</v>
      </c>
      <c r="AV292" s="13" t="s">
        <v>86</v>
      </c>
      <c r="AW292" s="13" t="s">
        <v>37</v>
      </c>
      <c r="AX292" s="13" t="s">
        <v>76</v>
      </c>
      <c r="AY292" s="205" t="s">
        <v>148</v>
      </c>
    </row>
    <row r="293" spans="1:65" s="14" customFormat="1" ht="11.25">
      <c r="B293" s="206"/>
      <c r="C293" s="207"/>
      <c r="D293" s="188" t="s">
        <v>161</v>
      </c>
      <c r="E293" s="208" t="s">
        <v>31</v>
      </c>
      <c r="F293" s="209" t="s">
        <v>163</v>
      </c>
      <c r="G293" s="207"/>
      <c r="H293" s="210">
        <v>52.95</v>
      </c>
      <c r="I293" s="211"/>
      <c r="J293" s="207"/>
      <c r="K293" s="207"/>
      <c r="L293" s="212"/>
      <c r="M293" s="213"/>
      <c r="N293" s="214"/>
      <c r="O293" s="214"/>
      <c r="P293" s="214"/>
      <c r="Q293" s="214"/>
      <c r="R293" s="214"/>
      <c r="S293" s="214"/>
      <c r="T293" s="215"/>
      <c r="AT293" s="216" t="s">
        <v>161</v>
      </c>
      <c r="AU293" s="216" t="s">
        <v>86</v>
      </c>
      <c r="AV293" s="14" t="s">
        <v>155</v>
      </c>
      <c r="AW293" s="14" t="s">
        <v>37</v>
      </c>
      <c r="AX293" s="14" t="s">
        <v>84</v>
      </c>
      <c r="AY293" s="216" t="s">
        <v>148</v>
      </c>
    </row>
    <row r="294" spans="1:65" s="2" customFormat="1" ht="16.5" customHeight="1">
      <c r="A294" s="36"/>
      <c r="B294" s="37"/>
      <c r="C294" s="175" t="s">
        <v>446</v>
      </c>
      <c r="D294" s="175" t="s">
        <v>150</v>
      </c>
      <c r="E294" s="176" t="s">
        <v>2668</v>
      </c>
      <c r="F294" s="177" t="s">
        <v>2669</v>
      </c>
      <c r="G294" s="178" t="s">
        <v>285</v>
      </c>
      <c r="H294" s="179">
        <v>52.95</v>
      </c>
      <c r="I294" s="180"/>
      <c r="J294" s="181">
        <f>ROUND(I294*H294,2)</f>
        <v>0</v>
      </c>
      <c r="K294" s="177" t="s">
        <v>154</v>
      </c>
      <c r="L294" s="41"/>
      <c r="M294" s="182" t="s">
        <v>31</v>
      </c>
      <c r="N294" s="183" t="s">
        <v>47</v>
      </c>
      <c r="O294" s="66"/>
      <c r="P294" s="184">
        <f>O294*H294</f>
        <v>0</v>
      </c>
      <c r="Q294" s="184">
        <v>0</v>
      </c>
      <c r="R294" s="184">
        <f>Q294*H294</f>
        <v>0</v>
      </c>
      <c r="S294" s="184">
        <v>0</v>
      </c>
      <c r="T294" s="185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6" t="s">
        <v>155</v>
      </c>
      <c r="AT294" s="186" t="s">
        <v>150</v>
      </c>
      <c r="AU294" s="186" t="s">
        <v>86</v>
      </c>
      <c r="AY294" s="19" t="s">
        <v>148</v>
      </c>
      <c r="BE294" s="187">
        <f>IF(N294="základní",J294,0)</f>
        <v>0</v>
      </c>
      <c r="BF294" s="187">
        <f>IF(N294="snížená",J294,0)</f>
        <v>0</v>
      </c>
      <c r="BG294" s="187">
        <f>IF(N294="zákl. přenesená",J294,0)</f>
        <v>0</v>
      </c>
      <c r="BH294" s="187">
        <f>IF(N294="sníž. přenesená",J294,0)</f>
        <v>0</v>
      </c>
      <c r="BI294" s="187">
        <f>IF(N294="nulová",J294,0)</f>
        <v>0</v>
      </c>
      <c r="BJ294" s="19" t="s">
        <v>84</v>
      </c>
      <c r="BK294" s="187">
        <f>ROUND(I294*H294,2)</f>
        <v>0</v>
      </c>
      <c r="BL294" s="19" t="s">
        <v>155</v>
      </c>
      <c r="BM294" s="186" t="s">
        <v>2670</v>
      </c>
    </row>
    <row r="295" spans="1:65" s="2" customFormat="1" ht="11.25">
      <c r="A295" s="36"/>
      <c r="B295" s="37"/>
      <c r="C295" s="38"/>
      <c r="D295" s="188" t="s">
        <v>157</v>
      </c>
      <c r="E295" s="38"/>
      <c r="F295" s="189" t="s">
        <v>2671</v>
      </c>
      <c r="G295" s="38"/>
      <c r="H295" s="38"/>
      <c r="I295" s="190"/>
      <c r="J295" s="38"/>
      <c r="K295" s="38"/>
      <c r="L295" s="41"/>
      <c r="M295" s="191"/>
      <c r="N295" s="192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157</v>
      </c>
      <c r="AU295" s="19" t="s">
        <v>86</v>
      </c>
    </row>
    <row r="296" spans="1:65" s="2" customFormat="1" ht="11.25">
      <c r="A296" s="36"/>
      <c r="B296" s="37"/>
      <c r="C296" s="38"/>
      <c r="D296" s="193" t="s">
        <v>159</v>
      </c>
      <c r="E296" s="38"/>
      <c r="F296" s="194" t="s">
        <v>2672</v>
      </c>
      <c r="G296" s="38"/>
      <c r="H296" s="38"/>
      <c r="I296" s="190"/>
      <c r="J296" s="38"/>
      <c r="K296" s="38"/>
      <c r="L296" s="41"/>
      <c r="M296" s="191"/>
      <c r="N296" s="192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159</v>
      </c>
      <c r="AU296" s="19" t="s">
        <v>86</v>
      </c>
    </row>
    <row r="297" spans="1:65" s="15" customFormat="1" ht="11.25">
      <c r="B297" s="217"/>
      <c r="C297" s="218"/>
      <c r="D297" s="188" t="s">
        <v>161</v>
      </c>
      <c r="E297" s="219" t="s">
        <v>31</v>
      </c>
      <c r="F297" s="220" t="s">
        <v>2507</v>
      </c>
      <c r="G297" s="218"/>
      <c r="H297" s="219" t="s">
        <v>31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161</v>
      </c>
      <c r="AU297" s="226" t="s">
        <v>86</v>
      </c>
      <c r="AV297" s="15" t="s">
        <v>84</v>
      </c>
      <c r="AW297" s="15" t="s">
        <v>37</v>
      </c>
      <c r="AX297" s="15" t="s">
        <v>76</v>
      </c>
      <c r="AY297" s="226" t="s">
        <v>148</v>
      </c>
    </row>
    <row r="298" spans="1:65" s="13" customFormat="1" ht="11.25">
      <c r="B298" s="195"/>
      <c r="C298" s="196"/>
      <c r="D298" s="188" t="s">
        <v>161</v>
      </c>
      <c r="E298" s="197" t="s">
        <v>31</v>
      </c>
      <c r="F298" s="198" t="s">
        <v>2521</v>
      </c>
      <c r="G298" s="196"/>
      <c r="H298" s="199">
        <v>17.55</v>
      </c>
      <c r="I298" s="200"/>
      <c r="J298" s="196"/>
      <c r="K298" s="196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161</v>
      </c>
      <c r="AU298" s="205" t="s">
        <v>86</v>
      </c>
      <c r="AV298" s="13" t="s">
        <v>86</v>
      </c>
      <c r="AW298" s="13" t="s">
        <v>37</v>
      </c>
      <c r="AX298" s="13" t="s">
        <v>76</v>
      </c>
      <c r="AY298" s="205" t="s">
        <v>148</v>
      </c>
    </row>
    <row r="299" spans="1:65" s="15" customFormat="1" ht="11.25">
      <c r="B299" s="217"/>
      <c r="C299" s="218"/>
      <c r="D299" s="188" t="s">
        <v>161</v>
      </c>
      <c r="E299" s="219" t="s">
        <v>31</v>
      </c>
      <c r="F299" s="220" t="s">
        <v>2509</v>
      </c>
      <c r="G299" s="218"/>
      <c r="H299" s="219" t="s">
        <v>31</v>
      </c>
      <c r="I299" s="221"/>
      <c r="J299" s="218"/>
      <c r="K299" s="218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161</v>
      </c>
      <c r="AU299" s="226" t="s">
        <v>86</v>
      </c>
      <c r="AV299" s="15" t="s">
        <v>84</v>
      </c>
      <c r="AW299" s="15" t="s">
        <v>37</v>
      </c>
      <c r="AX299" s="15" t="s">
        <v>76</v>
      </c>
      <c r="AY299" s="226" t="s">
        <v>148</v>
      </c>
    </row>
    <row r="300" spans="1:65" s="13" customFormat="1" ht="11.25">
      <c r="B300" s="195"/>
      <c r="C300" s="196"/>
      <c r="D300" s="188" t="s">
        <v>161</v>
      </c>
      <c r="E300" s="197" t="s">
        <v>31</v>
      </c>
      <c r="F300" s="198" t="s">
        <v>2667</v>
      </c>
      <c r="G300" s="196"/>
      <c r="H300" s="199">
        <v>35.4</v>
      </c>
      <c r="I300" s="200"/>
      <c r="J300" s="196"/>
      <c r="K300" s="196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161</v>
      </c>
      <c r="AU300" s="205" t="s">
        <v>86</v>
      </c>
      <c r="AV300" s="13" t="s">
        <v>86</v>
      </c>
      <c r="AW300" s="13" t="s">
        <v>37</v>
      </c>
      <c r="AX300" s="13" t="s">
        <v>76</v>
      </c>
      <c r="AY300" s="205" t="s">
        <v>148</v>
      </c>
    </row>
    <row r="301" spans="1:65" s="14" customFormat="1" ht="11.25">
      <c r="B301" s="206"/>
      <c r="C301" s="207"/>
      <c r="D301" s="188" t="s">
        <v>161</v>
      </c>
      <c r="E301" s="208" t="s">
        <v>31</v>
      </c>
      <c r="F301" s="209" t="s">
        <v>163</v>
      </c>
      <c r="G301" s="207"/>
      <c r="H301" s="210">
        <v>52.95</v>
      </c>
      <c r="I301" s="211"/>
      <c r="J301" s="207"/>
      <c r="K301" s="207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161</v>
      </c>
      <c r="AU301" s="216" t="s">
        <v>86</v>
      </c>
      <c r="AV301" s="14" t="s">
        <v>155</v>
      </c>
      <c r="AW301" s="14" t="s">
        <v>37</v>
      </c>
      <c r="AX301" s="14" t="s">
        <v>84</v>
      </c>
      <c r="AY301" s="216" t="s">
        <v>148</v>
      </c>
    </row>
    <row r="302" spans="1:65" s="2" customFormat="1" ht="16.5" customHeight="1">
      <c r="A302" s="36"/>
      <c r="B302" s="37"/>
      <c r="C302" s="175" t="s">
        <v>454</v>
      </c>
      <c r="D302" s="175" t="s">
        <v>150</v>
      </c>
      <c r="E302" s="176" t="s">
        <v>2673</v>
      </c>
      <c r="F302" s="177" t="s">
        <v>2674</v>
      </c>
      <c r="G302" s="178" t="s">
        <v>285</v>
      </c>
      <c r="H302" s="179">
        <v>52.95</v>
      </c>
      <c r="I302" s="180"/>
      <c r="J302" s="181">
        <f>ROUND(I302*H302,2)</f>
        <v>0</v>
      </c>
      <c r="K302" s="177" t="s">
        <v>154</v>
      </c>
      <c r="L302" s="41"/>
      <c r="M302" s="182" t="s">
        <v>31</v>
      </c>
      <c r="N302" s="183" t="s">
        <v>47</v>
      </c>
      <c r="O302" s="66"/>
      <c r="P302" s="184">
        <f>O302*H302</f>
        <v>0</v>
      </c>
      <c r="Q302" s="184">
        <v>0</v>
      </c>
      <c r="R302" s="184">
        <f>Q302*H302</f>
        <v>0</v>
      </c>
      <c r="S302" s="184">
        <v>0</v>
      </c>
      <c r="T302" s="185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6" t="s">
        <v>155</v>
      </c>
      <c r="AT302" s="186" t="s">
        <v>150</v>
      </c>
      <c r="AU302" s="186" t="s">
        <v>86</v>
      </c>
      <c r="AY302" s="19" t="s">
        <v>148</v>
      </c>
      <c r="BE302" s="187">
        <f>IF(N302="základní",J302,0)</f>
        <v>0</v>
      </c>
      <c r="BF302" s="187">
        <f>IF(N302="snížená",J302,0)</f>
        <v>0</v>
      </c>
      <c r="BG302" s="187">
        <f>IF(N302="zákl. přenesená",J302,0)</f>
        <v>0</v>
      </c>
      <c r="BH302" s="187">
        <f>IF(N302="sníž. přenesená",J302,0)</f>
        <v>0</v>
      </c>
      <c r="BI302" s="187">
        <f>IF(N302="nulová",J302,0)</f>
        <v>0</v>
      </c>
      <c r="BJ302" s="19" t="s">
        <v>84</v>
      </c>
      <c r="BK302" s="187">
        <f>ROUND(I302*H302,2)</f>
        <v>0</v>
      </c>
      <c r="BL302" s="19" t="s">
        <v>155</v>
      </c>
      <c r="BM302" s="186" t="s">
        <v>2675</v>
      </c>
    </row>
    <row r="303" spans="1:65" s="2" customFormat="1" ht="11.25">
      <c r="A303" s="36"/>
      <c r="B303" s="37"/>
      <c r="C303" s="38"/>
      <c r="D303" s="188" t="s">
        <v>157</v>
      </c>
      <c r="E303" s="38"/>
      <c r="F303" s="189" t="s">
        <v>2676</v>
      </c>
      <c r="G303" s="38"/>
      <c r="H303" s="38"/>
      <c r="I303" s="190"/>
      <c r="J303" s="38"/>
      <c r="K303" s="38"/>
      <c r="L303" s="41"/>
      <c r="M303" s="191"/>
      <c r="N303" s="192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157</v>
      </c>
      <c r="AU303" s="19" t="s">
        <v>86</v>
      </c>
    </row>
    <row r="304" spans="1:65" s="2" customFormat="1" ht="11.25">
      <c r="A304" s="36"/>
      <c r="B304" s="37"/>
      <c r="C304" s="38"/>
      <c r="D304" s="193" t="s">
        <v>159</v>
      </c>
      <c r="E304" s="38"/>
      <c r="F304" s="194" t="s">
        <v>2677</v>
      </c>
      <c r="G304" s="38"/>
      <c r="H304" s="38"/>
      <c r="I304" s="190"/>
      <c r="J304" s="38"/>
      <c r="K304" s="38"/>
      <c r="L304" s="41"/>
      <c r="M304" s="191"/>
      <c r="N304" s="192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159</v>
      </c>
      <c r="AU304" s="19" t="s">
        <v>86</v>
      </c>
    </row>
    <row r="305" spans="1:65" s="15" customFormat="1" ht="11.25">
      <c r="B305" s="217"/>
      <c r="C305" s="218"/>
      <c r="D305" s="188" t="s">
        <v>161</v>
      </c>
      <c r="E305" s="219" t="s">
        <v>31</v>
      </c>
      <c r="F305" s="220" t="s">
        <v>2507</v>
      </c>
      <c r="G305" s="218"/>
      <c r="H305" s="219" t="s">
        <v>31</v>
      </c>
      <c r="I305" s="221"/>
      <c r="J305" s="218"/>
      <c r="K305" s="218"/>
      <c r="L305" s="222"/>
      <c r="M305" s="223"/>
      <c r="N305" s="224"/>
      <c r="O305" s="224"/>
      <c r="P305" s="224"/>
      <c r="Q305" s="224"/>
      <c r="R305" s="224"/>
      <c r="S305" s="224"/>
      <c r="T305" s="225"/>
      <c r="AT305" s="226" t="s">
        <v>161</v>
      </c>
      <c r="AU305" s="226" t="s">
        <v>86</v>
      </c>
      <c r="AV305" s="15" t="s">
        <v>84</v>
      </c>
      <c r="AW305" s="15" t="s">
        <v>37</v>
      </c>
      <c r="AX305" s="15" t="s">
        <v>76</v>
      </c>
      <c r="AY305" s="226" t="s">
        <v>148</v>
      </c>
    </row>
    <row r="306" spans="1:65" s="13" customFormat="1" ht="11.25">
      <c r="B306" s="195"/>
      <c r="C306" s="196"/>
      <c r="D306" s="188" t="s">
        <v>161</v>
      </c>
      <c r="E306" s="197" t="s">
        <v>31</v>
      </c>
      <c r="F306" s="198" t="s">
        <v>2521</v>
      </c>
      <c r="G306" s="196"/>
      <c r="H306" s="199">
        <v>17.55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161</v>
      </c>
      <c r="AU306" s="205" t="s">
        <v>86</v>
      </c>
      <c r="AV306" s="13" t="s">
        <v>86</v>
      </c>
      <c r="AW306" s="13" t="s">
        <v>37</v>
      </c>
      <c r="AX306" s="13" t="s">
        <v>76</v>
      </c>
      <c r="AY306" s="205" t="s">
        <v>148</v>
      </c>
    </row>
    <row r="307" spans="1:65" s="15" customFormat="1" ht="11.25">
      <c r="B307" s="217"/>
      <c r="C307" s="218"/>
      <c r="D307" s="188" t="s">
        <v>161</v>
      </c>
      <c r="E307" s="219" t="s">
        <v>31</v>
      </c>
      <c r="F307" s="220" t="s">
        <v>2509</v>
      </c>
      <c r="G307" s="218"/>
      <c r="H307" s="219" t="s">
        <v>31</v>
      </c>
      <c r="I307" s="221"/>
      <c r="J307" s="218"/>
      <c r="K307" s="218"/>
      <c r="L307" s="222"/>
      <c r="M307" s="223"/>
      <c r="N307" s="224"/>
      <c r="O307" s="224"/>
      <c r="P307" s="224"/>
      <c r="Q307" s="224"/>
      <c r="R307" s="224"/>
      <c r="S307" s="224"/>
      <c r="T307" s="225"/>
      <c r="AT307" s="226" t="s">
        <v>161</v>
      </c>
      <c r="AU307" s="226" t="s">
        <v>86</v>
      </c>
      <c r="AV307" s="15" t="s">
        <v>84</v>
      </c>
      <c r="AW307" s="15" t="s">
        <v>37</v>
      </c>
      <c r="AX307" s="15" t="s">
        <v>76</v>
      </c>
      <c r="AY307" s="226" t="s">
        <v>148</v>
      </c>
    </row>
    <row r="308" spans="1:65" s="13" customFormat="1" ht="11.25">
      <c r="B308" s="195"/>
      <c r="C308" s="196"/>
      <c r="D308" s="188" t="s">
        <v>161</v>
      </c>
      <c r="E308" s="197" t="s">
        <v>31</v>
      </c>
      <c r="F308" s="198" t="s">
        <v>2667</v>
      </c>
      <c r="G308" s="196"/>
      <c r="H308" s="199">
        <v>35.4</v>
      </c>
      <c r="I308" s="200"/>
      <c r="J308" s="196"/>
      <c r="K308" s="196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161</v>
      </c>
      <c r="AU308" s="205" t="s">
        <v>86</v>
      </c>
      <c r="AV308" s="13" t="s">
        <v>86</v>
      </c>
      <c r="AW308" s="13" t="s">
        <v>37</v>
      </c>
      <c r="AX308" s="13" t="s">
        <v>76</v>
      </c>
      <c r="AY308" s="205" t="s">
        <v>148</v>
      </c>
    </row>
    <row r="309" spans="1:65" s="14" customFormat="1" ht="11.25">
      <c r="B309" s="206"/>
      <c r="C309" s="207"/>
      <c r="D309" s="188" t="s">
        <v>161</v>
      </c>
      <c r="E309" s="208" t="s">
        <v>31</v>
      </c>
      <c r="F309" s="209" t="s">
        <v>163</v>
      </c>
      <c r="G309" s="207"/>
      <c r="H309" s="210">
        <v>52.95</v>
      </c>
      <c r="I309" s="211"/>
      <c r="J309" s="207"/>
      <c r="K309" s="207"/>
      <c r="L309" s="212"/>
      <c r="M309" s="213"/>
      <c r="N309" s="214"/>
      <c r="O309" s="214"/>
      <c r="P309" s="214"/>
      <c r="Q309" s="214"/>
      <c r="R309" s="214"/>
      <c r="S309" s="214"/>
      <c r="T309" s="215"/>
      <c r="AT309" s="216" t="s">
        <v>161</v>
      </c>
      <c r="AU309" s="216" t="s">
        <v>86</v>
      </c>
      <c r="AV309" s="14" t="s">
        <v>155</v>
      </c>
      <c r="AW309" s="14" t="s">
        <v>37</v>
      </c>
      <c r="AX309" s="14" t="s">
        <v>84</v>
      </c>
      <c r="AY309" s="216" t="s">
        <v>148</v>
      </c>
    </row>
    <row r="310" spans="1:65" s="2" customFormat="1" ht="16.5" customHeight="1">
      <c r="A310" s="36"/>
      <c r="B310" s="37"/>
      <c r="C310" s="175" t="s">
        <v>461</v>
      </c>
      <c r="D310" s="175" t="s">
        <v>150</v>
      </c>
      <c r="E310" s="176" t="s">
        <v>2678</v>
      </c>
      <c r="F310" s="177" t="s">
        <v>2679</v>
      </c>
      <c r="G310" s="178" t="s">
        <v>424</v>
      </c>
      <c r="H310" s="179">
        <v>9</v>
      </c>
      <c r="I310" s="180"/>
      <c r="J310" s="181">
        <f>ROUND(I310*H310,2)</f>
        <v>0</v>
      </c>
      <c r="K310" s="177" t="s">
        <v>154</v>
      </c>
      <c r="L310" s="41"/>
      <c r="M310" s="182" t="s">
        <v>31</v>
      </c>
      <c r="N310" s="183" t="s">
        <v>47</v>
      </c>
      <c r="O310" s="66"/>
      <c r="P310" s="184">
        <f>O310*H310</f>
        <v>0</v>
      </c>
      <c r="Q310" s="184">
        <v>0</v>
      </c>
      <c r="R310" s="184">
        <f>Q310*H310</f>
        <v>0</v>
      </c>
      <c r="S310" s="184">
        <v>0.16800000000000001</v>
      </c>
      <c r="T310" s="185">
        <f>S310*H310</f>
        <v>1.512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6" t="s">
        <v>155</v>
      </c>
      <c r="AT310" s="186" t="s">
        <v>150</v>
      </c>
      <c r="AU310" s="186" t="s">
        <v>86</v>
      </c>
      <c r="AY310" s="19" t="s">
        <v>148</v>
      </c>
      <c r="BE310" s="187">
        <f>IF(N310="základní",J310,0)</f>
        <v>0</v>
      </c>
      <c r="BF310" s="187">
        <f>IF(N310="snížená",J310,0)</f>
        <v>0</v>
      </c>
      <c r="BG310" s="187">
        <f>IF(N310="zákl. přenesená",J310,0)</f>
        <v>0</v>
      </c>
      <c r="BH310" s="187">
        <f>IF(N310="sníž. přenesená",J310,0)</f>
        <v>0</v>
      </c>
      <c r="BI310" s="187">
        <f>IF(N310="nulová",J310,0)</f>
        <v>0</v>
      </c>
      <c r="BJ310" s="19" t="s">
        <v>84</v>
      </c>
      <c r="BK310" s="187">
        <f>ROUND(I310*H310,2)</f>
        <v>0</v>
      </c>
      <c r="BL310" s="19" t="s">
        <v>155</v>
      </c>
      <c r="BM310" s="186" t="s">
        <v>2680</v>
      </c>
    </row>
    <row r="311" spans="1:65" s="2" customFormat="1" ht="11.25">
      <c r="A311" s="36"/>
      <c r="B311" s="37"/>
      <c r="C311" s="38"/>
      <c r="D311" s="188" t="s">
        <v>157</v>
      </c>
      <c r="E311" s="38"/>
      <c r="F311" s="189" t="s">
        <v>2681</v>
      </c>
      <c r="G311" s="38"/>
      <c r="H311" s="38"/>
      <c r="I311" s="190"/>
      <c r="J311" s="38"/>
      <c r="K311" s="38"/>
      <c r="L311" s="41"/>
      <c r="M311" s="191"/>
      <c r="N311" s="192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157</v>
      </c>
      <c r="AU311" s="19" t="s">
        <v>86</v>
      </c>
    </row>
    <row r="312" spans="1:65" s="2" customFormat="1" ht="11.25">
      <c r="A312" s="36"/>
      <c r="B312" s="37"/>
      <c r="C312" s="38"/>
      <c r="D312" s="193" t="s">
        <v>159</v>
      </c>
      <c r="E312" s="38"/>
      <c r="F312" s="194" t="s">
        <v>2682</v>
      </c>
      <c r="G312" s="38"/>
      <c r="H312" s="38"/>
      <c r="I312" s="190"/>
      <c r="J312" s="38"/>
      <c r="K312" s="38"/>
      <c r="L312" s="41"/>
      <c r="M312" s="191"/>
      <c r="N312" s="192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159</v>
      </c>
      <c r="AU312" s="19" t="s">
        <v>86</v>
      </c>
    </row>
    <row r="313" spans="1:65" s="2" customFormat="1" ht="16.5" customHeight="1">
      <c r="A313" s="36"/>
      <c r="B313" s="37"/>
      <c r="C313" s="175" t="s">
        <v>467</v>
      </c>
      <c r="D313" s="175" t="s">
        <v>150</v>
      </c>
      <c r="E313" s="176" t="s">
        <v>2683</v>
      </c>
      <c r="F313" s="177" t="s">
        <v>2684</v>
      </c>
      <c r="G313" s="178" t="s">
        <v>285</v>
      </c>
      <c r="H313" s="179">
        <v>22.2</v>
      </c>
      <c r="I313" s="180"/>
      <c r="J313" s="181">
        <f>ROUND(I313*H313,2)</f>
        <v>0</v>
      </c>
      <c r="K313" s="177" t="s">
        <v>154</v>
      </c>
      <c r="L313" s="41"/>
      <c r="M313" s="182" t="s">
        <v>31</v>
      </c>
      <c r="N313" s="183" t="s">
        <v>47</v>
      </c>
      <c r="O313" s="66"/>
      <c r="P313" s="184">
        <f>O313*H313</f>
        <v>0</v>
      </c>
      <c r="Q313" s="184">
        <v>0</v>
      </c>
      <c r="R313" s="184">
        <f>Q313*H313</f>
        <v>0</v>
      </c>
      <c r="S313" s="184">
        <v>9.2499999999999995E-3</v>
      </c>
      <c r="T313" s="185">
        <f>S313*H313</f>
        <v>0.20534999999999998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6" t="s">
        <v>155</v>
      </c>
      <c r="AT313" s="186" t="s">
        <v>150</v>
      </c>
      <c r="AU313" s="186" t="s">
        <v>86</v>
      </c>
      <c r="AY313" s="19" t="s">
        <v>148</v>
      </c>
      <c r="BE313" s="187">
        <f>IF(N313="základní",J313,0)</f>
        <v>0</v>
      </c>
      <c r="BF313" s="187">
        <f>IF(N313="snížená",J313,0)</f>
        <v>0</v>
      </c>
      <c r="BG313" s="187">
        <f>IF(N313="zákl. přenesená",J313,0)</f>
        <v>0</v>
      </c>
      <c r="BH313" s="187">
        <f>IF(N313="sníž. přenesená",J313,0)</f>
        <v>0</v>
      </c>
      <c r="BI313" s="187">
        <f>IF(N313="nulová",J313,0)</f>
        <v>0</v>
      </c>
      <c r="BJ313" s="19" t="s">
        <v>84</v>
      </c>
      <c r="BK313" s="187">
        <f>ROUND(I313*H313,2)</f>
        <v>0</v>
      </c>
      <c r="BL313" s="19" t="s">
        <v>155</v>
      </c>
      <c r="BM313" s="186" t="s">
        <v>2685</v>
      </c>
    </row>
    <row r="314" spans="1:65" s="2" customFormat="1" ht="11.25">
      <c r="A314" s="36"/>
      <c r="B314" s="37"/>
      <c r="C314" s="38"/>
      <c r="D314" s="188" t="s">
        <v>157</v>
      </c>
      <c r="E314" s="38"/>
      <c r="F314" s="189" t="s">
        <v>2686</v>
      </c>
      <c r="G314" s="38"/>
      <c r="H314" s="38"/>
      <c r="I314" s="190"/>
      <c r="J314" s="38"/>
      <c r="K314" s="38"/>
      <c r="L314" s="41"/>
      <c r="M314" s="191"/>
      <c r="N314" s="192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157</v>
      </c>
      <c r="AU314" s="19" t="s">
        <v>86</v>
      </c>
    </row>
    <row r="315" spans="1:65" s="2" customFormat="1" ht="11.25">
      <c r="A315" s="36"/>
      <c r="B315" s="37"/>
      <c r="C315" s="38"/>
      <c r="D315" s="193" t="s">
        <v>159</v>
      </c>
      <c r="E315" s="38"/>
      <c r="F315" s="194" t="s">
        <v>2687</v>
      </c>
      <c r="G315" s="38"/>
      <c r="H315" s="38"/>
      <c r="I315" s="190"/>
      <c r="J315" s="38"/>
      <c r="K315" s="38"/>
      <c r="L315" s="41"/>
      <c r="M315" s="191"/>
      <c r="N315" s="192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9" t="s">
        <v>159</v>
      </c>
      <c r="AU315" s="19" t="s">
        <v>86</v>
      </c>
    </row>
    <row r="316" spans="1:65" s="12" customFormat="1" ht="22.9" customHeight="1">
      <c r="B316" s="159"/>
      <c r="C316" s="160"/>
      <c r="D316" s="161" t="s">
        <v>75</v>
      </c>
      <c r="E316" s="173" t="s">
        <v>973</v>
      </c>
      <c r="F316" s="173" t="s">
        <v>974</v>
      </c>
      <c r="G316" s="160"/>
      <c r="H316" s="160"/>
      <c r="I316" s="163"/>
      <c r="J316" s="174">
        <f>BK316</f>
        <v>0</v>
      </c>
      <c r="K316" s="160"/>
      <c r="L316" s="165"/>
      <c r="M316" s="166"/>
      <c r="N316" s="167"/>
      <c r="O316" s="167"/>
      <c r="P316" s="168">
        <f>SUM(P317:P326)</f>
        <v>0</v>
      </c>
      <c r="Q316" s="167"/>
      <c r="R316" s="168">
        <f>SUM(R317:R326)</f>
        <v>0</v>
      </c>
      <c r="S316" s="167"/>
      <c r="T316" s="169">
        <f>SUM(T317:T326)</f>
        <v>0</v>
      </c>
      <c r="AR316" s="170" t="s">
        <v>84</v>
      </c>
      <c r="AT316" s="171" t="s">
        <v>75</v>
      </c>
      <c r="AU316" s="171" t="s">
        <v>84</v>
      </c>
      <c r="AY316" s="170" t="s">
        <v>148</v>
      </c>
      <c r="BK316" s="172">
        <f>SUM(BK317:BK326)</f>
        <v>0</v>
      </c>
    </row>
    <row r="317" spans="1:65" s="2" customFormat="1" ht="16.5" customHeight="1">
      <c r="A317" s="36"/>
      <c r="B317" s="37"/>
      <c r="C317" s="175" t="s">
        <v>475</v>
      </c>
      <c r="D317" s="175" t="s">
        <v>150</v>
      </c>
      <c r="E317" s="176" t="s">
        <v>2688</v>
      </c>
      <c r="F317" s="177" t="s">
        <v>2689</v>
      </c>
      <c r="G317" s="178" t="s">
        <v>198</v>
      </c>
      <c r="H317" s="179">
        <v>29.213999999999999</v>
      </c>
      <c r="I317" s="180"/>
      <c r="J317" s="181">
        <f>ROUND(I317*H317,2)</f>
        <v>0</v>
      </c>
      <c r="K317" s="177" t="s">
        <v>154</v>
      </c>
      <c r="L317" s="41"/>
      <c r="M317" s="182" t="s">
        <v>31</v>
      </c>
      <c r="N317" s="183" t="s">
        <v>47</v>
      </c>
      <c r="O317" s="66"/>
      <c r="P317" s="184">
        <f>O317*H317</f>
        <v>0</v>
      </c>
      <c r="Q317" s="184">
        <v>0</v>
      </c>
      <c r="R317" s="184">
        <f>Q317*H317</f>
        <v>0</v>
      </c>
      <c r="S317" s="184">
        <v>0</v>
      </c>
      <c r="T317" s="185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6" t="s">
        <v>155</v>
      </c>
      <c r="AT317" s="186" t="s">
        <v>150</v>
      </c>
      <c r="AU317" s="186" t="s">
        <v>86</v>
      </c>
      <c r="AY317" s="19" t="s">
        <v>148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19" t="s">
        <v>84</v>
      </c>
      <c r="BK317" s="187">
        <f>ROUND(I317*H317,2)</f>
        <v>0</v>
      </c>
      <c r="BL317" s="19" t="s">
        <v>155</v>
      </c>
      <c r="BM317" s="186" t="s">
        <v>2690</v>
      </c>
    </row>
    <row r="318" spans="1:65" s="2" customFormat="1" ht="11.25">
      <c r="A318" s="36"/>
      <c r="B318" s="37"/>
      <c r="C318" s="38"/>
      <c r="D318" s="188" t="s">
        <v>157</v>
      </c>
      <c r="E318" s="38"/>
      <c r="F318" s="189" t="s">
        <v>2691</v>
      </c>
      <c r="G318" s="38"/>
      <c r="H318" s="38"/>
      <c r="I318" s="190"/>
      <c r="J318" s="38"/>
      <c r="K318" s="38"/>
      <c r="L318" s="41"/>
      <c r="M318" s="191"/>
      <c r="N318" s="192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157</v>
      </c>
      <c r="AU318" s="19" t="s">
        <v>86</v>
      </c>
    </row>
    <row r="319" spans="1:65" s="2" customFormat="1" ht="11.25">
      <c r="A319" s="36"/>
      <c r="B319" s="37"/>
      <c r="C319" s="38"/>
      <c r="D319" s="193" t="s">
        <v>159</v>
      </c>
      <c r="E319" s="38"/>
      <c r="F319" s="194" t="s">
        <v>2692</v>
      </c>
      <c r="G319" s="38"/>
      <c r="H319" s="38"/>
      <c r="I319" s="190"/>
      <c r="J319" s="38"/>
      <c r="K319" s="38"/>
      <c r="L319" s="41"/>
      <c r="M319" s="191"/>
      <c r="N319" s="192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159</v>
      </c>
      <c r="AU319" s="19" t="s">
        <v>86</v>
      </c>
    </row>
    <row r="320" spans="1:65" s="2" customFormat="1" ht="16.5" customHeight="1">
      <c r="A320" s="36"/>
      <c r="B320" s="37"/>
      <c r="C320" s="175" t="s">
        <v>482</v>
      </c>
      <c r="D320" s="175" t="s">
        <v>150</v>
      </c>
      <c r="E320" s="176" t="s">
        <v>2693</v>
      </c>
      <c r="F320" s="177" t="s">
        <v>2694</v>
      </c>
      <c r="G320" s="178" t="s">
        <v>198</v>
      </c>
      <c r="H320" s="179">
        <v>116.85599999999999</v>
      </c>
      <c r="I320" s="180"/>
      <c r="J320" s="181">
        <f>ROUND(I320*H320,2)</f>
        <v>0</v>
      </c>
      <c r="K320" s="177" t="s">
        <v>154</v>
      </c>
      <c r="L320" s="41"/>
      <c r="M320" s="182" t="s">
        <v>31</v>
      </c>
      <c r="N320" s="183" t="s">
        <v>47</v>
      </c>
      <c r="O320" s="66"/>
      <c r="P320" s="184">
        <f>O320*H320</f>
        <v>0</v>
      </c>
      <c r="Q320" s="184">
        <v>0</v>
      </c>
      <c r="R320" s="184">
        <f>Q320*H320</f>
        <v>0</v>
      </c>
      <c r="S320" s="184">
        <v>0</v>
      </c>
      <c r="T320" s="185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6" t="s">
        <v>155</v>
      </c>
      <c r="AT320" s="186" t="s">
        <v>150</v>
      </c>
      <c r="AU320" s="186" t="s">
        <v>86</v>
      </c>
      <c r="AY320" s="19" t="s">
        <v>148</v>
      </c>
      <c r="BE320" s="187">
        <f>IF(N320="základní",J320,0)</f>
        <v>0</v>
      </c>
      <c r="BF320" s="187">
        <f>IF(N320="snížená",J320,0)</f>
        <v>0</v>
      </c>
      <c r="BG320" s="187">
        <f>IF(N320="zákl. přenesená",J320,0)</f>
        <v>0</v>
      </c>
      <c r="BH320" s="187">
        <f>IF(N320="sníž. přenesená",J320,0)</f>
        <v>0</v>
      </c>
      <c r="BI320" s="187">
        <f>IF(N320="nulová",J320,0)</f>
        <v>0</v>
      </c>
      <c r="BJ320" s="19" t="s">
        <v>84</v>
      </c>
      <c r="BK320" s="187">
        <f>ROUND(I320*H320,2)</f>
        <v>0</v>
      </c>
      <c r="BL320" s="19" t="s">
        <v>155</v>
      </c>
      <c r="BM320" s="186" t="s">
        <v>2695</v>
      </c>
    </row>
    <row r="321" spans="1:65" s="2" customFormat="1" ht="19.5">
      <c r="A321" s="36"/>
      <c r="B321" s="37"/>
      <c r="C321" s="38"/>
      <c r="D321" s="188" t="s">
        <v>157</v>
      </c>
      <c r="E321" s="38"/>
      <c r="F321" s="189" t="s">
        <v>2696</v>
      </c>
      <c r="G321" s="38"/>
      <c r="H321" s="38"/>
      <c r="I321" s="190"/>
      <c r="J321" s="38"/>
      <c r="K321" s="38"/>
      <c r="L321" s="41"/>
      <c r="M321" s="191"/>
      <c r="N321" s="192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157</v>
      </c>
      <c r="AU321" s="19" t="s">
        <v>86</v>
      </c>
    </row>
    <row r="322" spans="1:65" s="2" customFormat="1" ht="11.25">
      <c r="A322" s="36"/>
      <c r="B322" s="37"/>
      <c r="C322" s="38"/>
      <c r="D322" s="193" t="s">
        <v>159</v>
      </c>
      <c r="E322" s="38"/>
      <c r="F322" s="194" t="s">
        <v>2697</v>
      </c>
      <c r="G322" s="38"/>
      <c r="H322" s="38"/>
      <c r="I322" s="190"/>
      <c r="J322" s="38"/>
      <c r="K322" s="38"/>
      <c r="L322" s="41"/>
      <c r="M322" s="191"/>
      <c r="N322" s="192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159</v>
      </c>
      <c r="AU322" s="19" t="s">
        <v>86</v>
      </c>
    </row>
    <row r="323" spans="1:65" s="13" customFormat="1" ht="11.25">
      <c r="B323" s="195"/>
      <c r="C323" s="196"/>
      <c r="D323" s="188" t="s">
        <v>161</v>
      </c>
      <c r="E323" s="196"/>
      <c r="F323" s="198" t="s">
        <v>2698</v>
      </c>
      <c r="G323" s="196"/>
      <c r="H323" s="199">
        <v>116.85599999999999</v>
      </c>
      <c r="I323" s="200"/>
      <c r="J323" s="196"/>
      <c r="K323" s="196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161</v>
      </c>
      <c r="AU323" s="205" t="s">
        <v>86</v>
      </c>
      <c r="AV323" s="13" t="s">
        <v>86</v>
      </c>
      <c r="AW323" s="13" t="s">
        <v>4</v>
      </c>
      <c r="AX323" s="13" t="s">
        <v>84</v>
      </c>
      <c r="AY323" s="205" t="s">
        <v>148</v>
      </c>
    </row>
    <row r="324" spans="1:65" s="2" customFormat="1" ht="21.75" customHeight="1">
      <c r="A324" s="36"/>
      <c r="B324" s="37"/>
      <c r="C324" s="175" t="s">
        <v>491</v>
      </c>
      <c r="D324" s="175" t="s">
        <v>150</v>
      </c>
      <c r="E324" s="176" t="s">
        <v>2699</v>
      </c>
      <c r="F324" s="177" t="s">
        <v>2700</v>
      </c>
      <c r="G324" s="178" t="s">
        <v>198</v>
      </c>
      <c r="H324" s="179">
        <v>29.213999999999999</v>
      </c>
      <c r="I324" s="180"/>
      <c r="J324" s="181">
        <f>ROUND(I324*H324,2)</f>
        <v>0</v>
      </c>
      <c r="K324" s="177" t="s">
        <v>154</v>
      </c>
      <c r="L324" s="41"/>
      <c r="M324" s="182" t="s">
        <v>31</v>
      </c>
      <c r="N324" s="183" t="s">
        <v>47</v>
      </c>
      <c r="O324" s="66"/>
      <c r="P324" s="184">
        <f>O324*H324</f>
        <v>0</v>
      </c>
      <c r="Q324" s="184">
        <v>0</v>
      </c>
      <c r="R324" s="184">
        <f>Q324*H324</f>
        <v>0</v>
      </c>
      <c r="S324" s="184">
        <v>0</v>
      </c>
      <c r="T324" s="185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6" t="s">
        <v>155</v>
      </c>
      <c r="AT324" s="186" t="s">
        <v>150</v>
      </c>
      <c r="AU324" s="186" t="s">
        <v>86</v>
      </c>
      <c r="AY324" s="19" t="s">
        <v>148</v>
      </c>
      <c r="BE324" s="187">
        <f>IF(N324="základní",J324,0)</f>
        <v>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19" t="s">
        <v>84</v>
      </c>
      <c r="BK324" s="187">
        <f>ROUND(I324*H324,2)</f>
        <v>0</v>
      </c>
      <c r="BL324" s="19" t="s">
        <v>155</v>
      </c>
      <c r="BM324" s="186" t="s">
        <v>2701</v>
      </c>
    </row>
    <row r="325" spans="1:65" s="2" customFormat="1" ht="19.5">
      <c r="A325" s="36"/>
      <c r="B325" s="37"/>
      <c r="C325" s="38"/>
      <c r="D325" s="188" t="s">
        <v>157</v>
      </c>
      <c r="E325" s="38"/>
      <c r="F325" s="189" t="s">
        <v>2702</v>
      </c>
      <c r="G325" s="38"/>
      <c r="H325" s="38"/>
      <c r="I325" s="190"/>
      <c r="J325" s="38"/>
      <c r="K325" s="38"/>
      <c r="L325" s="41"/>
      <c r="M325" s="191"/>
      <c r="N325" s="192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157</v>
      </c>
      <c r="AU325" s="19" t="s">
        <v>86</v>
      </c>
    </row>
    <row r="326" spans="1:65" s="2" customFormat="1" ht="11.25">
      <c r="A326" s="36"/>
      <c r="B326" s="37"/>
      <c r="C326" s="38"/>
      <c r="D326" s="193" t="s">
        <v>159</v>
      </c>
      <c r="E326" s="38"/>
      <c r="F326" s="194" t="s">
        <v>2703</v>
      </c>
      <c r="G326" s="38"/>
      <c r="H326" s="38"/>
      <c r="I326" s="190"/>
      <c r="J326" s="38"/>
      <c r="K326" s="38"/>
      <c r="L326" s="41"/>
      <c r="M326" s="191"/>
      <c r="N326" s="192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159</v>
      </c>
      <c r="AU326" s="19" t="s">
        <v>86</v>
      </c>
    </row>
    <row r="327" spans="1:65" s="12" customFormat="1" ht="22.9" customHeight="1">
      <c r="B327" s="159"/>
      <c r="C327" s="160"/>
      <c r="D327" s="161" t="s">
        <v>75</v>
      </c>
      <c r="E327" s="173" t="s">
        <v>1006</v>
      </c>
      <c r="F327" s="173" t="s">
        <v>1007</v>
      </c>
      <c r="G327" s="160"/>
      <c r="H327" s="160"/>
      <c r="I327" s="163"/>
      <c r="J327" s="174">
        <f>BK327</f>
        <v>0</v>
      </c>
      <c r="K327" s="160"/>
      <c r="L327" s="165"/>
      <c r="M327" s="166"/>
      <c r="N327" s="167"/>
      <c r="O327" s="167"/>
      <c r="P327" s="168">
        <f>SUM(P328:P330)</f>
        <v>0</v>
      </c>
      <c r="Q327" s="167"/>
      <c r="R327" s="168">
        <f>SUM(R328:R330)</f>
        <v>0</v>
      </c>
      <c r="S327" s="167"/>
      <c r="T327" s="169">
        <f>SUM(T328:T330)</f>
        <v>0</v>
      </c>
      <c r="AR327" s="170" t="s">
        <v>84</v>
      </c>
      <c r="AT327" s="171" t="s">
        <v>75</v>
      </c>
      <c r="AU327" s="171" t="s">
        <v>84</v>
      </c>
      <c r="AY327" s="170" t="s">
        <v>148</v>
      </c>
      <c r="BK327" s="172">
        <f>SUM(BK328:BK330)</f>
        <v>0</v>
      </c>
    </row>
    <row r="328" spans="1:65" s="2" customFormat="1" ht="21.75" customHeight="1">
      <c r="A328" s="36"/>
      <c r="B328" s="37"/>
      <c r="C328" s="175" t="s">
        <v>497</v>
      </c>
      <c r="D328" s="175" t="s">
        <v>150</v>
      </c>
      <c r="E328" s="176" t="s">
        <v>2704</v>
      </c>
      <c r="F328" s="177" t="s">
        <v>2705</v>
      </c>
      <c r="G328" s="178" t="s">
        <v>198</v>
      </c>
      <c r="H328" s="179">
        <v>58.098999999999997</v>
      </c>
      <c r="I328" s="180"/>
      <c r="J328" s="181">
        <f>ROUND(I328*H328,2)</f>
        <v>0</v>
      </c>
      <c r="K328" s="177" t="s">
        <v>154</v>
      </c>
      <c r="L328" s="41"/>
      <c r="M328" s="182" t="s">
        <v>31</v>
      </c>
      <c r="N328" s="183" t="s">
        <v>47</v>
      </c>
      <c r="O328" s="66"/>
      <c r="P328" s="184">
        <f>O328*H328</f>
        <v>0</v>
      </c>
      <c r="Q328" s="184">
        <v>0</v>
      </c>
      <c r="R328" s="184">
        <f>Q328*H328</f>
        <v>0</v>
      </c>
      <c r="S328" s="184">
        <v>0</v>
      </c>
      <c r="T328" s="185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6" t="s">
        <v>155</v>
      </c>
      <c r="AT328" s="186" t="s">
        <v>150</v>
      </c>
      <c r="AU328" s="186" t="s">
        <v>86</v>
      </c>
      <c r="AY328" s="19" t="s">
        <v>148</v>
      </c>
      <c r="BE328" s="187">
        <f>IF(N328="základní",J328,0)</f>
        <v>0</v>
      </c>
      <c r="BF328" s="187">
        <f>IF(N328="snížená",J328,0)</f>
        <v>0</v>
      </c>
      <c r="BG328" s="187">
        <f>IF(N328="zákl. přenesená",J328,0)</f>
        <v>0</v>
      </c>
      <c r="BH328" s="187">
        <f>IF(N328="sníž. přenesená",J328,0)</f>
        <v>0</v>
      </c>
      <c r="BI328" s="187">
        <f>IF(N328="nulová",J328,0)</f>
        <v>0</v>
      </c>
      <c r="BJ328" s="19" t="s">
        <v>84</v>
      </c>
      <c r="BK328" s="187">
        <f>ROUND(I328*H328,2)</f>
        <v>0</v>
      </c>
      <c r="BL328" s="19" t="s">
        <v>155</v>
      </c>
      <c r="BM328" s="186" t="s">
        <v>2706</v>
      </c>
    </row>
    <row r="329" spans="1:65" s="2" customFormat="1" ht="19.5">
      <c r="A329" s="36"/>
      <c r="B329" s="37"/>
      <c r="C329" s="38"/>
      <c r="D329" s="188" t="s">
        <v>157</v>
      </c>
      <c r="E329" s="38"/>
      <c r="F329" s="189" t="s">
        <v>2707</v>
      </c>
      <c r="G329" s="38"/>
      <c r="H329" s="38"/>
      <c r="I329" s="190"/>
      <c r="J329" s="38"/>
      <c r="K329" s="38"/>
      <c r="L329" s="41"/>
      <c r="M329" s="191"/>
      <c r="N329" s="192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157</v>
      </c>
      <c r="AU329" s="19" t="s">
        <v>86</v>
      </c>
    </row>
    <row r="330" spans="1:65" s="2" customFormat="1" ht="11.25">
      <c r="A330" s="36"/>
      <c r="B330" s="37"/>
      <c r="C330" s="38"/>
      <c r="D330" s="193" t="s">
        <v>159</v>
      </c>
      <c r="E330" s="38"/>
      <c r="F330" s="194" t="s">
        <v>2708</v>
      </c>
      <c r="G330" s="38"/>
      <c r="H330" s="38"/>
      <c r="I330" s="190"/>
      <c r="J330" s="38"/>
      <c r="K330" s="38"/>
      <c r="L330" s="41"/>
      <c r="M330" s="240"/>
      <c r="N330" s="241"/>
      <c r="O330" s="242"/>
      <c r="P330" s="242"/>
      <c r="Q330" s="242"/>
      <c r="R330" s="242"/>
      <c r="S330" s="242"/>
      <c r="T330" s="243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159</v>
      </c>
      <c r="AU330" s="19" t="s">
        <v>86</v>
      </c>
    </row>
    <row r="331" spans="1:65" s="2" customFormat="1" ht="6.95" customHeight="1">
      <c r="A331" s="36"/>
      <c r="B331" s="49"/>
      <c r="C331" s="50"/>
      <c r="D331" s="50"/>
      <c r="E331" s="50"/>
      <c r="F331" s="50"/>
      <c r="G331" s="50"/>
      <c r="H331" s="50"/>
      <c r="I331" s="50"/>
      <c r="J331" s="50"/>
      <c r="K331" s="50"/>
      <c r="L331" s="41"/>
      <c r="M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</row>
  </sheetData>
  <sheetProtection algorithmName="SHA-512" hashValue="FibFwqlHPbnzJbd9Mw5aub6uIE+W9lnVeLpiJG7MU8F7dagDZ0A2EAii7zBXk/2ueFVN1B85DbwgQw1XVS4DOQ==" saltValue="sUF+4IQMEOH+AWBN84ZW9izAr0OxL1SjYbpFyt70vhbY+szHhRn0mc89L0XBipzoWa3v1YUT0LuUiQbaheDYwQ==" spinCount="100000" sheet="1" objects="1" scenarios="1" formatColumns="0" formatRows="0" autoFilter="0"/>
  <autoFilter ref="C85:K330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97" r:id="rId2"/>
    <hyperlink ref="F105" r:id="rId3"/>
    <hyperlink ref="F113" r:id="rId4"/>
    <hyperlink ref="F118" r:id="rId5"/>
    <hyperlink ref="F124" r:id="rId6"/>
    <hyperlink ref="F129" r:id="rId7"/>
    <hyperlink ref="F134" r:id="rId8"/>
    <hyperlink ref="F140" r:id="rId9"/>
    <hyperlink ref="F146" r:id="rId10"/>
    <hyperlink ref="F151" r:id="rId11"/>
    <hyperlink ref="F159" r:id="rId12"/>
    <hyperlink ref="F164" r:id="rId13"/>
    <hyperlink ref="F172" r:id="rId14"/>
    <hyperlink ref="F177" r:id="rId15"/>
    <hyperlink ref="F182" r:id="rId16"/>
    <hyperlink ref="F187" r:id="rId17"/>
    <hyperlink ref="F193" r:id="rId18"/>
    <hyperlink ref="F196" r:id="rId19"/>
    <hyperlink ref="F208" r:id="rId20"/>
    <hyperlink ref="F217" r:id="rId21"/>
    <hyperlink ref="F223" r:id="rId22"/>
    <hyperlink ref="F230" r:id="rId23"/>
    <hyperlink ref="F237" r:id="rId24"/>
    <hyperlink ref="F242" r:id="rId25"/>
    <hyperlink ref="F247" r:id="rId26"/>
    <hyperlink ref="F252" r:id="rId27"/>
    <hyperlink ref="F257" r:id="rId28"/>
    <hyperlink ref="F269" r:id="rId29"/>
    <hyperlink ref="F277" r:id="rId30"/>
    <hyperlink ref="F283" r:id="rId31"/>
    <hyperlink ref="F288" r:id="rId32"/>
    <hyperlink ref="F296" r:id="rId33"/>
    <hyperlink ref="F304" r:id="rId34"/>
    <hyperlink ref="F312" r:id="rId35"/>
    <hyperlink ref="F315" r:id="rId36"/>
    <hyperlink ref="F319" r:id="rId37"/>
    <hyperlink ref="F322" r:id="rId38"/>
    <hyperlink ref="F326" r:id="rId39"/>
    <hyperlink ref="F330" r:id="rId4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95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96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zakázky'!K6</f>
        <v>Středisko záchranné služby ve Stříbře - přístavba garážových stání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97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2709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zakázky'!AN8</f>
        <v>15. 12. 2025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28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29</v>
      </c>
      <c r="F15" s="36"/>
      <c r="G15" s="36"/>
      <c r="H15" s="36"/>
      <c r="I15" s="107" t="s">
        <v>30</v>
      </c>
      <c r="J15" s="109" t="s">
        <v>31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zakázky'!AN13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zakázky'!E14</f>
        <v>Vyplň údaj</v>
      </c>
      <c r="F18" s="377"/>
      <c r="G18" s="377"/>
      <c r="H18" s="377"/>
      <c r="I18" s="107" t="s">
        <v>30</v>
      </c>
      <c r="J18" s="32" t="str">
        <f>'Rekapitulace zakázky'!AN14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31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30</v>
      </c>
      <c r="J24" s="109" t="s">
        <v>39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31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ROUND((SUM(BE83:BE105)),  2)</f>
        <v>0</v>
      </c>
      <c r="G33" s="36"/>
      <c r="H33" s="36"/>
      <c r="I33" s="120">
        <v>0.21</v>
      </c>
      <c r="J33" s="119">
        <f>ROUND(((SUM(BE83:BE105))*I33),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ROUND((SUM(BF83:BF105)),  2)</f>
        <v>0</v>
      </c>
      <c r="G34" s="36"/>
      <c r="H34" s="36"/>
      <c r="I34" s="120">
        <v>0.12</v>
      </c>
      <c r="J34" s="119">
        <f>ROUND(((SUM(BF83:BF105))*I34),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ROUND((SUM(BG83:BG105)),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ROUND((SUM(BH83:BH105)),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ROUND((SUM(BI83:BI105)),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Středisko záchranné služby ve Stříbře - přístavba garážových stání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2" t="str">
        <f>E9</f>
        <v>004 - VRN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Stříbro</v>
      </c>
      <c r="G52" s="38"/>
      <c r="H52" s="38"/>
      <c r="I52" s="31" t="s">
        <v>24</v>
      </c>
      <c r="J52" s="61" t="str">
        <f>IF(J12="","",J12)</f>
        <v>15. 12. 2025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26</v>
      </c>
      <c r="D54" s="38"/>
      <c r="E54" s="38"/>
      <c r="F54" s="29" t="str">
        <f>E15</f>
        <v>Zdravotnická záchranná služba Plzeňského kraje</v>
      </c>
      <c r="G54" s="38"/>
      <c r="H54" s="38"/>
      <c r="I54" s="31" t="s">
        <v>34</v>
      </c>
      <c r="J54" s="34" t="str">
        <f>E21</f>
        <v>Ing. Jiří Červený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Ing. Jiří Červený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2710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2711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2712</v>
      </c>
      <c r="E62" s="145"/>
      <c r="F62" s="145"/>
      <c r="G62" s="145"/>
      <c r="H62" s="145"/>
      <c r="I62" s="145"/>
      <c r="J62" s="146">
        <f>J92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2713</v>
      </c>
      <c r="E63" s="145"/>
      <c r="F63" s="145"/>
      <c r="G63" s="145"/>
      <c r="H63" s="145"/>
      <c r="I63" s="145"/>
      <c r="J63" s="146">
        <f>J102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133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79" t="str">
        <f>E7</f>
        <v>Středisko záchranné služby ve Stříbře - přístavba garážových stání</v>
      </c>
      <c r="F73" s="380"/>
      <c r="G73" s="380"/>
      <c r="H73" s="380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97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32" t="str">
        <f>E9</f>
        <v>004 - VRN</v>
      </c>
      <c r="F75" s="381"/>
      <c r="G75" s="381"/>
      <c r="H75" s="381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22</v>
      </c>
      <c r="D77" s="38"/>
      <c r="E77" s="38"/>
      <c r="F77" s="29" t="str">
        <f>F12</f>
        <v>Stříbro</v>
      </c>
      <c r="G77" s="38"/>
      <c r="H77" s="38"/>
      <c r="I77" s="31" t="s">
        <v>24</v>
      </c>
      <c r="J77" s="61" t="str">
        <f>IF(J12="","",J12)</f>
        <v>15. 12. 2025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26</v>
      </c>
      <c r="D79" s="38"/>
      <c r="E79" s="38"/>
      <c r="F79" s="29" t="str">
        <f>E15</f>
        <v>Zdravotnická záchranná služba Plzeňského kraje</v>
      </c>
      <c r="G79" s="38"/>
      <c r="H79" s="38"/>
      <c r="I79" s="31" t="s">
        <v>34</v>
      </c>
      <c r="J79" s="34" t="str">
        <f>E21</f>
        <v>Ing. Jiří Červený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32</v>
      </c>
      <c r="D80" s="38"/>
      <c r="E80" s="38"/>
      <c r="F80" s="29" t="str">
        <f>IF(E18="","",E18)</f>
        <v>Vyplň údaj</v>
      </c>
      <c r="G80" s="38"/>
      <c r="H80" s="38"/>
      <c r="I80" s="31" t="s">
        <v>38</v>
      </c>
      <c r="J80" s="34" t="str">
        <f>E24</f>
        <v>Ing. Jiří Červený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134</v>
      </c>
      <c r="D82" s="151" t="s">
        <v>61</v>
      </c>
      <c r="E82" s="151" t="s">
        <v>57</v>
      </c>
      <c r="F82" s="151" t="s">
        <v>58</v>
      </c>
      <c r="G82" s="151" t="s">
        <v>135</v>
      </c>
      <c r="H82" s="151" t="s">
        <v>136</v>
      </c>
      <c r="I82" s="151" t="s">
        <v>137</v>
      </c>
      <c r="J82" s="151" t="s">
        <v>102</v>
      </c>
      <c r="K82" s="152" t="s">
        <v>138</v>
      </c>
      <c r="L82" s="153"/>
      <c r="M82" s="70" t="s">
        <v>31</v>
      </c>
      <c r="N82" s="71" t="s">
        <v>46</v>
      </c>
      <c r="O82" s="71" t="s">
        <v>139</v>
      </c>
      <c r="P82" s="71" t="s">
        <v>140</v>
      </c>
      <c r="Q82" s="71" t="s">
        <v>141</v>
      </c>
      <c r="R82" s="71" t="s">
        <v>142</v>
      </c>
      <c r="S82" s="71" t="s">
        <v>143</v>
      </c>
      <c r="T82" s="72" t="s">
        <v>144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145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75</v>
      </c>
      <c r="AU83" s="19" t="s">
        <v>103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75</v>
      </c>
      <c r="E84" s="162" t="s">
        <v>94</v>
      </c>
      <c r="F84" s="162" t="s">
        <v>2714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P85+P92+P102</f>
        <v>0</v>
      </c>
      <c r="Q84" s="167"/>
      <c r="R84" s="168">
        <f>R85+R92+R102</f>
        <v>0</v>
      </c>
      <c r="S84" s="167"/>
      <c r="T84" s="169">
        <f>T85+T92+T102</f>
        <v>0</v>
      </c>
      <c r="AR84" s="170" t="s">
        <v>189</v>
      </c>
      <c r="AT84" s="171" t="s">
        <v>75</v>
      </c>
      <c r="AU84" s="171" t="s">
        <v>76</v>
      </c>
      <c r="AY84" s="170" t="s">
        <v>148</v>
      </c>
      <c r="BK84" s="172">
        <f>BK85+BK92+BK102</f>
        <v>0</v>
      </c>
    </row>
    <row r="85" spans="1:65" s="12" customFormat="1" ht="22.9" customHeight="1">
      <c r="B85" s="159"/>
      <c r="C85" s="160"/>
      <c r="D85" s="161" t="s">
        <v>75</v>
      </c>
      <c r="E85" s="173" t="s">
        <v>2715</v>
      </c>
      <c r="F85" s="173" t="s">
        <v>2716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SUM(P86:P91)</f>
        <v>0</v>
      </c>
      <c r="Q85" s="167"/>
      <c r="R85" s="168">
        <f>SUM(R86:R91)</f>
        <v>0</v>
      </c>
      <c r="S85" s="167"/>
      <c r="T85" s="169">
        <f>SUM(T86:T91)</f>
        <v>0</v>
      </c>
      <c r="AR85" s="170" t="s">
        <v>189</v>
      </c>
      <c r="AT85" s="171" t="s">
        <v>75</v>
      </c>
      <c r="AU85" s="171" t="s">
        <v>84</v>
      </c>
      <c r="AY85" s="170" t="s">
        <v>148</v>
      </c>
      <c r="BK85" s="172">
        <f>SUM(BK86:BK91)</f>
        <v>0</v>
      </c>
    </row>
    <row r="86" spans="1:65" s="2" customFormat="1" ht="16.5" customHeight="1">
      <c r="A86" s="36"/>
      <c r="B86" s="37"/>
      <c r="C86" s="175" t="s">
        <v>84</v>
      </c>
      <c r="D86" s="175" t="s">
        <v>150</v>
      </c>
      <c r="E86" s="176" t="s">
        <v>2717</v>
      </c>
      <c r="F86" s="177" t="s">
        <v>2718</v>
      </c>
      <c r="G86" s="178" t="s">
        <v>2719</v>
      </c>
      <c r="H86" s="179">
        <v>1</v>
      </c>
      <c r="I86" s="180"/>
      <c r="J86" s="181">
        <f>ROUND(I86*H86,2)</f>
        <v>0</v>
      </c>
      <c r="K86" s="177" t="s">
        <v>154</v>
      </c>
      <c r="L86" s="41"/>
      <c r="M86" s="182" t="s">
        <v>31</v>
      </c>
      <c r="N86" s="183" t="s">
        <v>47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2720</v>
      </c>
      <c r="AT86" s="186" t="s">
        <v>150</v>
      </c>
      <c r="AU86" s="186" t="s">
        <v>86</v>
      </c>
      <c r="AY86" s="19" t="s">
        <v>148</v>
      </c>
      <c r="BE86" s="187">
        <f>IF(N86="základní",J86,0)</f>
        <v>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84</v>
      </c>
      <c r="BK86" s="187">
        <f>ROUND(I86*H86,2)</f>
        <v>0</v>
      </c>
      <c r="BL86" s="19" t="s">
        <v>2720</v>
      </c>
      <c r="BM86" s="186" t="s">
        <v>2721</v>
      </c>
    </row>
    <row r="87" spans="1:65" s="2" customFormat="1" ht="11.25">
      <c r="A87" s="36"/>
      <c r="B87" s="37"/>
      <c r="C87" s="38"/>
      <c r="D87" s="188" t="s">
        <v>157</v>
      </c>
      <c r="E87" s="38"/>
      <c r="F87" s="189" t="s">
        <v>2718</v>
      </c>
      <c r="G87" s="38"/>
      <c r="H87" s="38"/>
      <c r="I87" s="190"/>
      <c r="J87" s="38"/>
      <c r="K87" s="38"/>
      <c r="L87" s="41"/>
      <c r="M87" s="191"/>
      <c r="N87" s="192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157</v>
      </c>
      <c r="AU87" s="19" t="s">
        <v>86</v>
      </c>
    </row>
    <row r="88" spans="1:65" s="2" customFormat="1" ht="11.25">
      <c r="A88" s="36"/>
      <c r="B88" s="37"/>
      <c r="C88" s="38"/>
      <c r="D88" s="193" t="s">
        <v>159</v>
      </c>
      <c r="E88" s="38"/>
      <c r="F88" s="194" t="s">
        <v>2722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159</v>
      </c>
      <c r="AU88" s="19" t="s">
        <v>86</v>
      </c>
    </row>
    <row r="89" spans="1:65" s="2" customFormat="1" ht="16.5" customHeight="1">
      <c r="A89" s="36"/>
      <c r="B89" s="37"/>
      <c r="C89" s="175" t="s">
        <v>86</v>
      </c>
      <c r="D89" s="175" t="s">
        <v>150</v>
      </c>
      <c r="E89" s="176" t="s">
        <v>2723</v>
      </c>
      <c r="F89" s="177" t="s">
        <v>2724</v>
      </c>
      <c r="G89" s="178" t="s">
        <v>2719</v>
      </c>
      <c r="H89" s="179">
        <v>1</v>
      </c>
      <c r="I89" s="180"/>
      <c r="J89" s="181">
        <f>ROUND(I89*H89,2)</f>
        <v>0</v>
      </c>
      <c r="K89" s="177" t="s">
        <v>154</v>
      </c>
      <c r="L89" s="41"/>
      <c r="M89" s="182" t="s">
        <v>31</v>
      </c>
      <c r="N89" s="183" t="s">
        <v>47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2720</v>
      </c>
      <c r="AT89" s="186" t="s">
        <v>150</v>
      </c>
      <c r="AU89" s="186" t="s">
        <v>86</v>
      </c>
      <c r="AY89" s="19" t="s">
        <v>148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84</v>
      </c>
      <c r="BK89" s="187">
        <f>ROUND(I89*H89,2)</f>
        <v>0</v>
      </c>
      <c r="BL89" s="19" t="s">
        <v>2720</v>
      </c>
      <c r="BM89" s="186" t="s">
        <v>2725</v>
      </c>
    </row>
    <row r="90" spans="1:65" s="2" customFormat="1" ht="11.25">
      <c r="A90" s="36"/>
      <c r="B90" s="37"/>
      <c r="C90" s="38"/>
      <c r="D90" s="188" t="s">
        <v>157</v>
      </c>
      <c r="E90" s="38"/>
      <c r="F90" s="189" t="s">
        <v>2724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157</v>
      </c>
      <c r="AU90" s="19" t="s">
        <v>86</v>
      </c>
    </row>
    <row r="91" spans="1:65" s="2" customFormat="1" ht="11.25">
      <c r="A91" s="36"/>
      <c r="B91" s="37"/>
      <c r="C91" s="38"/>
      <c r="D91" s="193" t="s">
        <v>159</v>
      </c>
      <c r="E91" s="38"/>
      <c r="F91" s="194" t="s">
        <v>2726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159</v>
      </c>
      <c r="AU91" s="19" t="s">
        <v>86</v>
      </c>
    </row>
    <row r="92" spans="1:65" s="12" customFormat="1" ht="22.9" customHeight="1">
      <c r="B92" s="159"/>
      <c r="C92" s="160"/>
      <c r="D92" s="161" t="s">
        <v>75</v>
      </c>
      <c r="E92" s="173" t="s">
        <v>2727</v>
      </c>
      <c r="F92" s="173" t="s">
        <v>2728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SUM(P93:P101)</f>
        <v>0</v>
      </c>
      <c r="Q92" s="167"/>
      <c r="R92" s="168">
        <f>SUM(R93:R101)</f>
        <v>0</v>
      </c>
      <c r="S92" s="167"/>
      <c r="T92" s="169">
        <f>SUM(T93:T101)</f>
        <v>0</v>
      </c>
      <c r="AR92" s="170" t="s">
        <v>189</v>
      </c>
      <c r="AT92" s="171" t="s">
        <v>75</v>
      </c>
      <c r="AU92" s="171" t="s">
        <v>84</v>
      </c>
      <c r="AY92" s="170" t="s">
        <v>148</v>
      </c>
      <c r="BK92" s="172">
        <f>SUM(BK93:BK101)</f>
        <v>0</v>
      </c>
    </row>
    <row r="93" spans="1:65" s="2" customFormat="1" ht="16.5" customHeight="1">
      <c r="A93" s="36"/>
      <c r="B93" s="37"/>
      <c r="C93" s="175" t="s">
        <v>172</v>
      </c>
      <c r="D93" s="175" t="s">
        <v>150</v>
      </c>
      <c r="E93" s="176" t="s">
        <v>2729</v>
      </c>
      <c r="F93" s="177" t="s">
        <v>2730</v>
      </c>
      <c r="G93" s="178" t="s">
        <v>2719</v>
      </c>
      <c r="H93" s="179">
        <v>1</v>
      </c>
      <c r="I93" s="180"/>
      <c r="J93" s="181">
        <f>ROUND(I93*H93,2)</f>
        <v>0</v>
      </c>
      <c r="K93" s="177" t="s">
        <v>154</v>
      </c>
      <c r="L93" s="41"/>
      <c r="M93" s="182" t="s">
        <v>31</v>
      </c>
      <c r="N93" s="183" t="s">
        <v>47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2720</v>
      </c>
      <c r="AT93" s="186" t="s">
        <v>150</v>
      </c>
      <c r="AU93" s="186" t="s">
        <v>86</v>
      </c>
      <c r="AY93" s="19" t="s">
        <v>148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84</v>
      </c>
      <c r="BK93" s="187">
        <f>ROUND(I93*H93,2)</f>
        <v>0</v>
      </c>
      <c r="BL93" s="19" t="s">
        <v>2720</v>
      </c>
      <c r="BM93" s="186" t="s">
        <v>2731</v>
      </c>
    </row>
    <row r="94" spans="1:65" s="2" customFormat="1" ht="11.25">
      <c r="A94" s="36"/>
      <c r="B94" s="37"/>
      <c r="C94" s="38"/>
      <c r="D94" s="188" t="s">
        <v>157</v>
      </c>
      <c r="E94" s="38"/>
      <c r="F94" s="189" t="s">
        <v>2730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157</v>
      </c>
      <c r="AU94" s="19" t="s">
        <v>86</v>
      </c>
    </row>
    <row r="95" spans="1:65" s="2" customFormat="1" ht="11.25">
      <c r="A95" s="36"/>
      <c r="B95" s="37"/>
      <c r="C95" s="38"/>
      <c r="D95" s="193" t="s">
        <v>159</v>
      </c>
      <c r="E95" s="38"/>
      <c r="F95" s="194" t="s">
        <v>2732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159</v>
      </c>
      <c r="AU95" s="19" t="s">
        <v>86</v>
      </c>
    </row>
    <row r="96" spans="1:65" s="2" customFormat="1" ht="16.5" customHeight="1">
      <c r="A96" s="36"/>
      <c r="B96" s="37"/>
      <c r="C96" s="175" t="s">
        <v>155</v>
      </c>
      <c r="D96" s="175" t="s">
        <v>150</v>
      </c>
      <c r="E96" s="176" t="s">
        <v>2733</v>
      </c>
      <c r="F96" s="177" t="s">
        <v>2734</v>
      </c>
      <c r="G96" s="178" t="s">
        <v>2719</v>
      </c>
      <c r="H96" s="179">
        <v>1</v>
      </c>
      <c r="I96" s="180"/>
      <c r="J96" s="181">
        <f>ROUND(I96*H96,2)</f>
        <v>0</v>
      </c>
      <c r="K96" s="177" t="s">
        <v>154</v>
      </c>
      <c r="L96" s="41"/>
      <c r="M96" s="182" t="s">
        <v>31</v>
      </c>
      <c r="N96" s="183" t="s">
        <v>47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2720</v>
      </c>
      <c r="AT96" s="186" t="s">
        <v>150</v>
      </c>
      <c r="AU96" s="186" t="s">
        <v>86</v>
      </c>
      <c r="AY96" s="19" t="s">
        <v>148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84</v>
      </c>
      <c r="BK96" s="187">
        <f>ROUND(I96*H96,2)</f>
        <v>0</v>
      </c>
      <c r="BL96" s="19" t="s">
        <v>2720</v>
      </c>
      <c r="BM96" s="186" t="s">
        <v>2735</v>
      </c>
    </row>
    <row r="97" spans="1:65" s="2" customFormat="1" ht="11.25">
      <c r="A97" s="36"/>
      <c r="B97" s="37"/>
      <c r="C97" s="38"/>
      <c r="D97" s="188" t="s">
        <v>157</v>
      </c>
      <c r="E97" s="38"/>
      <c r="F97" s="189" t="s">
        <v>2736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157</v>
      </c>
      <c r="AU97" s="19" t="s">
        <v>86</v>
      </c>
    </row>
    <row r="98" spans="1:65" s="2" customFormat="1" ht="11.25">
      <c r="A98" s="36"/>
      <c r="B98" s="37"/>
      <c r="C98" s="38"/>
      <c r="D98" s="193" t="s">
        <v>159</v>
      </c>
      <c r="E98" s="38"/>
      <c r="F98" s="194" t="s">
        <v>2737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159</v>
      </c>
      <c r="AU98" s="19" t="s">
        <v>86</v>
      </c>
    </row>
    <row r="99" spans="1:65" s="2" customFormat="1" ht="16.5" customHeight="1">
      <c r="A99" s="36"/>
      <c r="B99" s="37"/>
      <c r="C99" s="175" t="s">
        <v>189</v>
      </c>
      <c r="D99" s="175" t="s">
        <v>150</v>
      </c>
      <c r="E99" s="176" t="s">
        <v>2738</v>
      </c>
      <c r="F99" s="177" t="s">
        <v>2739</v>
      </c>
      <c r="G99" s="178" t="s">
        <v>2719</v>
      </c>
      <c r="H99" s="179">
        <v>1</v>
      </c>
      <c r="I99" s="180"/>
      <c r="J99" s="181">
        <f>ROUND(I99*H99,2)</f>
        <v>0</v>
      </c>
      <c r="K99" s="177" t="s">
        <v>154</v>
      </c>
      <c r="L99" s="41"/>
      <c r="M99" s="182" t="s">
        <v>31</v>
      </c>
      <c r="N99" s="183" t="s">
        <v>47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2720</v>
      </c>
      <c r="AT99" s="186" t="s">
        <v>150</v>
      </c>
      <c r="AU99" s="186" t="s">
        <v>86</v>
      </c>
      <c r="AY99" s="19" t="s">
        <v>148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84</v>
      </c>
      <c r="BK99" s="187">
        <f>ROUND(I99*H99,2)</f>
        <v>0</v>
      </c>
      <c r="BL99" s="19" t="s">
        <v>2720</v>
      </c>
      <c r="BM99" s="186" t="s">
        <v>2740</v>
      </c>
    </row>
    <row r="100" spans="1:65" s="2" customFormat="1" ht="11.25">
      <c r="A100" s="36"/>
      <c r="B100" s="37"/>
      <c r="C100" s="38"/>
      <c r="D100" s="188" t="s">
        <v>157</v>
      </c>
      <c r="E100" s="38"/>
      <c r="F100" s="189" t="s">
        <v>2739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157</v>
      </c>
      <c r="AU100" s="19" t="s">
        <v>86</v>
      </c>
    </row>
    <row r="101" spans="1:65" s="2" customFormat="1" ht="11.25">
      <c r="A101" s="36"/>
      <c r="B101" s="37"/>
      <c r="C101" s="38"/>
      <c r="D101" s="193" t="s">
        <v>159</v>
      </c>
      <c r="E101" s="38"/>
      <c r="F101" s="194" t="s">
        <v>2741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159</v>
      </c>
      <c r="AU101" s="19" t="s">
        <v>86</v>
      </c>
    </row>
    <row r="102" spans="1:65" s="12" customFormat="1" ht="22.9" customHeight="1">
      <c r="B102" s="159"/>
      <c r="C102" s="160"/>
      <c r="D102" s="161" t="s">
        <v>75</v>
      </c>
      <c r="E102" s="173" t="s">
        <v>2742</v>
      </c>
      <c r="F102" s="173" t="s">
        <v>2743</v>
      </c>
      <c r="G102" s="160"/>
      <c r="H102" s="160"/>
      <c r="I102" s="163"/>
      <c r="J102" s="174">
        <f>BK102</f>
        <v>0</v>
      </c>
      <c r="K102" s="160"/>
      <c r="L102" s="165"/>
      <c r="M102" s="166"/>
      <c r="N102" s="167"/>
      <c r="O102" s="167"/>
      <c r="P102" s="168">
        <f>SUM(P103:P105)</f>
        <v>0</v>
      </c>
      <c r="Q102" s="167"/>
      <c r="R102" s="168">
        <f>SUM(R103:R105)</f>
        <v>0</v>
      </c>
      <c r="S102" s="167"/>
      <c r="T102" s="169">
        <f>SUM(T103:T105)</f>
        <v>0</v>
      </c>
      <c r="AR102" s="170" t="s">
        <v>189</v>
      </c>
      <c r="AT102" s="171" t="s">
        <v>75</v>
      </c>
      <c r="AU102" s="171" t="s">
        <v>84</v>
      </c>
      <c r="AY102" s="170" t="s">
        <v>148</v>
      </c>
      <c r="BK102" s="172">
        <f>SUM(BK103:BK105)</f>
        <v>0</v>
      </c>
    </row>
    <row r="103" spans="1:65" s="2" customFormat="1" ht="16.5" customHeight="1">
      <c r="A103" s="36"/>
      <c r="B103" s="37"/>
      <c r="C103" s="175" t="s">
        <v>195</v>
      </c>
      <c r="D103" s="175" t="s">
        <v>150</v>
      </c>
      <c r="E103" s="176" t="s">
        <v>2744</v>
      </c>
      <c r="F103" s="177" t="s">
        <v>2745</v>
      </c>
      <c r="G103" s="178" t="s">
        <v>2719</v>
      </c>
      <c r="H103" s="179">
        <v>1</v>
      </c>
      <c r="I103" s="180"/>
      <c r="J103" s="181">
        <f>ROUND(I103*H103,2)</f>
        <v>0</v>
      </c>
      <c r="K103" s="177" t="s">
        <v>154</v>
      </c>
      <c r="L103" s="41"/>
      <c r="M103" s="182" t="s">
        <v>31</v>
      </c>
      <c r="N103" s="183" t="s">
        <v>47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2720</v>
      </c>
      <c r="AT103" s="186" t="s">
        <v>150</v>
      </c>
      <c r="AU103" s="186" t="s">
        <v>86</v>
      </c>
      <c r="AY103" s="19" t="s">
        <v>148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84</v>
      </c>
      <c r="BK103" s="187">
        <f>ROUND(I103*H103,2)</f>
        <v>0</v>
      </c>
      <c r="BL103" s="19" t="s">
        <v>2720</v>
      </c>
      <c r="BM103" s="186" t="s">
        <v>2746</v>
      </c>
    </row>
    <row r="104" spans="1:65" s="2" customFormat="1" ht="11.25">
      <c r="A104" s="36"/>
      <c r="B104" s="37"/>
      <c r="C104" s="38"/>
      <c r="D104" s="188" t="s">
        <v>157</v>
      </c>
      <c r="E104" s="38"/>
      <c r="F104" s="189" t="s">
        <v>2745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157</v>
      </c>
      <c r="AU104" s="19" t="s">
        <v>86</v>
      </c>
    </row>
    <row r="105" spans="1:65" s="2" customFormat="1" ht="11.25">
      <c r="A105" s="36"/>
      <c r="B105" s="37"/>
      <c r="C105" s="38"/>
      <c r="D105" s="193" t="s">
        <v>159</v>
      </c>
      <c r="E105" s="38"/>
      <c r="F105" s="194" t="s">
        <v>2747</v>
      </c>
      <c r="G105" s="38"/>
      <c r="H105" s="38"/>
      <c r="I105" s="190"/>
      <c r="J105" s="38"/>
      <c r="K105" s="38"/>
      <c r="L105" s="41"/>
      <c r="M105" s="240"/>
      <c r="N105" s="241"/>
      <c r="O105" s="242"/>
      <c r="P105" s="242"/>
      <c r="Q105" s="242"/>
      <c r="R105" s="242"/>
      <c r="S105" s="242"/>
      <c r="T105" s="243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159</v>
      </c>
      <c r="AU105" s="19" t="s">
        <v>86</v>
      </c>
    </row>
    <row r="106" spans="1:65" s="2" customFormat="1" ht="6.95" customHeight="1">
      <c r="A106" s="36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1"/>
      <c r="M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</sheetData>
  <sheetProtection algorithmName="SHA-512" hashValue="D2/JY/eTJR8lWSNmbq8o/RrzKxXjIBVtsvB/J41GzjmMpG1ru6jVbm37NR5PnPd8P1h7CXe4kYgrb0W6PlCQ0Q==" saltValue="utLqwgmGS9ZzVYdrk7ey3NDMwCNuEgGJ18dp9ZJH0N0NMe7AvWrb5yhH8hUJB4jRPRyWW4qgudWXfnkviLZxuA==" spinCount="100000" sheet="1" objects="1" scenarios="1" formatColumns="0" formatRows="0" autoFilter="0"/>
  <autoFilter ref="C82:K105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1" r:id="rId2"/>
    <hyperlink ref="F95" r:id="rId3"/>
    <hyperlink ref="F98" r:id="rId4"/>
    <hyperlink ref="F101" r:id="rId5"/>
    <hyperlink ref="F105" r:id="rId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showGridLines="0" topLeftCell="A124" workbookViewId="0"/>
  </sheetViews>
  <sheetFormatPr defaultRowHeight="15"/>
  <cols>
    <col min="1" max="1" width="8.33203125" style="244" customWidth="1"/>
    <col min="2" max="2" width="1.6640625" style="244" customWidth="1"/>
    <col min="3" max="4" width="5" style="244" customWidth="1"/>
    <col min="5" max="5" width="11.6640625" style="244" customWidth="1"/>
    <col min="6" max="6" width="9.1640625" style="244" customWidth="1"/>
    <col min="7" max="7" width="5" style="244" customWidth="1"/>
    <col min="8" max="8" width="77.83203125" style="244" customWidth="1"/>
    <col min="9" max="10" width="20" style="244" customWidth="1"/>
    <col min="11" max="11" width="1.6640625" style="244" customWidth="1"/>
  </cols>
  <sheetData>
    <row r="1" spans="2:11" s="1" customFormat="1" ht="37.5" customHeight="1"/>
    <row r="2" spans="2:11" s="1" customFormat="1" ht="7.5" customHeight="1">
      <c r="B2" s="245"/>
      <c r="C2" s="246"/>
      <c r="D2" s="246"/>
      <c r="E2" s="246"/>
      <c r="F2" s="246"/>
      <c r="G2" s="246"/>
      <c r="H2" s="246"/>
      <c r="I2" s="246"/>
      <c r="J2" s="246"/>
      <c r="K2" s="247"/>
    </row>
    <row r="3" spans="2:11" s="16" customFormat="1" ht="45" customHeight="1">
      <c r="B3" s="248"/>
      <c r="C3" s="384" t="s">
        <v>2748</v>
      </c>
      <c r="D3" s="384"/>
      <c r="E3" s="384"/>
      <c r="F3" s="384"/>
      <c r="G3" s="384"/>
      <c r="H3" s="384"/>
      <c r="I3" s="384"/>
      <c r="J3" s="384"/>
      <c r="K3" s="249"/>
    </row>
    <row r="4" spans="2:11" s="1" customFormat="1" ht="25.5" customHeight="1">
      <c r="B4" s="250"/>
      <c r="C4" s="383" t="s">
        <v>2749</v>
      </c>
      <c r="D4" s="383"/>
      <c r="E4" s="383"/>
      <c r="F4" s="383"/>
      <c r="G4" s="383"/>
      <c r="H4" s="383"/>
      <c r="I4" s="383"/>
      <c r="J4" s="383"/>
      <c r="K4" s="251"/>
    </row>
    <row r="5" spans="2:11" s="1" customFormat="1" ht="5.25" customHeight="1">
      <c r="B5" s="250"/>
      <c r="C5" s="252"/>
      <c r="D5" s="252"/>
      <c r="E5" s="252"/>
      <c r="F5" s="252"/>
      <c r="G5" s="252"/>
      <c r="H5" s="252"/>
      <c r="I5" s="252"/>
      <c r="J5" s="252"/>
      <c r="K5" s="251"/>
    </row>
    <row r="6" spans="2:11" s="1" customFormat="1" ht="15" customHeight="1">
      <c r="B6" s="250"/>
      <c r="C6" s="382" t="s">
        <v>2750</v>
      </c>
      <c r="D6" s="382"/>
      <c r="E6" s="382"/>
      <c r="F6" s="382"/>
      <c r="G6" s="382"/>
      <c r="H6" s="382"/>
      <c r="I6" s="382"/>
      <c r="J6" s="382"/>
      <c r="K6" s="251"/>
    </row>
    <row r="7" spans="2:11" s="1" customFormat="1" ht="15" customHeight="1">
      <c r="B7" s="254"/>
      <c r="C7" s="382" t="s">
        <v>2751</v>
      </c>
      <c r="D7" s="382"/>
      <c r="E7" s="382"/>
      <c r="F7" s="382"/>
      <c r="G7" s="382"/>
      <c r="H7" s="382"/>
      <c r="I7" s="382"/>
      <c r="J7" s="382"/>
      <c r="K7" s="251"/>
    </row>
    <row r="8" spans="2:11" s="1" customFormat="1" ht="12.75" customHeight="1">
      <c r="B8" s="254"/>
      <c r="C8" s="253"/>
      <c r="D8" s="253"/>
      <c r="E8" s="253"/>
      <c r="F8" s="253"/>
      <c r="G8" s="253"/>
      <c r="H8" s="253"/>
      <c r="I8" s="253"/>
      <c r="J8" s="253"/>
      <c r="K8" s="251"/>
    </row>
    <row r="9" spans="2:11" s="1" customFormat="1" ht="15" customHeight="1">
      <c r="B9" s="254"/>
      <c r="C9" s="382" t="s">
        <v>2752</v>
      </c>
      <c r="D9" s="382"/>
      <c r="E9" s="382"/>
      <c r="F9" s="382"/>
      <c r="G9" s="382"/>
      <c r="H9" s="382"/>
      <c r="I9" s="382"/>
      <c r="J9" s="382"/>
      <c r="K9" s="251"/>
    </row>
    <row r="10" spans="2:11" s="1" customFormat="1" ht="15" customHeight="1">
      <c r="B10" s="254"/>
      <c r="C10" s="253"/>
      <c r="D10" s="382" t="s">
        <v>2753</v>
      </c>
      <c r="E10" s="382"/>
      <c r="F10" s="382"/>
      <c r="G10" s="382"/>
      <c r="H10" s="382"/>
      <c r="I10" s="382"/>
      <c r="J10" s="382"/>
      <c r="K10" s="251"/>
    </row>
    <row r="11" spans="2:11" s="1" customFormat="1" ht="15" customHeight="1">
      <c r="B11" s="254"/>
      <c r="C11" s="255"/>
      <c r="D11" s="382" t="s">
        <v>2754</v>
      </c>
      <c r="E11" s="382"/>
      <c r="F11" s="382"/>
      <c r="G11" s="382"/>
      <c r="H11" s="382"/>
      <c r="I11" s="382"/>
      <c r="J11" s="382"/>
      <c r="K11" s="251"/>
    </row>
    <row r="12" spans="2:11" s="1" customFormat="1" ht="15" customHeight="1">
      <c r="B12" s="254"/>
      <c r="C12" s="255"/>
      <c r="D12" s="253"/>
      <c r="E12" s="253"/>
      <c r="F12" s="253"/>
      <c r="G12" s="253"/>
      <c r="H12" s="253"/>
      <c r="I12" s="253"/>
      <c r="J12" s="253"/>
      <c r="K12" s="251"/>
    </row>
    <row r="13" spans="2:11" s="1" customFormat="1" ht="15" customHeight="1">
      <c r="B13" s="254"/>
      <c r="C13" s="255"/>
      <c r="D13" s="256" t="s">
        <v>2755</v>
      </c>
      <c r="E13" s="253"/>
      <c r="F13" s="253"/>
      <c r="G13" s="253"/>
      <c r="H13" s="253"/>
      <c r="I13" s="253"/>
      <c r="J13" s="253"/>
      <c r="K13" s="251"/>
    </row>
    <row r="14" spans="2:11" s="1" customFormat="1" ht="12.75" customHeight="1">
      <c r="B14" s="254"/>
      <c r="C14" s="255"/>
      <c r="D14" s="255"/>
      <c r="E14" s="255"/>
      <c r="F14" s="255"/>
      <c r="G14" s="255"/>
      <c r="H14" s="255"/>
      <c r="I14" s="255"/>
      <c r="J14" s="255"/>
      <c r="K14" s="251"/>
    </row>
    <row r="15" spans="2:11" s="1" customFormat="1" ht="15" customHeight="1">
      <c r="B15" s="254"/>
      <c r="C15" s="255"/>
      <c r="D15" s="382" t="s">
        <v>2756</v>
      </c>
      <c r="E15" s="382"/>
      <c r="F15" s="382"/>
      <c r="G15" s="382"/>
      <c r="H15" s="382"/>
      <c r="I15" s="382"/>
      <c r="J15" s="382"/>
      <c r="K15" s="251"/>
    </row>
    <row r="16" spans="2:11" s="1" customFormat="1" ht="15" customHeight="1">
      <c r="B16" s="254"/>
      <c r="C16" s="255"/>
      <c r="D16" s="382" t="s">
        <v>2757</v>
      </c>
      <c r="E16" s="382"/>
      <c r="F16" s="382"/>
      <c r="G16" s="382"/>
      <c r="H16" s="382"/>
      <c r="I16" s="382"/>
      <c r="J16" s="382"/>
      <c r="K16" s="251"/>
    </row>
    <row r="17" spans="2:11" s="1" customFormat="1" ht="15" customHeight="1">
      <c r="B17" s="254"/>
      <c r="C17" s="255"/>
      <c r="D17" s="382" t="s">
        <v>2758</v>
      </c>
      <c r="E17" s="382"/>
      <c r="F17" s="382"/>
      <c r="G17" s="382"/>
      <c r="H17" s="382"/>
      <c r="I17" s="382"/>
      <c r="J17" s="382"/>
      <c r="K17" s="251"/>
    </row>
    <row r="18" spans="2:11" s="1" customFormat="1" ht="15" customHeight="1">
      <c r="B18" s="254"/>
      <c r="C18" s="255"/>
      <c r="D18" s="255"/>
      <c r="E18" s="257" t="s">
        <v>83</v>
      </c>
      <c r="F18" s="382" t="s">
        <v>2759</v>
      </c>
      <c r="G18" s="382"/>
      <c r="H18" s="382"/>
      <c r="I18" s="382"/>
      <c r="J18" s="382"/>
      <c r="K18" s="251"/>
    </row>
    <row r="19" spans="2:11" s="1" customFormat="1" ht="15" customHeight="1">
      <c r="B19" s="254"/>
      <c r="C19" s="255"/>
      <c r="D19" s="255"/>
      <c r="E19" s="257" t="s">
        <v>2760</v>
      </c>
      <c r="F19" s="382" t="s">
        <v>2761</v>
      </c>
      <c r="G19" s="382"/>
      <c r="H19" s="382"/>
      <c r="I19" s="382"/>
      <c r="J19" s="382"/>
      <c r="K19" s="251"/>
    </row>
    <row r="20" spans="2:11" s="1" customFormat="1" ht="15" customHeight="1">
      <c r="B20" s="254"/>
      <c r="C20" s="255"/>
      <c r="D20" s="255"/>
      <c r="E20" s="257" t="s">
        <v>2762</v>
      </c>
      <c r="F20" s="382" t="s">
        <v>2763</v>
      </c>
      <c r="G20" s="382"/>
      <c r="H20" s="382"/>
      <c r="I20" s="382"/>
      <c r="J20" s="382"/>
      <c r="K20" s="251"/>
    </row>
    <row r="21" spans="2:11" s="1" customFormat="1" ht="15" customHeight="1">
      <c r="B21" s="254"/>
      <c r="C21" s="255"/>
      <c r="D21" s="255"/>
      <c r="E21" s="257" t="s">
        <v>2764</v>
      </c>
      <c r="F21" s="382" t="s">
        <v>2765</v>
      </c>
      <c r="G21" s="382"/>
      <c r="H21" s="382"/>
      <c r="I21" s="382"/>
      <c r="J21" s="382"/>
      <c r="K21" s="251"/>
    </row>
    <row r="22" spans="2:11" s="1" customFormat="1" ht="15" customHeight="1">
      <c r="B22" s="254"/>
      <c r="C22" s="255"/>
      <c r="D22" s="255"/>
      <c r="E22" s="257" t="s">
        <v>2766</v>
      </c>
      <c r="F22" s="382" t="s">
        <v>2767</v>
      </c>
      <c r="G22" s="382"/>
      <c r="H22" s="382"/>
      <c r="I22" s="382"/>
      <c r="J22" s="382"/>
      <c r="K22" s="251"/>
    </row>
    <row r="23" spans="2:11" s="1" customFormat="1" ht="15" customHeight="1">
      <c r="B23" s="254"/>
      <c r="C23" s="255"/>
      <c r="D23" s="255"/>
      <c r="E23" s="257" t="s">
        <v>2768</v>
      </c>
      <c r="F23" s="382" t="s">
        <v>2769</v>
      </c>
      <c r="G23" s="382"/>
      <c r="H23" s="382"/>
      <c r="I23" s="382"/>
      <c r="J23" s="382"/>
      <c r="K23" s="251"/>
    </row>
    <row r="24" spans="2:11" s="1" customFormat="1" ht="12.75" customHeight="1">
      <c r="B24" s="254"/>
      <c r="C24" s="255"/>
      <c r="D24" s="255"/>
      <c r="E24" s="255"/>
      <c r="F24" s="255"/>
      <c r="G24" s="255"/>
      <c r="H24" s="255"/>
      <c r="I24" s="255"/>
      <c r="J24" s="255"/>
      <c r="K24" s="251"/>
    </row>
    <row r="25" spans="2:11" s="1" customFormat="1" ht="15" customHeight="1">
      <c r="B25" s="254"/>
      <c r="C25" s="382" t="s">
        <v>2770</v>
      </c>
      <c r="D25" s="382"/>
      <c r="E25" s="382"/>
      <c r="F25" s="382"/>
      <c r="G25" s="382"/>
      <c r="H25" s="382"/>
      <c r="I25" s="382"/>
      <c r="J25" s="382"/>
      <c r="K25" s="251"/>
    </row>
    <row r="26" spans="2:11" s="1" customFormat="1" ht="15" customHeight="1">
      <c r="B26" s="254"/>
      <c r="C26" s="382" t="s">
        <v>2771</v>
      </c>
      <c r="D26" s="382"/>
      <c r="E26" s="382"/>
      <c r="F26" s="382"/>
      <c r="G26" s="382"/>
      <c r="H26" s="382"/>
      <c r="I26" s="382"/>
      <c r="J26" s="382"/>
      <c r="K26" s="251"/>
    </row>
    <row r="27" spans="2:11" s="1" customFormat="1" ht="15" customHeight="1">
      <c r="B27" s="254"/>
      <c r="C27" s="253"/>
      <c r="D27" s="382" t="s">
        <v>2772</v>
      </c>
      <c r="E27" s="382"/>
      <c r="F27" s="382"/>
      <c r="G27" s="382"/>
      <c r="H27" s="382"/>
      <c r="I27" s="382"/>
      <c r="J27" s="382"/>
      <c r="K27" s="251"/>
    </row>
    <row r="28" spans="2:11" s="1" customFormat="1" ht="15" customHeight="1">
      <c r="B28" s="254"/>
      <c r="C28" s="255"/>
      <c r="D28" s="382" t="s">
        <v>2773</v>
      </c>
      <c r="E28" s="382"/>
      <c r="F28" s="382"/>
      <c r="G28" s="382"/>
      <c r="H28" s="382"/>
      <c r="I28" s="382"/>
      <c r="J28" s="382"/>
      <c r="K28" s="251"/>
    </row>
    <row r="29" spans="2:11" s="1" customFormat="1" ht="12.75" customHeight="1">
      <c r="B29" s="254"/>
      <c r="C29" s="255"/>
      <c r="D29" s="255"/>
      <c r="E29" s="255"/>
      <c r="F29" s="255"/>
      <c r="G29" s="255"/>
      <c r="H29" s="255"/>
      <c r="I29" s="255"/>
      <c r="J29" s="255"/>
      <c r="K29" s="251"/>
    </row>
    <row r="30" spans="2:11" s="1" customFormat="1" ht="15" customHeight="1">
      <c r="B30" s="254"/>
      <c r="C30" s="255"/>
      <c r="D30" s="382" t="s">
        <v>2774</v>
      </c>
      <c r="E30" s="382"/>
      <c r="F30" s="382"/>
      <c r="G30" s="382"/>
      <c r="H30" s="382"/>
      <c r="I30" s="382"/>
      <c r="J30" s="382"/>
      <c r="K30" s="251"/>
    </row>
    <row r="31" spans="2:11" s="1" customFormat="1" ht="15" customHeight="1">
      <c r="B31" s="254"/>
      <c r="C31" s="255"/>
      <c r="D31" s="382" t="s">
        <v>2775</v>
      </c>
      <c r="E31" s="382"/>
      <c r="F31" s="382"/>
      <c r="G31" s="382"/>
      <c r="H31" s="382"/>
      <c r="I31" s="382"/>
      <c r="J31" s="382"/>
      <c r="K31" s="251"/>
    </row>
    <row r="32" spans="2:11" s="1" customFormat="1" ht="12.75" customHeight="1">
      <c r="B32" s="254"/>
      <c r="C32" s="255"/>
      <c r="D32" s="255"/>
      <c r="E32" s="255"/>
      <c r="F32" s="255"/>
      <c r="G32" s="255"/>
      <c r="H32" s="255"/>
      <c r="I32" s="255"/>
      <c r="J32" s="255"/>
      <c r="K32" s="251"/>
    </row>
    <row r="33" spans="2:11" s="1" customFormat="1" ht="15" customHeight="1">
      <c r="B33" s="254"/>
      <c r="C33" s="255"/>
      <c r="D33" s="382" t="s">
        <v>2776</v>
      </c>
      <c r="E33" s="382"/>
      <c r="F33" s="382"/>
      <c r="G33" s="382"/>
      <c r="H33" s="382"/>
      <c r="I33" s="382"/>
      <c r="J33" s="382"/>
      <c r="K33" s="251"/>
    </row>
    <row r="34" spans="2:11" s="1" customFormat="1" ht="15" customHeight="1">
      <c r="B34" s="254"/>
      <c r="C34" s="255"/>
      <c r="D34" s="382" t="s">
        <v>2777</v>
      </c>
      <c r="E34" s="382"/>
      <c r="F34" s="382"/>
      <c r="G34" s="382"/>
      <c r="H34" s="382"/>
      <c r="I34" s="382"/>
      <c r="J34" s="382"/>
      <c r="K34" s="251"/>
    </row>
    <row r="35" spans="2:11" s="1" customFormat="1" ht="15" customHeight="1">
      <c r="B35" s="254"/>
      <c r="C35" s="255"/>
      <c r="D35" s="382" t="s">
        <v>2778</v>
      </c>
      <c r="E35" s="382"/>
      <c r="F35" s="382"/>
      <c r="G35" s="382"/>
      <c r="H35" s="382"/>
      <c r="I35" s="382"/>
      <c r="J35" s="382"/>
      <c r="K35" s="251"/>
    </row>
    <row r="36" spans="2:11" s="1" customFormat="1" ht="15" customHeight="1">
      <c r="B36" s="254"/>
      <c r="C36" s="255"/>
      <c r="D36" s="253"/>
      <c r="E36" s="256" t="s">
        <v>134</v>
      </c>
      <c r="F36" s="253"/>
      <c r="G36" s="382" t="s">
        <v>2779</v>
      </c>
      <c r="H36" s="382"/>
      <c r="I36" s="382"/>
      <c r="J36" s="382"/>
      <c r="K36" s="251"/>
    </row>
    <row r="37" spans="2:11" s="1" customFormat="1" ht="30.75" customHeight="1">
      <c r="B37" s="254"/>
      <c r="C37" s="255"/>
      <c r="D37" s="253"/>
      <c r="E37" s="256" t="s">
        <v>2780</v>
      </c>
      <c r="F37" s="253"/>
      <c r="G37" s="382" t="s">
        <v>2781</v>
      </c>
      <c r="H37" s="382"/>
      <c r="I37" s="382"/>
      <c r="J37" s="382"/>
      <c r="K37" s="251"/>
    </row>
    <row r="38" spans="2:11" s="1" customFormat="1" ht="15" customHeight="1">
      <c r="B38" s="254"/>
      <c r="C38" s="255"/>
      <c r="D38" s="253"/>
      <c r="E38" s="256" t="s">
        <v>57</v>
      </c>
      <c r="F38" s="253"/>
      <c r="G38" s="382" t="s">
        <v>2782</v>
      </c>
      <c r="H38" s="382"/>
      <c r="I38" s="382"/>
      <c r="J38" s="382"/>
      <c r="K38" s="251"/>
    </row>
    <row r="39" spans="2:11" s="1" customFormat="1" ht="15" customHeight="1">
      <c r="B39" s="254"/>
      <c r="C39" s="255"/>
      <c r="D39" s="253"/>
      <c r="E39" s="256" t="s">
        <v>58</v>
      </c>
      <c r="F39" s="253"/>
      <c r="G39" s="382" t="s">
        <v>2783</v>
      </c>
      <c r="H39" s="382"/>
      <c r="I39" s="382"/>
      <c r="J39" s="382"/>
      <c r="K39" s="251"/>
    </row>
    <row r="40" spans="2:11" s="1" customFormat="1" ht="15" customHeight="1">
      <c r="B40" s="254"/>
      <c r="C40" s="255"/>
      <c r="D40" s="253"/>
      <c r="E40" s="256" t="s">
        <v>135</v>
      </c>
      <c r="F40" s="253"/>
      <c r="G40" s="382" t="s">
        <v>2784</v>
      </c>
      <c r="H40" s="382"/>
      <c r="I40" s="382"/>
      <c r="J40" s="382"/>
      <c r="K40" s="251"/>
    </row>
    <row r="41" spans="2:11" s="1" customFormat="1" ht="15" customHeight="1">
      <c r="B41" s="254"/>
      <c r="C41" s="255"/>
      <c r="D41" s="253"/>
      <c r="E41" s="256" t="s">
        <v>136</v>
      </c>
      <c r="F41" s="253"/>
      <c r="G41" s="382" t="s">
        <v>2785</v>
      </c>
      <c r="H41" s="382"/>
      <c r="I41" s="382"/>
      <c r="J41" s="382"/>
      <c r="K41" s="251"/>
    </row>
    <row r="42" spans="2:11" s="1" customFormat="1" ht="15" customHeight="1">
      <c r="B42" s="254"/>
      <c r="C42" s="255"/>
      <c r="D42" s="253"/>
      <c r="E42" s="256" t="s">
        <v>2786</v>
      </c>
      <c r="F42" s="253"/>
      <c r="G42" s="382" t="s">
        <v>2787</v>
      </c>
      <c r="H42" s="382"/>
      <c r="I42" s="382"/>
      <c r="J42" s="382"/>
      <c r="K42" s="251"/>
    </row>
    <row r="43" spans="2:11" s="1" customFormat="1" ht="15" customHeight="1">
      <c r="B43" s="254"/>
      <c r="C43" s="255"/>
      <c r="D43" s="253"/>
      <c r="E43" s="256"/>
      <c r="F43" s="253"/>
      <c r="G43" s="382" t="s">
        <v>2788</v>
      </c>
      <c r="H43" s="382"/>
      <c r="I43" s="382"/>
      <c r="J43" s="382"/>
      <c r="K43" s="251"/>
    </row>
    <row r="44" spans="2:11" s="1" customFormat="1" ht="15" customHeight="1">
      <c r="B44" s="254"/>
      <c r="C44" s="255"/>
      <c r="D44" s="253"/>
      <c r="E44" s="256" t="s">
        <v>2789</v>
      </c>
      <c r="F44" s="253"/>
      <c r="G44" s="382" t="s">
        <v>2790</v>
      </c>
      <c r="H44" s="382"/>
      <c r="I44" s="382"/>
      <c r="J44" s="382"/>
      <c r="K44" s="251"/>
    </row>
    <row r="45" spans="2:11" s="1" customFormat="1" ht="15" customHeight="1">
      <c r="B45" s="254"/>
      <c r="C45" s="255"/>
      <c r="D45" s="253"/>
      <c r="E45" s="256" t="s">
        <v>138</v>
      </c>
      <c r="F45" s="253"/>
      <c r="G45" s="382" t="s">
        <v>2791</v>
      </c>
      <c r="H45" s="382"/>
      <c r="I45" s="382"/>
      <c r="J45" s="382"/>
      <c r="K45" s="251"/>
    </row>
    <row r="46" spans="2:11" s="1" customFormat="1" ht="12.75" customHeight="1">
      <c r="B46" s="254"/>
      <c r="C46" s="255"/>
      <c r="D46" s="253"/>
      <c r="E46" s="253"/>
      <c r="F46" s="253"/>
      <c r="G46" s="253"/>
      <c r="H46" s="253"/>
      <c r="I46" s="253"/>
      <c r="J46" s="253"/>
      <c r="K46" s="251"/>
    </row>
    <row r="47" spans="2:11" s="1" customFormat="1" ht="15" customHeight="1">
      <c r="B47" s="254"/>
      <c r="C47" s="255"/>
      <c r="D47" s="382" t="s">
        <v>2792</v>
      </c>
      <c r="E47" s="382"/>
      <c r="F47" s="382"/>
      <c r="G47" s="382"/>
      <c r="H47" s="382"/>
      <c r="I47" s="382"/>
      <c r="J47" s="382"/>
      <c r="K47" s="251"/>
    </row>
    <row r="48" spans="2:11" s="1" customFormat="1" ht="15" customHeight="1">
      <c r="B48" s="254"/>
      <c r="C48" s="255"/>
      <c r="D48" s="255"/>
      <c r="E48" s="382" t="s">
        <v>2793</v>
      </c>
      <c r="F48" s="382"/>
      <c r="G48" s="382"/>
      <c r="H48" s="382"/>
      <c r="I48" s="382"/>
      <c r="J48" s="382"/>
      <c r="K48" s="251"/>
    </row>
    <row r="49" spans="2:11" s="1" customFormat="1" ht="15" customHeight="1">
      <c r="B49" s="254"/>
      <c r="C49" s="255"/>
      <c r="D49" s="255"/>
      <c r="E49" s="382" t="s">
        <v>2794</v>
      </c>
      <c r="F49" s="382"/>
      <c r="G49" s="382"/>
      <c r="H49" s="382"/>
      <c r="I49" s="382"/>
      <c r="J49" s="382"/>
      <c r="K49" s="251"/>
    </row>
    <row r="50" spans="2:11" s="1" customFormat="1" ht="15" customHeight="1">
      <c r="B50" s="254"/>
      <c r="C50" s="255"/>
      <c r="D50" s="255"/>
      <c r="E50" s="382" t="s">
        <v>2795</v>
      </c>
      <c r="F50" s="382"/>
      <c r="G50" s="382"/>
      <c r="H50" s="382"/>
      <c r="I50" s="382"/>
      <c r="J50" s="382"/>
      <c r="K50" s="251"/>
    </row>
    <row r="51" spans="2:11" s="1" customFormat="1" ht="15" customHeight="1">
      <c r="B51" s="254"/>
      <c r="C51" s="255"/>
      <c r="D51" s="382" t="s">
        <v>2796</v>
      </c>
      <c r="E51" s="382"/>
      <c r="F51" s="382"/>
      <c r="G51" s="382"/>
      <c r="H51" s="382"/>
      <c r="I51" s="382"/>
      <c r="J51" s="382"/>
      <c r="K51" s="251"/>
    </row>
    <row r="52" spans="2:11" s="1" customFormat="1" ht="25.5" customHeight="1">
      <c r="B52" s="250"/>
      <c r="C52" s="383" t="s">
        <v>2797</v>
      </c>
      <c r="D52" s="383"/>
      <c r="E52" s="383"/>
      <c r="F52" s="383"/>
      <c r="G52" s="383"/>
      <c r="H52" s="383"/>
      <c r="I52" s="383"/>
      <c r="J52" s="383"/>
      <c r="K52" s="251"/>
    </row>
    <row r="53" spans="2:11" s="1" customFormat="1" ht="5.25" customHeight="1">
      <c r="B53" s="250"/>
      <c r="C53" s="252"/>
      <c r="D53" s="252"/>
      <c r="E53" s="252"/>
      <c r="F53" s="252"/>
      <c r="G53" s="252"/>
      <c r="H53" s="252"/>
      <c r="I53" s="252"/>
      <c r="J53" s="252"/>
      <c r="K53" s="251"/>
    </row>
    <row r="54" spans="2:11" s="1" customFormat="1" ht="15" customHeight="1">
      <c r="B54" s="250"/>
      <c r="C54" s="382" t="s">
        <v>2798</v>
      </c>
      <c r="D54" s="382"/>
      <c r="E54" s="382"/>
      <c r="F54" s="382"/>
      <c r="G54" s="382"/>
      <c r="H54" s="382"/>
      <c r="I54" s="382"/>
      <c r="J54" s="382"/>
      <c r="K54" s="251"/>
    </row>
    <row r="55" spans="2:11" s="1" customFormat="1" ht="15" customHeight="1">
      <c r="B55" s="250"/>
      <c r="C55" s="382" t="s">
        <v>2799</v>
      </c>
      <c r="D55" s="382"/>
      <c r="E55" s="382"/>
      <c r="F55" s="382"/>
      <c r="G55" s="382"/>
      <c r="H55" s="382"/>
      <c r="I55" s="382"/>
      <c r="J55" s="382"/>
      <c r="K55" s="251"/>
    </row>
    <row r="56" spans="2:11" s="1" customFormat="1" ht="12.75" customHeight="1">
      <c r="B56" s="250"/>
      <c r="C56" s="253"/>
      <c r="D56" s="253"/>
      <c r="E56" s="253"/>
      <c r="F56" s="253"/>
      <c r="G56" s="253"/>
      <c r="H56" s="253"/>
      <c r="I56" s="253"/>
      <c r="J56" s="253"/>
      <c r="K56" s="251"/>
    </row>
    <row r="57" spans="2:11" s="1" customFormat="1" ht="15" customHeight="1">
      <c r="B57" s="250"/>
      <c r="C57" s="382" t="s">
        <v>2800</v>
      </c>
      <c r="D57" s="382"/>
      <c r="E57" s="382"/>
      <c r="F57" s="382"/>
      <c r="G57" s="382"/>
      <c r="H57" s="382"/>
      <c r="I57" s="382"/>
      <c r="J57" s="382"/>
      <c r="K57" s="251"/>
    </row>
    <row r="58" spans="2:11" s="1" customFormat="1" ht="15" customHeight="1">
      <c r="B58" s="250"/>
      <c r="C58" s="255"/>
      <c r="D58" s="382" t="s">
        <v>2801</v>
      </c>
      <c r="E58" s="382"/>
      <c r="F58" s="382"/>
      <c r="G58" s="382"/>
      <c r="H58" s="382"/>
      <c r="I58" s="382"/>
      <c r="J58" s="382"/>
      <c r="K58" s="251"/>
    </row>
    <row r="59" spans="2:11" s="1" customFormat="1" ht="15" customHeight="1">
      <c r="B59" s="250"/>
      <c r="C59" s="255"/>
      <c r="D59" s="382" t="s">
        <v>2802</v>
      </c>
      <c r="E59" s="382"/>
      <c r="F59" s="382"/>
      <c r="G59" s="382"/>
      <c r="H59" s="382"/>
      <c r="I59" s="382"/>
      <c r="J59" s="382"/>
      <c r="K59" s="251"/>
    </row>
    <row r="60" spans="2:11" s="1" customFormat="1" ht="15" customHeight="1">
      <c r="B60" s="250"/>
      <c r="C60" s="255"/>
      <c r="D60" s="382" t="s">
        <v>2803</v>
      </c>
      <c r="E60" s="382"/>
      <c r="F60" s="382"/>
      <c r="G60" s="382"/>
      <c r="H60" s="382"/>
      <c r="I60" s="382"/>
      <c r="J60" s="382"/>
      <c r="K60" s="251"/>
    </row>
    <row r="61" spans="2:11" s="1" customFormat="1" ht="15" customHeight="1">
      <c r="B61" s="250"/>
      <c r="C61" s="255"/>
      <c r="D61" s="382" t="s">
        <v>2804</v>
      </c>
      <c r="E61" s="382"/>
      <c r="F61" s="382"/>
      <c r="G61" s="382"/>
      <c r="H61" s="382"/>
      <c r="I61" s="382"/>
      <c r="J61" s="382"/>
      <c r="K61" s="251"/>
    </row>
    <row r="62" spans="2:11" s="1" customFormat="1" ht="15" customHeight="1">
      <c r="B62" s="250"/>
      <c r="C62" s="255"/>
      <c r="D62" s="385" t="s">
        <v>2805</v>
      </c>
      <c r="E62" s="385"/>
      <c r="F62" s="385"/>
      <c r="G62" s="385"/>
      <c r="H62" s="385"/>
      <c r="I62" s="385"/>
      <c r="J62" s="385"/>
      <c r="K62" s="251"/>
    </row>
    <row r="63" spans="2:11" s="1" customFormat="1" ht="15" customHeight="1">
      <c r="B63" s="250"/>
      <c r="C63" s="255"/>
      <c r="D63" s="382" t="s">
        <v>2806</v>
      </c>
      <c r="E63" s="382"/>
      <c r="F63" s="382"/>
      <c r="G63" s="382"/>
      <c r="H63" s="382"/>
      <c r="I63" s="382"/>
      <c r="J63" s="382"/>
      <c r="K63" s="251"/>
    </row>
    <row r="64" spans="2:11" s="1" customFormat="1" ht="12.75" customHeight="1">
      <c r="B64" s="250"/>
      <c r="C64" s="255"/>
      <c r="D64" s="255"/>
      <c r="E64" s="258"/>
      <c r="F64" s="255"/>
      <c r="G64" s="255"/>
      <c r="H64" s="255"/>
      <c r="I64" s="255"/>
      <c r="J64" s="255"/>
      <c r="K64" s="251"/>
    </row>
    <row r="65" spans="2:11" s="1" customFormat="1" ht="15" customHeight="1">
      <c r="B65" s="250"/>
      <c r="C65" s="255"/>
      <c r="D65" s="382" t="s">
        <v>2807</v>
      </c>
      <c r="E65" s="382"/>
      <c r="F65" s="382"/>
      <c r="G65" s="382"/>
      <c r="H65" s="382"/>
      <c r="I65" s="382"/>
      <c r="J65" s="382"/>
      <c r="K65" s="251"/>
    </row>
    <row r="66" spans="2:11" s="1" customFormat="1" ht="15" customHeight="1">
      <c r="B66" s="250"/>
      <c r="C66" s="255"/>
      <c r="D66" s="385" t="s">
        <v>2808</v>
      </c>
      <c r="E66" s="385"/>
      <c r="F66" s="385"/>
      <c r="G66" s="385"/>
      <c r="H66" s="385"/>
      <c r="I66" s="385"/>
      <c r="J66" s="385"/>
      <c r="K66" s="251"/>
    </row>
    <row r="67" spans="2:11" s="1" customFormat="1" ht="15" customHeight="1">
      <c r="B67" s="250"/>
      <c r="C67" s="255"/>
      <c r="D67" s="382" t="s">
        <v>2809</v>
      </c>
      <c r="E67" s="382"/>
      <c r="F67" s="382"/>
      <c r="G67" s="382"/>
      <c r="H67" s="382"/>
      <c r="I67" s="382"/>
      <c r="J67" s="382"/>
      <c r="K67" s="251"/>
    </row>
    <row r="68" spans="2:11" s="1" customFormat="1" ht="15" customHeight="1">
      <c r="B68" s="250"/>
      <c r="C68" s="255"/>
      <c r="D68" s="382" t="s">
        <v>2810</v>
      </c>
      <c r="E68" s="382"/>
      <c r="F68" s="382"/>
      <c r="G68" s="382"/>
      <c r="H68" s="382"/>
      <c r="I68" s="382"/>
      <c r="J68" s="382"/>
      <c r="K68" s="251"/>
    </row>
    <row r="69" spans="2:11" s="1" customFormat="1" ht="15" customHeight="1">
      <c r="B69" s="250"/>
      <c r="C69" s="255"/>
      <c r="D69" s="382" t="s">
        <v>2811</v>
      </c>
      <c r="E69" s="382"/>
      <c r="F69" s="382"/>
      <c r="G69" s="382"/>
      <c r="H69" s="382"/>
      <c r="I69" s="382"/>
      <c r="J69" s="382"/>
      <c r="K69" s="251"/>
    </row>
    <row r="70" spans="2:11" s="1" customFormat="1" ht="15" customHeight="1">
      <c r="B70" s="250"/>
      <c r="C70" s="255"/>
      <c r="D70" s="382" t="s">
        <v>2812</v>
      </c>
      <c r="E70" s="382"/>
      <c r="F70" s="382"/>
      <c r="G70" s="382"/>
      <c r="H70" s="382"/>
      <c r="I70" s="382"/>
      <c r="J70" s="382"/>
      <c r="K70" s="251"/>
    </row>
    <row r="71" spans="2:11" s="1" customFormat="1" ht="12.75" customHeight="1">
      <c r="B71" s="259"/>
      <c r="C71" s="260"/>
      <c r="D71" s="260"/>
      <c r="E71" s="260"/>
      <c r="F71" s="260"/>
      <c r="G71" s="260"/>
      <c r="H71" s="260"/>
      <c r="I71" s="260"/>
      <c r="J71" s="260"/>
      <c r="K71" s="261"/>
    </row>
    <row r="72" spans="2:11" s="1" customFormat="1" ht="18.75" customHeight="1"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spans="2:11" s="1" customFormat="1" ht="18.75" customHeight="1"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pans="2:11" s="1" customFormat="1" ht="7.5" customHeight="1">
      <c r="B74" s="264"/>
      <c r="C74" s="265"/>
      <c r="D74" s="265"/>
      <c r="E74" s="265"/>
      <c r="F74" s="265"/>
      <c r="G74" s="265"/>
      <c r="H74" s="265"/>
      <c r="I74" s="265"/>
      <c r="J74" s="265"/>
      <c r="K74" s="266"/>
    </row>
    <row r="75" spans="2:11" s="1" customFormat="1" ht="45" customHeight="1">
      <c r="B75" s="267"/>
      <c r="C75" s="386" t="s">
        <v>2813</v>
      </c>
      <c r="D75" s="386"/>
      <c r="E75" s="386"/>
      <c r="F75" s="386"/>
      <c r="G75" s="386"/>
      <c r="H75" s="386"/>
      <c r="I75" s="386"/>
      <c r="J75" s="386"/>
      <c r="K75" s="268"/>
    </row>
    <row r="76" spans="2:11" s="1" customFormat="1" ht="17.25" customHeight="1">
      <c r="B76" s="267"/>
      <c r="C76" s="269" t="s">
        <v>2814</v>
      </c>
      <c r="D76" s="269"/>
      <c r="E76" s="269"/>
      <c r="F76" s="269" t="s">
        <v>2815</v>
      </c>
      <c r="G76" s="270"/>
      <c r="H76" s="269" t="s">
        <v>58</v>
      </c>
      <c r="I76" s="269" t="s">
        <v>61</v>
      </c>
      <c r="J76" s="269" t="s">
        <v>2816</v>
      </c>
      <c r="K76" s="268"/>
    </row>
    <row r="77" spans="2:11" s="1" customFormat="1" ht="17.25" customHeight="1">
      <c r="B77" s="267"/>
      <c r="C77" s="271" t="s">
        <v>2817</v>
      </c>
      <c r="D77" s="271"/>
      <c r="E77" s="271"/>
      <c r="F77" s="272" t="s">
        <v>2818</v>
      </c>
      <c r="G77" s="273"/>
      <c r="H77" s="271"/>
      <c r="I77" s="271"/>
      <c r="J77" s="271" t="s">
        <v>2819</v>
      </c>
      <c r="K77" s="268"/>
    </row>
    <row r="78" spans="2:11" s="1" customFormat="1" ht="5.25" customHeight="1">
      <c r="B78" s="267"/>
      <c r="C78" s="274"/>
      <c r="D78" s="274"/>
      <c r="E78" s="274"/>
      <c r="F78" s="274"/>
      <c r="G78" s="275"/>
      <c r="H78" s="274"/>
      <c r="I78" s="274"/>
      <c r="J78" s="274"/>
      <c r="K78" s="268"/>
    </row>
    <row r="79" spans="2:11" s="1" customFormat="1" ht="15" customHeight="1">
      <c r="B79" s="267"/>
      <c r="C79" s="256" t="s">
        <v>57</v>
      </c>
      <c r="D79" s="276"/>
      <c r="E79" s="276"/>
      <c r="F79" s="277" t="s">
        <v>2820</v>
      </c>
      <c r="G79" s="278"/>
      <c r="H79" s="256" t="s">
        <v>2821</v>
      </c>
      <c r="I79" s="256" t="s">
        <v>2822</v>
      </c>
      <c r="J79" s="256">
        <v>20</v>
      </c>
      <c r="K79" s="268"/>
    </row>
    <row r="80" spans="2:11" s="1" customFormat="1" ht="15" customHeight="1">
      <c r="B80" s="267"/>
      <c r="C80" s="256" t="s">
        <v>2823</v>
      </c>
      <c r="D80" s="256"/>
      <c r="E80" s="256"/>
      <c r="F80" s="277" t="s">
        <v>2820</v>
      </c>
      <c r="G80" s="278"/>
      <c r="H80" s="256" t="s">
        <v>2824</v>
      </c>
      <c r="I80" s="256" t="s">
        <v>2822</v>
      </c>
      <c r="J80" s="256">
        <v>120</v>
      </c>
      <c r="K80" s="268"/>
    </row>
    <row r="81" spans="2:11" s="1" customFormat="1" ht="15" customHeight="1">
      <c r="B81" s="279"/>
      <c r="C81" s="256" t="s">
        <v>2825</v>
      </c>
      <c r="D81" s="256"/>
      <c r="E81" s="256"/>
      <c r="F81" s="277" t="s">
        <v>2826</v>
      </c>
      <c r="G81" s="278"/>
      <c r="H81" s="256" t="s">
        <v>2827</v>
      </c>
      <c r="I81" s="256" t="s">
        <v>2822</v>
      </c>
      <c r="J81" s="256">
        <v>50</v>
      </c>
      <c r="K81" s="268"/>
    </row>
    <row r="82" spans="2:11" s="1" customFormat="1" ht="15" customHeight="1">
      <c r="B82" s="279"/>
      <c r="C82" s="256" t="s">
        <v>2828</v>
      </c>
      <c r="D82" s="256"/>
      <c r="E82" s="256"/>
      <c r="F82" s="277" t="s">
        <v>2820</v>
      </c>
      <c r="G82" s="278"/>
      <c r="H82" s="256" t="s">
        <v>2829</v>
      </c>
      <c r="I82" s="256" t="s">
        <v>2830</v>
      </c>
      <c r="J82" s="256"/>
      <c r="K82" s="268"/>
    </row>
    <row r="83" spans="2:11" s="1" customFormat="1" ht="15" customHeight="1">
      <c r="B83" s="279"/>
      <c r="C83" s="280" t="s">
        <v>2831</v>
      </c>
      <c r="D83" s="280"/>
      <c r="E83" s="280"/>
      <c r="F83" s="281" t="s">
        <v>2826</v>
      </c>
      <c r="G83" s="280"/>
      <c r="H83" s="280" t="s">
        <v>2832</v>
      </c>
      <c r="I83" s="280" t="s">
        <v>2822</v>
      </c>
      <c r="J83" s="280">
        <v>15</v>
      </c>
      <c r="K83" s="268"/>
    </row>
    <row r="84" spans="2:11" s="1" customFormat="1" ht="15" customHeight="1">
      <c r="B84" s="279"/>
      <c r="C84" s="280" t="s">
        <v>2833</v>
      </c>
      <c r="D84" s="280"/>
      <c r="E84" s="280"/>
      <c r="F84" s="281" t="s">
        <v>2826</v>
      </c>
      <c r="G84" s="280"/>
      <c r="H84" s="280" t="s">
        <v>2834</v>
      </c>
      <c r="I84" s="280" t="s">
        <v>2822</v>
      </c>
      <c r="J84" s="280">
        <v>15</v>
      </c>
      <c r="K84" s="268"/>
    </row>
    <row r="85" spans="2:11" s="1" customFormat="1" ht="15" customHeight="1">
      <c r="B85" s="279"/>
      <c r="C85" s="280" t="s">
        <v>2835</v>
      </c>
      <c r="D85" s="280"/>
      <c r="E85" s="280"/>
      <c r="F85" s="281" t="s">
        <v>2826</v>
      </c>
      <c r="G85" s="280"/>
      <c r="H85" s="280" t="s">
        <v>2836</v>
      </c>
      <c r="I85" s="280" t="s">
        <v>2822</v>
      </c>
      <c r="J85" s="280">
        <v>20</v>
      </c>
      <c r="K85" s="268"/>
    </row>
    <row r="86" spans="2:11" s="1" customFormat="1" ht="15" customHeight="1">
      <c r="B86" s="279"/>
      <c r="C86" s="280" t="s">
        <v>2837</v>
      </c>
      <c r="D86" s="280"/>
      <c r="E86" s="280"/>
      <c r="F86" s="281" t="s">
        <v>2826</v>
      </c>
      <c r="G86" s="280"/>
      <c r="H86" s="280" t="s">
        <v>2838</v>
      </c>
      <c r="I86" s="280" t="s">
        <v>2822</v>
      </c>
      <c r="J86" s="280">
        <v>20</v>
      </c>
      <c r="K86" s="268"/>
    </row>
    <row r="87" spans="2:11" s="1" customFormat="1" ht="15" customHeight="1">
      <c r="B87" s="279"/>
      <c r="C87" s="256" t="s">
        <v>2839</v>
      </c>
      <c r="D87" s="256"/>
      <c r="E87" s="256"/>
      <c r="F87" s="277" t="s">
        <v>2826</v>
      </c>
      <c r="G87" s="278"/>
      <c r="H87" s="256" t="s">
        <v>2840</v>
      </c>
      <c r="I87" s="256" t="s">
        <v>2822</v>
      </c>
      <c r="J87" s="256">
        <v>50</v>
      </c>
      <c r="K87" s="268"/>
    </row>
    <row r="88" spans="2:11" s="1" customFormat="1" ht="15" customHeight="1">
      <c r="B88" s="279"/>
      <c r="C88" s="256" t="s">
        <v>2841</v>
      </c>
      <c r="D88" s="256"/>
      <c r="E88" s="256"/>
      <c r="F88" s="277" t="s">
        <v>2826</v>
      </c>
      <c r="G88" s="278"/>
      <c r="H88" s="256" t="s">
        <v>2842</v>
      </c>
      <c r="I88" s="256" t="s">
        <v>2822</v>
      </c>
      <c r="J88" s="256">
        <v>20</v>
      </c>
      <c r="K88" s="268"/>
    </row>
    <row r="89" spans="2:11" s="1" customFormat="1" ht="15" customHeight="1">
      <c r="B89" s="279"/>
      <c r="C89" s="256" t="s">
        <v>2843</v>
      </c>
      <c r="D89" s="256"/>
      <c r="E89" s="256"/>
      <c r="F89" s="277" t="s">
        <v>2826</v>
      </c>
      <c r="G89" s="278"/>
      <c r="H89" s="256" t="s">
        <v>2844</v>
      </c>
      <c r="I89" s="256" t="s">
        <v>2822</v>
      </c>
      <c r="J89" s="256">
        <v>20</v>
      </c>
      <c r="K89" s="268"/>
    </row>
    <row r="90" spans="2:11" s="1" customFormat="1" ht="15" customHeight="1">
      <c r="B90" s="279"/>
      <c r="C90" s="256" t="s">
        <v>2845</v>
      </c>
      <c r="D90" s="256"/>
      <c r="E90" s="256"/>
      <c r="F90" s="277" t="s">
        <v>2826</v>
      </c>
      <c r="G90" s="278"/>
      <c r="H90" s="256" t="s">
        <v>2846</v>
      </c>
      <c r="I90" s="256" t="s">
        <v>2822</v>
      </c>
      <c r="J90" s="256">
        <v>50</v>
      </c>
      <c r="K90" s="268"/>
    </row>
    <row r="91" spans="2:11" s="1" customFormat="1" ht="15" customHeight="1">
      <c r="B91" s="279"/>
      <c r="C91" s="256" t="s">
        <v>2847</v>
      </c>
      <c r="D91" s="256"/>
      <c r="E91" s="256"/>
      <c r="F91" s="277" t="s">
        <v>2826</v>
      </c>
      <c r="G91" s="278"/>
      <c r="H91" s="256" t="s">
        <v>2847</v>
      </c>
      <c r="I91" s="256" t="s">
        <v>2822</v>
      </c>
      <c r="J91" s="256">
        <v>50</v>
      </c>
      <c r="K91" s="268"/>
    </row>
    <row r="92" spans="2:11" s="1" customFormat="1" ht="15" customHeight="1">
      <c r="B92" s="279"/>
      <c r="C92" s="256" t="s">
        <v>2848</v>
      </c>
      <c r="D92" s="256"/>
      <c r="E92" s="256"/>
      <c r="F92" s="277" t="s">
        <v>2826</v>
      </c>
      <c r="G92" s="278"/>
      <c r="H92" s="256" t="s">
        <v>2849</v>
      </c>
      <c r="I92" s="256" t="s">
        <v>2822</v>
      </c>
      <c r="J92" s="256">
        <v>255</v>
      </c>
      <c r="K92" s="268"/>
    </row>
    <row r="93" spans="2:11" s="1" customFormat="1" ht="15" customHeight="1">
      <c r="B93" s="279"/>
      <c r="C93" s="256" t="s">
        <v>2850</v>
      </c>
      <c r="D93" s="256"/>
      <c r="E93" s="256"/>
      <c r="F93" s="277" t="s">
        <v>2820</v>
      </c>
      <c r="G93" s="278"/>
      <c r="H93" s="256" t="s">
        <v>2851</v>
      </c>
      <c r="I93" s="256" t="s">
        <v>2852</v>
      </c>
      <c r="J93" s="256"/>
      <c r="K93" s="268"/>
    </row>
    <row r="94" spans="2:11" s="1" customFormat="1" ht="15" customHeight="1">
      <c r="B94" s="279"/>
      <c r="C94" s="256" t="s">
        <v>2853</v>
      </c>
      <c r="D94" s="256"/>
      <c r="E94" s="256"/>
      <c r="F94" s="277" t="s">
        <v>2820</v>
      </c>
      <c r="G94" s="278"/>
      <c r="H94" s="256" t="s">
        <v>2854</v>
      </c>
      <c r="I94" s="256" t="s">
        <v>2855</v>
      </c>
      <c r="J94" s="256"/>
      <c r="K94" s="268"/>
    </row>
    <row r="95" spans="2:11" s="1" customFormat="1" ht="15" customHeight="1">
      <c r="B95" s="279"/>
      <c r="C95" s="256" t="s">
        <v>2856</v>
      </c>
      <c r="D95" s="256"/>
      <c r="E95" s="256"/>
      <c r="F95" s="277" t="s">
        <v>2820</v>
      </c>
      <c r="G95" s="278"/>
      <c r="H95" s="256" t="s">
        <v>2856</v>
      </c>
      <c r="I95" s="256" t="s">
        <v>2855</v>
      </c>
      <c r="J95" s="256"/>
      <c r="K95" s="268"/>
    </row>
    <row r="96" spans="2:11" s="1" customFormat="1" ht="15" customHeight="1">
      <c r="B96" s="279"/>
      <c r="C96" s="256" t="s">
        <v>42</v>
      </c>
      <c r="D96" s="256"/>
      <c r="E96" s="256"/>
      <c r="F96" s="277" t="s">
        <v>2820</v>
      </c>
      <c r="G96" s="278"/>
      <c r="H96" s="256" t="s">
        <v>2857</v>
      </c>
      <c r="I96" s="256" t="s">
        <v>2855</v>
      </c>
      <c r="J96" s="256"/>
      <c r="K96" s="268"/>
    </row>
    <row r="97" spans="2:11" s="1" customFormat="1" ht="15" customHeight="1">
      <c r="B97" s="279"/>
      <c r="C97" s="256" t="s">
        <v>52</v>
      </c>
      <c r="D97" s="256"/>
      <c r="E97" s="256"/>
      <c r="F97" s="277" t="s">
        <v>2820</v>
      </c>
      <c r="G97" s="278"/>
      <c r="H97" s="256" t="s">
        <v>2858</v>
      </c>
      <c r="I97" s="256" t="s">
        <v>2855</v>
      </c>
      <c r="J97" s="256"/>
      <c r="K97" s="268"/>
    </row>
    <row r="98" spans="2:11" s="1" customFormat="1" ht="15" customHeight="1">
      <c r="B98" s="282"/>
      <c r="C98" s="283"/>
      <c r="D98" s="283"/>
      <c r="E98" s="283"/>
      <c r="F98" s="283"/>
      <c r="G98" s="283"/>
      <c r="H98" s="283"/>
      <c r="I98" s="283"/>
      <c r="J98" s="283"/>
      <c r="K98" s="284"/>
    </row>
    <row r="99" spans="2:11" s="1" customFormat="1" ht="18.75" customHeight="1">
      <c r="B99" s="285"/>
      <c r="C99" s="286"/>
      <c r="D99" s="286"/>
      <c r="E99" s="286"/>
      <c r="F99" s="286"/>
      <c r="G99" s="286"/>
      <c r="H99" s="286"/>
      <c r="I99" s="286"/>
      <c r="J99" s="286"/>
      <c r="K99" s="285"/>
    </row>
    <row r="100" spans="2:11" s="1" customFormat="1" ht="18.75" customHeight="1"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</row>
    <row r="101" spans="2:11" s="1" customFormat="1" ht="7.5" customHeight="1">
      <c r="B101" s="264"/>
      <c r="C101" s="265"/>
      <c r="D101" s="265"/>
      <c r="E101" s="265"/>
      <c r="F101" s="265"/>
      <c r="G101" s="265"/>
      <c r="H101" s="265"/>
      <c r="I101" s="265"/>
      <c r="J101" s="265"/>
      <c r="K101" s="266"/>
    </row>
    <row r="102" spans="2:11" s="1" customFormat="1" ht="45" customHeight="1">
      <c r="B102" s="267"/>
      <c r="C102" s="386" t="s">
        <v>2859</v>
      </c>
      <c r="D102" s="386"/>
      <c r="E102" s="386"/>
      <c r="F102" s="386"/>
      <c r="G102" s="386"/>
      <c r="H102" s="386"/>
      <c r="I102" s="386"/>
      <c r="J102" s="386"/>
      <c r="K102" s="268"/>
    </row>
    <row r="103" spans="2:11" s="1" customFormat="1" ht="17.25" customHeight="1">
      <c r="B103" s="267"/>
      <c r="C103" s="269" t="s">
        <v>2814</v>
      </c>
      <c r="D103" s="269"/>
      <c r="E103" s="269"/>
      <c r="F103" s="269" t="s">
        <v>2815</v>
      </c>
      <c r="G103" s="270"/>
      <c r="H103" s="269" t="s">
        <v>58</v>
      </c>
      <c r="I103" s="269" t="s">
        <v>61</v>
      </c>
      <c r="J103" s="269" t="s">
        <v>2816</v>
      </c>
      <c r="K103" s="268"/>
    </row>
    <row r="104" spans="2:11" s="1" customFormat="1" ht="17.25" customHeight="1">
      <c r="B104" s="267"/>
      <c r="C104" s="271" t="s">
        <v>2817</v>
      </c>
      <c r="D104" s="271"/>
      <c r="E104" s="271"/>
      <c r="F104" s="272" t="s">
        <v>2818</v>
      </c>
      <c r="G104" s="273"/>
      <c r="H104" s="271"/>
      <c r="I104" s="271"/>
      <c r="J104" s="271" t="s">
        <v>2819</v>
      </c>
      <c r="K104" s="268"/>
    </row>
    <row r="105" spans="2:11" s="1" customFormat="1" ht="5.25" customHeight="1">
      <c r="B105" s="267"/>
      <c r="C105" s="269"/>
      <c r="D105" s="269"/>
      <c r="E105" s="269"/>
      <c r="F105" s="269"/>
      <c r="G105" s="287"/>
      <c r="H105" s="269"/>
      <c r="I105" s="269"/>
      <c r="J105" s="269"/>
      <c r="K105" s="268"/>
    </row>
    <row r="106" spans="2:11" s="1" customFormat="1" ht="15" customHeight="1">
      <c r="B106" s="267"/>
      <c r="C106" s="256" t="s">
        <v>57</v>
      </c>
      <c r="D106" s="276"/>
      <c r="E106" s="276"/>
      <c r="F106" s="277" t="s">
        <v>2820</v>
      </c>
      <c r="G106" s="256"/>
      <c r="H106" s="256" t="s">
        <v>2860</v>
      </c>
      <c r="I106" s="256" t="s">
        <v>2822</v>
      </c>
      <c r="J106" s="256">
        <v>20</v>
      </c>
      <c r="K106" s="268"/>
    </row>
    <row r="107" spans="2:11" s="1" customFormat="1" ht="15" customHeight="1">
      <c r="B107" s="267"/>
      <c r="C107" s="256" t="s">
        <v>2823</v>
      </c>
      <c r="D107" s="256"/>
      <c r="E107" s="256"/>
      <c r="F107" s="277" t="s">
        <v>2820</v>
      </c>
      <c r="G107" s="256"/>
      <c r="H107" s="256" t="s">
        <v>2860</v>
      </c>
      <c r="I107" s="256" t="s">
        <v>2822</v>
      </c>
      <c r="J107" s="256">
        <v>120</v>
      </c>
      <c r="K107" s="268"/>
    </row>
    <row r="108" spans="2:11" s="1" customFormat="1" ht="15" customHeight="1">
      <c r="B108" s="279"/>
      <c r="C108" s="256" t="s">
        <v>2825</v>
      </c>
      <c r="D108" s="256"/>
      <c r="E108" s="256"/>
      <c r="F108" s="277" t="s">
        <v>2826</v>
      </c>
      <c r="G108" s="256"/>
      <c r="H108" s="256" t="s">
        <v>2860</v>
      </c>
      <c r="I108" s="256" t="s">
        <v>2822</v>
      </c>
      <c r="J108" s="256">
        <v>50</v>
      </c>
      <c r="K108" s="268"/>
    </row>
    <row r="109" spans="2:11" s="1" customFormat="1" ht="15" customHeight="1">
      <c r="B109" s="279"/>
      <c r="C109" s="256" t="s">
        <v>2828</v>
      </c>
      <c r="D109" s="256"/>
      <c r="E109" s="256"/>
      <c r="F109" s="277" t="s">
        <v>2820</v>
      </c>
      <c r="G109" s="256"/>
      <c r="H109" s="256" t="s">
        <v>2860</v>
      </c>
      <c r="I109" s="256" t="s">
        <v>2830</v>
      </c>
      <c r="J109" s="256"/>
      <c r="K109" s="268"/>
    </row>
    <row r="110" spans="2:11" s="1" customFormat="1" ht="15" customHeight="1">
      <c r="B110" s="279"/>
      <c r="C110" s="256" t="s">
        <v>2839</v>
      </c>
      <c r="D110" s="256"/>
      <c r="E110" s="256"/>
      <c r="F110" s="277" t="s">
        <v>2826</v>
      </c>
      <c r="G110" s="256"/>
      <c r="H110" s="256" t="s">
        <v>2860</v>
      </c>
      <c r="I110" s="256" t="s">
        <v>2822</v>
      </c>
      <c r="J110" s="256">
        <v>50</v>
      </c>
      <c r="K110" s="268"/>
    </row>
    <row r="111" spans="2:11" s="1" customFormat="1" ht="15" customHeight="1">
      <c r="B111" s="279"/>
      <c r="C111" s="256" t="s">
        <v>2847</v>
      </c>
      <c r="D111" s="256"/>
      <c r="E111" s="256"/>
      <c r="F111" s="277" t="s">
        <v>2826</v>
      </c>
      <c r="G111" s="256"/>
      <c r="H111" s="256" t="s">
        <v>2860</v>
      </c>
      <c r="I111" s="256" t="s">
        <v>2822</v>
      </c>
      <c r="J111" s="256">
        <v>50</v>
      </c>
      <c r="K111" s="268"/>
    </row>
    <row r="112" spans="2:11" s="1" customFormat="1" ht="15" customHeight="1">
      <c r="B112" s="279"/>
      <c r="C112" s="256" t="s">
        <v>2845</v>
      </c>
      <c r="D112" s="256"/>
      <c r="E112" s="256"/>
      <c r="F112" s="277" t="s">
        <v>2826</v>
      </c>
      <c r="G112" s="256"/>
      <c r="H112" s="256" t="s">
        <v>2860</v>
      </c>
      <c r="I112" s="256" t="s">
        <v>2822</v>
      </c>
      <c r="J112" s="256">
        <v>50</v>
      </c>
      <c r="K112" s="268"/>
    </row>
    <row r="113" spans="2:11" s="1" customFormat="1" ht="15" customHeight="1">
      <c r="B113" s="279"/>
      <c r="C113" s="256" t="s">
        <v>57</v>
      </c>
      <c r="D113" s="256"/>
      <c r="E113" s="256"/>
      <c r="F113" s="277" t="s">
        <v>2820</v>
      </c>
      <c r="G113" s="256"/>
      <c r="H113" s="256" t="s">
        <v>2861</v>
      </c>
      <c r="I113" s="256" t="s">
        <v>2822</v>
      </c>
      <c r="J113" s="256">
        <v>20</v>
      </c>
      <c r="K113" s="268"/>
    </row>
    <row r="114" spans="2:11" s="1" customFormat="1" ht="15" customHeight="1">
      <c r="B114" s="279"/>
      <c r="C114" s="256" t="s">
        <v>2862</v>
      </c>
      <c r="D114" s="256"/>
      <c r="E114" s="256"/>
      <c r="F114" s="277" t="s">
        <v>2820</v>
      </c>
      <c r="G114" s="256"/>
      <c r="H114" s="256" t="s">
        <v>2863</v>
      </c>
      <c r="I114" s="256" t="s">
        <v>2822</v>
      </c>
      <c r="J114" s="256">
        <v>120</v>
      </c>
      <c r="K114" s="268"/>
    </row>
    <row r="115" spans="2:11" s="1" customFormat="1" ht="15" customHeight="1">
      <c r="B115" s="279"/>
      <c r="C115" s="256" t="s">
        <v>42</v>
      </c>
      <c r="D115" s="256"/>
      <c r="E115" s="256"/>
      <c r="F115" s="277" t="s">
        <v>2820</v>
      </c>
      <c r="G115" s="256"/>
      <c r="H115" s="256" t="s">
        <v>2864</v>
      </c>
      <c r="I115" s="256" t="s">
        <v>2855</v>
      </c>
      <c r="J115" s="256"/>
      <c r="K115" s="268"/>
    </row>
    <row r="116" spans="2:11" s="1" customFormat="1" ht="15" customHeight="1">
      <c r="B116" s="279"/>
      <c r="C116" s="256" t="s">
        <v>52</v>
      </c>
      <c r="D116" s="256"/>
      <c r="E116" s="256"/>
      <c r="F116" s="277" t="s">
        <v>2820</v>
      </c>
      <c r="G116" s="256"/>
      <c r="H116" s="256" t="s">
        <v>2865</v>
      </c>
      <c r="I116" s="256" t="s">
        <v>2855</v>
      </c>
      <c r="J116" s="256"/>
      <c r="K116" s="268"/>
    </row>
    <row r="117" spans="2:11" s="1" customFormat="1" ht="15" customHeight="1">
      <c r="B117" s="279"/>
      <c r="C117" s="256" t="s">
        <v>61</v>
      </c>
      <c r="D117" s="256"/>
      <c r="E117" s="256"/>
      <c r="F117" s="277" t="s">
        <v>2820</v>
      </c>
      <c r="G117" s="256"/>
      <c r="H117" s="256" t="s">
        <v>2866</v>
      </c>
      <c r="I117" s="256" t="s">
        <v>2867</v>
      </c>
      <c r="J117" s="256"/>
      <c r="K117" s="268"/>
    </row>
    <row r="118" spans="2:11" s="1" customFormat="1" ht="15" customHeight="1">
      <c r="B118" s="282"/>
      <c r="C118" s="288"/>
      <c r="D118" s="288"/>
      <c r="E118" s="288"/>
      <c r="F118" s="288"/>
      <c r="G118" s="288"/>
      <c r="H118" s="288"/>
      <c r="I118" s="288"/>
      <c r="J118" s="288"/>
      <c r="K118" s="284"/>
    </row>
    <row r="119" spans="2:11" s="1" customFormat="1" ht="18.75" customHeight="1">
      <c r="B119" s="289"/>
      <c r="C119" s="290"/>
      <c r="D119" s="290"/>
      <c r="E119" s="290"/>
      <c r="F119" s="291"/>
      <c r="G119" s="290"/>
      <c r="H119" s="290"/>
      <c r="I119" s="290"/>
      <c r="J119" s="290"/>
      <c r="K119" s="289"/>
    </row>
    <row r="120" spans="2:11" s="1" customFormat="1" ht="18.75" customHeight="1"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spans="2:11" s="1" customFormat="1" ht="7.5" customHeight="1">
      <c r="B121" s="292"/>
      <c r="C121" s="293"/>
      <c r="D121" s="293"/>
      <c r="E121" s="293"/>
      <c r="F121" s="293"/>
      <c r="G121" s="293"/>
      <c r="H121" s="293"/>
      <c r="I121" s="293"/>
      <c r="J121" s="293"/>
      <c r="K121" s="294"/>
    </row>
    <row r="122" spans="2:11" s="1" customFormat="1" ht="45" customHeight="1">
      <c r="B122" s="295"/>
      <c r="C122" s="384" t="s">
        <v>2868</v>
      </c>
      <c r="D122" s="384"/>
      <c r="E122" s="384"/>
      <c r="F122" s="384"/>
      <c r="G122" s="384"/>
      <c r="H122" s="384"/>
      <c r="I122" s="384"/>
      <c r="J122" s="384"/>
      <c r="K122" s="296"/>
    </row>
    <row r="123" spans="2:11" s="1" customFormat="1" ht="17.25" customHeight="1">
      <c r="B123" s="297"/>
      <c r="C123" s="269" t="s">
        <v>2814</v>
      </c>
      <c r="D123" s="269"/>
      <c r="E123" s="269"/>
      <c r="F123" s="269" t="s">
        <v>2815</v>
      </c>
      <c r="G123" s="270"/>
      <c r="H123" s="269" t="s">
        <v>58</v>
      </c>
      <c r="I123" s="269" t="s">
        <v>61</v>
      </c>
      <c r="J123" s="269" t="s">
        <v>2816</v>
      </c>
      <c r="K123" s="298"/>
    </row>
    <row r="124" spans="2:11" s="1" customFormat="1" ht="17.25" customHeight="1">
      <c r="B124" s="297"/>
      <c r="C124" s="271" t="s">
        <v>2817</v>
      </c>
      <c r="D124" s="271"/>
      <c r="E124" s="271"/>
      <c r="F124" s="272" t="s">
        <v>2818</v>
      </c>
      <c r="G124" s="273"/>
      <c r="H124" s="271"/>
      <c r="I124" s="271"/>
      <c r="J124" s="271" t="s">
        <v>2819</v>
      </c>
      <c r="K124" s="298"/>
    </row>
    <row r="125" spans="2:11" s="1" customFormat="1" ht="5.25" customHeight="1">
      <c r="B125" s="299"/>
      <c r="C125" s="274"/>
      <c r="D125" s="274"/>
      <c r="E125" s="274"/>
      <c r="F125" s="274"/>
      <c r="G125" s="300"/>
      <c r="H125" s="274"/>
      <c r="I125" s="274"/>
      <c r="J125" s="274"/>
      <c r="K125" s="301"/>
    </row>
    <row r="126" spans="2:11" s="1" customFormat="1" ht="15" customHeight="1">
      <c r="B126" s="299"/>
      <c r="C126" s="256" t="s">
        <v>2823</v>
      </c>
      <c r="D126" s="276"/>
      <c r="E126" s="276"/>
      <c r="F126" s="277" t="s">
        <v>2820</v>
      </c>
      <c r="G126" s="256"/>
      <c r="H126" s="256" t="s">
        <v>2860</v>
      </c>
      <c r="I126" s="256" t="s">
        <v>2822</v>
      </c>
      <c r="J126" s="256">
        <v>120</v>
      </c>
      <c r="K126" s="302"/>
    </row>
    <row r="127" spans="2:11" s="1" customFormat="1" ht="15" customHeight="1">
      <c r="B127" s="299"/>
      <c r="C127" s="256" t="s">
        <v>2869</v>
      </c>
      <c r="D127" s="256"/>
      <c r="E127" s="256"/>
      <c r="F127" s="277" t="s">
        <v>2820</v>
      </c>
      <c r="G127" s="256"/>
      <c r="H127" s="256" t="s">
        <v>2870</v>
      </c>
      <c r="I127" s="256" t="s">
        <v>2822</v>
      </c>
      <c r="J127" s="256" t="s">
        <v>2871</v>
      </c>
      <c r="K127" s="302"/>
    </row>
    <row r="128" spans="2:11" s="1" customFormat="1" ht="15" customHeight="1">
      <c r="B128" s="299"/>
      <c r="C128" s="256" t="s">
        <v>2768</v>
      </c>
      <c r="D128" s="256"/>
      <c r="E128" s="256"/>
      <c r="F128" s="277" t="s">
        <v>2820</v>
      </c>
      <c r="G128" s="256"/>
      <c r="H128" s="256" t="s">
        <v>2872</v>
      </c>
      <c r="I128" s="256" t="s">
        <v>2822</v>
      </c>
      <c r="J128" s="256" t="s">
        <v>2871</v>
      </c>
      <c r="K128" s="302"/>
    </row>
    <row r="129" spans="2:11" s="1" customFormat="1" ht="15" customHeight="1">
      <c r="B129" s="299"/>
      <c r="C129" s="256" t="s">
        <v>2831</v>
      </c>
      <c r="D129" s="256"/>
      <c r="E129" s="256"/>
      <c r="F129" s="277" t="s">
        <v>2826</v>
      </c>
      <c r="G129" s="256"/>
      <c r="H129" s="256" t="s">
        <v>2832</v>
      </c>
      <c r="I129" s="256" t="s">
        <v>2822</v>
      </c>
      <c r="J129" s="256">
        <v>15</v>
      </c>
      <c r="K129" s="302"/>
    </row>
    <row r="130" spans="2:11" s="1" customFormat="1" ht="15" customHeight="1">
      <c r="B130" s="299"/>
      <c r="C130" s="280" t="s">
        <v>2833</v>
      </c>
      <c r="D130" s="280"/>
      <c r="E130" s="280"/>
      <c r="F130" s="281" t="s">
        <v>2826</v>
      </c>
      <c r="G130" s="280"/>
      <c r="H130" s="280" t="s">
        <v>2834</v>
      </c>
      <c r="I130" s="280" t="s">
        <v>2822</v>
      </c>
      <c r="J130" s="280">
        <v>15</v>
      </c>
      <c r="K130" s="302"/>
    </row>
    <row r="131" spans="2:11" s="1" customFormat="1" ht="15" customHeight="1">
      <c r="B131" s="299"/>
      <c r="C131" s="280" t="s">
        <v>2835</v>
      </c>
      <c r="D131" s="280"/>
      <c r="E131" s="280"/>
      <c r="F131" s="281" t="s">
        <v>2826</v>
      </c>
      <c r="G131" s="280"/>
      <c r="H131" s="280" t="s">
        <v>2836</v>
      </c>
      <c r="I131" s="280" t="s">
        <v>2822</v>
      </c>
      <c r="J131" s="280">
        <v>20</v>
      </c>
      <c r="K131" s="302"/>
    </row>
    <row r="132" spans="2:11" s="1" customFormat="1" ht="15" customHeight="1">
      <c r="B132" s="299"/>
      <c r="C132" s="280" t="s">
        <v>2837</v>
      </c>
      <c r="D132" s="280"/>
      <c r="E132" s="280"/>
      <c r="F132" s="281" t="s">
        <v>2826</v>
      </c>
      <c r="G132" s="280"/>
      <c r="H132" s="280" t="s">
        <v>2838</v>
      </c>
      <c r="I132" s="280" t="s">
        <v>2822</v>
      </c>
      <c r="J132" s="280">
        <v>20</v>
      </c>
      <c r="K132" s="302"/>
    </row>
    <row r="133" spans="2:11" s="1" customFormat="1" ht="15" customHeight="1">
      <c r="B133" s="299"/>
      <c r="C133" s="256" t="s">
        <v>2825</v>
      </c>
      <c r="D133" s="256"/>
      <c r="E133" s="256"/>
      <c r="F133" s="277" t="s">
        <v>2826</v>
      </c>
      <c r="G133" s="256"/>
      <c r="H133" s="256" t="s">
        <v>2860</v>
      </c>
      <c r="I133" s="256" t="s">
        <v>2822</v>
      </c>
      <c r="J133" s="256">
        <v>50</v>
      </c>
      <c r="K133" s="302"/>
    </row>
    <row r="134" spans="2:11" s="1" customFormat="1" ht="15" customHeight="1">
      <c r="B134" s="299"/>
      <c r="C134" s="256" t="s">
        <v>2839</v>
      </c>
      <c r="D134" s="256"/>
      <c r="E134" s="256"/>
      <c r="F134" s="277" t="s">
        <v>2826</v>
      </c>
      <c r="G134" s="256"/>
      <c r="H134" s="256" t="s">
        <v>2860</v>
      </c>
      <c r="I134" s="256" t="s">
        <v>2822</v>
      </c>
      <c r="J134" s="256">
        <v>50</v>
      </c>
      <c r="K134" s="302"/>
    </row>
    <row r="135" spans="2:11" s="1" customFormat="1" ht="15" customHeight="1">
      <c r="B135" s="299"/>
      <c r="C135" s="256" t="s">
        <v>2845</v>
      </c>
      <c r="D135" s="256"/>
      <c r="E135" s="256"/>
      <c r="F135" s="277" t="s">
        <v>2826</v>
      </c>
      <c r="G135" s="256"/>
      <c r="H135" s="256" t="s">
        <v>2860</v>
      </c>
      <c r="I135" s="256" t="s">
        <v>2822</v>
      </c>
      <c r="J135" s="256">
        <v>50</v>
      </c>
      <c r="K135" s="302"/>
    </row>
    <row r="136" spans="2:11" s="1" customFormat="1" ht="15" customHeight="1">
      <c r="B136" s="299"/>
      <c r="C136" s="256" t="s">
        <v>2847</v>
      </c>
      <c r="D136" s="256"/>
      <c r="E136" s="256"/>
      <c r="F136" s="277" t="s">
        <v>2826</v>
      </c>
      <c r="G136" s="256"/>
      <c r="H136" s="256" t="s">
        <v>2860</v>
      </c>
      <c r="I136" s="256" t="s">
        <v>2822</v>
      </c>
      <c r="J136" s="256">
        <v>50</v>
      </c>
      <c r="K136" s="302"/>
    </row>
    <row r="137" spans="2:11" s="1" customFormat="1" ht="15" customHeight="1">
      <c r="B137" s="299"/>
      <c r="C137" s="256" t="s">
        <v>2848</v>
      </c>
      <c r="D137" s="256"/>
      <c r="E137" s="256"/>
      <c r="F137" s="277" t="s">
        <v>2826</v>
      </c>
      <c r="G137" s="256"/>
      <c r="H137" s="256" t="s">
        <v>2873</v>
      </c>
      <c r="I137" s="256" t="s">
        <v>2822</v>
      </c>
      <c r="J137" s="256">
        <v>255</v>
      </c>
      <c r="K137" s="302"/>
    </row>
    <row r="138" spans="2:11" s="1" customFormat="1" ht="15" customHeight="1">
      <c r="B138" s="299"/>
      <c r="C138" s="256" t="s">
        <v>2850</v>
      </c>
      <c r="D138" s="256"/>
      <c r="E138" s="256"/>
      <c r="F138" s="277" t="s">
        <v>2820</v>
      </c>
      <c r="G138" s="256"/>
      <c r="H138" s="256" t="s">
        <v>2874</v>
      </c>
      <c r="I138" s="256" t="s">
        <v>2852</v>
      </c>
      <c r="J138" s="256"/>
      <c r="K138" s="302"/>
    </row>
    <row r="139" spans="2:11" s="1" customFormat="1" ht="15" customHeight="1">
      <c r="B139" s="299"/>
      <c r="C139" s="256" t="s">
        <v>2853</v>
      </c>
      <c r="D139" s="256"/>
      <c r="E139" s="256"/>
      <c r="F139" s="277" t="s">
        <v>2820</v>
      </c>
      <c r="G139" s="256"/>
      <c r="H139" s="256" t="s">
        <v>2875</v>
      </c>
      <c r="I139" s="256" t="s">
        <v>2855</v>
      </c>
      <c r="J139" s="256"/>
      <c r="K139" s="302"/>
    </row>
    <row r="140" spans="2:11" s="1" customFormat="1" ht="15" customHeight="1">
      <c r="B140" s="299"/>
      <c r="C140" s="256" t="s">
        <v>2856</v>
      </c>
      <c r="D140" s="256"/>
      <c r="E140" s="256"/>
      <c r="F140" s="277" t="s">
        <v>2820</v>
      </c>
      <c r="G140" s="256"/>
      <c r="H140" s="256" t="s">
        <v>2856</v>
      </c>
      <c r="I140" s="256" t="s">
        <v>2855</v>
      </c>
      <c r="J140" s="256"/>
      <c r="K140" s="302"/>
    </row>
    <row r="141" spans="2:11" s="1" customFormat="1" ht="15" customHeight="1">
      <c r="B141" s="299"/>
      <c r="C141" s="256" t="s">
        <v>42</v>
      </c>
      <c r="D141" s="256"/>
      <c r="E141" s="256"/>
      <c r="F141" s="277" t="s">
        <v>2820</v>
      </c>
      <c r="G141" s="256"/>
      <c r="H141" s="256" t="s">
        <v>2876</v>
      </c>
      <c r="I141" s="256" t="s">
        <v>2855</v>
      </c>
      <c r="J141" s="256"/>
      <c r="K141" s="302"/>
    </row>
    <row r="142" spans="2:11" s="1" customFormat="1" ht="15" customHeight="1">
      <c r="B142" s="299"/>
      <c r="C142" s="256" t="s">
        <v>2877</v>
      </c>
      <c r="D142" s="256"/>
      <c r="E142" s="256"/>
      <c r="F142" s="277" t="s">
        <v>2820</v>
      </c>
      <c r="G142" s="256"/>
      <c r="H142" s="256" t="s">
        <v>2878</v>
      </c>
      <c r="I142" s="256" t="s">
        <v>2855</v>
      </c>
      <c r="J142" s="256"/>
      <c r="K142" s="302"/>
    </row>
    <row r="143" spans="2:11" s="1" customFormat="1" ht="15" customHeight="1">
      <c r="B143" s="303"/>
      <c r="C143" s="304"/>
      <c r="D143" s="304"/>
      <c r="E143" s="304"/>
      <c r="F143" s="304"/>
      <c r="G143" s="304"/>
      <c r="H143" s="304"/>
      <c r="I143" s="304"/>
      <c r="J143" s="304"/>
      <c r="K143" s="305"/>
    </row>
    <row r="144" spans="2:11" s="1" customFormat="1" ht="18.75" customHeight="1">
      <c r="B144" s="290"/>
      <c r="C144" s="290"/>
      <c r="D144" s="290"/>
      <c r="E144" s="290"/>
      <c r="F144" s="291"/>
      <c r="G144" s="290"/>
      <c r="H144" s="290"/>
      <c r="I144" s="290"/>
      <c r="J144" s="290"/>
      <c r="K144" s="290"/>
    </row>
    <row r="145" spans="2:11" s="1" customFormat="1" ht="18.75" customHeight="1"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</row>
    <row r="146" spans="2:11" s="1" customFormat="1" ht="7.5" customHeight="1"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spans="2:11" s="1" customFormat="1" ht="45" customHeight="1">
      <c r="B147" s="267"/>
      <c r="C147" s="386" t="s">
        <v>2879</v>
      </c>
      <c r="D147" s="386"/>
      <c r="E147" s="386"/>
      <c r="F147" s="386"/>
      <c r="G147" s="386"/>
      <c r="H147" s="386"/>
      <c r="I147" s="386"/>
      <c r="J147" s="386"/>
      <c r="K147" s="268"/>
    </row>
    <row r="148" spans="2:11" s="1" customFormat="1" ht="17.25" customHeight="1">
      <c r="B148" s="267"/>
      <c r="C148" s="269" t="s">
        <v>2814</v>
      </c>
      <c r="D148" s="269"/>
      <c r="E148" s="269"/>
      <c r="F148" s="269" t="s">
        <v>2815</v>
      </c>
      <c r="G148" s="270"/>
      <c r="H148" s="269" t="s">
        <v>58</v>
      </c>
      <c r="I148" s="269" t="s">
        <v>61</v>
      </c>
      <c r="J148" s="269" t="s">
        <v>2816</v>
      </c>
      <c r="K148" s="268"/>
    </row>
    <row r="149" spans="2:11" s="1" customFormat="1" ht="17.25" customHeight="1">
      <c r="B149" s="267"/>
      <c r="C149" s="271" t="s">
        <v>2817</v>
      </c>
      <c r="D149" s="271"/>
      <c r="E149" s="271"/>
      <c r="F149" s="272" t="s">
        <v>2818</v>
      </c>
      <c r="G149" s="273"/>
      <c r="H149" s="271"/>
      <c r="I149" s="271"/>
      <c r="J149" s="271" t="s">
        <v>2819</v>
      </c>
      <c r="K149" s="268"/>
    </row>
    <row r="150" spans="2:11" s="1" customFormat="1" ht="5.25" customHeight="1">
      <c r="B150" s="279"/>
      <c r="C150" s="274"/>
      <c r="D150" s="274"/>
      <c r="E150" s="274"/>
      <c r="F150" s="274"/>
      <c r="G150" s="275"/>
      <c r="H150" s="274"/>
      <c r="I150" s="274"/>
      <c r="J150" s="274"/>
      <c r="K150" s="302"/>
    </row>
    <row r="151" spans="2:11" s="1" customFormat="1" ht="15" customHeight="1">
      <c r="B151" s="279"/>
      <c r="C151" s="306" t="s">
        <v>2823</v>
      </c>
      <c r="D151" s="256"/>
      <c r="E151" s="256"/>
      <c r="F151" s="307" t="s">
        <v>2820</v>
      </c>
      <c r="G151" s="256"/>
      <c r="H151" s="306" t="s">
        <v>2860</v>
      </c>
      <c r="I151" s="306" t="s">
        <v>2822</v>
      </c>
      <c r="J151" s="306">
        <v>120</v>
      </c>
      <c r="K151" s="302"/>
    </row>
    <row r="152" spans="2:11" s="1" customFormat="1" ht="15" customHeight="1">
      <c r="B152" s="279"/>
      <c r="C152" s="306" t="s">
        <v>2869</v>
      </c>
      <c r="D152" s="256"/>
      <c r="E152" s="256"/>
      <c r="F152" s="307" t="s">
        <v>2820</v>
      </c>
      <c r="G152" s="256"/>
      <c r="H152" s="306" t="s">
        <v>2880</v>
      </c>
      <c r="I152" s="306" t="s">
        <v>2822</v>
      </c>
      <c r="J152" s="306" t="s">
        <v>2871</v>
      </c>
      <c r="K152" s="302"/>
    </row>
    <row r="153" spans="2:11" s="1" customFormat="1" ht="15" customHeight="1">
      <c r="B153" s="279"/>
      <c r="C153" s="306" t="s">
        <v>2768</v>
      </c>
      <c r="D153" s="256"/>
      <c r="E153" s="256"/>
      <c r="F153" s="307" t="s">
        <v>2820</v>
      </c>
      <c r="G153" s="256"/>
      <c r="H153" s="306" t="s">
        <v>2881</v>
      </c>
      <c r="I153" s="306" t="s">
        <v>2822</v>
      </c>
      <c r="J153" s="306" t="s">
        <v>2871</v>
      </c>
      <c r="K153" s="302"/>
    </row>
    <row r="154" spans="2:11" s="1" customFormat="1" ht="15" customHeight="1">
      <c r="B154" s="279"/>
      <c r="C154" s="306" t="s">
        <v>2825</v>
      </c>
      <c r="D154" s="256"/>
      <c r="E154" s="256"/>
      <c r="F154" s="307" t="s">
        <v>2826</v>
      </c>
      <c r="G154" s="256"/>
      <c r="H154" s="306" t="s">
        <v>2860</v>
      </c>
      <c r="I154" s="306" t="s">
        <v>2822</v>
      </c>
      <c r="J154" s="306">
        <v>50</v>
      </c>
      <c r="K154" s="302"/>
    </row>
    <row r="155" spans="2:11" s="1" customFormat="1" ht="15" customHeight="1">
      <c r="B155" s="279"/>
      <c r="C155" s="306" t="s">
        <v>2828</v>
      </c>
      <c r="D155" s="256"/>
      <c r="E155" s="256"/>
      <c r="F155" s="307" t="s">
        <v>2820</v>
      </c>
      <c r="G155" s="256"/>
      <c r="H155" s="306" t="s">
        <v>2860</v>
      </c>
      <c r="I155" s="306" t="s">
        <v>2830</v>
      </c>
      <c r="J155" s="306"/>
      <c r="K155" s="302"/>
    </row>
    <row r="156" spans="2:11" s="1" customFormat="1" ht="15" customHeight="1">
      <c r="B156" s="279"/>
      <c r="C156" s="306" t="s">
        <v>2839</v>
      </c>
      <c r="D156" s="256"/>
      <c r="E156" s="256"/>
      <c r="F156" s="307" t="s">
        <v>2826</v>
      </c>
      <c r="G156" s="256"/>
      <c r="H156" s="306" t="s">
        <v>2860</v>
      </c>
      <c r="I156" s="306" t="s">
        <v>2822</v>
      </c>
      <c r="J156" s="306">
        <v>50</v>
      </c>
      <c r="K156" s="302"/>
    </row>
    <row r="157" spans="2:11" s="1" customFormat="1" ht="15" customHeight="1">
      <c r="B157" s="279"/>
      <c r="C157" s="306" t="s">
        <v>2847</v>
      </c>
      <c r="D157" s="256"/>
      <c r="E157" s="256"/>
      <c r="F157" s="307" t="s">
        <v>2826</v>
      </c>
      <c r="G157" s="256"/>
      <c r="H157" s="306" t="s">
        <v>2860</v>
      </c>
      <c r="I157" s="306" t="s">
        <v>2822</v>
      </c>
      <c r="J157" s="306">
        <v>50</v>
      </c>
      <c r="K157" s="302"/>
    </row>
    <row r="158" spans="2:11" s="1" customFormat="1" ht="15" customHeight="1">
      <c r="B158" s="279"/>
      <c r="C158" s="306" t="s">
        <v>2845</v>
      </c>
      <c r="D158" s="256"/>
      <c r="E158" s="256"/>
      <c r="F158" s="307" t="s">
        <v>2826</v>
      </c>
      <c r="G158" s="256"/>
      <c r="H158" s="306" t="s">
        <v>2860</v>
      </c>
      <c r="I158" s="306" t="s">
        <v>2822</v>
      </c>
      <c r="J158" s="306">
        <v>50</v>
      </c>
      <c r="K158" s="302"/>
    </row>
    <row r="159" spans="2:11" s="1" customFormat="1" ht="15" customHeight="1">
      <c r="B159" s="279"/>
      <c r="C159" s="306" t="s">
        <v>101</v>
      </c>
      <c r="D159" s="256"/>
      <c r="E159" s="256"/>
      <c r="F159" s="307" t="s">
        <v>2820</v>
      </c>
      <c r="G159" s="256"/>
      <c r="H159" s="306" t="s">
        <v>2882</v>
      </c>
      <c r="I159" s="306" t="s">
        <v>2822</v>
      </c>
      <c r="J159" s="306" t="s">
        <v>2883</v>
      </c>
      <c r="K159" s="302"/>
    </row>
    <row r="160" spans="2:11" s="1" customFormat="1" ht="15" customHeight="1">
      <c r="B160" s="279"/>
      <c r="C160" s="306" t="s">
        <v>2884</v>
      </c>
      <c r="D160" s="256"/>
      <c r="E160" s="256"/>
      <c r="F160" s="307" t="s">
        <v>2820</v>
      </c>
      <c r="G160" s="256"/>
      <c r="H160" s="306" t="s">
        <v>2885</v>
      </c>
      <c r="I160" s="306" t="s">
        <v>2855</v>
      </c>
      <c r="J160" s="306"/>
      <c r="K160" s="302"/>
    </row>
    <row r="161" spans="2:11" s="1" customFormat="1" ht="15" customHeight="1">
      <c r="B161" s="308"/>
      <c r="C161" s="309"/>
      <c r="D161" s="309"/>
      <c r="E161" s="309"/>
      <c r="F161" s="309"/>
      <c r="G161" s="309"/>
      <c r="H161" s="309"/>
      <c r="I161" s="309"/>
      <c r="J161" s="309"/>
      <c r="K161" s="310"/>
    </row>
    <row r="162" spans="2:11" s="1" customFormat="1" ht="18.75" customHeight="1">
      <c r="B162" s="290"/>
      <c r="C162" s="300"/>
      <c r="D162" s="300"/>
      <c r="E162" s="300"/>
      <c r="F162" s="311"/>
      <c r="G162" s="300"/>
      <c r="H162" s="300"/>
      <c r="I162" s="300"/>
      <c r="J162" s="300"/>
      <c r="K162" s="290"/>
    </row>
    <row r="163" spans="2:11" s="1" customFormat="1" ht="18.75" customHeight="1">
      <c r="B163" s="290"/>
      <c r="C163" s="300"/>
      <c r="D163" s="300"/>
      <c r="E163" s="300"/>
      <c r="F163" s="311"/>
      <c r="G163" s="300"/>
      <c r="H163" s="300"/>
      <c r="I163" s="300"/>
      <c r="J163" s="300"/>
      <c r="K163" s="290"/>
    </row>
    <row r="164" spans="2:11" s="1" customFormat="1" ht="18.75" customHeight="1">
      <c r="B164" s="290"/>
      <c r="C164" s="300"/>
      <c r="D164" s="300"/>
      <c r="E164" s="300"/>
      <c r="F164" s="311"/>
      <c r="G164" s="300"/>
      <c r="H164" s="300"/>
      <c r="I164" s="300"/>
      <c r="J164" s="300"/>
      <c r="K164" s="290"/>
    </row>
    <row r="165" spans="2:11" s="1" customFormat="1" ht="18.75" customHeight="1">
      <c r="B165" s="290"/>
      <c r="C165" s="300"/>
      <c r="D165" s="300"/>
      <c r="E165" s="300"/>
      <c r="F165" s="311"/>
      <c r="G165" s="300"/>
      <c r="H165" s="300"/>
      <c r="I165" s="300"/>
      <c r="J165" s="300"/>
      <c r="K165" s="290"/>
    </row>
    <row r="166" spans="2:11" s="1" customFormat="1" ht="18.75" customHeight="1">
      <c r="B166" s="290"/>
      <c r="C166" s="300"/>
      <c r="D166" s="300"/>
      <c r="E166" s="300"/>
      <c r="F166" s="311"/>
      <c r="G166" s="300"/>
      <c r="H166" s="300"/>
      <c r="I166" s="300"/>
      <c r="J166" s="300"/>
      <c r="K166" s="290"/>
    </row>
    <row r="167" spans="2:11" s="1" customFormat="1" ht="18.75" customHeight="1">
      <c r="B167" s="290"/>
      <c r="C167" s="300"/>
      <c r="D167" s="300"/>
      <c r="E167" s="300"/>
      <c r="F167" s="311"/>
      <c r="G167" s="300"/>
      <c r="H167" s="300"/>
      <c r="I167" s="300"/>
      <c r="J167" s="300"/>
      <c r="K167" s="290"/>
    </row>
    <row r="168" spans="2:11" s="1" customFormat="1" ht="18.75" customHeight="1">
      <c r="B168" s="290"/>
      <c r="C168" s="300"/>
      <c r="D168" s="300"/>
      <c r="E168" s="300"/>
      <c r="F168" s="311"/>
      <c r="G168" s="300"/>
      <c r="H168" s="300"/>
      <c r="I168" s="300"/>
      <c r="J168" s="300"/>
      <c r="K168" s="290"/>
    </row>
    <row r="169" spans="2:11" s="1" customFormat="1" ht="18.75" customHeight="1"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</row>
    <row r="170" spans="2:11" s="1" customFormat="1" ht="7.5" customHeight="1">
      <c r="B170" s="245"/>
      <c r="C170" s="246"/>
      <c r="D170" s="246"/>
      <c r="E170" s="246"/>
      <c r="F170" s="246"/>
      <c r="G170" s="246"/>
      <c r="H170" s="246"/>
      <c r="I170" s="246"/>
      <c r="J170" s="246"/>
      <c r="K170" s="247"/>
    </row>
    <row r="171" spans="2:11" s="1" customFormat="1" ht="45" customHeight="1">
      <c r="B171" s="248"/>
      <c r="C171" s="384" t="s">
        <v>2886</v>
      </c>
      <c r="D171" s="384"/>
      <c r="E171" s="384"/>
      <c r="F171" s="384"/>
      <c r="G171" s="384"/>
      <c r="H171" s="384"/>
      <c r="I171" s="384"/>
      <c r="J171" s="384"/>
      <c r="K171" s="249"/>
    </row>
    <row r="172" spans="2:11" s="1" customFormat="1" ht="17.25" customHeight="1">
      <c r="B172" s="248"/>
      <c r="C172" s="269" t="s">
        <v>2814</v>
      </c>
      <c r="D172" s="269"/>
      <c r="E172" s="269"/>
      <c r="F172" s="269" t="s">
        <v>2815</v>
      </c>
      <c r="G172" s="312"/>
      <c r="H172" s="313" t="s">
        <v>58</v>
      </c>
      <c r="I172" s="313" t="s">
        <v>61</v>
      </c>
      <c r="J172" s="269" t="s">
        <v>2816</v>
      </c>
      <c r="K172" s="249"/>
    </row>
    <row r="173" spans="2:11" s="1" customFormat="1" ht="17.25" customHeight="1">
      <c r="B173" s="250"/>
      <c r="C173" s="271" t="s">
        <v>2817</v>
      </c>
      <c r="D173" s="271"/>
      <c r="E173" s="271"/>
      <c r="F173" s="272" t="s">
        <v>2818</v>
      </c>
      <c r="G173" s="314"/>
      <c r="H173" s="315"/>
      <c r="I173" s="315"/>
      <c r="J173" s="271" t="s">
        <v>2819</v>
      </c>
      <c r="K173" s="251"/>
    </row>
    <row r="174" spans="2:11" s="1" customFormat="1" ht="5.25" customHeight="1">
      <c r="B174" s="279"/>
      <c r="C174" s="274"/>
      <c r="D174" s="274"/>
      <c r="E174" s="274"/>
      <c r="F174" s="274"/>
      <c r="G174" s="275"/>
      <c r="H174" s="274"/>
      <c r="I174" s="274"/>
      <c r="J174" s="274"/>
      <c r="K174" s="302"/>
    </row>
    <row r="175" spans="2:11" s="1" customFormat="1" ht="15" customHeight="1">
      <c r="B175" s="279"/>
      <c r="C175" s="256" t="s">
        <v>2823</v>
      </c>
      <c r="D175" s="256"/>
      <c r="E175" s="256"/>
      <c r="F175" s="277" t="s">
        <v>2820</v>
      </c>
      <c r="G175" s="256"/>
      <c r="H175" s="256" t="s">
        <v>2860</v>
      </c>
      <c r="I175" s="256" t="s">
        <v>2822</v>
      </c>
      <c r="J175" s="256">
        <v>120</v>
      </c>
      <c r="K175" s="302"/>
    </row>
    <row r="176" spans="2:11" s="1" customFormat="1" ht="15" customHeight="1">
      <c r="B176" s="279"/>
      <c r="C176" s="256" t="s">
        <v>2869</v>
      </c>
      <c r="D176" s="256"/>
      <c r="E176" s="256"/>
      <c r="F176" s="277" t="s">
        <v>2820</v>
      </c>
      <c r="G176" s="256"/>
      <c r="H176" s="256" t="s">
        <v>2870</v>
      </c>
      <c r="I176" s="256" t="s">
        <v>2822</v>
      </c>
      <c r="J176" s="256" t="s">
        <v>2871</v>
      </c>
      <c r="K176" s="302"/>
    </row>
    <row r="177" spans="2:11" s="1" customFormat="1" ht="15" customHeight="1">
      <c r="B177" s="279"/>
      <c r="C177" s="256" t="s">
        <v>2768</v>
      </c>
      <c r="D177" s="256"/>
      <c r="E177" s="256"/>
      <c r="F177" s="277" t="s">
        <v>2820</v>
      </c>
      <c r="G177" s="256"/>
      <c r="H177" s="256" t="s">
        <v>2887</v>
      </c>
      <c r="I177" s="256" t="s">
        <v>2822</v>
      </c>
      <c r="J177" s="256" t="s">
        <v>2871</v>
      </c>
      <c r="K177" s="302"/>
    </row>
    <row r="178" spans="2:11" s="1" customFormat="1" ht="15" customHeight="1">
      <c r="B178" s="279"/>
      <c r="C178" s="256" t="s">
        <v>2825</v>
      </c>
      <c r="D178" s="256"/>
      <c r="E178" s="256"/>
      <c r="F178" s="277" t="s">
        <v>2826</v>
      </c>
      <c r="G178" s="256"/>
      <c r="H178" s="256" t="s">
        <v>2887</v>
      </c>
      <c r="I178" s="256" t="s">
        <v>2822</v>
      </c>
      <c r="J178" s="256">
        <v>50</v>
      </c>
      <c r="K178" s="302"/>
    </row>
    <row r="179" spans="2:11" s="1" customFormat="1" ht="15" customHeight="1">
      <c r="B179" s="279"/>
      <c r="C179" s="256" t="s">
        <v>2828</v>
      </c>
      <c r="D179" s="256"/>
      <c r="E179" s="256"/>
      <c r="F179" s="277" t="s">
        <v>2820</v>
      </c>
      <c r="G179" s="256"/>
      <c r="H179" s="256" t="s">
        <v>2887</v>
      </c>
      <c r="I179" s="256" t="s">
        <v>2830</v>
      </c>
      <c r="J179" s="256"/>
      <c r="K179" s="302"/>
    </row>
    <row r="180" spans="2:11" s="1" customFormat="1" ht="15" customHeight="1">
      <c r="B180" s="279"/>
      <c r="C180" s="256" t="s">
        <v>2839</v>
      </c>
      <c r="D180" s="256"/>
      <c r="E180" s="256"/>
      <c r="F180" s="277" t="s">
        <v>2826</v>
      </c>
      <c r="G180" s="256"/>
      <c r="H180" s="256" t="s">
        <v>2887</v>
      </c>
      <c r="I180" s="256" t="s">
        <v>2822</v>
      </c>
      <c r="J180" s="256">
        <v>50</v>
      </c>
      <c r="K180" s="302"/>
    </row>
    <row r="181" spans="2:11" s="1" customFormat="1" ht="15" customHeight="1">
      <c r="B181" s="279"/>
      <c r="C181" s="256" t="s">
        <v>2847</v>
      </c>
      <c r="D181" s="256"/>
      <c r="E181" s="256"/>
      <c r="F181" s="277" t="s">
        <v>2826</v>
      </c>
      <c r="G181" s="256"/>
      <c r="H181" s="256" t="s">
        <v>2887</v>
      </c>
      <c r="I181" s="256" t="s">
        <v>2822</v>
      </c>
      <c r="J181" s="256">
        <v>50</v>
      </c>
      <c r="K181" s="302"/>
    </row>
    <row r="182" spans="2:11" s="1" customFormat="1" ht="15" customHeight="1">
      <c r="B182" s="279"/>
      <c r="C182" s="256" t="s">
        <v>2845</v>
      </c>
      <c r="D182" s="256"/>
      <c r="E182" s="256"/>
      <c r="F182" s="277" t="s">
        <v>2826</v>
      </c>
      <c r="G182" s="256"/>
      <c r="H182" s="256" t="s">
        <v>2887</v>
      </c>
      <c r="I182" s="256" t="s">
        <v>2822</v>
      </c>
      <c r="J182" s="256">
        <v>50</v>
      </c>
      <c r="K182" s="302"/>
    </row>
    <row r="183" spans="2:11" s="1" customFormat="1" ht="15" customHeight="1">
      <c r="B183" s="279"/>
      <c r="C183" s="256" t="s">
        <v>134</v>
      </c>
      <c r="D183" s="256"/>
      <c r="E183" s="256"/>
      <c r="F183" s="277" t="s">
        <v>2820</v>
      </c>
      <c r="G183" s="256"/>
      <c r="H183" s="256" t="s">
        <v>2888</v>
      </c>
      <c r="I183" s="256" t="s">
        <v>2889</v>
      </c>
      <c r="J183" s="256"/>
      <c r="K183" s="302"/>
    </row>
    <row r="184" spans="2:11" s="1" customFormat="1" ht="15" customHeight="1">
      <c r="B184" s="279"/>
      <c r="C184" s="256" t="s">
        <v>61</v>
      </c>
      <c r="D184" s="256"/>
      <c r="E184" s="256"/>
      <c r="F184" s="277" t="s">
        <v>2820</v>
      </c>
      <c r="G184" s="256"/>
      <c r="H184" s="256" t="s">
        <v>2890</v>
      </c>
      <c r="I184" s="256" t="s">
        <v>2891</v>
      </c>
      <c r="J184" s="256">
        <v>1</v>
      </c>
      <c r="K184" s="302"/>
    </row>
    <row r="185" spans="2:11" s="1" customFormat="1" ht="15" customHeight="1">
      <c r="B185" s="279"/>
      <c r="C185" s="256" t="s">
        <v>57</v>
      </c>
      <c r="D185" s="256"/>
      <c r="E185" s="256"/>
      <c r="F185" s="277" t="s">
        <v>2820</v>
      </c>
      <c r="G185" s="256"/>
      <c r="H185" s="256" t="s">
        <v>2892</v>
      </c>
      <c r="I185" s="256" t="s">
        <v>2822</v>
      </c>
      <c r="J185" s="256">
        <v>20</v>
      </c>
      <c r="K185" s="302"/>
    </row>
    <row r="186" spans="2:11" s="1" customFormat="1" ht="15" customHeight="1">
      <c r="B186" s="279"/>
      <c r="C186" s="256" t="s">
        <v>58</v>
      </c>
      <c r="D186" s="256"/>
      <c r="E186" s="256"/>
      <c r="F186" s="277" t="s">
        <v>2820</v>
      </c>
      <c r="G186" s="256"/>
      <c r="H186" s="256" t="s">
        <v>2893</v>
      </c>
      <c r="I186" s="256" t="s">
        <v>2822</v>
      </c>
      <c r="J186" s="256">
        <v>255</v>
      </c>
      <c r="K186" s="302"/>
    </row>
    <row r="187" spans="2:11" s="1" customFormat="1" ht="15" customHeight="1">
      <c r="B187" s="279"/>
      <c r="C187" s="256" t="s">
        <v>135</v>
      </c>
      <c r="D187" s="256"/>
      <c r="E187" s="256"/>
      <c r="F187" s="277" t="s">
        <v>2820</v>
      </c>
      <c r="G187" s="256"/>
      <c r="H187" s="256" t="s">
        <v>2784</v>
      </c>
      <c r="I187" s="256" t="s">
        <v>2822</v>
      </c>
      <c r="J187" s="256">
        <v>10</v>
      </c>
      <c r="K187" s="302"/>
    </row>
    <row r="188" spans="2:11" s="1" customFormat="1" ht="15" customHeight="1">
      <c r="B188" s="279"/>
      <c r="C188" s="256" t="s">
        <v>136</v>
      </c>
      <c r="D188" s="256"/>
      <c r="E188" s="256"/>
      <c r="F188" s="277" t="s">
        <v>2820</v>
      </c>
      <c r="G188" s="256"/>
      <c r="H188" s="256" t="s">
        <v>2894</v>
      </c>
      <c r="I188" s="256" t="s">
        <v>2855</v>
      </c>
      <c r="J188" s="256"/>
      <c r="K188" s="302"/>
    </row>
    <row r="189" spans="2:11" s="1" customFormat="1" ht="15" customHeight="1">
      <c r="B189" s="279"/>
      <c r="C189" s="256" t="s">
        <v>2895</v>
      </c>
      <c r="D189" s="256"/>
      <c r="E189" s="256"/>
      <c r="F189" s="277" t="s">
        <v>2820</v>
      </c>
      <c r="G189" s="256"/>
      <c r="H189" s="256" t="s">
        <v>2896</v>
      </c>
      <c r="I189" s="256" t="s">
        <v>2855</v>
      </c>
      <c r="J189" s="256"/>
      <c r="K189" s="302"/>
    </row>
    <row r="190" spans="2:11" s="1" customFormat="1" ht="15" customHeight="1">
      <c r="B190" s="279"/>
      <c r="C190" s="256" t="s">
        <v>2884</v>
      </c>
      <c r="D190" s="256"/>
      <c r="E190" s="256"/>
      <c r="F190" s="277" t="s">
        <v>2820</v>
      </c>
      <c r="G190" s="256"/>
      <c r="H190" s="256" t="s">
        <v>2897</v>
      </c>
      <c r="I190" s="256" t="s">
        <v>2855</v>
      </c>
      <c r="J190" s="256"/>
      <c r="K190" s="302"/>
    </row>
    <row r="191" spans="2:11" s="1" customFormat="1" ht="15" customHeight="1">
      <c r="B191" s="279"/>
      <c r="C191" s="256" t="s">
        <v>138</v>
      </c>
      <c r="D191" s="256"/>
      <c r="E191" s="256"/>
      <c r="F191" s="277" t="s">
        <v>2826</v>
      </c>
      <c r="G191" s="256"/>
      <c r="H191" s="256" t="s">
        <v>2898</v>
      </c>
      <c r="I191" s="256" t="s">
        <v>2822</v>
      </c>
      <c r="J191" s="256">
        <v>50</v>
      </c>
      <c r="K191" s="302"/>
    </row>
    <row r="192" spans="2:11" s="1" customFormat="1" ht="15" customHeight="1">
      <c r="B192" s="279"/>
      <c r="C192" s="256" t="s">
        <v>2899</v>
      </c>
      <c r="D192" s="256"/>
      <c r="E192" s="256"/>
      <c r="F192" s="277" t="s">
        <v>2826</v>
      </c>
      <c r="G192" s="256"/>
      <c r="H192" s="256" t="s">
        <v>2900</v>
      </c>
      <c r="I192" s="256" t="s">
        <v>2901</v>
      </c>
      <c r="J192" s="256"/>
      <c r="K192" s="302"/>
    </row>
    <row r="193" spans="2:11" s="1" customFormat="1" ht="15" customHeight="1">
      <c r="B193" s="279"/>
      <c r="C193" s="256" t="s">
        <v>2902</v>
      </c>
      <c r="D193" s="256"/>
      <c r="E193" s="256"/>
      <c r="F193" s="277" t="s">
        <v>2826</v>
      </c>
      <c r="G193" s="256"/>
      <c r="H193" s="256" t="s">
        <v>2903</v>
      </c>
      <c r="I193" s="256" t="s">
        <v>2901</v>
      </c>
      <c r="J193" s="256"/>
      <c r="K193" s="302"/>
    </row>
    <row r="194" spans="2:11" s="1" customFormat="1" ht="15" customHeight="1">
      <c r="B194" s="279"/>
      <c r="C194" s="256" t="s">
        <v>2904</v>
      </c>
      <c r="D194" s="256"/>
      <c r="E194" s="256"/>
      <c r="F194" s="277" t="s">
        <v>2826</v>
      </c>
      <c r="G194" s="256"/>
      <c r="H194" s="256" t="s">
        <v>2905</v>
      </c>
      <c r="I194" s="256" t="s">
        <v>2901</v>
      </c>
      <c r="J194" s="256"/>
      <c r="K194" s="302"/>
    </row>
    <row r="195" spans="2:11" s="1" customFormat="1" ht="15" customHeight="1">
      <c r="B195" s="279"/>
      <c r="C195" s="316" t="s">
        <v>2906</v>
      </c>
      <c r="D195" s="256"/>
      <c r="E195" s="256"/>
      <c r="F195" s="277" t="s">
        <v>2826</v>
      </c>
      <c r="G195" s="256"/>
      <c r="H195" s="256" t="s">
        <v>2907</v>
      </c>
      <c r="I195" s="256" t="s">
        <v>2908</v>
      </c>
      <c r="J195" s="317" t="s">
        <v>2909</v>
      </c>
      <c r="K195" s="302"/>
    </row>
    <row r="196" spans="2:11" s="17" customFormat="1" ht="15" customHeight="1">
      <c r="B196" s="318"/>
      <c r="C196" s="319" t="s">
        <v>2910</v>
      </c>
      <c r="D196" s="320"/>
      <c r="E196" s="320"/>
      <c r="F196" s="321" t="s">
        <v>2826</v>
      </c>
      <c r="G196" s="320"/>
      <c r="H196" s="320" t="s">
        <v>2911</v>
      </c>
      <c r="I196" s="320" t="s">
        <v>2908</v>
      </c>
      <c r="J196" s="322" t="s">
        <v>2909</v>
      </c>
      <c r="K196" s="323"/>
    </row>
    <row r="197" spans="2:11" s="1" customFormat="1" ht="15" customHeight="1">
      <c r="B197" s="279"/>
      <c r="C197" s="316" t="s">
        <v>46</v>
      </c>
      <c r="D197" s="256"/>
      <c r="E197" s="256"/>
      <c r="F197" s="277" t="s">
        <v>2820</v>
      </c>
      <c r="G197" s="256"/>
      <c r="H197" s="253" t="s">
        <v>2912</v>
      </c>
      <c r="I197" s="256" t="s">
        <v>2913</v>
      </c>
      <c r="J197" s="256"/>
      <c r="K197" s="302"/>
    </row>
    <row r="198" spans="2:11" s="1" customFormat="1" ht="15" customHeight="1">
      <c r="B198" s="279"/>
      <c r="C198" s="316" t="s">
        <v>2914</v>
      </c>
      <c r="D198" s="256"/>
      <c r="E198" s="256"/>
      <c r="F198" s="277" t="s">
        <v>2820</v>
      </c>
      <c r="G198" s="256"/>
      <c r="H198" s="256" t="s">
        <v>2915</v>
      </c>
      <c r="I198" s="256" t="s">
        <v>2855</v>
      </c>
      <c r="J198" s="256"/>
      <c r="K198" s="302"/>
    </row>
    <row r="199" spans="2:11" s="1" customFormat="1" ht="15" customHeight="1">
      <c r="B199" s="279"/>
      <c r="C199" s="316" t="s">
        <v>2916</v>
      </c>
      <c r="D199" s="256"/>
      <c r="E199" s="256"/>
      <c r="F199" s="277" t="s">
        <v>2820</v>
      </c>
      <c r="G199" s="256"/>
      <c r="H199" s="256" t="s">
        <v>2917</v>
      </c>
      <c r="I199" s="256" t="s">
        <v>2855</v>
      </c>
      <c r="J199" s="256"/>
      <c r="K199" s="302"/>
    </row>
    <row r="200" spans="2:11" s="1" customFormat="1" ht="15" customHeight="1">
      <c r="B200" s="279"/>
      <c r="C200" s="316" t="s">
        <v>2918</v>
      </c>
      <c r="D200" s="256"/>
      <c r="E200" s="256"/>
      <c r="F200" s="277" t="s">
        <v>2826</v>
      </c>
      <c r="G200" s="256"/>
      <c r="H200" s="256" t="s">
        <v>2919</v>
      </c>
      <c r="I200" s="256" t="s">
        <v>2855</v>
      </c>
      <c r="J200" s="256"/>
      <c r="K200" s="302"/>
    </row>
    <row r="201" spans="2:11" s="1" customFormat="1" ht="15" customHeight="1">
      <c r="B201" s="308"/>
      <c r="C201" s="324"/>
      <c r="D201" s="309"/>
      <c r="E201" s="309"/>
      <c r="F201" s="309"/>
      <c r="G201" s="309"/>
      <c r="H201" s="309"/>
      <c r="I201" s="309"/>
      <c r="J201" s="309"/>
      <c r="K201" s="310"/>
    </row>
    <row r="202" spans="2:11" s="1" customFormat="1" ht="18.75" customHeight="1">
      <c r="B202" s="290"/>
      <c r="C202" s="300"/>
      <c r="D202" s="300"/>
      <c r="E202" s="300"/>
      <c r="F202" s="311"/>
      <c r="G202" s="300"/>
      <c r="H202" s="300"/>
      <c r="I202" s="300"/>
      <c r="J202" s="300"/>
      <c r="K202" s="290"/>
    </row>
    <row r="203" spans="2:11" s="1" customFormat="1" ht="18.75" customHeight="1"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</row>
    <row r="204" spans="2:11" s="1" customFormat="1" ht="13.5">
      <c r="B204" s="245"/>
      <c r="C204" s="246"/>
      <c r="D204" s="246"/>
      <c r="E204" s="246"/>
      <c r="F204" s="246"/>
      <c r="G204" s="246"/>
      <c r="H204" s="246"/>
      <c r="I204" s="246"/>
      <c r="J204" s="246"/>
      <c r="K204" s="247"/>
    </row>
    <row r="205" spans="2:11" s="1" customFormat="1" ht="21" customHeight="1">
      <c r="B205" s="248"/>
      <c r="C205" s="384" t="s">
        <v>2920</v>
      </c>
      <c r="D205" s="384"/>
      <c r="E205" s="384"/>
      <c r="F205" s="384"/>
      <c r="G205" s="384"/>
      <c r="H205" s="384"/>
      <c r="I205" s="384"/>
      <c r="J205" s="384"/>
      <c r="K205" s="249"/>
    </row>
    <row r="206" spans="2:11" s="1" customFormat="1" ht="25.5" customHeight="1">
      <c r="B206" s="248"/>
      <c r="C206" s="325" t="s">
        <v>2921</v>
      </c>
      <c r="D206" s="325"/>
      <c r="E206" s="325"/>
      <c r="F206" s="325" t="s">
        <v>2922</v>
      </c>
      <c r="G206" s="326"/>
      <c r="H206" s="387" t="s">
        <v>2923</v>
      </c>
      <c r="I206" s="387"/>
      <c r="J206" s="387"/>
      <c r="K206" s="249"/>
    </row>
    <row r="207" spans="2:11" s="1" customFormat="1" ht="5.25" customHeight="1">
      <c r="B207" s="279"/>
      <c r="C207" s="274"/>
      <c r="D207" s="274"/>
      <c r="E207" s="274"/>
      <c r="F207" s="274"/>
      <c r="G207" s="300"/>
      <c r="H207" s="274"/>
      <c r="I207" s="274"/>
      <c r="J207" s="274"/>
      <c r="K207" s="302"/>
    </row>
    <row r="208" spans="2:11" s="1" customFormat="1" ht="15" customHeight="1">
      <c r="B208" s="279"/>
      <c r="C208" s="256" t="s">
        <v>2913</v>
      </c>
      <c r="D208" s="256"/>
      <c r="E208" s="256"/>
      <c r="F208" s="277" t="s">
        <v>47</v>
      </c>
      <c r="G208" s="256"/>
      <c r="H208" s="388" t="s">
        <v>2924</v>
      </c>
      <c r="I208" s="388"/>
      <c r="J208" s="388"/>
      <c r="K208" s="302"/>
    </row>
    <row r="209" spans="2:11" s="1" customFormat="1" ht="15" customHeight="1">
      <c r="B209" s="279"/>
      <c r="C209" s="256"/>
      <c r="D209" s="256"/>
      <c r="E209" s="256"/>
      <c r="F209" s="277" t="s">
        <v>48</v>
      </c>
      <c r="G209" s="256"/>
      <c r="H209" s="388" t="s">
        <v>2925</v>
      </c>
      <c r="I209" s="388"/>
      <c r="J209" s="388"/>
      <c r="K209" s="302"/>
    </row>
    <row r="210" spans="2:11" s="1" customFormat="1" ht="15" customHeight="1">
      <c r="B210" s="279"/>
      <c r="C210" s="256"/>
      <c r="D210" s="256"/>
      <c r="E210" s="256"/>
      <c r="F210" s="277" t="s">
        <v>51</v>
      </c>
      <c r="G210" s="256"/>
      <c r="H210" s="388" t="s">
        <v>2926</v>
      </c>
      <c r="I210" s="388"/>
      <c r="J210" s="388"/>
      <c r="K210" s="302"/>
    </row>
    <row r="211" spans="2:11" s="1" customFormat="1" ht="15" customHeight="1">
      <c r="B211" s="279"/>
      <c r="C211" s="256"/>
      <c r="D211" s="256"/>
      <c r="E211" s="256"/>
      <c r="F211" s="277" t="s">
        <v>49</v>
      </c>
      <c r="G211" s="256"/>
      <c r="H211" s="388" t="s">
        <v>2927</v>
      </c>
      <c r="I211" s="388"/>
      <c r="J211" s="388"/>
      <c r="K211" s="302"/>
    </row>
    <row r="212" spans="2:11" s="1" customFormat="1" ht="15" customHeight="1">
      <c r="B212" s="279"/>
      <c r="C212" s="256"/>
      <c r="D212" s="256"/>
      <c r="E212" s="256"/>
      <c r="F212" s="277" t="s">
        <v>50</v>
      </c>
      <c r="G212" s="256"/>
      <c r="H212" s="388" t="s">
        <v>2928</v>
      </c>
      <c r="I212" s="388"/>
      <c r="J212" s="388"/>
      <c r="K212" s="302"/>
    </row>
    <row r="213" spans="2:11" s="1" customFormat="1" ht="15" customHeight="1">
      <c r="B213" s="279"/>
      <c r="C213" s="256"/>
      <c r="D213" s="256"/>
      <c r="E213" s="256"/>
      <c r="F213" s="277"/>
      <c r="G213" s="256"/>
      <c r="H213" s="256"/>
      <c r="I213" s="256"/>
      <c r="J213" s="256"/>
      <c r="K213" s="302"/>
    </row>
    <row r="214" spans="2:11" s="1" customFormat="1" ht="15" customHeight="1">
      <c r="B214" s="279"/>
      <c r="C214" s="256" t="s">
        <v>2867</v>
      </c>
      <c r="D214" s="256"/>
      <c r="E214" s="256"/>
      <c r="F214" s="277" t="s">
        <v>83</v>
      </c>
      <c r="G214" s="256"/>
      <c r="H214" s="388" t="s">
        <v>2929</v>
      </c>
      <c r="I214" s="388"/>
      <c r="J214" s="388"/>
      <c r="K214" s="302"/>
    </row>
    <row r="215" spans="2:11" s="1" customFormat="1" ht="15" customHeight="1">
      <c r="B215" s="279"/>
      <c r="C215" s="256"/>
      <c r="D215" s="256"/>
      <c r="E215" s="256"/>
      <c r="F215" s="277" t="s">
        <v>2762</v>
      </c>
      <c r="G215" s="256"/>
      <c r="H215" s="388" t="s">
        <v>2763</v>
      </c>
      <c r="I215" s="388"/>
      <c r="J215" s="388"/>
      <c r="K215" s="302"/>
    </row>
    <row r="216" spans="2:11" s="1" customFormat="1" ht="15" customHeight="1">
      <c r="B216" s="279"/>
      <c r="C216" s="256"/>
      <c r="D216" s="256"/>
      <c r="E216" s="256"/>
      <c r="F216" s="277" t="s">
        <v>2760</v>
      </c>
      <c r="G216" s="256"/>
      <c r="H216" s="388" t="s">
        <v>2930</v>
      </c>
      <c r="I216" s="388"/>
      <c r="J216" s="388"/>
      <c r="K216" s="302"/>
    </row>
    <row r="217" spans="2:11" s="1" customFormat="1" ht="15" customHeight="1">
      <c r="B217" s="327"/>
      <c r="C217" s="256"/>
      <c r="D217" s="256"/>
      <c r="E217" s="256"/>
      <c r="F217" s="277" t="s">
        <v>2764</v>
      </c>
      <c r="G217" s="316"/>
      <c r="H217" s="389" t="s">
        <v>2765</v>
      </c>
      <c r="I217" s="389"/>
      <c r="J217" s="389"/>
      <c r="K217" s="328"/>
    </row>
    <row r="218" spans="2:11" s="1" customFormat="1" ht="15" customHeight="1">
      <c r="B218" s="327"/>
      <c r="C218" s="256"/>
      <c r="D218" s="256"/>
      <c r="E218" s="256"/>
      <c r="F218" s="277" t="s">
        <v>2766</v>
      </c>
      <c r="G218" s="316"/>
      <c r="H218" s="389" t="s">
        <v>2931</v>
      </c>
      <c r="I218" s="389"/>
      <c r="J218" s="389"/>
      <c r="K218" s="328"/>
    </row>
    <row r="219" spans="2:11" s="1" customFormat="1" ht="15" customHeight="1">
      <c r="B219" s="327"/>
      <c r="C219" s="256"/>
      <c r="D219" s="256"/>
      <c r="E219" s="256"/>
      <c r="F219" s="277"/>
      <c r="G219" s="316"/>
      <c r="H219" s="306"/>
      <c r="I219" s="306"/>
      <c r="J219" s="306"/>
      <c r="K219" s="328"/>
    </row>
    <row r="220" spans="2:11" s="1" customFormat="1" ht="15" customHeight="1">
      <c r="B220" s="327"/>
      <c r="C220" s="256" t="s">
        <v>2891</v>
      </c>
      <c r="D220" s="256"/>
      <c r="E220" s="256"/>
      <c r="F220" s="277">
        <v>1</v>
      </c>
      <c r="G220" s="316"/>
      <c r="H220" s="389" t="s">
        <v>2932</v>
      </c>
      <c r="I220" s="389"/>
      <c r="J220" s="389"/>
      <c r="K220" s="328"/>
    </row>
    <row r="221" spans="2:11" s="1" customFormat="1" ht="15" customHeight="1">
      <c r="B221" s="327"/>
      <c r="C221" s="256"/>
      <c r="D221" s="256"/>
      <c r="E221" s="256"/>
      <c r="F221" s="277">
        <v>2</v>
      </c>
      <c r="G221" s="316"/>
      <c r="H221" s="389" t="s">
        <v>2933</v>
      </c>
      <c r="I221" s="389"/>
      <c r="J221" s="389"/>
      <c r="K221" s="328"/>
    </row>
    <row r="222" spans="2:11" s="1" customFormat="1" ht="15" customHeight="1">
      <c r="B222" s="327"/>
      <c r="C222" s="256"/>
      <c r="D222" s="256"/>
      <c r="E222" s="256"/>
      <c r="F222" s="277">
        <v>3</v>
      </c>
      <c r="G222" s="316"/>
      <c r="H222" s="389" t="s">
        <v>2934</v>
      </c>
      <c r="I222" s="389"/>
      <c r="J222" s="389"/>
      <c r="K222" s="328"/>
    </row>
    <row r="223" spans="2:11" s="1" customFormat="1" ht="15" customHeight="1">
      <c r="B223" s="327"/>
      <c r="C223" s="256"/>
      <c r="D223" s="256"/>
      <c r="E223" s="256"/>
      <c r="F223" s="277">
        <v>4</v>
      </c>
      <c r="G223" s="316"/>
      <c r="H223" s="389" t="s">
        <v>2935</v>
      </c>
      <c r="I223" s="389"/>
      <c r="J223" s="389"/>
      <c r="K223" s="328"/>
    </row>
    <row r="224" spans="2:11" s="1" customFormat="1" ht="12.75" customHeight="1">
      <c r="B224" s="329"/>
      <c r="C224" s="330"/>
      <c r="D224" s="330"/>
      <c r="E224" s="330"/>
      <c r="F224" s="330"/>
      <c r="G224" s="330"/>
      <c r="H224" s="330"/>
      <c r="I224" s="330"/>
      <c r="J224" s="330"/>
      <c r="K224" s="331"/>
    </row>
  </sheetData>
  <sheetProtection formatCells="0" formatColumns="0" formatRows="0" insertColumns="0" insertRows="0" insertHyperlinks="0" deleteColumns="0" deleteRows="0" sort="0" autoFilter="0" pivotTables="0"/>
  <mergeCells count="77">
    <mergeCell ref="H223:J223"/>
    <mergeCell ref="H211:J211"/>
    <mergeCell ref="H212:J212"/>
    <mergeCell ref="H214:J214"/>
    <mergeCell ref="H215:J215"/>
    <mergeCell ref="H217:J217"/>
    <mergeCell ref="H218:J218"/>
    <mergeCell ref="H220:J220"/>
    <mergeCell ref="H221:J221"/>
    <mergeCell ref="H222:J222"/>
    <mergeCell ref="C205:J205"/>
    <mergeCell ref="H206:J206"/>
    <mergeCell ref="H209:J209"/>
    <mergeCell ref="H210:J210"/>
    <mergeCell ref="H216:J216"/>
    <mergeCell ref="H208:J208"/>
    <mergeCell ref="C75:J75"/>
    <mergeCell ref="C102:J102"/>
    <mergeCell ref="C122:J122"/>
    <mergeCell ref="C147:J147"/>
    <mergeCell ref="C171:J171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Rekapitulace zakázky</vt:lpstr>
      <vt:lpstr>001 - Přístavba garáže</vt:lpstr>
      <vt:lpstr>002 - Venkovní kanalizace...</vt:lpstr>
      <vt:lpstr>003 - Zpevněné plochy</vt:lpstr>
      <vt:lpstr>004 - VRN</vt:lpstr>
      <vt:lpstr>Pokyny pro vyplnění</vt:lpstr>
      <vt:lpstr>'001 - Přístavba garáže'!Názvy_tisku</vt:lpstr>
      <vt:lpstr>'002 - Venkovní kanalizace...'!Názvy_tisku</vt:lpstr>
      <vt:lpstr>'003 - Zpevněné plochy'!Názvy_tisku</vt:lpstr>
      <vt:lpstr>'004 - VRN'!Názvy_tisku</vt:lpstr>
      <vt:lpstr>'Rekapitulace zakázky'!Názvy_tisku</vt:lpstr>
      <vt:lpstr>'001 - Přístavba garáže'!Oblast_tisku</vt:lpstr>
      <vt:lpstr>'002 - Venkovní kanalizace...'!Oblast_tisku</vt:lpstr>
      <vt:lpstr>'003 - Zpevněné plochy'!Oblast_tisku</vt:lpstr>
      <vt:lpstr>'004 - VRN'!Oblast_tisku</vt:lpstr>
      <vt:lpstr>'Rekapitulace zakázky'!Oblast_tisku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Červený</dc:creator>
  <cp:lastModifiedBy>Bc. Jana Drncová ,Dis.</cp:lastModifiedBy>
  <dcterms:created xsi:type="dcterms:W3CDTF">2025-12-15T16:48:30Z</dcterms:created>
  <dcterms:modified xsi:type="dcterms:W3CDTF">2026-02-04T12:02:49Z</dcterms:modified>
</cp:coreProperties>
</file>