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lymp\PovedUsers$\purkart\_Dokumenty_\Smlouva ČD\BEMU\Prilohy_smlouva\"/>
    </mc:Choice>
  </mc:AlternateContent>
  <xr:revisionPtr revIDLastSave="0" documentId="8_{E1331748-F6BA-4429-850A-E8C0EB0D21EF}" xr6:coauthVersionLast="47" xr6:coauthVersionMax="47" xr10:uidLastSave="{00000000-0000-0000-0000-000000000000}"/>
  <bookViews>
    <workbookView xWindow="-108" yWindow="-108" windowWidth="23256" windowHeight="13896" tabRatio="790" activeTab="2" xr2:uid="{00000000-000D-0000-FFFF-FFFF00000000}"/>
  </bookViews>
  <sheets>
    <sheet name="Legenda" sheetId="42" r:id="rId1"/>
    <sheet name="Provoz výchozí" sheetId="68" r:id="rId2"/>
    <sheet name="Model výchozí bez dotace (MVB)" sheetId="47" r:id="rId3"/>
    <sheet name="Model výchozí s dotací (MVD)" sheetId="72" r:id="rId4"/>
    <sheet name="MVB Zaokrouhlený" sheetId="1" r:id="rId5"/>
    <sheet name="MVD Zaokrouhlený" sheetId="73" r:id="rId6"/>
    <sheet name="Nabídka" sheetId="74" r:id="rId7"/>
    <sheet name="Index" sheetId="35" r:id="rId8"/>
    <sheet name="Doplněk" sheetId="20" r:id="rId9"/>
    <sheet name="Model aktualizovaný (MA)" sheetId="23" r:id="rId10"/>
    <sheet name="MA Výkon" sheetId="24" r:id="rId11"/>
    <sheet name="MA Vozidlo" sheetId="56" r:id="rId12"/>
    <sheet name="MA Fixní" sheetId="57" r:id="rId13"/>
    <sheet name="Objednávka" sheetId="14" r:id="rId14"/>
    <sheet name="Model objednávkový (MO)" sheetId="30" r:id="rId15"/>
    <sheet name="MO Výkon" sheetId="41" r:id="rId16"/>
    <sheet name="MO Vozidlo" sheetId="29" r:id="rId17"/>
    <sheet name="Záloha" sheetId="71" r:id="rId18"/>
    <sheet name="Skutečnost" sheetId="31" r:id="rId19"/>
    <sheet name="Cena" sheetId="70" r:id="rId20"/>
    <sheet name="Kompenzace" sheetId="69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20" l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S27" i="56"/>
  <c r="R27" i="56"/>
  <c r="Q27" i="56"/>
  <c r="P27" i="56"/>
  <c r="O27" i="56"/>
  <c r="N27" i="56"/>
  <c r="M27" i="56"/>
  <c r="L27" i="56"/>
  <c r="K27" i="56"/>
  <c r="J27" i="56"/>
  <c r="I27" i="56"/>
  <c r="H27" i="56"/>
  <c r="G27" i="56"/>
  <c r="F27" i="56"/>
  <c r="E27" i="56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X15" i="1" l="1"/>
  <c r="X12" i="1"/>
  <c r="X10" i="1"/>
  <c r="X9" i="1"/>
  <c r="X8" i="1"/>
  <c r="X19" i="73"/>
  <c r="V15" i="73"/>
  <c r="W9" i="73"/>
  <c r="S25" i="73"/>
  <c r="S25" i="23" s="1"/>
  <c r="R25" i="73"/>
  <c r="R25" i="23" s="1"/>
  <c r="Q25" i="73"/>
  <c r="Q25" i="23" s="1"/>
  <c r="P25" i="73"/>
  <c r="P25" i="23" s="1"/>
  <c r="O25" i="73"/>
  <c r="O25" i="23" s="1"/>
  <c r="N25" i="73"/>
  <c r="N25" i="23" s="1"/>
  <c r="M25" i="73"/>
  <c r="M25" i="23" s="1"/>
  <c r="L25" i="73"/>
  <c r="L25" i="23" s="1"/>
  <c r="K25" i="73"/>
  <c r="K25" i="23" s="1"/>
  <c r="J25" i="73"/>
  <c r="J25" i="23" s="1"/>
  <c r="I25" i="73"/>
  <c r="I25" i="23" s="1"/>
  <c r="H25" i="73"/>
  <c r="H25" i="23" s="1"/>
  <c r="G25" i="73"/>
  <c r="G25" i="23" s="1"/>
  <c r="F25" i="73"/>
  <c r="F25" i="23" s="1"/>
  <c r="E25" i="73"/>
  <c r="S24" i="73"/>
  <c r="S24" i="23" s="1"/>
  <c r="R24" i="73"/>
  <c r="R24" i="23" s="1"/>
  <c r="Q24" i="73"/>
  <c r="Q24" i="23" s="1"/>
  <c r="P24" i="73"/>
  <c r="P24" i="23" s="1"/>
  <c r="O24" i="73"/>
  <c r="O24" i="23" s="1"/>
  <c r="N24" i="73"/>
  <c r="N24" i="23" s="1"/>
  <c r="M24" i="73"/>
  <c r="M24" i="23" s="1"/>
  <c r="L24" i="73"/>
  <c r="K24" i="73"/>
  <c r="K24" i="23" s="1"/>
  <c r="J24" i="73"/>
  <c r="J24" i="23" s="1"/>
  <c r="I24" i="73"/>
  <c r="I24" i="23" s="1"/>
  <c r="H24" i="73"/>
  <c r="H24" i="23" s="1"/>
  <c r="G24" i="73"/>
  <c r="G24" i="23" s="1"/>
  <c r="F24" i="73"/>
  <c r="F24" i="23" s="1"/>
  <c r="E24" i="73"/>
  <c r="E24" i="23" s="1"/>
  <c r="M23" i="73"/>
  <c r="M23" i="23" s="1"/>
  <c r="P21" i="73"/>
  <c r="P21" i="23" s="1"/>
  <c r="S20" i="73"/>
  <c r="S20" i="23" s="1"/>
  <c r="R20" i="73"/>
  <c r="R20" i="23" s="1"/>
  <c r="Q20" i="73"/>
  <c r="Q20" i="23" s="1"/>
  <c r="P20" i="73"/>
  <c r="P20" i="23" s="1"/>
  <c r="O20" i="73"/>
  <c r="O20" i="23" s="1"/>
  <c r="N20" i="73"/>
  <c r="N20" i="23" s="1"/>
  <c r="M20" i="73"/>
  <c r="M20" i="23" s="1"/>
  <c r="L20" i="73"/>
  <c r="L20" i="23" s="1"/>
  <c r="K20" i="73"/>
  <c r="K20" i="23" s="1"/>
  <c r="J20" i="73"/>
  <c r="J20" i="23" s="1"/>
  <c r="I20" i="73"/>
  <c r="I20" i="23" s="1"/>
  <c r="H20" i="73"/>
  <c r="H20" i="23" s="1"/>
  <c r="G20" i="73"/>
  <c r="G20" i="23" s="1"/>
  <c r="F20" i="73"/>
  <c r="F20" i="23" s="1"/>
  <c r="E20" i="73"/>
  <c r="E20" i="23" s="1"/>
  <c r="O19" i="73"/>
  <c r="O19" i="23" s="1"/>
  <c r="G19" i="73"/>
  <c r="N18" i="73"/>
  <c r="N18" i="23" s="1"/>
  <c r="F18" i="73"/>
  <c r="S10" i="73"/>
  <c r="S10" i="23" s="1"/>
  <c r="R10" i="73"/>
  <c r="R10" i="23" s="1"/>
  <c r="Q10" i="73"/>
  <c r="Q10" i="23" s="1"/>
  <c r="P10" i="73"/>
  <c r="P10" i="23" s="1"/>
  <c r="O10" i="73"/>
  <c r="O10" i="23" s="1"/>
  <c r="N10" i="73"/>
  <c r="N10" i="23" s="1"/>
  <c r="M10" i="73"/>
  <c r="M10" i="23" s="1"/>
  <c r="L10" i="73"/>
  <c r="L10" i="23" s="1"/>
  <c r="K10" i="73"/>
  <c r="K10" i="23" s="1"/>
  <c r="J10" i="73"/>
  <c r="J10" i="23" s="1"/>
  <c r="I10" i="73"/>
  <c r="I10" i="23" s="1"/>
  <c r="H10" i="73"/>
  <c r="H10" i="23" s="1"/>
  <c r="G10" i="73"/>
  <c r="G10" i="23" s="1"/>
  <c r="F10" i="73"/>
  <c r="F10" i="23" s="1"/>
  <c r="E10" i="73"/>
  <c r="E10" i="23" s="1"/>
  <c r="S8" i="73"/>
  <c r="S8" i="23" s="1"/>
  <c r="R8" i="73"/>
  <c r="R8" i="23" s="1"/>
  <c r="Q8" i="73"/>
  <c r="Q8" i="23" s="1"/>
  <c r="P8" i="73"/>
  <c r="P8" i="23" s="1"/>
  <c r="O8" i="73"/>
  <c r="O8" i="23" s="1"/>
  <c r="N8" i="73"/>
  <c r="N8" i="23" s="1"/>
  <c r="M8" i="73"/>
  <c r="M8" i="23" s="1"/>
  <c r="L8" i="73"/>
  <c r="L8" i="23" s="1"/>
  <c r="K8" i="73"/>
  <c r="K8" i="23" s="1"/>
  <c r="J8" i="73"/>
  <c r="J8" i="23" s="1"/>
  <c r="I8" i="73"/>
  <c r="I8" i="23" s="1"/>
  <c r="H8" i="73"/>
  <c r="H8" i="23" s="1"/>
  <c r="G8" i="73"/>
  <c r="G8" i="23" s="1"/>
  <c r="F8" i="73"/>
  <c r="F8" i="23" s="1"/>
  <c r="E8" i="73"/>
  <c r="E8" i="23" s="1"/>
  <c r="S27" i="73"/>
  <c r="R27" i="73"/>
  <c r="Q27" i="73"/>
  <c r="P27" i="73"/>
  <c r="O27" i="73"/>
  <c r="N27" i="73"/>
  <c r="M27" i="73"/>
  <c r="L27" i="73"/>
  <c r="K27" i="73"/>
  <c r="J27" i="73"/>
  <c r="I27" i="73"/>
  <c r="H27" i="73"/>
  <c r="G27" i="73"/>
  <c r="F27" i="73"/>
  <c r="E27" i="73"/>
  <c r="T27" i="73" s="1"/>
  <c r="S2" i="73"/>
  <c r="R2" i="73"/>
  <c r="Q2" i="73"/>
  <c r="P2" i="73"/>
  <c r="O2" i="73"/>
  <c r="N2" i="73"/>
  <c r="M2" i="73"/>
  <c r="L2" i="73"/>
  <c r="K2" i="73"/>
  <c r="J2" i="73"/>
  <c r="I2" i="73"/>
  <c r="H2" i="73"/>
  <c r="G2" i="73"/>
  <c r="F2" i="73"/>
  <c r="E2" i="73"/>
  <c r="T8" i="47"/>
  <c r="T12" i="47"/>
  <c r="T15" i="47"/>
  <c r="T21" i="47"/>
  <c r="X21" i="47"/>
  <c r="X21" i="72" s="1"/>
  <c r="X21" i="73" s="1"/>
  <c r="X15" i="47"/>
  <c r="X15" i="72" s="1"/>
  <c r="X15" i="73" s="1"/>
  <c r="X8" i="47"/>
  <c r="X8" i="72" s="1"/>
  <c r="X8" i="73" s="1"/>
  <c r="T8" i="72"/>
  <c r="W25" i="72"/>
  <c r="W25" i="73" s="1"/>
  <c r="V25" i="72"/>
  <c r="V25" i="73" s="1"/>
  <c r="W24" i="72"/>
  <c r="W24" i="73" s="1"/>
  <c r="V24" i="72"/>
  <c r="V24" i="73" s="1"/>
  <c r="W23" i="72"/>
  <c r="W23" i="73" s="1"/>
  <c r="V23" i="72"/>
  <c r="V23" i="73" s="1"/>
  <c r="W22" i="72"/>
  <c r="W22" i="73" s="1"/>
  <c r="V22" i="72"/>
  <c r="V22" i="73" s="1"/>
  <c r="W21" i="72"/>
  <c r="W21" i="73" s="1"/>
  <c r="V21" i="72"/>
  <c r="V21" i="73" s="1"/>
  <c r="W20" i="72"/>
  <c r="W20" i="73" s="1"/>
  <c r="V20" i="72"/>
  <c r="V20" i="73" s="1"/>
  <c r="X19" i="72"/>
  <c r="W19" i="72"/>
  <c r="W19" i="73" s="1"/>
  <c r="V19" i="72"/>
  <c r="V19" i="73" s="1"/>
  <c r="X18" i="72"/>
  <c r="X18" i="73" s="1"/>
  <c r="W18" i="72"/>
  <c r="W18" i="73" s="1"/>
  <c r="V18" i="72"/>
  <c r="V18" i="73" s="1"/>
  <c r="W17" i="72"/>
  <c r="W17" i="73" s="1"/>
  <c r="V17" i="72"/>
  <c r="V17" i="73" s="1"/>
  <c r="W15" i="72"/>
  <c r="W15" i="73" s="1"/>
  <c r="V15" i="72"/>
  <c r="W13" i="72"/>
  <c r="W13" i="73" s="1"/>
  <c r="V13" i="72"/>
  <c r="V13" i="73" s="1"/>
  <c r="X12" i="72"/>
  <c r="X12" i="73" s="1"/>
  <c r="W12" i="72"/>
  <c r="W12" i="73" s="1"/>
  <c r="V12" i="72"/>
  <c r="V12" i="73" s="1"/>
  <c r="W11" i="72"/>
  <c r="W11" i="73" s="1"/>
  <c r="V11" i="72"/>
  <c r="V11" i="73" s="1"/>
  <c r="X10" i="72"/>
  <c r="X10" i="73" s="1"/>
  <c r="W10" i="72"/>
  <c r="W10" i="73" s="1"/>
  <c r="V10" i="72"/>
  <c r="V10" i="73" s="1"/>
  <c r="X9" i="72"/>
  <c r="X9" i="73" s="1"/>
  <c r="W9" i="72"/>
  <c r="V9" i="72"/>
  <c r="V9" i="73" s="1"/>
  <c r="W8" i="72"/>
  <c r="W8" i="73" s="1"/>
  <c r="V8" i="72"/>
  <c r="V8" i="73" s="1"/>
  <c r="W7" i="72"/>
  <c r="W7" i="73" s="1"/>
  <c r="V7" i="72"/>
  <c r="V7" i="73" s="1"/>
  <c r="W6" i="72"/>
  <c r="W6" i="73" s="1"/>
  <c r="V6" i="72"/>
  <c r="V6" i="73" s="1"/>
  <c r="W5" i="72"/>
  <c r="W5" i="73" s="1"/>
  <c r="V5" i="72"/>
  <c r="V5" i="73" s="1"/>
  <c r="W4" i="72"/>
  <c r="W4" i="73" s="1"/>
  <c r="V4" i="72"/>
  <c r="V4" i="73" s="1"/>
  <c r="W3" i="72"/>
  <c r="W3" i="73" s="1"/>
  <c r="V3" i="72"/>
  <c r="V3" i="73" s="1"/>
  <c r="S23" i="72"/>
  <c r="S23" i="73" s="1"/>
  <c r="R23" i="72"/>
  <c r="R23" i="73" s="1"/>
  <c r="R23" i="23" s="1"/>
  <c r="Q23" i="72"/>
  <c r="Q23" i="73" s="1"/>
  <c r="Q23" i="23" s="1"/>
  <c r="P23" i="72"/>
  <c r="P23" i="73" s="1"/>
  <c r="P23" i="23" s="1"/>
  <c r="O23" i="72"/>
  <c r="O23" i="73" s="1"/>
  <c r="O23" i="23" s="1"/>
  <c r="N23" i="72"/>
  <c r="N23" i="73" s="1"/>
  <c r="N23" i="23" s="1"/>
  <c r="M23" i="72"/>
  <c r="L23" i="72"/>
  <c r="L23" i="73" s="1"/>
  <c r="L23" i="23" s="1"/>
  <c r="K23" i="72"/>
  <c r="K23" i="73" s="1"/>
  <c r="J23" i="72"/>
  <c r="J23" i="73" s="1"/>
  <c r="J23" i="23" s="1"/>
  <c r="I23" i="72"/>
  <c r="I23" i="73" s="1"/>
  <c r="I23" i="23" s="1"/>
  <c r="H23" i="72"/>
  <c r="H23" i="73" s="1"/>
  <c r="H23" i="23" s="1"/>
  <c r="G23" i="72"/>
  <c r="F23" i="72"/>
  <c r="F23" i="73" s="1"/>
  <c r="F23" i="23" s="1"/>
  <c r="E23" i="72"/>
  <c r="E23" i="73" s="1"/>
  <c r="E23" i="23" s="1"/>
  <c r="S22" i="72"/>
  <c r="S22" i="73" s="1"/>
  <c r="S22" i="23" s="1"/>
  <c r="R22" i="72"/>
  <c r="R22" i="73" s="1"/>
  <c r="R22" i="23" s="1"/>
  <c r="Q22" i="72"/>
  <c r="Q22" i="73" s="1"/>
  <c r="Q22" i="23" s="1"/>
  <c r="P22" i="72"/>
  <c r="P22" i="73" s="1"/>
  <c r="P22" i="23" s="1"/>
  <c r="O22" i="72"/>
  <c r="O22" i="73" s="1"/>
  <c r="O22" i="23" s="1"/>
  <c r="N22" i="72"/>
  <c r="N22" i="73" s="1"/>
  <c r="N22" i="23" s="1"/>
  <c r="M22" i="72"/>
  <c r="M22" i="73" s="1"/>
  <c r="M22" i="23" s="1"/>
  <c r="L22" i="72"/>
  <c r="L22" i="73" s="1"/>
  <c r="L22" i="23" s="1"/>
  <c r="K22" i="72"/>
  <c r="K22" i="73" s="1"/>
  <c r="K22" i="23" s="1"/>
  <c r="J22" i="72"/>
  <c r="J22" i="73" s="1"/>
  <c r="J22" i="23" s="1"/>
  <c r="I22" i="72"/>
  <c r="I22" i="73" s="1"/>
  <c r="I22" i="23" s="1"/>
  <c r="H22" i="72"/>
  <c r="H22" i="73" s="1"/>
  <c r="H22" i="23" s="1"/>
  <c r="G22" i="72"/>
  <c r="G22" i="73" s="1"/>
  <c r="G22" i="23" s="1"/>
  <c r="F22" i="72"/>
  <c r="E22" i="72"/>
  <c r="E22" i="73" s="1"/>
  <c r="E22" i="23" s="1"/>
  <c r="S21" i="72"/>
  <c r="S21" i="73" s="1"/>
  <c r="S21" i="23" s="1"/>
  <c r="R21" i="72"/>
  <c r="R21" i="73" s="1"/>
  <c r="R21" i="23" s="1"/>
  <c r="Q21" i="72"/>
  <c r="Q21" i="73" s="1"/>
  <c r="Q21" i="23" s="1"/>
  <c r="P21" i="72"/>
  <c r="O21" i="72"/>
  <c r="O21" i="73" s="1"/>
  <c r="O21" i="23" s="1"/>
  <c r="N21" i="72"/>
  <c r="N21" i="73" s="1"/>
  <c r="N21" i="23" s="1"/>
  <c r="M21" i="72"/>
  <c r="M21" i="73" s="1"/>
  <c r="M21" i="23" s="1"/>
  <c r="L21" i="72"/>
  <c r="L21" i="73" s="1"/>
  <c r="L21" i="23" s="1"/>
  <c r="K21" i="72"/>
  <c r="K21" i="73" s="1"/>
  <c r="K21" i="23" s="1"/>
  <c r="J21" i="72"/>
  <c r="J21" i="73" s="1"/>
  <c r="J21" i="23" s="1"/>
  <c r="I21" i="72"/>
  <c r="I21" i="73" s="1"/>
  <c r="H21" i="72"/>
  <c r="H21" i="73" s="1"/>
  <c r="H21" i="23" s="1"/>
  <c r="G21" i="72"/>
  <c r="G21" i="73" s="1"/>
  <c r="G21" i="23" s="1"/>
  <c r="F21" i="72"/>
  <c r="E21" i="72"/>
  <c r="S19" i="72"/>
  <c r="S19" i="73" s="1"/>
  <c r="S19" i="23" s="1"/>
  <c r="R19" i="72"/>
  <c r="R19" i="73" s="1"/>
  <c r="R19" i="23" s="1"/>
  <c r="Q19" i="72"/>
  <c r="Q19" i="73" s="1"/>
  <c r="Q19" i="23" s="1"/>
  <c r="P19" i="72"/>
  <c r="P19" i="73" s="1"/>
  <c r="P19" i="23" s="1"/>
  <c r="O19" i="72"/>
  <c r="N19" i="72"/>
  <c r="N19" i="73" s="1"/>
  <c r="N19" i="23" s="1"/>
  <c r="M19" i="72"/>
  <c r="M19" i="73" s="1"/>
  <c r="M19" i="23" s="1"/>
  <c r="L19" i="72"/>
  <c r="L19" i="73" s="1"/>
  <c r="L19" i="23" s="1"/>
  <c r="K19" i="72"/>
  <c r="K19" i="73" s="1"/>
  <c r="K19" i="23" s="1"/>
  <c r="J19" i="72"/>
  <c r="J19" i="73" s="1"/>
  <c r="J19" i="23" s="1"/>
  <c r="I19" i="72"/>
  <c r="I19" i="73" s="1"/>
  <c r="I19" i="23" s="1"/>
  <c r="H19" i="72"/>
  <c r="H19" i="73" s="1"/>
  <c r="H19" i="23" s="1"/>
  <c r="G19" i="72"/>
  <c r="F19" i="72"/>
  <c r="F19" i="73" s="1"/>
  <c r="F19" i="23" s="1"/>
  <c r="E19" i="72"/>
  <c r="S18" i="72"/>
  <c r="S18" i="73" s="1"/>
  <c r="S18" i="23" s="1"/>
  <c r="R18" i="72"/>
  <c r="R18" i="73" s="1"/>
  <c r="R18" i="23" s="1"/>
  <c r="Q18" i="72"/>
  <c r="Q18" i="73" s="1"/>
  <c r="Q18" i="23" s="1"/>
  <c r="P18" i="72"/>
  <c r="P18" i="73" s="1"/>
  <c r="P18" i="23" s="1"/>
  <c r="O18" i="72"/>
  <c r="O18" i="73" s="1"/>
  <c r="O18" i="23" s="1"/>
  <c r="N18" i="72"/>
  <c r="M18" i="72"/>
  <c r="M18" i="73" s="1"/>
  <c r="M18" i="23" s="1"/>
  <c r="L18" i="72"/>
  <c r="L18" i="73" s="1"/>
  <c r="L18" i="23" s="1"/>
  <c r="K18" i="72"/>
  <c r="J18" i="72"/>
  <c r="J18" i="73" s="1"/>
  <c r="J18" i="23" s="1"/>
  <c r="I18" i="72"/>
  <c r="I18" i="73" s="1"/>
  <c r="I18" i="23" s="1"/>
  <c r="H18" i="72"/>
  <c r="H18" i="73" s="1"/>
  <c r="H18" i="23" s="1"/>
  <c r="G18" i="72"/>
  <c r="G18" i="73" s="1"/>
  <c r="G18" i="23" s="1"/>
  <c r="F18" i="72"/>
  <c r="E18" i="72"/>
  <c r="E18" i="73" s="1"/>
  <c r="E18" i="23" s="1"/>
  <c r="S17" i="72"/>
  <c r="S17" i="73" s="1"/>
  <c r="S17" i="23" s="1"/>
  <c r="R17" i="72"/>
  <c r="R17" i="73" s="1"/>
  <c r="R17" i="23" s="1"/>
  <c r="Q17" i="72"/>
  <c r="Q17" i="73" s="1"/>
  <c r="Q17" i="23" s="1"/>
  <c r="P17" i="72"/>
  <c r="P17" i="73" s="1"/>
  <c r="P17" i="23" s="1"/>
  <c r="O17" i="72"/>
  <c r="O17" i="73" s="1"/>
  <c r="O17" i="23" s="1"/>
  <c r="N17" i="72"/>
  <c r="N17" i="73" s="1"/>
  <c r="N17" i="23" s="1"/>
  <c r="M17" i="72"/>
  <c r="M17" i="73" s="1"/>
  <c r="M17" i="23" s="1"/>
  <c r="L17" i="72"/>
  <c r="L17" i="73" s="1"/>
  <c r="L17" i="23" s="1"/>
  <c r="K17" i="72"/>
  <c r="K17" i="73" s="1"/>
  <c r="K17" i="23" s="1"/>
  <c r="J17" i="72"/>
  <c r="I17" i="72"/>
  <c r="I17" i="73" s="1"/>
  <c r="I17" i="23" s="1"/>
  <c r="H17" i="72"/>
  <c r="H17" i="73" s="1"/>
  <c r="H17" i="23" s="1"/>
  <c r="G17" i="72"/>
  <c r="F17" i="72"/>
  <c r="F17" i="73" s="1"/>
  <c r="F17" i="23" s="1"/>
  <c r="E17" i="72"/>
  <c r="E17" i="73" s="1"/>
  <c r="S16" i="72"/>
  <c r="S16" i="73" s="1"/>
  <c r="S16" i="23" s="1"/>
  <c r="R16" i="72"/>
  <c r="R16" i="73" s="1"/>
  <c r="R16" i="23" s="1"/>
  <c r="Q16" i="72"/>
  <c r="Q16" i="73" s="1"/>
  <c r="Q16" i="23" s="1"/>
  <c r="P16" i="72"/>
  <c r="P16" i="73" s="1"/>
  <c r="P16" i="23" s="1"/>
  <c r="O16" i="72"/>
  <c r="O16" i="73" s="1"/>
  <c r="O16" i="23" s="1"/>
  <c r="N16" i="72"/>
  <c r="N16" i="73" s="1"/>
  <c r="N16" i="23" s="1"/>
  <c r="M16" i="72"/>
  <c r="M16" i="73" s="1"/>
  <c r="M16" i="23" s="1"/>
  <c r="L16" i="72"/>
  <c r="L16" i="73" s="1"/>
  <c r="K16" i="72"/>
  <c r="K16" i="73" s="1"/>
  <c r="K16" i="23" s="1"/>
  <c r="J16" i="72"/>
  <c r="J16" i="73" s="1"/>
  <c r="J16" i="23" s="1"/>
  <c r="I16" i="72"/>
  <c r="H16" i="72"/>
  <c r="H16" i="73" s="1"/>
  <c r="H16" i="23" s="1"/>
  <c r="G16" i="72"/>
  <c r="G16" i="73" s="1"/>
  <c r="G16" i="23" s="1"/>
  <c r="F16" i="72"/>
  <c r="F16" i="73" s="1"/>
  <c r="F16" i="23" s="1"/>
  <c r="E16" i="72"/>
  <c r="E16" i="73" s="1"/>
  <c r="S15" i="72"/>
  <c r="S15" i="73" s="1"/>
  <c r="S15" i="23" s="1"/>
  <c r="R15" i="72"/>
  <c r="R15" i="73" s="1"/>
  <c r="R15" i="23" s="1"/>
  <c r="Q15" i="72"/>
  <c r="Q15" i="73" s="1"/>
  <c r="Q15" i="23" s="1"/>
  <c r="P15" i="72"/>
  <c r="P15" i="73" s="1"/>
  <c r="P15" i="23" s="1"/>
  <c r="O15" i="72"/>
  <c r="O15" i="73" s="1"/>
  <c r="O15" i="23" s="1"/>
  <c r="N15" i="72"/>
  <c r="N15" i="73" s="1"/>
  <c r="N15" i="23" s="1"/>
  <c r="M15" i="72"/>
  <c r="M15" i="73" s="1"/>
  <c r="M15" i="23" s="1"/>
  <c r="L15" i="72"/>
  <c r="L15" i="73" s="1"/>
  <c r="L15" i="23" s="1"/>
  <c r="K15" i="72"/>
  <c r="K15" i="73" s="1"/>
  <c r="J15" i="72"/>
  <c r="J15" i="73" s="1"/>
  <c r="J15" i="23" s="1"/>
  <c r="I15" i="72"/>
  <c r="I15" i="73" s="1"/>
  <c r="I15" i="23" s="1"/>
  <c r="H15" i="72"/>
  <c r="H15" i="73" s="1"/>
  <c r="H15" i="23" s="1"/>
  <c r="G15" i="72"/>
  <c r="G15" i="73" s="1"/>
  <c r="G15" i="23" s="1"/>
  <c r="F15" i="72"/>
  <c r="F15" i="73" s="1"/>
  <c r="F15" i="23" s="1"/>
  <c r="E15" i="72"/>
  <c r="T15" i="72" s="1"/>
  <c r="S14" i="72"/>
  <c r="S14" i="73" s="1"/>
  <c r="S14" i="23" s="1"/>
  <c r="R14" i="72"/>
  <c r="R14" i="73" s="1"/>
  <c r="R14" i="23" s="1"/>
  <c r="Q14" i="72"/>
  <c r="Q14" i="73" s="1"/>
  <c r="Q14" i="23" s="1"/>
  <c r="P14" i="72"/>
  <c r="P14" i="73" s="1"/>
  <c r="P14" i="23" s="1"/>
  <c r="O14" i="72"/>
  <c r="O14" i="73" s="1"/>
  <c r="O14" i="23" s="1"/>
  <c r="N14" i="72"/>
  <c r="N14" i="73" s="1"/>
  <c r="N14" i="23" s="1"/>
  <c r="M14" i="72"/>
  <c r="M14" i="73" s="1"/>
  <c r="M14" i="23" s="1"/>
  <c r="L14" i="72"/>
  <c r="L14" i="73" s="1"/>
  <c r="L14" i="23" s="1"/>
  <c r="K14" i="72"/>
  <c r="K14" i="73" s="1"/>
  <c r="K14" i="23" s="1"/>
  <c r="J14" i="72"/>
  <c r="J14" i="73" s="1"/>
  <c r="I14" i="72"/>
  <c r="I14" i="73" s="1"/>
  <c r="I14" i="23" s="1"/>
  <c r="H14" i="72"/>
  <c r="G14" i="72"/>
  <c r="F14" i="72"/>
  <c r="F14" i="73" s="1"/>
  <c r="F14" i="23" s="1"/>
  <c r="E14" i="72"/>
  <c r="E14" i="73" s="1"/>
  <c r="S13" i="72"/>
  <c r="S13" i="73" s="1"/>
  <c r="S13" i="23" s="1"/>
  <c r="R13" i="72"/>
  <c r="R13" i="73" s="1"/>
  <c r="R13" i="23" s="1"/>
  <c r="Q13" i="72"/>
  <c r="Q13" i="73" s="1"/>
  <c r="Q13" i="23" s="1"/>
  <c r="P13" i="72"/>
  <c r="P13" i="73" s="1"/>
  <c r="P13" i="23" s="1"/>
  <c r="O13" i="72"/>
  <c r="O13" i="73" s="1"/>
  <c r="O13" i="23" s="1"/>
  <c r="N13" i="72"/>
  <c r="N13" i="73" s="1"/>
  <c r="N13" i="23" s="1"/>
  <c r="M13" i="72"/>
  <c r="M13" i="73" s="1"/>
  <c r="M13" i="23" s="1"/>
  <c r="L13" i="72"/>
  <c r="L13" i="73" s="1"/>
  <c r="L13" i="23" s="1"/>
  <c r="K13" i="72"/>
  <c r="K13" i="73" s="1"/>
  <c r="K13" i="23" s="1"/>
  <c r="J13" i="72"/>
  <c r="J13" i="73" s="1"/>
  <c r="J13" i="23" s="1"/>
  <c r="I13" i="72"/>
  <c r="I13" i="73" s="1"/>
  <c r="H13" i="72"/>
  <c r="H13" i="73" s="1"/>
  <c r="H13" i="23" s="1"/>
  <c r="G13" i="72"/>
  <c r="G13" i="73" s="1"/>
  <c r="G13" i="23" s="1"/>
  <c r="F13" i="72"/>
  <c r="E13" i="72"/>
  <c r="E13" i="73" s="1"/>
  <c r="S12" i="72"/>
  <c r="S12" i="73" s="1"/>
  <c r="S12" i="23" s="1"/>
  <c r="R12" i="72"/>
  <c r="R12" i="73" s="1"/>
  <c r="R12" i="23" s="1"/>
  <c r="Q12" i="72"/>
  <c r="Q12" i="73" s="1"/>
  <c r="Q12" i="23" s="1"/>
  <c r="P12" i="72"/>
  <c r="P12" i="73" s="1"/>
  <c r="P12" i="23" s="1"/>
  <c r="O12" i="72"/>
  <c r="O12" i="73" s="1"/>
  <c r="O12" i="23" s="1"/>
  <c r="N12" i="72"/>
  <c r="N12" i="73" s="1"/>
  <c r="N12" i="23" s="1"/>
  <c r="M12" i="72"/>
  <c r="L12" i="72"/>
  <c r="L12" i="73" s="1"/>
  <c r="L12" i="23" s="1"/>
  <c r="K12" i="72"/>
  <c r="K12" i="73" s="1"/>
  <c r="K12" i="23" s="1"/>
  <c r="J12" i="72"/>
  <c r="J12" i="73" s="1"/>
  <c r="J12" i="23" s="1"/>
  <c r="I12" i="72"/>
  <c r="I12" i="73" s="1"/>
  <c r="I12" i="23" s="1"/>
  <c r="H12" i="72"/>
  <c r="H12" i="73" s="1"/>
  <c r="G12" i="72"/>
  <c r="G12" i="73" s="1"/>
  <c r="G12" i="23" s="1"/>
  <c r="F12" i="72"/>
  <c r="F12" i="73" s="1"/>
  <c r="F12" i="23" s="1"/>
  <c r="E12" i="72"/>
  <c r="S11" i="72"/>
  <c r="S11" i="73" s="1"/>
  <c r="S11" i="23" s="1"/>
  <c r="R11" i="72"/>
  <c r="R11" i="73" s="1"/>
  <c r="R11" i="23" s="1"/>
  <c r="Q11" i="72"/>
  <c r="Q11" i="73" s="1"/>
  <c r="Q11" i="23" s="1"/>
  <c r="P11" i="72"/>
  <c r="P11" i="73" s="1"/>
  <c r="P11" i="23" s="1"/>
  <c r="O11" i="72"/>
  <c r="O11" i="73" s="1"/>
  <c r="O11" i="23" s="1"/>
  <c r="N11" i="72"/>
  <c r="N11" i="73" s="1"/>
  <c r="N11" i="23" s="1"/>
  <c r="M11" i="72"/>
  <c r="M11" i="73" s="1"/>
  <c r="M11" i="23" s="1"/>
  <c r="L11" i="72"/>
  <c r="L11" i="73" s="1"/>
  <c r="L11" i="23" s="1"/>
  <c r="K11" i="72"/>
  <c r="K11" i="73" s="1"/>
  <c r="K11" i="23" s="1"/>
  <c r="J11" i="72"/>
  <c r="J11" i="73" s="1"/>
  <c r="J11" i="23" s="1"/>
  <c r="I11" i="72"/>
  <c r="I11" i="73" s="1"/>
  <c r="I11" i="23" s="1"/>
  <c r="H11" i="72"/>
  <c r="H11" i="73" s="1"/>
  <c r="H11" i="23" s="1"/>
  <c r="G11" i="72"/>
  <c r="G11" i="73" s="1"/>
  <c r="F11" i="72"/>
  <c r="F11" i="73" s="1"/>
  <c r="F11" i="23" s="1"/>
  <c r="E11" i="72"/>
  <c r="S9" i="72"/>
  <c r="S9" i="73" s="1"/>
  <c r="S9" i="23" s="1"/>
  <c r="R9" i="72"/>
  <c r="R9" i="73" s="1"/>
  <c r="R9" i="23" s="1"/>
  <c r="Q9" i="72"/>
  <c r="Q9" i="73" s="1"/>
  <c r="Q9" i="23" s="1"/>
  <c r="P9" i="72"/>
  <c r="P9" i="73" s="1"/>
  <c r="P9" i="23" s="1"/>
  <c r="O9" i="72"/>
  <c r="O9" i="73" s="1"/>
  <c r="O9" i="23" s="1"/>
  <c r="N9" i="72"/>
  <c r="N9" i="73" s="1"/>
  <c r="N9" i="23" s="1"/>
  <c r="M9" i="72"/>
  <c r="M9" i="73" s="1"/>
  <c r="L9" i="72"/>
  <c r="L9" i="73" s="1"/>
  <c r="L9" i="23" s="1"/>
  <c r="K9" i="72"/>
  <c r="K9" i="73" s="1"/>
  <c r="K9" i="23" s="1"/>
  <c r="J9" i="72"/>
  <c r="J9" i="73" s="1"/>
  <c r="J9" i="23" s="1"/>
  <c r="I9" i="72"/>
  <c r="I9" i="73" s="1"/>
  <c r="I9" i="23" s="1"/>
  <c r="H9" i="72"/>
  <c r="H9" i="73" s="1"/>
  <c r="H9" i="23" s="1"/>
  <c r="G9" i="72"/>
  <c r="G9" i="73" s="1"/>
  <c r="G9" i="23" s="1"/>
  <c r="F9" i="72"/>
  <c r="F9" i="73" s="1"/>
  <c r="F9" i="23" s="1"/>
  <c r="E9" i="72"/>
  <c r="E9" i="73" s="1"/>
  <c r="S7" i="72"/>
  <c r="S7" i="73" s="1"/>
  <c r="S7" i="23" s="1"/>
  <c r="R7" i="72"/>
  <c r="R7" i="73" s="1"/>
  <c r="R7" i="23" s="1"/>
  <c r="Q7" i="72"/>
  <c r="Q7" i="73" s="1"/>
  <c r="Q7" i="23" s="1"/>
  <c r="P7" i="72"/>
  <c r="P7" i="73" s="1"/>
  <c r="P7" i="23" s="1"/>
  <c r="O7" i="72"/>
  <c r="O7" i="73" s="1"/>
  <c r="O7" i="23" s="1"/>
  <c r="N7" i="72"/>
  <c r="N7" i="73" s="1"/>
  <c r="N7" i="23" s="1"/>
  <c r="M7" i="72"/>
  <c r="M7" i="73" s="1"/>
  <c r="M7" i="23" s="1"/>
  <c r="L7" i="72"/>
  <c r="L7" i="73" s="1"/>
  <c r="L7" i="23" s="1"/>
  <c r="K7" i="72"/>
  <c r="K7" i="73" s="1"/>
  <c r="K7" i="23" s="1"/>
  <c r="J7" i="72"/>
  <c r="J7" i="73" s="1"/>
  <c r="J7" i="23" s="1"/>
  <c r="I7" i="72"/>
  <c r="I7" i="73" s="1"/>
  <c r="I7" i="23" s="1"/>
  <c r="H7" i="72"/>
  <c r="H7" i="73" s="1"/>
  <c r="H7" i="23" s="1"/>
  <c r="G7" i="72"/>
  <c r="F7" i="72"/>
  <c r="F7" i="73" s="1"/>
  <c r="F7" i="23" s="1"/>
  <c r="E7" i="72"/>
  <c r="E7" i="73" s="1"/>
  <c r="E7" i="23" s="1"/>
  <c r="S6" i="72"/>
  <c r="S6" i="73" s="1"/>
  <c r="S6" i="23" s="1"/>
  <c r="R6" i="72"/>
  <c r="Q6" i="72"/>
  <c r="Q6" i="73" s="1"/>
  <c r="Q6" i="23" s="1"/>
  <c r="P6" i="72"/>
  <c r="P6" i="73" s="1"/>
  <c r="P6" i="23" s="1"/>
  <c r="O6" i="72"/>
  <c r="O6" i="73" s="1"/>
  <c r="O6" i="23" s="1"/>
  <c r="N6" i="72"/>
  <c r="N6" i="73" s="1"/>
  <c r="N6" i="23" s="1"/>
  <c r="M6" i="72"/>
  <c r="M6" i="73" s="1"/>
  <c r="M6" i="23" s="1"/>
  <c r="L6" i="72"/>
  <c r="L6" i="73" s="1"/>
  <c r="L6" i="23" s="1"/>
  <c r="K6" i="72"/>
  <c r="K6" i="73" s="1"/>
  <c r="K6" i="23" s="1"/>
  <c r="J6" i="72"/>
  <c r="J6" i="73" s="1"/>
  <c r="J6" i="23" s="1"/>
  <c r="I6" i="72"/>
  <c r="I6" i="73" s="1"/>
  <c r="I6" i="23" s="1"/>
  <c r="H6" i="72"/>
  <c r="H6" i="73" s="1"/>
  <c r="H6" i="23" s="1"/>
  <c r="G6" i="72"/>
  <c r="G6" i="73" s="1"/>
  <c r="G6" i="23" s="1"/>
  <c r="F6" i="72"/>
  <c r="E6" i="72"/>
  <c r="S5" i="72"/>
  <c r="S5" i="73" s="1"/>
  <c r="S5" i="23" s="1"/>
  <c r="R5" i="72"/>
  <c r="R5" i="73" s="1"/>
  <c r="R5" i="23" s="1"/>
  <c r="Q5" i="72"/>
  <c r="P5" i="72"/>
  <c r="O5" i="72"/>
  <c r="O5" i="73" s="1"/>
  <c r="O5" i="23" s="1"/>
  <c r="N5" i="72"/>
  <c r="N5" i="73" s="1"/>
  <c r="N5" i="23" s="1"/>
  <c r="M5" i="72"/>
  <c r="M5" i="73" s="1"/>
  <c r="M5" i="23" s="1"/>
  <c r="L5" i="72"/>
  <c r="L5" i="73" s="1"/>
  <c r="L5" i="23" s="1"/>
  <c r="K5" i="72"/>
  <c r="K5" i="73" s="1"/>
  <c r="K5" i="23" s="1"/>
  <c r="J5" i="72"/>
  <c r="J5" i="73" s="1"/>
  <c r="J5" i="23" s="1"/>
  <c r="I5" i="72"/>
  <c r="H5" i="72"/>
  <c r="G5" i="72"/>
  <c r="G5" i="73" s="1"/>
  <c r="G5" i="23" s="1"/>
  <c r="F5" i="72"/>
  <c r="F5" i="73" s="1"/>
  <c r="F5" i="23" s="1"/>
  <c r="E5" i="72"/>
  <c r="S4" i="72"/>
  <c r="S4" i="73" s="1"/>
  <c r="S4" i="23" s="1"/>
  <c r="R4" i="72"/>
  <c r="R4" i="73" s="1"/>
  <c r="R4" i="23" s="1"/>
  <c r="Q4" i="72"/>
  <c r="Q4" i="73" s="1"/>
  <c r="Q4" i="23" s="1"/>
  <c r="P4" i="72"/>
  <c r="O4" i="72"/>
  <c r="O4" i="73" s="1"/>
  <c r="O4" i="23" s="1"/>
  <c r="N4" i="72"/>
  <c r="N4" i="73" s="1"/>
  <c r="N4" i="23" s="1"/>
  <c r="M4" i="72"/>
  <c r="M4" i="73" s="1"/>
  <c r="M4" i="23" s="1"/>
  <c r="L4" i="72"/>
  <c r="K4" i="72"/>
  <c r="K4" i="73" s="1"/>
  <c r="K4" i="23" s="1"/>
  <c r="J4" i="72"/>
  <c r="J4" i="73" s="1"/>
  <c r="J4" i="23" s="1"/>
  <c r="I4" i="72"/>
  <c r="I4" i="73" s="1"/>
  <c r="I4" i="23" s="1"/>
  <c r="H4" i="72"/>
  <c r="G4" i="72"/>
  <c r="F4" i="72"/>
  <c r="F4" i="73" s="1"/>
  <c r="F4" i="23" s="1"/>
  <c r="E4" i="72"/>
  <c r="E4" i="73" s="1"/>
  <c r="E4" i="23" s="1"/>
  <c r="S3" i="72"/>
  <c r="S3" i="73" s="1"/>
  <c r="S3" i="23" s="1"/>
  <c r="R3" i="72"/>
  <c r="R3" i="73" s="1"/>
  <c r="R3" i="23" s="1"/>
  <c r="Q3" i="72"/>
  <c r="Q3" i="73" s="1"/>
  <c r="Q3" i="23" s="1"/>
  <c r="P3" i="72"/>
  <c r="P3" i="73" s="1"/>
  <c r="P3" i="23" s="1"/>
  <c r="O3" i="72"/>
  <c r="N3" i="72"/>
  <c r="N3" i="73" s="1"/>
  <c r="N3" i="23" s="1"/>
  <c r="M3" i="72"/>
  <c r="M3" i="73" s="1"/>
  <c r="M3" i="23" s="1"/>
  <c r="L3" i="72"/>
  <c r="L3" i="73" s="1"/>
  <c r="L3" i="23" s="1"/>
  <c r="K3" i="72"/>
  <c r="J3" i="72"/>
  <c r="I3" i="72"/>
  <c r="I3" i="73" s="1"/>
  <c r="I3" i="23" s="1"/>
  <c r="H3" i="72"/>
  <c r="H3" i="73" s="1"/>
  <c r="H3" i="23" s="1"/>
  <c r="G3" i="72"/>
  <c r="G3" i="73" s="1"/>
  <c r="G3" i="23" s="1"/>
  <c r="F3" i="72"/>
  <c r="E3" i="72"/>
  <c r="E3" i="73" s="1"/>
  <c r="E3" i="23" s="1"/>
  <c r="J30" i="72"/>
  <c r="K30" i="72" s="1"/>
  <c r="L30" i="72" s="1"/>
  <c r="M30" i="72" s="1"/>
  <c r="N30" i="72" s="1"/>
  <c r="O30" i="72" s="1"/>
  <c r="P30" i="72" s="1"/>
  <c r="Q30" i="72" s="1"/>
  <c r="R30" i="72" s="1"/>
  <c r="S30" i="72" s="1"/>
  <c r="G30" i="72"/>
  <c r="S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E27" i="72"/>
  <c r="U25" i="72"/>
  <c r="T25" i="72"/>
  <c r="U24" i="72"/>
  <c r="T24" i="72"/>
  <c r="U20" i="72"/>
  <c r="T20" i="72"/>
  <c r="T18" i="72"/>
  <c r="U10" i="72"/>
  <c r="T10" i="72"/>
  <c r="U8" i="72"/>
  <c r="S2" i="72"/>
  <c r="R2" i="72"/>
  <c r="Q2" i="72"/>
  <c r="P2" i="72"/>
  <c r="O2" i="72"/>
  <c r="N2" i="72"/>
  <c r="M2" i="72"/>
  <c r="L2" i="72"/>
  <c r="K2" i="72"/>
  <c r="J2" i="72"/>
  <c r="I2" i="72"/>
  <c r="H2" i="72"/>
  <c r="G2" i="72"/>
  <c r="F2" i="72"/>
  <c r="E2" i="72"/>
  <c r="G30" i="47"/>
  <c r="J30" i="47" s="1"/>
  <c r="K30" i="47" s="1"/>
  <c r="L30" i="47" s="1"/>
  <c r="M30" i="47" s="1"/>
  <c r="N30" i="47" s="1"/>
  <c r="O30" i="47" s="1"/>
  <c r="P30" i="47" s="1"/>
  <c r="Q30" i="47" s="1"/>
  <c r="R30" i="47" s="1"/>
  <c r="S30" i="47" s="1"/>
  <c r="V18" i="20" l="1"/>
  <c r="V18" i="23"/>
  <c r="X9" i="23"/>
  <c r="X9" i="20"/>
  <c r="X12" i="20"/>
  <c r="X12" i="23"/>
  <c r="W18" i="20"/>
  <c r="W18" i="23"/>
  <c r="V19" i="23"/>
  <c r="V19" i="20"/>
  <c r="X10" i="23"/>
  <c r="X10" i="20"/>
  <c r="W19" i="20"/>
  <c r="W19" i="23"/>
  <c r="X15" i="20"/>
  <c r="X15" i="23"/>
  <c r="X18" i="20"/>
  <c r="X18" i="23"/>
  <c r="V8" i="23"/>
  <c r="V8" i="20"/>
  <c r="W15" i="23"/>
  <c r="W15" i="20"/>
  <c r="W10" i="23"/>
  <c r="W10" i="20"/>
  <c r="W8" i="23"/>
  <c r="W8" i="20"/>
  <c r="V10" i="20"/>
  <c r="V10" i="23"/>
  <c r="X8" i="20"/>
  <c r="X8" i="23"/>
  <c r="V9" i="20"/>
  <c r="V9" i="23"/>
  <c r="V12" i="20"/>
  <c r="V12" i="23"/>
  <c r="W12" i="20"/>
  <c r="W12" i="23"/>
  <c r="J26" i="72"/>
  <c r="J28" i="72" s="1"/>
  <c r="X19" i="23"/>
  <c r="X19" i="20"/>
  <c r="W9" i="23"/>
  <c r="W9" i="20"/>
  <c r="V15" i="23"/>
  <c r="V15" i="20"/>
  <c r="U18" i="72"/>
  <c r="F18" i="23"/>
  <c r="Q26" i="72"/>
  <c r="Q28" i="72" s="1"/>
  <c r="U14" i="72"/>
  <c r="U19" i="72"/>
  <c r="T21" i="72"/>
  <c r="U11" i="72"/>
  <c r="O26" i="72"/>
  <c r="O28" i="72" s="1"/>
  <c r="I26" i="72"/>
  <c r="I28" i="72" s="1"/>
  <c r="K18" i="73"/>
  <c r="K18" i="23" s="1"/>
  <c r="U19" i="73"/>
  <c r="G19" i="23"/>
  <c r="R26" i="72"/>
  <c r="R28" i="72" s="1"/>
  <c r="U6" i="72"/>
  <c r="E19" i="73"/>
  <c r="E19" i="23" s="1"/>
  <c r="U25" i="73"/>
  <c r="E25" i="23"/>
  <c r="T24" i="73"/>
  <c r="L24" i="23"/>
  <c r="T10" i="73"/>
  <c r="V5" i="20"/>
  <c r="V5" i="23"/>
  <c r="W5" i="20"/>
  <c r="W5" i="23"/>
  <c r="V6" i="20"/>
  <c r="V6" i="23"/>
  <c r="W6" i="20"/>
  <c r="W6" i="23"/>
  <c r="V3" i="20"/>
  <c r="V3" i="23"/>
  <c r="W3" i="20"/>
  <c r="W3" i="23"/>
  <c r="V4" i="20"/>
  <c r="V4" i="23"/>
  <c r="W4" i="23"/>
  <c r="W4" i="20"/>
  <c r="W7" i="20"/>
  <c r="W7" i="23"/>
  <c r="V7" i="23"/>
  <c r="V7" i="20"/>
  <c r="V11" i="23"/>
  <c r="V11" i="20"/>
  <c r="W11" i="20"/>
  <c r="W11" i="23"/>
  <c r="W13" i="23"/>
  <c r="W13" i="20"/>
  <c r="V13" i="20"/>
  <c r="V13" i="23"/>
  <c r="V17" i="20"/>
  <c r="V17" i="23"/>
  <c r="W17" i="23"/>
  <c r="W17" i="20"/>
  <c r="V22" i="23"/>
  <c r="V22" i="20"/>
  <c r="W22" i="23"/>
  <c r="W22" i="20"/>
  <c r="W23" i="23"/>
  <c r="W23" i="20"/>
  <c r="X21" i="20"/>
  <c r="X21" i="23"/>
  <c r="V20" i="20"/>
  <c r="V20" i="23"/>
  <c r="W20" i="23"/>
  <c r="W20" i="20"/>
  <c r="W24" i="20"/>
  <c r="W24" i="23"/>
  <c r="V23" i="23"/>
  <c r="V23" i="20"/>
  <c r="V24" i="20"/>
  <c r="V24" i="23"/>
  <c r="V25" i="23"/>
  <c r="V25" i="20"/>
  <c r="W21" i="20"/>
  <c r="W21" i="23"/>
  <c r="W25" i="20"/>
  <c r="W25" i="23"/>
  <c r="V21" i="20"/>
  <c r="V21" i="23"/>
  <c r="K23" i="23"/>
  <c r="S23" i="23"/>
  <c r="I21" i="23"/>
  <c r="U21" i="72"/>
  <c r="U22" i="72"/>
  <c r="U23" i="72"/>
  <c r="F21" i="73"/>
  <c r="F21" i="23" s="1"/>
  <c r="G23" i="73"/>
  <c r="G23" i="23" s="1"/>
  <c r="E21" i="73"/>
  <c r="E21" i="23" s="1"/>
  <c r="F22" i="73"/>
  <c r="F22" i="23" s="1"/>
  <c r="E13" i="23"/>
  <c r="T13" i="73"/>
  <c r="U9" i="73"/>
  <c r="E9" i="23"/>
  <c r="T9" i="73"/>
  <c r="M9" i="23"/>
  <c r="U11" i="73"/>
  <c r="G11" i="23"/>
  <c r="H12" i="23"/>
  <c r="U13" i="73"/>
  <c r="I13" i="23"/>
  <c r="J14" i="23"/>
  <c r="K15" i="23"/>
  <c r="L16" i="23"/>
  <c r="E17" i="23"/>
  <c r="E16" i="23"/>
  <c r="E14" i="23"/>
  <c r="T16" i="72"/>
  <c r="T9" i="72"/>
  <c r="U3" i="72"/>
  <c r="U4" i="72"/>
  <c r="U5" i="72"/>
  <c r="P26" i="72"/>
  <c r="P28" i="72" s="1"/>
  <c r="U9" i="72"/>
  <c r="S26" i="72"/>
  <c r="S28" i="72" s="1"/>
  <c r="U12" i="72"/>
  <c r="M26" i="72"/>
  <c r="M28" i="72" s="1"/>
  <c r="T13" i="72"/>
  <c r="T14" i="72"/>
  <c r="U16" i="72"/>
  <c r="T17" i="72"/>
  <c r="T12" i="72"/>
  <c r="E12" i="73"/>
  <c r="M12" i="73"/>
  <c r="M12" i="23" s="1"/>
  <c r="F13" i="73"/>
  <c r="F13" i="23" s="1"/>
  <c r="G14" i="73"/>
  <c r="G14" i="23" s="1"/>
  <c r="I16" i="73"/>
  <c r="I16" i="23" s="1"/>
  <c r="J17" i="73"/>
  <c r="J17" i="23" s="1"/>
  <c r="E11" i="73"/>
  <c r="H14" i="73"/>
  <c r="H14" i="23" s="1"/>
  <c r="F3" i="73"/>
  <c r="F3" i="23" s="1"/>
  <c r="G4" i="73"/>
  <c r="G4" i="23" s="1"/>
  <c r="H5" i="73"/>
  <c r="H5" i="23" s="1"/>
  <c r="P5" i="73"/>
  <c r="P5" i="23" s="1"/>
  <c r="O3" i="73"/>
  <c r="O3" i="23" s="1"/>
  <c r="H4" i="73"/>
  <c r="H4" i="23" s="1"/>
  <c r="P4" i="73"/>
  <c r="P4" i="23" s="1"/>
  <c r="I5" i="73"/>
  <c r="I5" i="23" s="1"/>
  <c r="Q5" i="73"/>
  <c r="Q5" i="23" s="1"/>
  <c r="R6" i="73"/>
  <c r="R6" i="23" s="1"/>
  <c r="L26" i="72"/>
  <c r="L28" i="72" s="1"/>
  <c r="T5" i="72"/>
  <c r="T6" i="72"/>
  <c r="U7" i="72"/>
  <c r="U15" i="72"/>
  <c r="U17" i="72"/>
  <c r="E15" i="73"/>
  <c r="G17" i="73"/>
  <c r="G17" i="23" s="1"/>
  <c r="J3" i="73"/>
  <c r="J3" i="23" s="1"/>
  <c r="E6" i="73"/>
  <c r="E6" i="23" s="1"/>
  <c r="K26" i="72"/>
  <c r="K28" i="72" s="1"/>
  <c r="K3" i="73"/>
  <c r="K3" i="23" s="1"/>
  <c r="L4" i="73"/>
  <c r="L4" i="23" s="1"/>
  <c r="E5" i="73"/>
  <c r="E5" i="23" s="1"/>
  <c r="F6" i="73"/>
  <c r="F6" i="23" s="1"/>
  <c r="G7" i="73"/>
  <c r="G7" i="23" s="1"/>
  <c r="N26" i="72"/>
  <c r="N28" i="72" s="1"/>
  <c r="T20" i="73"/>
  <c r="S26" i="73"/>
  <c r="S28" i="73" s="1"/>
  <c r="T8" i="73"/>
  <c r="U18" i="73"/>
  <c r="U20" i="73"/>
  <c r="U8" i="73"/>
  <c r="U22" i="73"/>
  <c r="U10" i="73"/>
  <c r="U24" i="73"/>
  <c r="W27" i="73"/>
  <c r="V27" i="73"/>
  <c r="X27" i="73"/>
  <c r="N26" i="73"/>
  <c r="N28" i="73" s="1"/>
  <c r="O26" i="73"/>
  <c r="O28" i="73" s="1"/>
  <c r="T19" i="73"/>
  <c r="T25" i="73"/>
  <c r="T11" i="72"/>
  <c r="T23" i="72"/>
  <c r="U13" i="72"/>
  <c r="H26" i="72"/>
  <c r="H28" i="72" s="1"/>
  <c r="E26" i="72"/>
  <c r="E28" i="72" s="1"/>
  <c r="T4" i="72"/>
  <c r="T7" i="72"/>
  <c r="T22" i="72"/>
  <c r="T3" i="72"/>
  <c r="F26" i="72"/>
  <c r="F28" i="72" s="1"/>
  <c r="G26" i="72"/>
  <c r="G28" i="72" s="1"/>
  <c r="T19" i="72"/>
  <c r="T27" i="72"/>
  <c r="T17" i="73" l="1"/>
  <c r="U3" i="73"/>
  <c r="U6" i="73"/>
  <c r="T5" i="73"/>
  <c r="K26" i="73"/>
  <c r="K28" i="73" s="1"/>
  <c r="U21" i="73"/>
  <c r="T18" i="73"/>
  <c r="U17" i="73"/>
  <c r="P26" i="73"/>
  <c r="P28" i="73" s="1"/>
  <c r="F26" i="73"/>
  <c r="F28" i="73" s="1"/>
  <c r="R26" i="73"/>
  <c r="R28" i="73" s="1"/>
  <c r="T6" i="73"/>
  <c r="T21" i="73"/>
  <c r="T22" i="73"/>
  <c r="U23" i="73"/>
  <c r="T23" i="73"/>
  <c r="E15" i="23"/>
  <c r="T15" i="73"/>
  <c r="T16" i="73"/>
  <c r="U12" i="73"/>
  <c r="G26" i="73"/>
  <c r="G28" i="73" s="1"/>
  <c r="U4" i="73"/>
  <c r="E12" i="23"/>
  <c r="T12" i="73"/>
  <c r="T14" i="73"/>
  <c r="Q26" i="73"/>
  <c r="Q28" i="73" s="1"/>
  <c r="U15" i="73"/>
  <c r="T4" i="73"/>
  <c r="U5" i="73"/>
  <c r="I26" i="73"/>
  <c r="I28" i="73" s="1"/>
  <c r="E11" i="23"/>
  <c r="T11" i="73"/>
  <c r="U16" i="73"/>
  <c r="E26" i="73"/>
  <c r="J26" i="73"/>
  <c r="J28" i="73" s="1"/>
  <c r="U7" i="73"/>
  <c r="T7" i="73"/>
  <c r="U14" i="73"/>
  <c r="M26" i="73"/>
  <c r="M28" i="73" s="1"/>
  <c r="T3" i="73"/>
  <c r="H26" i="73"/>
  <c r="H28" i="73" s="1"/>
  <c r="L26" i="73"/>
  <c r="L28" i="73" s="1"/>
  <c r="T26" i="72"/>
  <c r="T28" i="72" s="1"/>
  <c r="V27" i="72"/>
  <c r="W27" i="72"/>
  <c r="X27" i="72"/>
  <c r="U26" i="72"/>
  <c r="U26" i="73" l="1"/>
  <c r="T26" i="73"/>
  <c r="T28" i="73" s="1"/>
  <c r="C4" i="74" s="1"/>
  <c r="E28" i="73"/>
  <c r="D18" i="69" l="1"/>
  <c r="E18" i="69"/>
  <c r="F18" i="69"/>
  <c r="G18" i="69"/>
  <c r="H18" i="69"/>
  <c r="I18" i="69"/>
  <c r="J18" i="69"/>
  <c r="K18" i="69"/>
  <c r="L18" i="69"/>
  <c r="M18" i="69"/>
  <c r="N18" i="69"/>
  <c r="O18" i="69"/>
  <c r="P18" i="69"/>
  <c r="Q18" i="69"/>
  <c r="R18" i="69"/>
  <c r="C18" i="69"/>
  <c r="E2" i="69"/>
  <c r="F2" i="69"/>
  <c r="G2" i="69" s="1"/>
  <c r="H2" i="69" s="1"/>
  <c r="I2" i="69" s="1"/>
  <c r="J2" i="69" s="1"/>
  <c r="K2" i="69" s="1"/>
  <c r="L2" i="69" s="1"/>
  <c r="M2" i="69" s="1"/>
  <c r="N2" i="69" s="1"/>
  <c r="O2" i="69" s="1"/>
  <c r="P2" i="69" s="1"/>
  <c r="Q2" i="69" s="1"/>
  <c r="R2" i="69" s="1"/>
  <c r="D2" i="69"/>
  <c r="Q2" i="24"/>
  <c r="F2" i="47"/>
  <c r="F2" i="20" s="1"/>
  <c r="G2" i="47"/>
  <c r="G2" i="20" s="1"/>
  <c r="H2" i="47"/>
  <c r="H2" i="20" s="1"/>
  <c r="I2" i="47"/>
  <c r="I2" i="20" s="1"/>
  <c r="J2" i="47"/>
  <c r="J2" i="23" s="1"/>
  <c r="K2" i="47"/>
  <c r="K2" i="23" s="1"/>
  <c r="L2" i="47"/>
  <c r="L2" i="23" s="1"/>
  <c r="M2" i="47"/>
  <c r="M2" i="1" s="1"/>
  <c r="R2" i="35" s="1"/>
  <c r="N2" i="47"/>
  <c r="N2" i="20" s="1"/>
  <c r="O2" i="47"/>
  <c r="O2" i="20" s="1"/>
  <c r="P2" i="47"/>
  <c r="P2" i="1" s="1"/>
  <c r="U2" i="35" s="1"/>
  <c r="Q2" i="47"/>
  <c r="Q2" i="1" s="1"/>
  <c r="V2" i="35" s="1"/>
  <c r="R2" i="47"/>
  <c r="R2" i="1" s="1"/>
  <c r="W2" i="35" s="1"/>
  <c r="S2" i="47"/>
  <c r="S2" i="23" s="1"/>
  <c r="E2" i="47"/>
  <c r="E2" i="23" s="1"/>
  <c r="H7" i="68"/>
  <c r="I7" i="68" s="1"/>
  <c r="J7" i="68" s="1"/>
  <c r="K7" i="68" s="1"/>
  <c r="L7" i="68" s="1"/>
  <c r="M7" i="68" s="1"/>
  <c r="N7" i="68" s="1"/>
  <c r="O7" i="68" s="1"/>
  <c r="P7" i="68" s="1"/>
  <c r="Q7" i="68" s="1"/>
  <c r="G7" i="68"/>
  <c r="H5" i="68"/>
  <c r="I5" i="68"/>
  <c r="J5" i="68" s="1"/>
  <c r="K5" i="68" s="1"/>
  <c r="L5" i="68" s="1"/>
  <c r="M5" i="68" s="1"/>
  <c r="N5" i="68" s="1"/>
  <c r="O5" i="68" s="1"/>
  <c r="P5" i="68" s="1"/>
  <c r="Q5" i="68" s="1"/>
  <c r="G6" i="68"/>
  <c r="H6" i="68" s="1"/>
  <c r="I6" i="68" s="1"/>
  <c r="J6" i="68" s="1"/>
  <c r="K6" i="68" s="1"/>
  <c r="L6" i="68" s="1"/>
  <c r="M6" i="68" s="1"/>
  <c r="N6" i="68" s="1"/>
  <c r="O6" i="68" s="1"/>
  <c r="P6" i="68" s="1"/>
  <c r="Q6" i="68" s="1"/>
  <c r="G5" i="68"/>
  <c r="G4" i="68"/>
  <c r="H4" i="68" s="1"/>
  <c r="I4" i="68" s="1"/>
  <c r="J4" i="68" s="1"/>
  <c r="K4" i="68" s="1"/>
  <c r="L4" i="68" s="1"/>
  <c r="M4" i="68" s="1"/>
  <c r="N4" i="68" s="1"/>
  <c r="O4" i="68" s="1"/>
  <c r="P4" i="68" s="1"/>
  <c r="Q4" i="68" s="1"/>
  <c r="P20" i="69"/>
  <c r="R15" i="69"/>
  <c r="R30" i="69" s="1"/>
  <c r="Q15" i="69"/>
  <c r="Q20" i="69" s="1"/>
  <c r="P15" i="69"/>
  <c r="P30" i="69" s="1"/>
  <c r="O15" i="69"/>
  <c r="O30" i="69" s="1"/>
  <c r="N15" i="69"/>
  <c r="N30" i="69" s="1"/>
  <c r="M15" i="69"/>
  <c r="M30" i="69" s="1"/>
  <c r="L15" i="69"/>
  <c r="L30" i="69" s="1"/>
  <c r="K15" i="69"/>
  <c r="K30" i="69" s="1"/>
  <c r="J15" i="69"/>
  <c r="J20" i="69" s="1"/>
  <c r="I15" i="69"/>
  <c r="I30" i="69" s="1"/>
  <c r="H15" i="69"/>
  <c r="H30" i="69" s="1"/>
  <c r="G15" i="69"/>
  <c r="G20" i="69" s="1"/>
  <c r="F15" i="69"/>
  <c r="F20" i="69" s="1"/>
  <c r="E15" i="69"/>
  <c r="E20" i="69" s="1"/>
  <c r="D15" i="69"/>
  <c r="D20" i="69" s="1"/>
  <c r="C15" i="69"/>
  <c r="C20" i="69" s="1"/>
  <c r="M20" i="69" l="1"/>
  <c r="N20" i="69"/>
  <c r="O20" i="69"/>
  <c r="Q30" i="69"/>
  <c r="R20" i="69"/>
  <c r="K20" i="69"/>
  <c r="L20" i="69"/>
  <c r="D30" i="69"/>
  <c r="L2" i="1"/>
  <c r="Q2" i="35" s="1"/>
  <c r="I2" i="24"/>
  <c r="J2" i="24"/>
  <c r="L2" i="20"/>
  <c r="R2" i="23"/>
  <c r="R2" i="56" s="1"/>
  <c r="R2" i="24"/>
  <c r="S2" i="56"/>
  <c r="S2" i="57"/>
  <c r="Q2" i="14"/>
  <c r="J2" i="56"/>
  <c r="J2" i="57"/>
  <c r="H2" i="14"/>
  <c r="K2" i="56"/>
  <c r="K2" i="57"/>
  <c r="I2" i="14"/>
  <c r="E2" i="56"/>
  <c r="E2" i="57"/>
  <c r="C2" i="14"/>
  <c r="L2" i="56"/>
  <c r="L2" i="57"/>
  <c r="J2" i="14"/>
  <c r="S2" i="1"/>
  <c r="X2" i="35" s="1"/>
  <c r="S2" i="24"/>
  <c r="K2" i="24"/>
  <c r="K2" i="1"/>
  <c r="P2" i="35" s="1"/>
  <c r="K2" i="20"/>
  <c r="J2" i="1"/>
  <c r="O2" i="35" s="1"/>
  <c r="J2" i="20"/>
  <c r="Q2" i="23"/>
  <c r="I2" i="23"/>
  <c r="P2" i="24"/>
  <c r="H2" i="24"/>
  <c r="I2" i="1"/>
  <c r="N2" i="35" s="1"/>
  <c r="P2" i="23"/>
  <c r="H2" i="23"/>
  <c r="O2" i="24"/>
  <c r="G2" i="24"/>
  <c r="H2" i="1"/>
  <c r="M2" i="35" s="1"/>
  <c r="O2" i="23"/>
  <c r="G2" i="23"/>
  <c r="N2" i="24"/>
  <c r="F2" i="24"/>
  <c r="G2" i="1"/>
  <c r="L2" i="35" s="1"/>
  <c r="N2" i="23"/>
  <c r="F2" i="23"/>
  <c r="M2" i="24"/>
  <c r="P2" i="14"/>
  <c r="E2" i="1"/>
  <c r="J2" i="35" s="1"/>
  <c r="F2" i="1"/>
  <c r="K2" i="35" s="1"/>
  <c r="M2" i="23"/>
  <c r="E2" i="24"/>
  <c r="L2" i="24"/>
  <c r="R2" i="57"/>
  <c r="O2" i="1"/>
  <c r="T2" i="35" s="1"/>
  <c r="E2" i="20"/>
  <c r="M2" i="20"/>
  <c r="S2" i="20"/>
  <c r="R2" i="20"/>
  <c r="Q2" i="20"/>
  <c r="P2" i="20"/>
  <c r="N2" i="1"/>
  <c r="S2" i="35" s="1"/>
  <c r="H20" i="69"/>
  <c r="J30" i="69"/>
  <c r="I20" i="69"/>
  <c r="E30" i="69"/>
  <c r="F30" i="69"/>
  <c r="G30" i="69"/>
  <c r="Q2" i="57" l="1"/>
  <c r="O2" i="14"/>
  <c r="Q2" i="56"/>
  <c r="J27" i="14"/>
  <c r="J47" i="14" s="1"/>
  <c r="J67" i="14" s="1"/>
  <c r="J87" i="14" s="1"/>
  <c r="J93" i="14" s="1"/>
  <c r="I2" i="71"/>
  <c r="I19" i="71" s="1"/>
  <c r="I24" i="71" s="1"/>
  <c r="L2" i="41"/>
  <c r="J2" i="70"/>
  <c r="J8" i="70" s="1"/>
  <c r="J25" i="70" s="1"/>
  <c r="J42" i="70" s="1"/>
  <c r="J59" i="70" s="1"/>
  <c r="J76" i="70" s="1"/>
  <c r="J93" i="70" s="1"/>
  <c r="J16" i="14"/>
  <c r="J2" i="31"/>
  <c r="L2" i="30"/>
  <c r="J11" i="14"/>
  <c r="J21" i="14"/>
  <c r="L2" i="29"/>
  <c r="H2" i="31"/>
  <c r="H27" i="14"/>
  <c r="H47" i="14" s="1"/>
  <c r="H67" i="14" s="1"/>
  <c r="H87" i="14" s="1"/>
  <c r="H93" i="14" s="1"/>
  <c r="J2" i="30"/>
  <c r="H11" i="14"/>
  <c r="G2" i="71"/>
  <c r="G19" i="71" s="1"/>
  <c r="G24" i="71" s="1"/>
  <c r="J2" i="41"/>
  <c r="H16" i="14"/>
  <c r="H2" i="70"/>
  <c r="H8" i="70" s="1"/>
  <c r="H25" i="70" s="1"/>
  <c r="H42" i="70" s="1"/>
  <c r="H59" i="70" s="1"/>
  <c r="H76" i="70" s="1"/>
  <c r="H93" i="70" s="1"/>
  <c r="J2" i="29"/>
  <c r="H21" i="14"/>
  <c r="F2" i="14"/>
  <c r="H2" i="56"/>
  <c r="H2" i="57"/>
  <c r="M2" i="56"/>
  <c r="M2" i="57"/>
  <c r="K2" i="14"/>
  <c r="N2" i="14"/>
  <c r="P2" i="56"/>
  <c r="P2" i="57"/>
  <c r="B2" i="71"/>
  <c r="B19" i="71" s="1"/>
  <c r="B24" i="71" s="1"/>
  <c r="C27" i="14"/>
  <c r="C47" i="14" s="1"/>
  <c r="C67" i="14" s="1"/>
  <c r="C87" i="14" s="1"/>
  <c r="C93" i="14" s="1"/>
  <c r="C2" i="70"/>
  <c r="C8" i="70" s="1"/>
  <c r="C25" i="70" s="1"/>
  <c r="C42" i="70" s="1"/>
  <c r="C59" i="70" s="1"/>
  <c r="C76" i="70" s="1"/>
  <c r="C93" i="70" s="1"/>
  <c r="C2" i="31"/>
  <c r="E2" i="41"/>
  <c r="C16" i="14"/>
  <c r="E2" i="30"/>
  <c r="C11" i="14"/>
  <c r="E2" i="29"/>
  <c r="C21" i="14"/>
  <c r="I2" i="57"/>
  <c r="G2" i="14"/>
  <c r="I2" i="56"/>
  <c r="N2" i="56"/>
  <c r="L2" i="14"/>
  <c r="N2" i="57"/>
  <c r="Q2" i="70"/>
  <c r="Q8" i="70" s="1"/>
  <c r="Q25" i="70" s="1"/>
  <c r="Q42" i="70" s="1"/>
  <c r="Q59" i="70" s="1"/>
  <c r="Q76" i="70" s="1"/>
  <c r="Q93" i="70" s="1"/>
  <c r="S2" i="29"/>
  <c r="Q2" i="31"/>
  <c r="S2" i="30"/>
  <c r="Q11" i="14"/>
  <c r="Q21" i="14"/>
  <c r="S2" i="41"/>
  <c r="Q16" i="14"/>
  <c r="P2" i="71"/>
  <c r="P19" i="71" s="1"/>
  <c r="P24" i="71" s="1"/>
  <c r="Q27" i="14"/>
  <c r="Q47" i="14" s="1"/>
  <c r="Q67" i="14" s="1"/>
  <c r="Q87" i="14" s="1"/>
  <c r="Q93" i="14" s="1"/>
  <c r="D2" i="14"/>
  <c r="F2" i="56"/>
  <c r="F2" i="57"/>
  <c r="G2" i="57"/>
  <c r="G2" i="56"/>
  <c r="E2" i="14"/>
  <c r="P2" i="31"/>
  <c r="P2" i="70"/>
  <c r="P8" i="70" s="1"/>
  <c r="P25" i="70" s="1"/>
  <c r="P42" i="70" s="1"/>
  <c r="P59" i="70" s="1"/>
  <c r="P76" i="70" s="1"/>
  <c r="P93" i="70" s="1"/>
  <c r="R2" i="30"/>
  <c r="P11" i="14"/>
  <c r="O2" i="71"/>
  <c r="O19" i="71" s="1"/>
  <c r="O24" i="71" s="1"/>
  <c r="R2" i="41"/>
  <c r="P16" i="14"/>
  <c r="P27" i="14"/>
  <c r="P47" i="14" s="1"/>
  <c r="P67" i="14" s="1"/>
  <c r="P87" i="14" s="1"/>
  <c r="P93" i="14" s="1"/>
  <c r="R2" i="29"/>
  <c r="P21" i="14"/>
  <c r="O2" i="57"/>
  <c r="O2" i="56"/>
  <c r="M2" i="14"/>
  <c r="I2" i="70"/>
  <c r="I8" i="70" s="1"/>
  <c r="I25" i="70" s="1"/>
  <c r="I42" i="70" s="1"/>
  <c r="I59" i="70" s="1"/>
  <c r="I76" i="70" s="1"/>
  <c r="I93" i="70" s="1"/>
  <c r="I2" i="31"/>
  <c r="K2" i="29"/>
  <c r="I21" i="14"/>
  <c r="K2" i="30"/>
  <c r="I11" i="14"/>
  <c r="H2" i="71"/>
  <c r="H19" i="71" s="1"/>
  <c r="H24" i="71" s="1"/>
  <c r="K2" i="41"/>
  <c r="I16" i="14"/>
  <c r="I27" i="14"/>
  <c r="I47" i="14" s="1"/>
  <c r="I67" i="14" s="1"/>
  <c r="I87" i="14" s="1"/>
  <c r="I93" i="14" s="1"/>
  <c r="C8" i="14"/>
  <c r="C95" i="14" s="1"/>
  <c r="C96" i="14" s="1"/>
  <c r="U21" i="20"/>
  <c r="T21" i="20"/>
  <c r="U15" i="20"/>
  <c r="T15" i="20"/>
  <c r="U12" i="20"/>
  <c r="T12" i="20"/>
  <c r="U8" i="20"/>
  <c r="T8" i="20"/>
  <c r="W21" i="1"/>
  <c r="V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W12" i="1"/>
  <c r="V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W8" i="1"/>
  <c r="V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T8" i="1" l="1"/>
  <c r="T15" i="1"/>
  <c r="T12" i="1"/>
  <c r="G2" i="30"/>
  <c r="E11" i="14"/>
  <c r="D2" i="71"/>
  <c r="D19" i="71" s="1"/>
  <c r="D24" i="71" s="1"/>
  <c r="G2" i="41"/>
  <c r="E16" i="14"/>
  <c r="E2" i="31"/>
  <c r="G2" i="29"/>
  <c r="E21" i="14"/>
  <c r="E27" i="14"/>
  <c r="E47" i="14" s="1"/>
  <c r="E67" i="14" s="1"/>
  <c r="E87" i="14" s="1"/>
  <c r="E93" i="14" s="1"/>
  <c r="E2" i="70"/>
  <c r="E8" i="70" s="1"/>
  <c r="E25" i="70" s="1"/>
  <c r="E42" i="70" s="1"/>
  <c r="E59" i="70" s="1"/>
  <c r="E76" i="70" s="1"/>
  <c r="E93" i="70" s="1"/>
  <c r="H2" i="30"/>
  <c r="F11" i="14"/>
  <c r="E2" i="71"/>
  <c r="E19" i="71" s="1"/>
  <c r="E24" i="71" s="1"/>
  <c r="H2" i="41"/>
  <c r="F16" i="14"/>
  <c r="H2" i="29"/>
  <c r="F21" i="14"/>
  <c r="F27" i="14"/>
  <c r="F47" i="14" s="1"/>
  <c r="F67" i="14" s="1"/>
  <c r="F87" i="14" s="1"/>
  <c r="F93" i="14" s="1"/>
  <c r="F2" i="70"/>
  <c r="F8" i="70" s="1"/>
  <c r="F25" i="70" s="1"/>
  <c r="F42" i="70" s="1"/>
  <c r="F59" i="70" s="1"/>
  <c r="F76" i="70" s="1"/>
  <c r="F93" i="70" s="1"/>
  <c r="F2" i="31"/>
  <c r="N2" i="41"/>
  <c r="L16" i="14"/>
  <c r="N2" i="29"/>
  <c r="L21" i="14"/>
  <c r="K2" i="71"/>
  <c r="K19" i="71" s="1"/>
  <c r="K24" i="71" s="1"/>
  <c r="L27" i="14"/>
  <c r="L47" i="14" s="1"/>
  <c r="L67" i="14" s="1"/>
  <c r="L87" i="14" s="1"/>
  <c r="L93" i="14" s="1"/>
  <c r="L2" i="70"/>
  <c r="L8" i="70" s="1"/>
  <c r="L25" i="70" s="1"/>
  <c r="L42" i="70" s="1"/>
  <c r="L59" i="70" s="1"/>
  <c r="L76" i="70" s="1"/>
  <c r="L93" i="70" s="1"/>
  <c r="L2" i="31"/>
  <c r="N2" i="30"/>
  <c r="L11" i="14"/>
  <c r="P2" i="30"/>
  <c r="N11" i="14"/>
  <c r="P2" i="41"/>
  <c r="N16" i="14"/>
  <c r="P2" i="29"/>
  <c r="N21" i="14"/>
  <c r="N2" i="31"/>
  <c r="M2" i="71"/>
  <c r="M19" i="71" s="1"/>
  <c r="M24" i="71" s="1"/>
  <c r="N27" i="14"/>
  <c r="N47" i="14" s="1"/>
  <c r="N67" i="14" s="1"/>
  <c r="N87" i="14" s="1"/>
  <c r="N93" i="14" s="1"/>
  <c r="N2" i="70"/>
  <c r="N8" i="70" s="1"/>
  <c r="N25" i="70" s="1"/>
  <c r="N42" i="70" s="1"/>
  <c r="N59" i="70" s="1"/>
  <c r="N76" i="70" s="1"/>
  <c r="N93" i="70" s="1"/>
  <c r="H19" i="31"/>
  <c r="H36" i="31" s="1"/>
  <c r="H53" i="31" s="1"/>
  <c r="H70" i="31" s="1"/>
  <c r="H87" i="31" s="1"/>
  <c r="I28" i="69"/>
  <c r="O2" i="30"/>
  <c r="M11" i="14"/>
  <c r="M2" i="31"/>
  <c r="O2" i="41"/>
  <c r="M16" i="14"/>
  <c r="O2" i="29"/>
  <c r="M21" i="14"/>
  <c r="L2" i="71"/>
  <c r="L19" i="71" s="1"/>
  <c r="L24" i="71" s="1"/>
  <c r="M27" i="14"/>
  <c r="M47" i="14" s="1"/>
  <c r="M67" i="14" s="1"/>
  <c r="M87" i="14" s="1"/>
  <c r="M93" i="14" s="1"/>
  <c r="M2" i="70"/>
  <c r="M8" i="70" s="1"/>
  <c r="M25" i="70" s="1"/>
  <c r="M42" i="70" s="1"/>
  <c r="M59" i="70" s="1"/>
  <c r="M76" i="70" s="1"/>
  <c r="M93" i="70" s="1"/>
  <c r="M2" i="29"/>
  <c r="K21" i="14"/>
  <c r="K11" i="14"/>
  <c r="K27" i="14"/>
  <c r="K47" i="14" s="1"/>
  <c r="K67" i="14" s="1"/>
  <c r="K87" i="14" s="1"/>
  <c r="K93" i="14" s="1"/>
  <c r="K2" i="70"/>
  <c r="K8" i="70" s="1"/>
  <c r="K25" i="70" s="1"/>
  <c r="K42" i="70" s="1"/>
  <c r="K59" i="70" s="1"/>
  <c r="K76" i="70" s="1"/>
  <c r="K93" i="70" s="1"/>
  <c r="K2" i="31"/>
  <c r="M2" i="30"/>
  <c r="K16" i="14"/>
  <c r="M2" i="41"/>
  <c r="J2" i="71"/>
  <c r="J19" i="71" s="1"/>
  <c r="J24" i="71" s="1"/>
  <c r="G2" i="31"/>
  <c r="G2" i="70"/>
  <c r="G8" i="70" s="1"/>
  <c r="G25" i="70" s="1"/>
  <c r="G42" i="70" s="1"/>
  <c r="G59" i="70" s="1"/>
  <c r="G76" i="70" s="1"/>
  <c r="G93" i="70" s="1"/>
  <c r="I2" i="30"/>
  <c r="G11" i="14"/>
  <c r="F2" i="71"/>
  <c r="F19" i="71" s="1"/>
  <c r="F24" i="71" s="1"/>
  <c r="I2" i="41"/>
  <c r="G16" i="14"/>
  <c r="I2" i="29"/>
  <c r="G21" i="14"/>
  <c r="G27" i="14"/>
  <c r="G47" i="14" s="1"/>
  <c r="G67" i="14" s="1"/>
  <c r="G87" i="14" s="1"/>
  <c r="G93" i="14" s="1"/>
  <c r="C19" i="31"/>
  <c r="C36" i="31" s="1"/>
  <c r="C53" i="31" s="1"/>
  <c r="C70" i="31" s="1"/>
  <c r="C87" i="31" s="1"/>
  <c r="D28" i="69"/>
  <c r="I19" i="31"/>
  <c r="I36" i="31" s="1"/>
  <c r="I53" i="31" s="1"/>
  <c r="I70" i="31" s="1"/>
  <c r="I87" i="31" s="1"/>
  <c r="J28" i="69"/>
  <c r="C2" i="71"/>
  <c r="C19" i="71" s="1"/>
  <c r="C24" i="71" s="1"/>
  <c r="F2" i="41"/>
  <c r="D16" i="14"/>
  <c r="F2" i="29"/>
  <c r="D21" i="14"/>
  <c r="D27" i="14"/>
  <c r="D47" i="14" s="1"/>
  <c r="D67" i="14" s="1"/>
  <c r="D87" i="14" s="1"/>
  <c r="D93" i="14" s="1"/>
  <c r="D2" i="70"/>
  <c r="D8" i="70" s="1"/>
  <c r="D25" i="70" s="1"/>
  <c r="D42" i="70" s="1"/>
  <c r="D59" i="70" s="1"/>
  <c r="D76" i="70" s="1"/>
  <c r="D93" i="70" s="1"/>
  <c r="D2" i="31"/>
  <c r="D11" i="14"/>
  <c r="F2" i="30"/>
  <c r="Q19" i="31"/>
  <c r="Q36" i="31" s="1"/>
  <c r="Q53" i="31" s="1"/>
  <c r="Q70" i="31" s="1"/>
  <c r="Q87" i="31" s="1"/>
  <c r="R28" i="69"/>
  <c r="O2" i="31"/>
  <c r="Q2" i="30"/>
  <c r="O11" i="14"/>
  <c r="Q2" i="41"/>
  <c r="O16" i="14"/>
  <c r="Q2" i="29"/>
  <c r="O21" i="14"/>
  <c r="O2" i="70"/>
  <c r="O8" i="70" s="1"/>
  <c r="O25" i="70" s="1"/>
  <c r="O42" i="70" s="1"/>
  <c r="O59" i="70" s="1"/>
  <c r="O76" i="70" s="1"/>
  <c r="O93" i="70" s="1"/>
  <c r="N2" i="71"/>
  <c r="N19" i="71" s="1"/>
  <c r="N24" i="71" s="1"/>
  <c r="O27" i="14"/>
  <c r="O47" i="14" s="1"/>
  <c r="O67" i="14" s="1"/>
  <c r="O87" i="14" s="1"/>
  <c r="O93" i="14" s="1"/>
  <c r="P19" i="31"/>
  <c r="P36" i="31" s="1"/>
  <c r="P53" i="31" s="1"/>
  <c r="P70" i="31" s="1"/>
  <c r="P87" i="31" s="1"/>
  <c r="Q28" i="69"/>
  <c r="J19" i="31"/>
  <c r="J36" i="31" s="1"/>
  <c r="J53" i="31" s="1"/>
  <c r="J70" i="31" s="1"/>
  <c r="J87" i="31" s="1"/>
  <c r="K28" i="69"/>
  <c r="S12" i="24"/>
  <c r="Q12" i="56"/>
  <c r="S8" i="56"/>
  <c r="S8" i="29" s="1"/>
  <c r="J21" i="24"/>
  <c r="X21" i="1"/>
  <c r="S8" i="24"/>
  <c r="J12" i="56"/>
  <c r="R12" i="56"/>
  <c r="H21" i="56"/>
  <c r="P21" i="56"/>
  <c r="R8" i="24"/>
  <c r="O21" i="56"/>
  <c r="J21" i="56"/>
  <c r="R21" i="56"/>
  <c r="F8" i="56"/>
  <c r="F8" i="29" s="1"/>
  <c r="F8" i="24"/>
  <c r="M12" i="56"/>
  <c r="G21" i="56"/>
  <c r="L8" i="24"/>
  <c r="N8" i="24"/>
  <c r="L21" i="56"/>
  <c r="I12" i="56"/>
  <c r="P8" i="56"/>
  <c r="P8" i="29" s="1"/>
  <c r="P8" i="24"/>
  <c r="M21" i="56"/>
  <c r="J8" i="24"/>
  <c r="K8" i="24"/>
  <c r="S12" i="56"/>
  <c r="H8" i="56"/>
  <c r="H8" i="29" s="1"/>
  <c r="H8" i="24"/>
  <c r="G12" i="56"/>
  <c r="O12" i="56"/>
  <c r="I8" i="24"/>
  <c r="Q8" i="24"/>
  <c r="H12" i="56"/>
  <c r="P12" i="56"/>
  <c r="F21" i="56"/>
  <c r="N21" i="56"/>
  <c r="I21" i="56"/>
  <c r="Q21" i="56"/>
  <c r="U21" i="23"/>
  <c r="F12" i="56"/>
  <c r="N12" i="56"/>
  <c r="L12" i="56"/>
  <c r="U21" i="1"/>
  <c r="M8" i="24"/>
  <c r="K21" i="56"/>
  <c r="S21" i="56"/>
  <c r="G8" i="24"/>
  <c r="O8" i="24"/>
  <c r="T21" i="23"/>
  <c r="E21" i="56"/>
  <c r="U15" i="23"/>
  <c r="E12" i="56"/>
  <c r="E8" i="24"/>
  <c r="U8" i="23"/>
  <c r="U12" i="23"/>
  <c r="T15" i="23"/>
  <c r="T12" i="23"/>
  <c r="T8" i="23"/>
  <c r="U15" i="1"/>
  <c r="T21" i="1"/>
  <c r="U12" i="1"/>
  <c r="U8" i="1"/>
  <c r="Q8" i="56" l="1"/>
  <c r="Q8" i="29" s="1"/>
  <c r="K8" i="56"/>
  <c r="K8" i="29" s="1"/>
  <c r="M8" i="56"/>
  <c r="M8" i="29" s="1"/>
  <c r="I8" i="56"/>
  <c r="I8" i="29" s="1"/>
  <c r="N8" i="56"/>
  <c r="N8" i="29" s="1"/>
  <c r="J8" i="56"/>
  <c r="J8" i="29" s="1"/>
  <c r="K12" i="56"/>
  <c r="U12" i="56" s="1"/>
  <c r="O8" i="56"/>
  <c r="O8" i="29" s="1"/>
  <c r="G8" i="56"/>
  <c r="G8" i="29" s="1"/>
  <c r="P12" i="24"/>
  <c r="L8" i="56"/>
  <c r="L8" i="29" s="1"/>
  <c r="E8" i="56"/>
  <c r="E8" i="29" s="1"/>
  <c r="E12" i="24"/>
  <c r="N12" i="24"/>
  <c r="Q12" i="24"/>
  <c r="F28" i="69"/>
  <c r="E19" i="31"/>
  <c r="E36" i="31" s="1"/>
  <c r="E53" i="31" s="1"/>
  <c r="E70" i="31" s="1"/>
  <c r="E87" i="31" s="1"/>
  <c r="G19" i="31"/>
  <c r="G36" i="31" s="1"/>
  <c r="G53" i="31" s="1"/>
  <c r="G70" i="31" s="1"/>
  <c r="G87" i="31" s="1"/>
  <c r="H28" i="69"/>
  <c r="N28" i="69"/>
  <c r="M19" i="31"/>
  <c r="M36" i="31" s="1"/>
  <c r="M53" i="31" s="1"/>
  <c r="M70" i="31" s="1"/>
  <c r="M87" i="31" s="1"/>
  <c r="N19" i="31"/>
  <c r="N36" i="31" s="1"/>
  <c r="N53" i="31" s="1"/>
  <c r="N70" i="31" s="1"/>
  <c r="N87" i="31" s="1"/>
  <c r="O28" i="69"/>
  <c r="I12" i="24"/>
  <c r="M12" i="24"/>
  <c r="D19" i="31"/>
  <c r="D36" i="31" s="1"/>
  <c r="D53" i="31" s="1"/>
  <c r="D70" i="31" s="1"/>
  <c r="D87" i="31" s="1"/>
  <c r="E28" i="69"/>
  <c r="L19" i="31"/>
  <c r="L36" i="31" s="1"/>
  <c r="L53" i="31" s="1"/>
  <c r="L70" i="31" s="1"/>
  <c r="L87" i="31" s="1"/>
  <c r="M28" i="69"/>
  <c r="F19" i="31"/>
  <c r="F36" i="31" s="1"/>
  <c r="F53" i="31" s="1"/>
  <c r="F70" i="31" s="1"/>
  <c r="F87" i="31" s="1"/>
  <c r="G28" i="69"/>
  <c r="K19" i="31"/>
  <c r="K36" i="31" s="1"/>
  <c r="K53" i="31" s="1"/>
  <c r="K70" i="31" s="1"/>
  <c r="K87" i="31" s="1"/>
  <c r="L28" i="69"/>
  <c r="O12" i="24"/>
  <c r="O19" i="31"/>
  <c r="O36" i="31" s="1"/>
  <c r="O53" i="31" s="1"/>
  <c r="O70" i="31" s="1"/>
  <c r="O87" i="31" s="1"/>
  <c r="P28" i="69"/>
  <c r="F12" i="24"/>
  <c r="H12" i="24"/>
  <c r="G12" i="24"/>
  <c r="R12" i="24"/>
  <c r="L12" i="24"/>
  <c r="K12" i="24"/>
  <c r="J12" i="24"/>
  <c r="R8" i="56"/>
  <c r="R8" i="29" s="1"/>
  <c r="I21" i="24"/>
  <c r="L21" i="24"/>
  <c r="M21" i="24"/>
  <c r="R21" i="24"/>
  <c r="S21" i="24"/>
  <c r="G21" i="24"/>
  <c r="K21" i="24"/>
  <c r="N21" i="24"/>
  <c r="P21" i="24"/>
  <c r="E21" i="24"/>
  <c r="F21" i="24"/>
  <c r="Q21" i="24"/>
  <c r="O21" i="24"/>
  <c r="H21" i="24"/>
  <c r="U8" i="24"/>
  <c r="T21" i="56"/>
  <c r="U21" i="56"/>
  <c r="T8" i="24"/>
  <c r="U21" i="47"/>
  <c r="X12" i="47"/>
  <c r="W15" i="47"/>
  <c r="W15" i="1" s="1"/>
  <c r="V15" i="47"/>
  <c r="V15" i="1" s="1"/>
  <c r="U15" i="47"/>
  <c r="U12" i="47"/>
  <c r="U8" i="47"/>
  <c r="E8" i="68"/>
  <c r="E8" i="14" s="1"/>
  <c r="E95" i="14" s="1"/>
  <c r="E96" i="14" s="1"/>
  <c r="D8" i="68"/>
  <c r="D8" i="14" s="1"/>
  <c r="D95" i="14" s="1"/>
  <c r="D96" i="14" s="1"/>
  <c r="T12" i="56" l="1"/>
  <c r="T8" i="29"/>
  <c r="F8" i="14"/>
  <c r="F95" i="14" s="1"/>
  <c r="F96" i="14" s="1"/>
  <c r="G8" i="68"/>
  <c r="U8" i="56"/>
  <c r="U12" i="24"/>
  <c r="U8" i="29"/>
  <c r="T12" i="24"/>
  <c r="T8" i="56"/>
  <c r="R12" i="57"/>
  <c r="M12" i="57"/>
  <c r="I12" i="57"/>
  <c r="O12" i="57"/>
  <c r="E12" i="57"/>
  <c r="J12" i="57"/>
  <c r="K12" i="57"/>
  <c r="F12" i="57"/>
  <c r="G12" i="57"/>
  <c r="S12" i="57"/>
  <c r="H12" i="57"/>
  <c r="N12" i="57"/>
  <c r="L12" i="57"/>
  <c r="Q12" i="57"/>
  <c r="P12" i="57"/>
  <c r="U21" i="24"/>
  <c r="G8" i="57"/>
  <c r="N8" i="57"/>
  <c r="E8" i="57"/>
  <c r="Q8" i="57"/>
  <c r="M8" i="57"/>
  <c r="S8" i="57"/>
  <c r="H8" i="57"/>
  <c r="F8" i="57"/>
  <c r="O8" i="57"/>
  <c r="R8" i="57"/>
  <c r="K8" i="57"/>
  <c r="L8" i="57"/>
  <c r="P8" i="57"/>
  <c r="J8" i="57"/>
  <c r="I8" i="57"/>
  <c r="T21" i="24"/>
  <c r="K21" i="57"/>
  <c r="H21" i="57"/>
  <c r="S21" i="57"/>
  <c r="Q21" i="57"/>
  <c r="O21" i="57"/>
  <c r="G21" i="57"/>
  <c r="F21" i="57"/>
  <c r="R21" i="57"/>
  <c r="E21" i="57"/>
  <c r="P21" i="57"/>
  <c r="N21" i="57"/>
  <c r="M21" i="57"/>
  <c r="I21" i="57"/>
  <c r="L21" i="57"/>
  <c r="J21" i="57"/>
  <c r="N84" i="31"/>
  <c r="M84" i="31"/>
  <c r="L84" i="31"/>
  <c r="K84" i="31"/>
  <c r="J84" i="31"/>
  <c r="I84" i="31"/>
  <c r="H84" i="31"/>
  <c r="G84" i="31"/>
  <c r="F84" i="31"/>
  <c r="E84" i="31"/>
  <c r="D84" i="31"/>
  <c r="N67" i="31"/>
  <c r="M67" i="31"/>
  <c r="L67" i="31"/>
  <c r="K67" i="31"/>
  <c r="J67" i="31"/>
  <c r="I67" i="31"/>
  <c r="H67" i="31"/>
  <c r="G67" i="31"/>
  <c r="F67" i="31"/>
  <c r="E67" i="31"/>
  <c r="D67" i="31"/>
  <c r="N50" i="31"/>
  <c r="M50" i="31"/>
  <c r="L50" i="31"/>
  <c r="K50" i="31"/>
  <c r="J50" i="31"/>
  <c r="I50" i="31"/>
  <c r="H50" i="31"/>
  <c r="G50" i="31"/>
  <c r="F50" i="31"/>
  <c r="E50" i="31"/>
  <c r="D50" i="31"/>
  <c r="N33" i="31"/>
  <c r="M33" i="31"/>
  <c r="L33" i="31"/>
  <c r="K33" i="31"/>
  <c r="J33" i="31"/>
  <c r="I33" i="31"/>
  <c r="H33" i="31"/>
  <c r="G33" i="31"/>
  <c r="F33" i="31"/>
  <c r="E33" i="31"/>
  <c r="D33" i="31"/>
  <c r="Q15" i="31"/>
  <c r="Q100" i="31" s="1"/>
  <c r="P15" i="31"/>
  <c r="P100" i="31" s="1"/>
  <c r="O15" i="31"/>
  <c r="O100" i="31" s="1"/>
  <c r="N15" i="31"/>
  <c r="N100" i="31" s="1"/>
  <c r="M15" i="31"/>
  <c r="M100" i="31" s="1"/>
  <c r="L15" i="31"/>
  <c r="L100" i="31" s="1"/>
  <c r="K15" i="31"/>
  <c r="K100" i="31" s="1"/>
  <c r="J15" i="31"/>
  <c r="J100" i="31" s="1"/>
  <c r="I15" i="31"/>
  <c r="I100" i="31" s="1"/>
  <c r="H15" i="31"/>
  <c r="H100" i="31" s="1"/>
  <c r="G15" i="31"/>
  <c r="G100" i="31" s="1"/>
  <c r="F15" i="31"/>
  <c r="F100" i="31" s="1"/>
  <c r="E15" i="31"/>
  <c r="E100" i="31" s="1"/>
  <c r="D15" i="31"/>
  <c r="D100" i="31" s="1"/>
  <c r="C15" i="31"/>
  <c r="C100" i="31" s="1"/>
  <c r="Q14" i="31"/>
  <c r="Q99" i="31" s="1"/>
  <c r="P14" i="31"/>
  <c r="P99" i="31" s="1"/>
  <c r="O14" i="31"/>
  <c r="O99" i="31" s="1"/>
  <c r="N14" i="31"/>
  <c r="N99" i="31" s="1"/>
  <c r="M14" i="31"/>
  <c r="M99" i="31" s="1"/>
  <c r="L14" i="31"/>
  <c r="L99" i="31" s="1"/>
  <c r="K14" i="31"/>
  <c r="K99" i="31" s="1"/>
  <c r="J14" i="31"/>
  <c r="J99" i="31" s="1"/>
  <c r="I14" i="31"/>
  <c r="I99" i="31" s="1"/>
  <c r="H14" i="31"/>
  <c r="H99" i="31" s="1"/>
  <c r="G14" i="31"/>
  <c r="G99" i="31" s="1"/>
  <c r="F14" i="31"/>
  <c r="F99" i="31" s="1"/>
  <c r="E14" i="31"/>
  <c r="E99" i="31" s="1"/>
  <c r="D14" i="31"/>
  <c r="D99" i="31" s="1"/>
  <c r="C14" i="31"/>
  <c r="C99" i="31" s="1"/>
  <c r="Q13" i="31"/>
  <c r="Q98" i="31" s="1"/>
  <c r="P13" i="31"/>
  <c r="P98" i="31" s="1"/>
  <c r="O13" i="31"/>
  <c r="O98" i="31" s="1"/>
  <c r="N13" i="31"/>
  <c r="N98" i="31" s="1"/>
  <c r="M13" i="31"/>
  <c r="M98" i="31" s="1"/>
  <c r="L13" i="31"/>
  <c r="L98" i="31" s="1"/>
  <c r="K13" i="31"/>
  <c r="K98" i="31" s="1"/>
  <c r="J13" i="31"/>
  <c r="J98" i="31" s="1"/>
  <c r="I13" i="31"/>
  <c r="I98" i="31" s="1"/>
  <c r="H13" i="31"/>
  <c r="H98" i="31" s="1"/>
  <c r="G13" i="31"/>
  <c r="G98" i="31" s="1"/>
  <c r="F13" i="31"/>
  <c r="F98" i="31" s="1"/>
  <c r="E13" i="31"/>
  <c r="E98" i="31" s="1"/>
  <c r="D13" i="31"/>
  <c r="D98" i="31" s="1"/>
  <c r="C13" i="31"/>
  <c r="C98" i="31" s="1"/>
  <c r="Q12" i="31"/>
  <c r="Q97" i="31" s="1"/>
  <c r="P12" i="31"/>
  <c r="P97" i="31" s="1"/>
  <c r="O12" i="31"/>
  <c r="O97" i="31" s="1"/>
  <c r="N12" i="31"/>
  <c r="N97" i="31" s="1"/>
  <c r="M12" i="31"/>
  <c r="M97" i="31" s="1"/>
  <c r="L12" i="31"/>
  <c r="L97" i="31" s="1"/>
  <c r="K12" i="31"/>
  <c r="K97" i="31" s="1"/>
  <c r="J12" i="31"/>
  <c r="J97" i="31" s="1"/>
  <c r="I12" i="31"/>
  <c r="I97" i="31" s="1"/>
  <c r="H12" i="31"/>
  <c r="H97" i="31" s="1"/>
  <c r="G12" i="31"/>
  <c r="G97" i="31" s="1"/>
  <c r="F12" i="31"/>
  <c r="F97" i="31" s="1"/>
  <c r="E12" i="31"/>
  <c r="E97" i="31" s="1"/>
  <c r="D12" i="31"/>
  <c r="D97" i="31" s="1"/>
  <c r="C12" i="31"/>
  <c r="C97" i="31" s="1"/>
  <c r="Q11" i="31"/>
  <c r="Q96" i="31" s="1"/>
  <c r="P11" i="31"/>
  <c r="P96" i="31" s="1"/>
  <c r="O11" i="31"/>
  <c r="O96" i="31" s="1"/>
  <c r="N11" i="31"/>
  <c r="N96" i="31" s="1"/>
  <c r="M11" i="31"/>
  <c r="M96" i="31" s="1"/>
  <c r="L11" i="31"/>
  <c r="L96" i="31" s="1"/>
  <c r="K11" i="31"/>
  <c r="K96" i="31" s="1"/>
  <c r="J11" i="31"/>
  <c r="J96" i="31" s="1"/>
  <c r="I11" i="31"/>
  <c r="I96" i="31" s="1"/>
  <c r="H11" i="31"/>
  <c r="H96" i="31" s="1"/>
  <c r="G11" i="31"/>
  <c r="G96" i="31" s="1"/>
  <c r="F11" i="31"/>
  <c r="F96" i="31" s="1"/>
  <c r="E11" i="31"/>
  <c r="E96" i="31" s="1"/>
  <c r="D11" i="31"/>
  <c r="D96" i="31" s="1"/>
  <c r="C11" i="31"/>
  <c r="C96" i="31" s="1"/>
  <c r="Q10" i="31"/>
  <c r="Q95" i="31" s="1"/>
  <c r="P10" i="31"/>
  <c r="P95" i="31" s="1"/>
  <c r="O10" i="31"/>
  <c r="O95" i="31" s="1"/>
  <c r="N10" i="31"/>
  <c r="N95" i="31" s="1"/>
  <c r="M10" i="31"/>
  <c r="M95" i="31" s="1"/>
  <c r="L10" i="31"/>
  <c r="L95" i="31" s="1"/>
  <c r="K10" i="31"/>
  <c r="K95" i="31" s="1"/>
  <c r="J10" i="31"/>
  <c r="J95" i="31" s="1"/>
  <c r="I10" i="31"/>
  <c r="I95" i="31" s="1"/>
  <c r="H10" i="31"/>
  <c r="H95" i="31" s="1"/>
  <c r="G10" i="31"/>
  <c r="G95" i="31" s="1"/>
  <c r="F10" i="31"/>
  <c r="F95" i="31" s="1"/>
  <c r="E10" i="31"/>
  <c r="E95" i="31" s="1"/>
  <c r="D10" i="31"/>
  <c r="D95" i="31" s="1"/>
  <c r="C10" i="31"/>
  <c r="C95" i="31" s="1"/>
  <c r="Q9" i="31"/>
  <c r="Q94" i="31" s="1"/>
  <c r="P9" i="31"/>
  <c r="P94" i="31" s="1"/>
  <c r="O9" i="31"/>
  <c r="O94" i="31" s="1"/>
  <c r="N9" i="31"/>
  <c r="N94" i="31" s="1"/>
  <c r="M9" i="31"/>
  <c r="M94" i="31" s="1"/>
  <c r="L9" i="31"/>
  <c r="L94" i="31" s="1"/>
  <c r="K9" i="31"/>
  <c r="K94" i="31" s="1"/>
  <c r="J9" i="31"/>
  <c r="J94" i="31" s="1"/>
  <c r="I9" i="31"/>
  <c r="I94" i="31" s="1"/>
  <c r="H9" i="31"/>
  <c r="H94" i="31" s="1"/>
  <c r="G9" i="31"/>
  <c r="G94" i="31" s="1"/>
  <c r="F9" i="31"/>
  <c r="F94" i="31" s="1"/>
  <c r="E9" i="31"/>
  <c r="E94" i="31" s="1"/>
  <c r="D9" i="31"/>
  <c r="D94" i="31" s="1"/>
  <c r="C9" i="31"/>
  <c r="C94" i="31" s="1"/>
  <c r="Q8" i="31"/>
  <c r="Q93" i="31" s="1"/>
  <c r="P8" i="31"/>
  <c r="P93" i="31" s="1"/>
  <c r="O8" i="31"/>
  <c r="O93" i="31" s="1"/>
  <c r="N8" i="31"/>
  <c r="N93" i="31" s="1"/>
  <c r="M8" i="31"/>
  <c r="M93" i="31" s="1"/>
  <c r="L8" i="31"/>
  <c r="L93" i="31" s="1"/>
  <c r="K8" i="31"/>
  <c r="K93" i="31" s="1"/>
  <c r="J8" i="31"/>
  <c r="J93" i="31" s="1"/>
  <c r="I8" i="31"/>
  <c r="I93" i="31" s="1"/>
  <c r="H8" i="31"/>
  <c r="H93" i="31" s="1"/>
  <c r="G8" i="31"/>
  <c r="G93" i="31" s="1"/>
  <c r="F8" i="31"/>
  <c r="F93" i="31" s="1"/>
  <c r="E8" i="31"/>
  <c r="E93" i="31" s="1"/>
  <c r="D8" i="31"/>
  <c r="D93" i="31" s="1"/>
  <c r="C8" i="31"/>
  <c r="C93" i="31" s="1"/>
  <c r="Q7" i="31"/>
  <c r="Q92" i="31" s="1"/>
  <c r="P7" i="31"/>
  <c r="P92" i="31" s="1"/>
  <c r="O7" i="31"/>
  <c r="O92" i="31" s="1"/>
  <c r="N7" i="31"/>
  <c r="N92" i="31" s="1"/>
  <c r="M7" i="31"/>
  <c r="M92" i="31" s="1"/>
  <c r="L7" i="31"/>
  <c r="L92" i="31" s="1"/>
  <c r="K7" i="31"/>
  <c r="K92" i="31" s="1"/>
  <c r="J7" i="31"/>
  <c r="J92" i="31" s="1"/>
  <c r="I7" i="31"/>
  <c r="I92" i="31" s="1"/>
  <c r="H7" i="31"/>
  <c r="H92" i="31" s="1"/>
  <c r="G7" i="31"/>
  <c r="G92" i="31" s="1"/>
  <c r="F7" i="31"/>
  <c r="F92" i="31" s="1"/>
  <c r="E7" i="31"/>
  <c r="E92" i="31" s="1"/>
  <c r="D7" i="31"/>
  <c r="D92" i="31" s="1"/>
  <c r="C7" i="31"/>
  <c r="C92" i="31" s="1"/>
  <c r="Q6" i="31"/>
  <c r="Q91" i="31" s="1"/>
  <c r="P6" i="31"/>
  <c r="P91" i="31" s="1"/>
  <c r="O6" i="31"/>
  <c r="O91" i="31" s="1"/>
  <c r="N6" i="31"/>
  <c r="N91" i="31" s="1"/>
  <c r="M6" i="31"/>
  <c r="M91" i="31" s="1"/>
  <c r="L6" i="31"/>
  <c r="L91" i="31" s="1"/>
  <c r="K6" i="31"/>
  <c r="K91" i="31" s="1"/>
  <c r="J6" i="31"/>
  <c r="J91" i="31" s="1"/>
  <c r="I6" i="31"/>
  <c r="I91" i="31" s="1"/>
  <c r="H6" i="31"/>
  <c r="H91" i="31" s="1"/>
  <c r="G6" i="31"/>
  <c r="G91" i="31" s="1"/>
  <c r="F6" i="31"/>
  <c r="F91" i="31" s="1"/>
  <c r="E6" i="31"/>
  <c r="E91" i="31" s="1"/>
  <c r="D6" i="31"/>
  <c r="D91" i="31" s="1"/>
  <c r="C6" i="31"/>
  <c r="C91" i="31" s="1"/>
  <c r="Q5" i="31"/>
  <c r="Q90" i="31" s="1"/>
  <c r="P5" i="31"/>
  <c r="P90" i="31" s="1"/>
  <c r="O5" i="31"/>
  <c r="O90" i="31" s="1"/>
  <c r="N5" i="31"/>
  <c r="N90" i="31" s="1"/>
  <c r="M5" i="31"/>
  <c r="M90" i="31" s="1"/>
  <c r="L5" i="31"/>
  <c r="L90" i="31" s="1"/>
  <c r="K5" i="31"/>
  <c r="K90" i="31" s="1"/>
  <c r="J5" i="31"/>
  <c r="J90" i="31" s="1"/>
  <c r="I5" i="31"/>
  <c r="I90" i="31" s="1"/>
  <c r="H5" i="31"/>
  <c r="H90" i="31" s="1"/>
  <c r="G5" i="31"/>
  <c r="G90" i="31" s="1"/>
  <c r="F5" i="31"/>
  <c r="F90" i="31" s="1"/>
  <c r="E5" i="31"/>
  <c r="E90" i="31" s="1"/>
  <c r="D5" i="31"/>
  <c r="D90" i="31" s="1"/>
  <c r="C5" i="31"/>
  <c r="C90" i="31" s="1"/>
  <c r="Q4" i="31"/>
  <c r="Q89" i="31" s="1"/>
  <c r="P4" i="31"/>
  <c r="P89" i="31" s="1"/>
  <c r="O4" i="31"/>
  <c r="O89" i="31" s="1"/>
  <c r="N4" i="31"/>
  <c r="N89" i="31" s="1"/>
  <c r="M4" i="31"/>
  <c r="M89" i="31" s="1"/>
  <c r="L4" i="31"/>
  <c r="L89" i="31" s="1"/>
  <c r="K4" i="31"/>
  <c r="K89" i="31" s="1"/>
  <c r="J4" i="31"/>
  <c r="J89" i="31" s="1"/>
  <c r="I4" i="31"/>
  <c r="I89" i="31" s="1"/>
  <c r="H4" i="31"/>
  <c r="H89" i="31" s="1"/>
  <c r="G4" i="31"/>
  <c r="G89" i="31" s="1"/>
  <c r="F4" i="31"/>
  <c r="F89" i="31" s="1"/>
  <c r="E4" i="31"/>
  <c r="E89" i="31" s="1"/>
  <c r="D4" i="31"/>
  <c r="D89" i="31" s="1"/>
  <c r="C4" i="31"/>
  <c r="C89" i="31" s="1"/>
  <c r="Q3" i="31"/>
  <c r="Q88" i="31" s="1"/>
  <c r="P3" i="31"/>
  <c r="P88" i="31" s="1"/>
  <c r="O3" i="31"/>
  <c r="O88" i="31" s="1"/>
  <c r="N3" i="31"/>
  <c r="N88" i="31" s="1"/>
  <c r="M3" i="31"/>
  <c r="M88" i="31" s="1"/>
  <c r="L3" i="31"/>
  <c r="L88" i="31" s="1"/>
  <c r="K3" i="31"/>
  <c r="K88" i="31" s="1"/>
  <c r="J3" i="31"/>
  <c r="J88" i="31" s="1"/>
  <c r="I3" i="31"/>
  <c r="I88" i="31" s="1"/>
  <c r="H3" i="31"/>
  <c r="H88" i="31" s="1"/>
  <c r="G3" i="31"/>
  <c r="G88" i="31" s="1"/>
  <c r="F3" i="31"/>
  <c r="F88" i="31" s="1"/>
  <c r="E3" i="31"/>
  <c r="E88" i="31" s="1"/>
  <c r="D3" i="31"/>
  <c r="D88" i="31" s="1"/>
  <c r="C3" i="31"/>
  <c r="C88" i="31" s="1"/>
  <c r="C24" i="69" s="1"/>
  <c r="R24" i="69" l="1"/>
  <c r="K24" i="69"/>
  <c r="M24" i="69"/>
  <c r="L24" i="69"/>
  <c r="N24" i="69"/>
  <c r="O24" i="69"/>
  <c r="P24" i="69"/>
  <c r="Q24" i="69"/>
  <c r="H8" i="68"/>
  <c r="G8" i="14"/>
  <c r="G95" i="14" s="1"/>
  <c r="G96" i="14" s="1"/>
  <c r="D24" i="69"/>
  <c r="F24" i="69"/>
  <c r="G24" i="69"/>
  <c r="I24" i="69"/>
  <c r="J24" i="69"/>
  <c r="E24" i="69"/>
  <c r="H24" i="69"/>
  <c r="T12" i="57"/>
  <c r="U12" i="57"/>
  <c r="Q15" i="24"/>
  <c r="I15" i="24"/>
  <c r="N15" i="24"/>
  <c r="E15" i="24"/>
  <c r="H15" i="24"/>
  <c r="J15" i="24"/>
  <c r="K15" i="24"/>
  <c r="S15" i="24"/>
  <c r="L15" i="24"/>
  <c r="O15" i="24"/>
  <c r="F15" i="24"/>
  <c r="P15" i="24"/>
  <c r="R15" i="24"/>
  <c r="G15" i="24"/>
  <c r="M15" i="24"/>
  <c r="U8" i="57"/>
  <c r="T8" i="57"/>
  <c r="H15" i="56"/>
  <c r="M15" i="56"/>
  <c r="F15" i="56"/>
  <c r="P15" i="56"/>
  <c r="S15" i="56"/>
  <c r="R15" i="56"/>
  <c r="G15" i="56"/>
  <c r="I15" i="56"/>
  <c r="L15" i="56"/>
  <c r="J15" i="56"/>
  <c r="N15" i="56"/>
  <c r="E15" i="56"/>
  <c r="O15" i="56"/>
  <c r="K15" i="56"/>
  <c r="Q15" i="56"/>
  <c r="J101" i="31"/>
  <c r="K34" i="69" s="1"/>
  <c r="G101" i="31"/>
  <c r="H34" i="69" s="1"/>
  <c r="T21" i="57"/>
  <c r="U21" i="57"/>
  <c r="F101" i="31"/>
  <c r="G34" i="69" s="1"/>
  <c r="L101" i="31"/>
  <c r="M34" i="69" s="1"/>
  <c r="K101" i="31"/>
  <c r="L34" i="69" s="1"/>
  <c r="M101" i="31"/>
  <c r="N34" i="69" s="1"/>
  <c r="N101" i="31"/>
  <c r="O34" i="69" s="1"/>
  <c r="E101" i="31"/>
  <c r="F34" i="69" s="1"/>
  <c r="H101" i="31"/>
  <c r="I34" i="69" s="1"/>
  <c r="I101" i="31"/>
  <c r="J34" i="69" s="1"/>
  <c r="D101" i="31"/>
  <c r="E34" i="69" s="1"/>
  <c r="C6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N61" i="14"/>
  <c r="M61" i="14"/>
  <c r="L61" i="14"/>
  <c r="K61" i="14"/>
  <c r="J61" i="14"/>
  <c r="I61" i="14"/>
  <c r="H61" i="14"/>
  <c r="G61" i="14"/>
  <c r="F61" i="14"/>
  <c r="E61" i="14"/>
  <c r="D61" i="14"/>
  <c r="N41" i="14"/>
  <c r="M41" i="14"/>
  <c r="L41" i="14"/>
  <c r="K41" i="14"/>
  <c r="J41" i="14"/>
  <c r="I41" i="14"/>
  <c r="H41" i="14"/>
  <c r="G41" i="14"/>
  <c r="F41" i="14"/>
  <c r="E41" i="14"/>
  <c r="D41" i="14"/>
  <c r="P26" i="20"/>
  <c r="O26" i="20"/>
  <c r="N26" i="20"/>
  <c r="M26" i="20"/>
  <c r="L26" i="20"/>
  <c r="K26" i="20"/>
  <c r="J26" i="20"/>
  <c r="I26" i="20"/>
  <c r="H26" i="20"/>
  <c r="G26" i="20"/>
  <c r="F26" i="20"/>
  <c r="P25" i="1"/>
  <c r="O25" i="1"/>
  <c r="N25" i="1"/>
  <c r="M25" i="1"/>
  <c r="L25" i="1"/>
  <c r="K25" i="1"/>
  <c r="J25" i="1"/>
  <c r="I25" i="1"/>
  <c r="H25" i="1"/>
  <c r="G25" i="1"/>
  <c r="F25" i="1"/>
  <c r="P24" i="1"/>
  <c r="O24" i="1"/>
  <c r="N24" i="1"/>
  <c r="M24" i="1"/>
  <c r="L24" i="1"/>
  <c r="K24" i="1"/>
  <c r="J24" i="1"/>
  <c r="I24" i="1"/>
  <c r="H24" i="1"/>
  <c r="G24" i="1"/>
  <c r="F24" i="1"/>
  <c r="P23" i="1"/>
  <c r="O23" i="1"/>
  <c r="N23" i="1"/>
  <c r="M23" i="1"/>
  <c r="L23" i="1"/>
  <c r="K23" i="1"/>
  <c r="J23" i="1"/>
  <c r="I23" i="1"/>
  <c r="H23" i="1"/>
  <c r="G23" i="1"/>
  <c r="F23" i="1"/>
  <c r="P22" i="1"/>
  <c r="O22" i="1"/>
  <c r="N22" i="1"/>
  <c r="M22" i="1"/>
  <c r="L22" i="1"/>
  <c r="K22" i="1"/>
  <c r="J22" i="1"/>
  <c r="I22" i="1"/>
  <c r="H22" i="1"/>
  <c r="G22" i="1"/>
  <c r="F22" i="1"/>
  <c r="P20" i="1"/>
  <c r="O20" i="1"/>
  <c r="N20" i="1"/>
  <c r="M20" i="1"/>
  <c r="L20" i="1"/>
  <c r="K20" i="1"/>
  <c r="J20" i="1"/>
  <c r="I20" i="1"/>
  <c r="H20" i="1"/>
  <c r="G20" i="1"/>
  <c r="F20" i="1"/>
  <c r="P17" i="1"/>
  <c r="O17" i="1"/>
  <c r="N17" i="1"/>
  <c r="M17" i="1"/>
  <c r="L17" i="1"/>
  <c r="K17" i="1"/>
  <c r="J17" i="1"/>
  <c r="I17" i="1"/>
  <c r="H17" i="1"/>
  <c r="G17" i="1"/>
  <c r="F17" i="1"/>
  <c r="P16" i="1"/>
  <c r="O16" i="1"/>
  <c r="N16" i="1"/>
  <c r="M16" i="1"/>
  <c r="L16" i="1"/>
  <c r="K16" i="1"/>
  <c r="J16" i="1"/>
  <c r="I16" i="1"/>
  <c r="H16" i="1"/>
  <c r="G16" i="1"/>
  <c r="F16" i="1"/>
  <c r="P14" i="1"/>
  <c r="O14" i="1"/>
  <c r="N14" i="1"/>
  <c r="M14" i="1"/>
  <c r="L14" i="1"/>
  <c r="K14" i="1"/>
  <c r="J14" i="1"/>
  <c r="I14" i="1"/>
  <c r="H14" i="1"/>
  <c r="G14" i="1"/>
  <c r="F14" i="1"/>
  <c r="P13" i="1"/>
  <c r="O13" i="1"/>
  <c r="N13" i="1"/>
  <c r="M13" i="1"/>
  <c r="L13" i="1"/>
  <c r="K13" i="1"/>
  <c r="J13" i="1"/>
  <c r="I13" i="1"/>
  <c r="H13" i="1"/>
  <c r="G13" i="1"/>
  <c r="F13" i="1"/>
  <c r="P11" i="1"/>
  <c r="O11" i="1"/>
  <c r="N11" i="1"/>
  <c r="M11" i="1"/>
  <c r="L11" i="1"/>
  <c r="K11" i="1"/>
  <c r="J11" i="1"/>
  <c r="I11" i="1"/>
  <c r="H11" i="1"/>
  <c r="G11" i="1"/>
  <c r="F11" i="1"/>
  <c r="P9" i="1"/>
  <c r="O9" i="1"/>
  <c r="N9" i="1"/>
  <c r="M9" i="1"/>
  <c r="L9" i="1"/>
  <c r="K9" i="1"/>
  <c r="J9" i="1"/>
  <c r="I9" i="1"/>
  <c r="H9" i="1"/>
  <c r="G9" i="1"/>
  <c r="F9" i="1"/>
  <c r="P7" i="1"/>
  <c r="O7" i="1"/>
  <c r="N7" i="1"/>
  <c r="M7" i="1"/>
  <c r="L7" i="1"/>
  <c r="K7" i="1"/>
  <c r="J7" i="1"/>
  <c r="I7" i="1"/>
  <c r="H7" i="1"/>
  <c r="G7" i="1"/>
  <c r="F7" i="1"/>
  <c r="P6" i="1"/>
  <c r="O6" i="1"/>
  <c r="N6" i="1"/>
  <c r="M6" i="1"/>
  <c r="L6" i="1"/>
  <c r="K6" i="1"/>
  <c r="J6" i="1"/>
  <c r="I6" i="1"/>
  <c r="H6" i="1"/>
  <c r="G6" i="1"/>
  <c r="F6" i="1"/>
  <c r="P5" i="1"/>
  <c r="O5" i="1"/>
  <c r="N5" i="1"/>
  <c r="M5" i="1"/>
  <c r="L5" i="1"/>
  <c r="K5" i="1"/>
  <c r="J5" i="1"/>
  <c r="I5" i="1"/>
  <c r="H5" i="1"/>
  <c r="G5" i="1"/>
  <c r="F5" i="1"/>
  <c r="P4" i="1"/>
  <c r="O4" i="1"/>
  <c r="N4" i="1"/>
  <c r="M4" i="1"/>
  <c r="L4" i="1"/>
  <c r="K4" i="1"/>
  <c r="J4" i="1"/>
  <c r="I4" i="1"/>
  <c r="H4" i="1"/>
  <c r="G4" i="1"/>
  <c r="F4" i="1"/>
  <c r="P3" i="1"/>
  <c r="O3" i="1"/>
  <c r="N3" i="1"/>
  <c r="M3" i="1"/>
  <c r="L3" i="1"/>
  <c r="K3" i="1"/>
  <c r="J3" i="1"/>
  <c r="I3" i="1"/>
  <c r="H3" i="1"/>
  <c r="G3" i="1"/>
  <c r="F3" i="1"/>
  <c r="P10" i="1"/>
  <c r="O10" i="1"/>
  <c r="N10" i="1"/>
  <c r="M10" i="1"/>
  <c r="L10" i="1"/>
  <c r="K10" i="1"/>
  <c r="J10" i="1"/>
  <c r="I10" i="1"/>
  <c r="H10" i="1"/>
  <c r="G10" i="1"/>
  <c r="F10" i="1"/>
  <c r="P19" i="47"/>
  <c r="P19" i="1" s="1"/>
  <c r="O19" i="47"/>
  <c r="O19" i="1" s="1"/>
  <c r="N19" i="47"/>
  <c r="N19" i="1" s="1"/>
  <c r="M19" i="47"/>
  <c r="M19" i="1" s="1"/>
  <c r="L19" i="47"/>
  <c r="L19" i="1" s="1"/>
  <c r="K19" i="47"/>
  <c r="K19" i="1" s="1"/>
  <c r="J19" i="47"/>
  <c r="J19" i="1" s="1"/>
  <c r="I19" i="47"/>
  <c r="I19" i="1" s="1"/>
  <c r="H19" i="47"/>
  <c r="H19" i="1" s="1"/>
  <c r="G19" i="47"/>
  <c r="G19" i="1" s="1"/>
  <c r="F19" i="47"/>
  <c r="F19" i="1" s="1"/>
  <c r="P18" i="47"/>
  <c r="P18" i="1" s="1"/>
  <c r="O18" i="47"/>
  <c r="O18" i="1" s="1"/>
  <c r="N18" i="47"/>
  <c r="N18" i="1" s="1"/>
  <c r="M18" i="47"/>
  <c r="M18" i="1" s="1"/>
  <c r="L18" i="47"/>
  <c r="L18" i="1" s="1"/>
  <c r="K18" i="47"/>
  <c r="K18" i="1" s="1"/>
  <c r="J18" i="47"/>
  <c r="J18" i="1" s="1"/>
  <c r="I18" i="47"/>
  <c r="I18" i="1" s="1"/>
  <c r="H18" i="47"/>
  <c r="H18" i="1" s="1"/>
  <c r="G18" i="47"/>
  <c r="G18" i="1" s="1"/>
  <c r="F18" i="47"/>
  <c r="F18" i="1" s="1"/>
  <c r="I8" i="68" l="1"/>
  <c r="H8" i="14"/>
  <c r="H95" i="14" s="1"/>
  <c r="H96" i="14" s="1"/>
  <c r="U15" i="24"/>
  <c r="T15" i="24"/>
  <c r="K15" i="57"/>
  <c r="P15" i="57"/>
  <c r="R15" i="57"/>
  <c r="F15" i="57"/>
  <c r="G15" i="57"/>
  <c r="S15" i="57"/>
  <c r="I15" i="57"/>
  <c r="L15" i="57"/>
  <c r="J15" i="57"/>
  <c r="N15" i="57"/>
  <c r="O15" i="57"/>
  <c r="H15" i="57"/>
  <c r="Q15" i="57"/>
  <c r="E15" i="57"/>
  <c r="M15" i="57"/>
  <c r="U15" i="56"/>
  <c r="T15" i="56"/>
  <c r="N22" i="14"/>
  <c r="N16" i="31" s="1"/>
  <c r="F22" i="14"/>
  <c r="F16" i="31" s="1"/>
  <c r="H22" i="14"/>
  <c r="H16" i="31" s="1"/>
  <c r="K26" i="47"/>
  <c r="G26" i="47"/>
  <c r="O26" i="47"/>
  <c r="L26" i="47"/>
  <c r="J26" i="47"/>
  <c r="P26" i="47"/>
  <c r="O26" i="23"/>
  <c r="G26" i="23"/>
  <c r="H26" i="47"/>
  <c r="I26" i="1"/>
  <c r="I26" i="47"/>
  <c r="M26" i="47"/>
  <c r="F26" i="47"/>
  <c r="N26" i="47"/>
  <c r="C82" i="14"/>
  <c r="G22" i="14"/>
  <c r="G64" i="14" s="1"/>
  <c r="I22" i="14"/>
  <c r="I16" i="31" s="1"/>
  <c r="J22" i="14"/>
  <c r="J16" i="31" s="1"/>
  <c r="K22" i="14"/>
  <c r="K16" i="31" s="1"/>
  <c r="C83" i="14"/>
  <c r="D22" i="14"/>
  <c r="D16" i="31" s="1"/>
  <c r="L22" i="14"/>
  <c r="L44" i="14" s="1"/>
  <c r="E22" i="14"/>
  <c r="E16" i="31" s="1"/>
  <c r="M22" i="14"/>
  <c r="M16" i="31" s="1"/>
  <c r="K26" i="23"/>
  <c r="L26" i="23"/>
  <c r="M26" i="23"/>
  <c r="F26" i="23"/>
  <c r="N26" i="23"/>
  <c r="H26" i="23"/>
  <c r="P26" i="23"/>
  <c r="K26" i="1"/>
  <c r="L26" i="1"/>
  <c r="M26" i="1"/>
  <c r="F26" i="1"/>
  <c r="N26" i="1"/>
  <c r="H26" i="1"/>
  <c r="P26" i="1"/>
  <c r="P27" i="29" l="1"/>
  <c r="P27" i="30"/>
  <c r="J8" i="68"/>
  <c r="I8" i="14"/>
  <c r="I95" i="14" s="1"/>
  <c r="I96" i="14" s="1"/>
  <c r="T15" i="57"/>
  <c r="U15" i="57"/>
  <c r="J27" i="41"/>
  <c r="H27" i="29"/>
  <c r="P27" i="41"/>
  <c r="N84" i="14"/>
  <c r="K44" i="14"/>
  <c r="N64" i="14"/>
  <c r="N44" i="14"/>
  <c r="J27" i="29"/>
  <c r="J27" i="30"/>
  <c r="H44" i="14"/>
  <c r="H64" i="14"/>
  <c r="I44" i="14"/>
  <c r="H27" i="30"/>
  <c r="H27" i="41"/>
  <c r="F64" i="14"/>
  <c r="F44" i="14"/>
  <c r="H84" i="14"/>
  <c r="F84" i="14"/>
  <c r="D44" i="14"/>
  <c r="E64" i="14"/>
  <c r="M44" i="14"/>
  <c r="I64" i="14"/>
  <c r="E44" i="14"/>
  <c r="J64" i="14"/>
  <c r="G44" i="14"/>
  <c r="M84" i="14"/>
  <c r="L64" i="14"/>
  <c r="L16" i="31"/>
  <c r="G84" i="14"/>
  <c r="G16" i="31"/>
  <c r="J44" i="14"/>
  <c r="M64" i="14"/>
  <c r="E84" i="14"/>
  <c r="D84" i="14"/>
  <c r="J26" i="23"/>
  <c r="O26" i="1"/>
  <c r="G26" i="1"/>
  <c r="I26" i="23"/>
  <c r="J26" i="1"/>
  <c r="G27" i="30"/>
  <c r="G27" i="29"/>
  <c r="G27" i="41"/>
  <c r="F27" i="29"/>
  <c r="F27" i="41"/>
  <c r="F27" i="30"/>
  <c r="L84" i="14"/>
  <c r="L27" i="30"/>
  <c r="L27" i="41"/>
  <c r="L27" i="29"/>
  <c r="K84" i="14"/>
  <c r="M27" i="30"/>
  <c r="M27" i="29"/>
  <c r="M27" i="41"/>
  <c r="I27" i="41"/>
  <c r="I27" i="30"/>
  <c r="I27" i="29"/>
  <c r="I84" i="14"/>
  <c r="K27" i="30"/>
  <c r="K27" i="29"/>
  <c r="K27" i="41"/>
  <c r="J84" i="14"/>
  <c r="K64" i="14"/>
  <c r="O27" i="30"/>
  <c r="O27" i="29"/>
  <c r="O27" i="41"/>
  <c r="N27" i="29"/>
  <c r="N27" i="41"/>
  <c r="N27" i="30"/>
  <c r="D64" i="14"/>
  <c r="K8" i="68" l="1"/>
  <c r="J8" i="14"/>
  <c r="J95" i="14" s="1"/>
  <c r="J96" i="14" s="1"/>
  <c r="C3" i="68"/>
  <c r="N7" i="14"/>
  <c r="N89" i="14" s="1"/>
  <c r="N90" i="14" s="1"/>
  <c r="M7" i="14"/>
  <c r="M89" i="14" s="1"/>
  <c r="M90" i="14" s="1"/>
  <c r="L7" i="14"/>
  <c r="L89" i="14" s="1"/>
  <c r="L90" i="14" s="1"/>
  <c r="K7" i="14"/>
  <c r="K89" i="14" s="1"/>
  <c r="K90" i="14" s="1"/>
  <c r="J7" i="14"/>
  <c r="J89" i="14" s="1"/>
  <c r="J90" i="14" s="1"/>
  <c r="I7" i="14"/>
  <c r="I89" i="14" s="1"/>
  <c r="I90" i="14" s="1"/>
  <c r="H7" i="14"/>
  <c r="H89" i="14" s="1"/>
  <c r="H90" i="14" s="1"/>
  <c r="G7" i="14"/>
  <c r="G89" i="14" s="1"/>
  <c r="G90" i="14" s="1"/>
  <c r="F7" i="14"/>
  <c r="F89" i="14" s="1"/>
  <c r="F90" i="14" s="1"/>
  <c r="E7" i="68"/>
  <c r="E7" i="14" s="1"/>
  <c r="E89" i="14" s="1"/>
  <c r="E90" i="14" s="1"/>
  <c r="D7" i="68"/>
  <c r="D7" i="14" s="1"/>
  <c r="D89" i="14" s="1"/>
  <c r="D90" i="14" s="1"/>
  <c r="Q6" i="14"/>
  <c r="P6" i="14"/>
  <c r="O6" i="14"/>
  <c r="N6" i="14"/>
  <c r="M6" i="14"/>
  <c r="L6" i="14"/>
  <c r="K6" i="14"/>
  <c r="J6" i="14"/>
  <c r="I6" i="14"/>
  <c r="H6" i="14"/>
  <c r="G6" i="14"/>
  <c r="F6" i="14"/>
  <c r="E6" i="68"/>
  <c r="E6" i="14" s="1"/>
  <c r="D6" i="68"/>
  <c r="D6" i="14" s="1"/>
  <c r="N5" i="14"/>
  <c r="M5" i="14"/>
  <c r="L5" i="14"/>
  <c r="K5" i="14"/>
  <c r="J5" i="14"/>
  <c r="I5" i="14"/>
  <c r="H5" i="14"/>
  <c r="G5" i="14"/>
  <c r="F5" i="14"/>
  <c r="E5" i="68"/>
  <c r="E5" i="14" s="1"/>
  <c r="D5" i="68"/>
  <c r="D5" i="14" s="1"/>
  <c r="I4" i="14"/>
  <c r="G4" i="14"/>
  <c r="E4" i="68"/>
  <c r="D4" i="68"/>
  <c r="L8" i="68" l="1"/>
  <c r="K8" i="14"/>
  <c r="K95" i="14" s="1"/>
  <c r="K96" i="14" s="1"/>
  <c r="I8" i="41"/>
  <c r="I8" i="30" s="1"/>
  <c r="I21" i="41"/>
  <c r="I12" i="41"/>
  <c r="I15" i="41"/>
  <c r="K15" i="41"/>
  <c r="K21" i="41"/>
  <c r="K12" i="41"/>
  <c r="K8" i="41"/>
  <c r="K8" i="30" s="1"/>
  <c r="L12" i="29"/>
  <c r="L15" i="29"/>
  <c r="L21" i="29"/>
  <c r="G12" i="29"/>
  <c r="G15" i="29"/>
  <c r="G21" i="29"/>
  <c r="O12" i="29"/>
  <c r="O15" i="29"/>
  <c r="O21" i="29"/>
  <c r="H15" i="29"/>
  <c r="H21" i="29"/>
  <c r="H12" i="29"/>
  <c r="P12" i="29"/>
  <c r="P15" i="29"/>
  <c r="P21" i="29"/>
  <c r="N12" i="29"/>
  <c r="N15" i="29"/>
  <c r="N21" i="29"/>
  <c r="I12" i="29"/>
  <c r="I15" i="29"/>
  <c r="I21" i="29"/>
  <c r="F12" i="29"/>
  <c r="F15" i="29"/>
  <c r="F21" i="29"/>
  <c r="J12" i="29"/>
  <c r="J15" i="29"/>
  <c r="J21" i="29"/>
  <c r="M12" i="29"/>
  <c r="M15" i="29"/>
  <c r="M21" i="29"/>
  <c r="K12" i="29"/>
  <c r="K15" i="29"/>
  <c r="K21" i="29"/>
  <c r="H82" i="14"/>
  <c r="H83" i="14"/>
  <c r="K83" i="14"/>
  <c r="K82" i="14"/>
  <c r="P82" i="14"/>
  <c r="P83" i="14"/>
  <c r="L82" i="14"/>
  <c r="L83" i="14"/>
  <c r="Q82" i="14"/>
  <c r="Q83" i="14"/>
  <c r="M83" i="14"/>
  <c r="M82" i="14"/>
  <c r="I82" i="14"/>
  <c r="I83" i="14"/>
  <c r="D82" i="14"/>
  <c r="D83" i="14"/>
  <c r="F82" i="14"/>
  <c r="F83" i="14"/>
  <c r="N82" i="14"/>
  <c r="N83" i="14"/>
  <c r="J82" i="14"/>
  <c r="J83" i="14"/>
  <c r="E83" i="14"/>
  <c r="E82" i="14"/>
  <c r="G83" i="14"/>
  <c r="G82" i="14"/>
  <c r="O83" i="14"/>
  <c r="O82" i="14"/>
  <c r="N62" i="14"/>
  <c r="N63" i="14"/>
  <c r="G62" i="14"/>
  <c r="G63" i="14"/>
  <c r="H63" i="14"/>
  <c r="H62" i="14"/>
  <c r="J62" i="14"/>
  <c r="J63" i="14"/>
  <c r="K62" i="14"/>
  <c r="K63" i="14"/>
  <c r="F62" i="14"/>
  <c r="F63" i="14"/>
  <c r="D63" i="14"/>
  <c r="D62" i="14"/>
  <c r="L62" i="14"/>
  <c r="L63" i="14"/>
  <c r="I63" i="14"/>
  <c r="I62" i="14"/>
  <c r="E63" i="14"/>
  <c r="E62" i="14"/>
  <c r="M62" i="14"/>
  <c r="M63" i="14"/>
  <c r="D3" i="68"/>
  <c r="D4" i="14"/>
  <c r="L3" i="68"/>
  <c r="L4" i="14"/>
  <c r="E3" i="68"/>
  <c r="E4" i="14"/>
  <c r="F3" i="68"/>
  <c r="F4" i="14"/>
  <c r="G42" i="14"/>
  <c r="G43" i="14"/>
  <c r="H3" i="68"/>
  <c r="H4" i="14"/>
  <c r="J3" i="68"/>
  <c r="J4" i="14"/>
  <c r="M3" i="68"/>
  <c r="M4" i="14"/>
  <c r="N3" i="68"/>
  <c r="N4" i="14"/>
  <c r="I42" i="14"/>
  <c r="I43" i="14"/>
  <c r="K3" i="68"/>
  <c r="K4" i="14"/>
  <c r="P3" i="68"/>
  <c r="I3" i="68"/>
  <c r="Q3" i="68"/>
  <c r="O3" i="68"/>
  <c r="G3" i="68"/>
  <c r="M8" i="68" l="1"/>
  <c r="L8" i="14"/>
  <c r="L95" i="14" s="1"/>
  <c r="L96" i="14" s="1"/>
  <c r="I21" i="30"/>
  <c r="K21" i="30"/>
  <c r="K15" i="30"/>
  <c r="I15" i="30"/>
  <c r="I12" i="30"/>
  <c r="K12" i="30"/>
  <c r="P15" i="41"/>
  <c r="P8" i="41"/>
  <c r="P8" i="30" s="1"/>
  <c r="P12" i="41"/>
  <c r="P21" i="41"/>
  <c r="P21" i="30" s="1"/>
  <c r="H21" i="41"/>
  <c r="H21" i="30" s="1"/>
  <c r="H15" i="41"/>
  <c r="H15" i="30" s="1"/>
  <c r="H8" i="41"/>
  <c r="H8" i="30" s="1"/>
  <c r="H12" i="41"/>
  <c r="H12" i="30" s="1"/>
  <c r="F21" i="41"/>
  <c r="F21" i="30" s="1"/>
  <c r="F12" i="41"/>
  <c r="F12" i="30" s="1"/>
  <c r="F15" i="41"/>
  <c r="F15" i="30" s="1"/>
  <c r="F8" i="41"/>
  <c r="F8" i="30" s="1"/>
  <c r="O21" i="41"/>
  <c r="O21" i="30" s="1"/>
  <c r="O12" i="41"/>
  <c r="O15" i="41"/>
  <c r="O8" i="41"/>
  <c r="O8" i="30" s="1"/>
  <c r="L21" i="41"/>
  <c r="L21" i="30" s="1"/>
  <c r="L8" i="41"/>
  <c r="L8" i="30" s="1"/>
  <c r="L12" i="41"/>
  <c r="L12" i="30" s="1"/>
  <c r="L15" i="41"/>
  <c r="L15" i="30" s="1"/>
  <c r="M8" i="41"/>
  <c r="M8" i="30" s="1"/>
  <c r="M15" i="41"/>
  <c r="M15" i="30" s="1"/>
  <c r="M12" i="41"/>
  <c r="M12" i="30" s="1"/>
  <c r="M21" i="41"/>
  <c r="M21" i="30" s="1"/>
  <c r="G12" i="41"/>
  <c r="G12" i="30" s="1"/>
  <c r="G15" i="41"/>
  <c r="G15" i="30" s="1"/>
  <c r="G8" i="41"/>
  <c r="G8" i="30" s="1"/>
  <c r="G21" i="41"/>
  <c r="G21" i="30" s="1"/>
  <c r="J15" i="41"/>
  <c r="J15" i="30" s="1"/>
  <c r="J8" i="41"/>
  <c r="J8" i="30" s="1"/>
  <c r="J21" i="41"/>
  <c r="J21" i="30" s="1"/>
  <c r="J12" i="41"/>
  <c r="J12" i="30" s="1"/>
  <c r="N21" i="41"/>
  <c r="N21" i="30" s="1"/>
  <c r="N12" i="41"/>
  <c r="N12" i="30" s="1"/>
  <c r="N8" i="41"/>
  <c r="N8" i="30" s="1"/>
  <c r="N15" i="41"/>
  <c r="N15" i="30" s="1"/>
  <c r="J43" i="14"/>
  <c r="J42" i="14"/>
  <c r="F43" i="14"/>
  <c r="F42" i="14"/>
  <c r="I27" i="47"/>
  <c r="G3" i="14"/>
  <c r="L27" i="47"/>
  <c r="J3" i="14"/>
  <c r="F3" i="14"/>
  <c r="H27" i="47"/>
  <c r="H43" i="14"/>
  <c r="H42" i="14"/>
  <c r="E42" i="14"/>
  <c r="E43" i="14"/>
  <c r="J27" i="47"/>
  <c r="H3" i="14"/>
  <c r="E3" i="14"/>
  <c r="G27" i="47"/>
  <c r="N42" i="14"/>
  <c r="N43" i="14"/>
  <c r="L42" i="14"/>
  <c r="L43" i="14"/>
  <c r="N3" i="14"/>
  <c r="P27" i="47"/>
  <c r="L3" i="14"/>
  <c r="N27" i="47"/>
  <c r="K43" i="14"/>
  <c r="K42" i="14"/>
  <c r="M43" i="14"/>
  <c r="M42" i="14"/>
  <c r="D42" i="14"/>
  <c r="D43" i="14"/>
  <c r="K27" i="47"/>
  <c r="I3" i="14"/>
  <c r="K3" i="14"/>
  <c r="M27" i="47"/>
  <c r="M3" i="14"/>
  <c r="O27" i="47"/>
  <c r="D3" i="14"/>
  <c r="F27" i="47"/>
  <c r="W25" i="1"/>
  <c r="V25" i="1"/>
  <c r="E25" i="1"/>
  <c r="W24" i="1"/>
  <c r="V24" i="1"/>
  <c r="S24" i="1"/>
  <c r="R24" i="1"/>
  <c r="Q24" i="1"/>
  <c r="E24" i="1"/>
  <c r="W23" i="1"/>
  <c r="V23" i="1"/>
  <c r="S23" i="1"/>
  <c r="R23" i="1"/>
  <c r="Q23" i="1"/>
  <c r="E23" i="1"/>
  <c r="W22" i="1"/>
  <c r="V22" i="1"/>
  <c r="S22" i="1"/>
  <c r="R22" i="1"/>
  <c r="Q22" i="1"/>
  <c r="E22" i="1"/>
  <c r="W20" i="1"/>
  <c r="V20" i="1"/>
  <c r="S20" i="1"/>
  <c r="R20" i="1"/>
  <c r="Q20" i="1"/>
  <c r="E20" i="1"/>
  <c r="N8" i="68" l="1"/>
  <c r="M8" i="14"/>
  <c r="M95" i="14" s="1"/>
  <c r="M96" i="14" s="1"/>
  <c r="O15" i="30" s="1"/>
  <c r="X25" i="1"/>
  <c r="I23" i="14"/>
  <c r="I24" i="14"/>
  <c r="N27" i="1"/>
  <c r="N28" i="47"/>
  <c r="H27" i="1"/>
  <c r="H28" i="47"/>
  <c r="L24" i="14"/>
  <c r="L23" i="14"/>
  <c r="F23" i="14"/>
  <c r="F24" i="14"/>
  <c r="P27" i="1"/>
  <c r="P28" i="47"/>
  <c r="J24" i="14"/>
  <c r="J23" i="14"/>
  <c r="D24" i="14"/>
  <c r="D23" i="14"/>
  <c r="N24" i="14"/>
  <c r="N23" i="14"/>
  <c r="L28" i="47"/>
  <c r="L27" i="1"/>
  <c r="G27" i="1"/>
  <c r="G28" i="47"/>
  <c r="G24" i="14"/>
  <c r="G23" i="14"/>
  <c r="M24" i="14"/>
  <c r="M23" i="14"/>
  <c r="E24" i="14"/>
  <c r="E23" i="14"/>
  <c r="I27" i="1"/>
  <c r="I28" i="47"/>
  <c r="O27" i="1"/>
  <c r="O28" i="47"/>
  <c r="M28" i="47"/>
  <c r="M27" i="1"/>
  <c r="H23" i="14"/>
  <c r="H24" i="14"/>
  <c r="K27" i="1"/>
  <c r="K28" i="47"/>
  <c r="F27" i="1"/>
  <c r="F28" i="47"/>
  <c r="K24" i="14"/>
  <c r="K23" i="14"/>
  <c r="J27" i="1"/>
  <c r="J28" i="47"/>
  <c r="X23" i="1"/>
  <c r="X24" i="1"/>
  <c r="U20" i="1"/>
  <c r="X20" i="1"/>
  <c r="X22" i="1"/>
  <c r="T22" i="1"/>
  <c r="U22" i="1"/>
  <c r="T24" i="1"/>
  <c r="U23" i="1"/>
  <c r="U24" i="1"/>
  <c r="T23" i="1"/>
  <c r="T20" i="1"/>
  <c r="O8" i="68" l="1"/>
  <c r="N8" i="14"/>
  <c r="N95" i="14" s="1"/>
  <c r="N96" i="14" s="1"/>
  <c r="O12" i="30"/>
  <c r="F28" i="20"/>
  <c r="F27" i="57"/>
  <c r="F28" i="1"/>
  <c r="L28" i="20"/>
  <c r="L27" i="57"/>
  <c r="L28" i="1"/>
  <c r="M28" i="20"/>
  <c r="M27" i="57"/>
  <c r="M28" i="1"/>
  <c r="I28" i="20"/>
  <c r="I27" i="57"/>
  <c r="I28" i="1"/>
  <c r="N28" i="20"/>
  <c r="N27" i="57"/>
  <c r="N28" i="1"/>
  <c r="K27" i="57"/>
  <c r="K28" i="20"/>
  <c r="K28" i="1"/>
  <c r="H28" i="20"/>
  <c r="H27" i="57"/>
  <c r="H28" i="1"/>
  <c r="O28" i="20"/>
  <c r="O27" i="57"/>
  <c r="O28" i="1"/>
  <c r="P28" i="20"/>
  <c r="P27" i="57"/>
  <c r="P28" i="1"/>
  <c r="G28" i="20"/>
  <c r="G27" i="57"/>
  <c r="G28" i="1"/>
  <c r="J27" i="57"/>
  <c r="J28" i="20"/>
  <c r="J28" i="1"/>
  <c r="P12" i="30" l="1"/>
  <c r="P15" i="30"/>
  <c r="P8" i="68"/>
  <c r="O8" i="14"/>
  <c r="O95" i="14" s="1"/>
  <c r="O96" i="14" s="1"/>
  <c r="O28" i="23"/>
  <c r="M12" i="14" s="1"/>
  <c r="M28" i="23"/>
  <c r="K12" i="14" s="1"/>
  <c r="K28" i="23"/>
  <c r="I12" i="14" s="1"/>
  <c r="P28" i="23"/>
  <c r="N12" i="14" s="1"/>
  <c r="I28" i="23"/>
  <c r="G12" i="14" s="1"/>
  <c r="J28" i="23"/>
  <c r="H12" i="14" s="1"/>
  <c r="H28" i="23"/>
  <c r="F12" i="14" s="1"/>
  <c r="N28" i="23"/>
  <c r="L12" i="14" s="1"/>
  <c r="L28" i="23"/>
  <c r="J12" i="14" s="1"/>
  <c r="G28" i="23"/>
  <c r="E12" i="14" s="1"/>
  <c r="F28" i="23"/>
  <c r="D12" i="14" s="1"/>
  <c r="Q67" i="31"/>
  <c r="P67" i="31"/>
  <c r="Q84" i="31"/>
  <c r="P84" i="31"/>
  <c r="Q50" i="31"/>
  <c r="P50" i="31"/>
  <c r="Q33" i="31"/>
  <c r="P33" i="31"/>
  <c r="Q8" i="68" l="1"/>
  <c r="Q8" i="14" s="1"/>
  <c r="Q95" i="14" s="1"/>
  <c r="Q96" i="14" s="1"/>
  <c r="P8" i="14"/>
  <c r="P95" i="14" s="1"/>
  <c r="P96" i="14" s="1"/>
  <c r="Q101" i="31"/>
  <c r="R34" i="69" s="1"/>
  <c r="P101" i="31" l="1"/>
  <c r="Q34" i="69" s="1"/>
  <c r="C101" i="31" l="1"/>
  <c r="D34" i="69" s="1"/>
  <c r="O101" i="31"/>
  <c r="P34" i="69" s="1"/>
  <c r="E19" i="1" l="1"/>
  <c r="E18" i="1"/>
  <c r="S17" i="1"/>
  <c r="R17" i="1"/>
  <c r="Q17" i="1"/>
  <c r="E17" i="1"/>
  <c r="T17" i="1" s="1"/>
  <c r="S16" i="1"/>
  <c r="R16" i="1"/>
  <c r="Q16" i="1"/>
  <c r="E16" i="1"/>
  <c r="S14" i="1"/>
  <c r="R14" i="1"/>
  <c r="Q14" i="1"/>
  <c r="E14" i="1"/>
  <c r="T14" i="1" s="1"/>
  <c r="S13" i="1"/>
  <c r="R13" i="1"/>
  <c r="Q13" i="1"/>
  <c r="E13" i="1"/>
  <c r="S11" i="1"/>
  <c r="R11" i="1"/>
  <c r="Q11" i="1"/>
  <c r="E11" i="1"/>
  <c r="T11" i="1" s="1"/>
  <c r="E9" i="1"/>
  <c r="S7" i="1"/>
  <c r="R7" i="1"/>
  <c r="Q7" i="1"/>
  <c r="E7" i="1"/>
  <c r="S6" i="1"/>
  <c r="R6" i="1"/>
  <c r="Q6" i="1"/>
  <c r="E6" i="1"/>
  <c r="E5" i="1"/>
  <c r="E4" i="1"/>
  <c r="T16" i="1" l="1"/>
  <c r="T13" i="1"/>
  <c r="C7" i="14"/>
  <c r="C5" i="14"/>
  <c r="C4" i="14"/>
  <c r="X20" i="47" l="1"/>
  <c r="X20" i="72" s="1"/>
  <c r="X5" i="47"/>
  <c r="X5" i="72" s="1"/>
  <c r="X5" i="73" s="1"/>
  <c r="X4" i="47"/>
  <c r="X4" i="72" s="1"/>
  <c r="X4" i="73" s="1"/>
  <c r="X4" i="20" l="1"/>
  <c r="X4" i="23"/>
  <c r="X5" i="20"/>
  <c r="X5" i="23"/>
  <c r="X20" i="73"/>
  <c r="Q7" i="14"/>
  <c r="P7" i="14"/>
  <c r="O7" i="14"/>
  <c r="Q5" i="14"/>
  <c r="P5" i="14"/>
  <c r="O5" i="14"/>
  <c r="X20" i="23" l="1"/>
  <c r="X20" i="20"/>
  <c r="Q27" i="47"/>
  <c r="Q27" i="1" s="1"/>
  <c r="S27" i="47"/>
  <c r="S27" i="1" s="1"/>
  <c r="R27" i="47"/>
  <c r="R27" i="1" s="1"/>
  <c r="C3" i="14"/>
  <c r="E27" i="47"/>
  <c r="E27" i="1" s="1"/>
  <c r="S27" i="57" l="1"/>
  <c r="R27" i="57"/>
  <c r="Q27" i="57"/>
  <c r="Q3" i="14"/>
  <c r="O3" i="14"/>
  <c r="P3" i="14"/>
  <c r="P4" i="14"/>
  <c r="O4" i="14"/>
  <c r="Q4" i="14"/>
  <c r="E27" i="57" l="1"/>
  <c r="T27" i="57" l="1"/>
  <c r="T27" i="56"/>
  <c r="S4" i="1" l="1"/>
  <c r="R4" i="1"/>
  <c r="Q4" i="1"/>
  <c r="E3" i="1" l="1"/>
  <c r="W19" i="1" l="1"/>
  <c r="V19" i="1"/>
  <c r="W18" i="1"/>
  <c r="V18" i="1"/>
  <c r="W17" i="1"/>
  <c r="V17" i="1"/>
  <c r="W13" i="1"/>
  <c r="V13" i="1"/>
  <c r="W11" i="1"/>
  <c r="V11" i="1"/>
  <c r="X11" i="1" s="1"/>
  <c r="W10" i="1"/>
  <c r="V10" i="1"/>
  <c r="W9" i="1"/>
  <c r="V9" i="1"/>
  <c r="W7" i="1"/>
  <c r="V7" i="1"/>
  <c r="W6" i="1"/>
  <c r="V6" i="1"/>
  <c r="W5" i="1"/>
  <c r="V5" i="1"/>
  <c r="W4" i="1"/>
  <c r="V4" i="1"/>
  <c r="W3" i="1"/>
  <c r="V3" i="1"/>
  <c r="X25" i="47"/>
  <c r="X25" i="72" s="1"/>
  <c r="X25" i="73" s="1"/>
  <c r="S25" i="1"/>
  <c r="R25" i="1"/>
  <c r="Q25" i="1"/>
  <c r="X24" i="47"/>
  <c r="X24" i="72" s="1"/>
  <c r="X24" i="73" s="1"/>
  <c r="U24" i="47"/>
  <c r="T24" i="47"/>
  <c r="X23" i="47"/>
  <c r="X23" i="72" s="1"/>
  <c r="X23" i="73" s="1"/>
  <c r="U23" i="47"/>
  <c r="T23" i="47"/>
  <c r="X22" i="47"/>
  <c r="X22" i="72" s="1"/>
  <c r="U22" i="47"/>
  <c r="T22" i="47"/>
  <c r="U20" i="47"/>
  <c r="T20" i="47"/>
  <c r="X19" i="47"/>
  <c r="S19" i="47"/>
  <c r="S19" i="1" s="1"/>
  <c r="R19" i="47"/>
  <c r="R19" i="1" s="1"/>
  <c r="Q19" i="47"/>
  <c r="Q19" i="1" s="1"/>
  <c r="X18" i="47"/>
  <c r="S18" i="47"/>
  <c r="S18" i="1" s="1"/>
  <c r="R18" i="47"/>
  <c r="R18" i="1" s="1"/>
  <c r="Q18" i="47"/>
  <c r="Q18" i="1" s="1"/>
  <c r="X17" i="47"/>
  <c r="X17" i="72" s="1"/>
  <c r="X17" i="73" s="1"/>
  <c r="U17" i="47"/>
  <c r="T17" i="47"/>
  <c r="W16" i="47"/>
  <c r="V16" i="47"/>
  <c r="V16" i="72" s="1"/>
  <c r="U16" i="47"/>
  <c r="T16" i="47"/>
  <c r="W14" i="47"/>
  <c r="V14" i="47"/>
  <c r="V14" i="72" s="1"/>
  <c r="V14" i="73" s="1"/>
  <c r="U14" i="47"/>
  <c r="T14" i="47"/>
  <c r="X13" i="47"/>
  <c r="X13" i="72" s="1"/>
  <c r="X13" i="73" s="1"/>
  <c r="U13" i="47"/>
  <c r="T13" i="47"/>
  <c r="X11" i="47"/>
  <c r="X11" i="72" s="1"/>
  <c r="X11" i="73" s="1"/>
  <c r="U11" i="47"/>
  <c r="T11" i="47"/>
  <c r="X10" i="47"/>
  <c r="X9" i="47"/>
  <c r="S9" i="1"/>
  <c r="R9" i="1"/>
  <c r="Q9" i="1"/>
  <c r="T9" i="1" s="1"/>
  <c r="X7" i="47"/>
  <c r="X7" i="72" s="1"/>
  <c r="X7" i="73" s="1"/>
  <c r="U7" i="47"/>
  <c r="T7" i="47"/>
  <c r="X6" i="47"/>
  <c r="X6" i="72" s="1"/>
  <c r="X6" i="73" s="1"/>
  <c r="U6" i="47"/>
  <c r="T6" i="47"/>
  <c r="S5" i="1"/>
  <c r="R5" i="1"/>
  <c r="Q5" i="1"/>
  <c r="X3" i="47"/>
  <c r="X3" i="72" s="1"/>
  <c r="X3" i="73" s="1"/>
  <c r="X13" i="1" l="1"/>
  <c r="X7" i="23"/>
  <c r="X7" i="20"/>
  <c r="X3" i="20"/>
  <c r="X3" i="23"/>
  <c r="X6" i="20"/>
  <c r="X6" i="23"/>
  <c r="W14" i="1"/>
  <c r="W14" i="72"/>
  <c r="W14" i="73" s="1"/>
  <c r="V14" i="23"/>
  <c r="V14" i="20"/>
  <c r="X11" i="20"/>
  <c r="X11" i="23"/>
  <c r="X13" i="23"/>
  <c r="X13" i="20"/>
  <c r="V16" i="73"/>
  <c r="P29" i="72"/>
  <c r="F29" i="72"/>
  <c r="K29" i="72"/>
  <c r="N29" i="72"/>
  <c r="J29" i="72"/>
  <c r="O29" i="72"/>
  <c r="I29" i="72"/>
  <c r="H29" i="72"/>
  <c r="R29" i="72"/>
  <c r="L29" i="72"/>
  <c r="E29" i="72"/>
  <c r="G29" i="72"/>
  <c r="Q29" i="72"/>
  <c r="M29" i="72"/>
  <c r="S29" i="72"/>
  <c r="V26" i="72"/>
  <c r="V28" i="72" s="1"/>
  <c r="W16" i="1"/>
  <c r="W16" i="72"/>
  <c r="X17" i="23"/>
  <c r="X17" i="20"/>
  <c r="X24" i="20"/>
  <c r="X24" i="23"/>
  <c r="X23" i="20"/>
  <c r="X23" i="23"/>
  <c r="X22" i="73"/>
  <c r="X25" i="23"/>
  <c r="X25" i="20"/>
  <c r="G29" i="47"/>
  <c r="M29" i="47"/>
  <c r="L29" i="47"/>
  <c r="P29" i="47"/>
  <c r="F29" i="47"/>
  <c r="I29" i="47"/>
  <c r="H29" i="47"/>
  <c r="O29" i="47"/>
  <c r="K29" i="47"/>
  <c r="J29" i="47"/>
  <c r="N29" i="47"/>
  <c r="M24" i="24"/>
  <c r="M24" i="41" s="1"/>
  <c r="G24" i="24"/>
  <c r="G24" i="41" s="1"/>
  <c r="L24" i="24"/>
  <c r="L24" i="41" s="1"/>
  <c r="O24" i="24"/>
  <c r="O24" i="41" s="1"/>
  <c r="H24" i="24"/>
  <c r="H24" i="41" s="1"/>
  <c r="F24" i="24"/>
  <c r="F24" i="41" s="1"/>
  <c r="J24" i="24"/>
  <c r="J24" i="41" s="1"/>
  <c r="I24" i="24"/>
  <c r="I24" i="41" s="1"/>
  <c r="K24" i="24"/>
  <c r="K24" i="41" s="1"/>
  <c r="N24" i="24"/>
  <c r="N24" i="41" s="1"/>
  <c r="P24" i="24"/>
  <c r="P24" i="41" s="1"/>
  <c r="F24" i="56"/>
  <c r="F24" i="29" s="1"/>
  <c r="H24" i="56"/>
  <c r="H24" i="29" s="1"/>
  <c r="N24" i="56"/>
  <c r="N24" i="29" s="1"/>
  <c r="P24" i="56"/>
  <c r="P24" i="29" s="1"/>
  <c r="K24" i="56"/>
  <c r="K24" i="29" s="1"/>
  <c r="L24" i="56"/>
  <c r="L24" i="29" s="1"/>
  <c r="J24" i="56"/>
  <c r="J24" i="29" s="1"/>
  <c r="I24" i="56"/>
  <c r="I24" i="29" s="1"/>
  <c r="M24" i="56"/>
  <c r="M24" i="29" s="1"/>
  <c r="G24" i="56"/>
  <c r="G24" i="29" s="1"/>
  <c r="O24" i="56"/>
  <c r="O24" i="29" s="1"/>
  <c r="H25" i="24"/>
  <c r="H25" i="41" s="1"/>
  <c r="F25" i="24"/>
  <c r="F25" i="41" s="1"/>
  <c r="G25" i="24"/>
  <c r="G25" i="41" s="1"/>
  <c r="N25" i="24"/>
  <c r="N25" i="41" s="1"/>
  <c r="J25" i="24"/>
  <c r="J25" i="41" s="1"/>
  <c r="O25" i="24"/>
  <c r="O25" i="41" s="1"/>
  <c r="I25" i="24"/>
  <c r="I25" i="41" s="1"/>
  <c r="P25" i="24"/>
  <c r="P25" i="41" s="1"/>
  <c r="L25" i="24"/>
  <c r="L25" i="41" s="1"/>
  <c r="M25" i="24"/>
  <c r="M25" i="41" s="1"/>
  <c r="K25" i="24"/>
  <c r="K25" i="41" s="1"/>
  <c r="G25" i="56"/>
  <c r="G25" i="29" s="1"/>
  <c r="H25" i="56"/>
  <c r="H25" i="29" s="1"/>
  <c r="O25" i="56"/>
  <c r="O25" i="29" s="1"/>
  <c r="F25" i="56"/>
  <c r="F25" i="29" s="1"/>
  <c r="N25" i="56"/>
  <c r="N25" i="29" s="1"/>
  <c r="K25" i="56"/>
  <c r="K25" i="29" s="1"/>
  <c r="M25" i="56"/>
  <c r="M25" i="29" s="1"/>
  <c r="P25" i="56"/>
  <c r="P25" i="29" s="1"/>
  <c r="J25" i="56"/>
  <c r="J25" i="29" s="1"/>
  <c r="I25" i="56"/>
  <c r="I25" i="29" s="1"/>
  <c r="L25" i="56"/>
  <c r="L25" i="29" s="1"/>
  <c r="U25" i="1"/>
  <c r="T25" i="1"/>
  <c r="S3" i="1"/>
  <c r="R3" i="1"/>
  <c r="E24" i="24"/>
  <c r="Q24" i="24"/>
  <c r="R24" i="24"/>
  <c r="S24" i="24"/>
  <c r="E25" i="24"/>
  <c r="Q3" i="1"/>
  <c r="Q24" i="56"/>
  <c r="R24" i="56"/>
  <c r="E24" i="56"/>
  <c r="S24" i="56"/>
  <c r="E25" i="56"/>
  <c r="X14" i="47"/>
  <c r="X14" i="72" s="1"/>
  <c r="X14" i="73" s="1"/>
  <c r="X16" i="47"/>
  <c r="X16" i="72" s="1"/>
  <c r="X16" i="73" s="1"/>
  <c r="T19" i="47"/>
  <c r="U4" i="47"/>
  <c r="V14" i="1"/>
  <c r="X14" i="1" s="1"/>
  <c r="U19" i="47"/>
  <c r="T9" i="47"/>
  <c r="V16" i="1"/>
  <c r="X16" i="1" s="1"/>
  <c r="T25" i="47"/>
  <c r="U25" i="47"/>
  <c r="U9" i="47"/>
  <c r="T5" i="47"/>
  <c r="U18" i="47"/>
  <c r="T18" i="47"/>
  <c r="U3" i="47"/>
  <c r="T27" i="47"/>
  <c r="T3" i="47"/>
  <c r="T4" i="47"/>
  <c r="U5" i="47"/>
  <c r="X14" i="23" l="1"/>
  <c r="X14" i="20"/>
  <c r="W14" i="23"/>
  <c r="W14" i="20"/>
  <c r="X16" i="20"/>
  <c r="X16" i="23"/>
  <c r="X26" i="72"/>
  <c r="X28" i="72" s="1"/>
  <c r="W16" i="73"/>
  <c r="W26" i="72"/>
  <c r="W28" i="72" s="1"/>
  <c r="V16" i="20"/>
  <c r="V16" i="23"/>
  <c r="N29" i="73"/>
  <c r="H29" i="73"/>
  <c r="L29" i="73"/>
  <c r="O29" i="73"/>
  <c r="K29" i="73"/>
  <c r="R29" i="73"/>
  <c r="R30" i="73" s="1"/>
  <c r="P29" i="73"/>
  <c r="S29" i="73"/>
  <c r="S30" i="73" s="1"/>
  <c r="J29" i="73"/>
  <c r="E29" i="73"/>
  <c r="E30" i="73" s="1"/>
  <c r="Q29" i="73"/>
  <c r="Q30" i="73" s="1"/>
  <c r="M29" i="73"/>
  <c r="G29" i="73"/>
  <c r="F29" i="73"/>
  <c r="I29" i="73"/>
  <c r="V26" i="73"/>
  <c r="V28" i="73" s="1"/>
  <c r="X22" i="20"/>
  <c r="X22" i="23"/>
  <c r="X26" i="73"/>
  <c r="X28" i="73" s="1"/>
  <c r="P29" i="1"/>
  <c r="I29" i="1"/>
  <c r="H29" i="1"/>
  <c r="J29" i="1"/>
  <c r="N29" i="1"/>
  <c r="F29" i="1"/>
  <c r="K29" i="1"/>
  <c r="G29" i="1"/>
  <c r="L29" i="1"/>
  <c r="M29" i="1"/>
  <c r="O29" i="1"/>
  <c r="S25" i="56"/>
  <c r="S25" i="24"/>
  <c r="Q25" i="56"/>
  <c r="Q25" i="24"/>
  <c r="R25" i="24"/>
  <c r="R25" i="56"/>
  <c r="U24" i="56"/>
  <c r="T24" i="56"/>
  <c r="W27" i="47"/>
  <c r="X27" i="47"/>
  <c r="V27" i="47"/>
  <c r="W16" i="23" l="1"/>
  <c r="W16" i="20"/>
  <c r="W26" i="73"/>
  <c r="W28" i="73" s="1"/>
  <c r="U30" i="73"/>
  <c r="U25" i="56"/>
  <c r="T25" i="56"/>
  <c r="O50" i="31" l="1"/>
  <c r="C50" i="31"/>
  <c r="Q41" i="14"/>
  <c r="P41" i="14"/>
  <c r="O41" i="14"/>
  <c r="C41" i="14"/>
  <c r="P61" i="14"/>
  <c r="C61" i="14"/>
  <c r="Q61" i="14"/>
  <c r="O61" i="14"/>
  <c r="E12" i="41" l="1"/>
  <c r="E21" i="41"/>
  <c r="E15" i="41"/>
  <c r="E8" i="41"/>
  <c r="E8" i="30" s="1"/>
  <c r="E24" i="41"/>
  <c r="E25" i="41"/>
  <c r="R24" i="41"/>
  <c r="R12" i="41"/>
  <c r="R21" i="41"/>
  <c r="R15" i="41"/>
  <c r="R8" i="41"/>
  <c r="R8" i="30" s="1"/>
  <c r="R25" i="41"/>
  <c r="Q25" i="41"/>
  <c r="Q15" i="41"/>
  <c r="Q24" i="41"/>
  <c r="Q12" i="41"/>
  <c r="Q21" i="41"/>
  <c r="Q8" i="41"/>
  <c r="Q8" i="30" s="1"/>
  <c r="S12" i="41"/>
  <c r="S24" i="41"/>
  <c r="S21" i="41"/>
  <c r="S8" i="41"/>
  <c r="S8" i="30" s="1"/>
  <c r="S25" i="41"/>
  <c r="S15" i="41"/>
  <c r="C22" i="14"/>
  <c r="C84" i="14" s="1"/>
  <c r="O22" i="14"/>
  <c r="O16" i="31" s="1"/>
  <c r="P22" i="14"/>
  <c r="P16" i="31" s="1"/>
  <c r="Q22" i="14"/>
  <c r="Q44" i="14" s="1"/>
  <c r="O44" i="14" l="1"/>
  <c r="Q16" i="31"/>
  <c r="T8" i="41"/>
  <c r="U8" i="41"/>
  <c r="U12" i="41"/>
  <c r="T12" i="41"/>
  <c r="U15" i="41"/>
  <c r="T15" i="41"/>
  <c r="T21" i="41"/>
  <c r="U21" i="41"/>
  <c r="O23" i="14"/>
  <c r="O24" i="14"/>
  <c r="O84" i="14"/>
  <c r="P24" i="14"/>
  <c r="P23" i="14"/>
  <c r="P84" i="14"/>
  <c r="Q84" i="14"/>
  <c r="Q24" i="14"/>
  <c r="Q23" i="14"/>
  <c r="P44" i="14"/>
  <c r="P64" i="14"/>
  <c r="O64" i="14"/>
  <c r="Q64" i="14"/>
  <c r="C64" i="14"/>
  <c r="C44" i="14"/>
  <c r="Q27" i="29"/>
  <c r="Q27" i="30"/>
  <c r="Q27" i="41"/>
  <c r="R27" i="29"/>
  <c r="R27" i="30"/>
  <c r="R27" i="41"/>
  <c r="S27" i="29"/>
  <c r="S27" i="30"/>
  <c r="S27" i="41"/>
  <c r="E27" i="30"/>
  <c r="E27" i="41"/>
  <c r="E27" i="29"/>
  <c r="U22" i="20" l="1"/>
  <c r="T22" i="20"/>
  <c r="I22" i="56" l="1"/>
  <c r="I22" i="29" s="1"/>
  <c r="N22" i="56"/>
  <c r="N22" i="29" s="1"/>
  <c r="M22" i="56"/>
  <c r="M22" i="29" s="1"/>
  <c r="J22" i="56"/>
  <c r="J22" i="29" s="1"/>
  <c r="H22" i="56"/>
  <c r="H22" i="29" s="1"/>
  <c r="O22" i="56"/>
  <c r="O22" i="29" s="1"/>
  <c r="L22" i="56"/>
  <c r="L22" i="29" s="1"/>
  <c r="K22" i="56"/>
  <c r="K22" i="29" s="1"/>
  <c r="P22" i="56"/>
  <c r="P22" i="29" s="1"/>
  <c r="F22" i="56"/>
  <c r="F22" i="29" s="1"/>
  <c r="G22" i="56"/>
  <c r="G22" i="29" s="1"/>
  <c r="O22" i="24"/>
  <c r="O22" i="41" s="1"/>
  <c r="F22" i="24"/>
  <c r="F22" i="41" s="1"/>
  <c r="H22" i="24"/>
  <c r="H22" i="41" s="1"/>
  <c r="M22" i="24"/>
  <c r="M22" i="41" s="1"/>
  <c r="L22" i="24"/>
  <c r="L22" i="41" s="1"/>
  <c r="P22" i="24"/>
  <c r="P22" i="41" s="1"/>
  <c r="J22" i="24"/>
  <c r="J22" i="41" s="1"/>
  <c r="K22" i="24"/>
  <c r="K22" i="41" s="1"/>
  <c r="I22" i="24"/>
  <c r="I22" i="41" s="1"/>
  <c r="G22" i="24"/>
  <c r="G22" i="41" s="1"/>
  <c r="N22" i="24"/>
  <c r="N22" i="41" s="1"/>
  <c r="I25" i="57"/>
  <c r="I25" i="30" s="1"/>
  <c r="M25" i="57"/>
  <c r="M25" i="30" s="1"/>
  <c r="G25" i="57"/>
  <c r="G25" i="30" s="1"/>
  <c r="P25" i="57"/>
  <c r="P25" i="30" s="1"/>
  <c r="J25" i="57"/>
  <c r="J25" i="30" s="1"/>
  <c r="K25" i="57"/>
  <c r="K25" i="30" s="1"/>
  <c r="L25" i="57"/>
  <c r="L25" i="30" s="1"/>
  <c r="H25" i="57"/>
  <c r="H25" i="30" s="1"/>
  <c r="O25" i="57"/>
  <c r="O25" i="30" s="1"/>
  <c r="N25" i="57"/>
  <c r="N25" i="30" s="1"/>
  <c r="F25" i="57"/>
  <c r="F25" i="30" s="1"/>
  <c r="E25" i="57"/>
  <c r="S25" i="57"/>
  <c r="R25" i="57"/>
  <c r="Q25" i="57"/>
  <c r="S22" i="24"/>
  <c r="S22" i="41" s="1"/>
  <c r="Q22" i="24"/>
  <c r="Q22" i="41" s="1"/>
  <c r="E22" i="24"/>
  <c r="E22" i="41" s="1"/>
  <c r="R22" i="24"/>
  <c r="R22" i="41" s="1"/>
  <c r="S22" i="56"/>
  <c r="E22" i="56"/>
  <c r="Q22" i="56"/>
  <c r="R22" i="56"/>
  <c r="U22" i="23"/>
  <c r="T22" i="56" l="1"/>
  <c r="U22" i="56"/>
  <c r="T25" i="57"/>
  <c r="U25" i="57"/>
  <c r="T22" i="23"/>
  <c r="O33" i="31"/>
  <c r="C33" i="31"/>
  <c r="O84" i="31"/>
  <c r="C84" i="31"/>
  <c r="O67" i="31"/>
  <c r="C67" i="31"/>
  <c r="C16" i="31" l="1"/>
  <c r="F22" i="57" l="1"/>
  <c r="F22" i="30" s="1"/>
  <c r="J22" i="57"/>
  <c r="J22" i="30" s="1"/>
  <c r="K22" i="57"/>
  <c r="K22" i="30" s="1"/>
  <c r="N22" i="57"/>
  <c r="N22" i="30" s="1"/>
  <c r="H22" i="57"/>
  <c r="H22" i="30" s="1"/>
  <c r="I22" i="57"/>
  <c r="I22" i="30" s="1"/>
  <c r="L22" i="57"/>
  <c r="L22" i="30" s="1"/>
  <c r="O22" i="57"/>
  <c r="O22" i="30" s="1"/>
  <c r="M22" i="57"/>
  <c r="M22" i="30" s="1"/>
  <c r="P22" i="57"/>
  <c r="P22" i="30" s="1"/>
  <c r="G22" i="57"/>
  <c r="G22" i="30" s="1"/>
  <c r="S22" i="57"/>
  <c r="R22" i="57"/>
  <c r="Q22" i="57"/>
  <c r="E22" i="57"/>
  <c r="T27" i="41"/>
  <c r="C24" i="14"/>
  <c r="U22" i="57" l="1"/>
  <c r="T22" i="57"/>
  <c r="C23" i="14"/>
  <c r="C63" i="14"/>
  <c r="P63" i="14" l="1"/>
  <c r="C43" i="14"/>
  <c r="C62" i="14"/>
  <c r="T27" i="30"/>
  <c r="T27" i="29"/>
  <c r="U25" i="20"/>
  <c r="U24" i="20"/>
  <c r="U23" i="20"/>
  <c r="U20" i="20"/>
  <c r="U19" i="20"/>
  <c r="U18" i="20"/>
  <c r="U17" i="20"/>
  <c r="U16" i="20"/>
  <c r="U14" i="20"/>
  <c r="U13" i="20"/>
  <c r="U11" i="20"/>
  <c r="U10" i="20"/>
  <c r="U9" i="20"/>
  <c r="U7" i="20"/>
  <c r="U6" i="20"/>
  <c r="U5" i="20"/>
  <c r="U4" i="20"/>
  <c r="U3" i="20"/>
  <c r="T25" i="20"/>
  <c r="T24" i="20"/>
  <c r="T23" i="20"/>
  <c r="T20" i="20"/>
  <c r="T19" i="20"/>
  <c r="T18" i="20"/>
  <c r="T17" i="20"/>
  <c r="T16" i="20"/>
  <c r="T14" i="20"/>
  <c r="T13" i="20"/>
  <c r="T11" i="20"/>
  <c r="T10" i="20"/>
  <c r="T9" i="20"/>
  <c r="T7" i="20"/>
  <c r="T6" i="20"/>
  <c r="T5" i="20"/>
  <c r="T4" i="20"/>
  <c r="T3" i="20"/>
  <c r="S26" i="20"/>
  <c r="R26" i="20"/>
  <c r="Q26" i="20"/>
  <c r="E26" i="20"/>
  <c r="U19" i="1"/>
  <c r="U18" i="1"/>
  <c r="U17" i="1"/>
  <c r="U16" i="1"/>
  <c r="U14" i="1"/>
  <c r="U13" i="1"/>
  <c r="U11" i="1"/>
  <c r="U9" i="1"/>
  <c r="U7" i="1"/>
  <c r="U6" i="1"/>
  <c r="U5" i="1"/>
  <c r="U4" i="1"/>
  <c r="J5" i="24" l="1"/>
  <c r="J5" i="41" s="1"/>
  <c r="K5" i="24"/>
  <c r="K5" i="41" s="1"/>
  <c r="L5" i="24"/>
  <c r="L5" i="41" s="1"/>
  <c r="M5" i="24"/>
  <c r="M5" i="41" s="1"/>
  <c r="H5" i="24"/>
  <c r="H5" i="41" s="1"/>
  <c r="N5" i="24"/>
  <c r="N5" i="41" s="1"/>
  <c r="O5" i="24"/>
  <c r="O5" i="41" s="1"/>
  <c r="I5" i="24"/>
  <c r="I5" i="41" s="1"/>
  <c r="F5" i="24"/>
  <c r="F5" i="41" s="1"/>
  <c r="P5" i="24"/>
  <c r="P5" i="41" s="1"/>
  <c r="G5" i="24"/>
  <c r="G5" i="41" s="1"/>
  <c r="M9" i="24"/>
  <c r="M9" i="41" s="1"/>
  <c r="P9" i="24"/>
  <c r="P9" i="41" s="1"/>
  <c r="I9" i="24"/>
  <c r="I9" i="41" s="1"/>
  <c r="G9" i="24"/>
  <c r="G9" i="41" s="1"/>
  <c r="H9" i="24"/>
  <c r="H9" i="41" s="1"/>
  <c r="O9" i="24"/>
  <c r="O9" i="41" s="1"/>
  <c r="L9" i="24"/>
  <c r="L9" i="41" s="1"/>
  <c r="N9" i="24"/>
  <c r="N9" i="41" s="1"/>
  <c r="J9" i="24"/>
  <c r="J9" i="41" s="1"/>
  <c r="K9" i="24"/>
  <c r="K9" i="41" s="1"/>
  <c r="F9" i="24"/>
  <c r="F9" i="41" s="1"/>
  <c r="N14" i="24"/>
  <c r="N14" i="41" s="1"/>
  <c r="F14" i="24"/>
  <c r="F14" i="41" s="1"/>
  <c r="G14" i="24"/>
  <c r="G14" i="41" s="1"/>
  <c r="I14" i="24"/>
  <c r="I14" i="41" s="1"/>
  <c r="L14" i="24"/>
  <c r="L14" i="41" s="1"/>
  <c r="P14" i="24"/>
  <c r="P14" i="41" s="1"/>
  <c r="K14" i="24"/>
  <c r="K14" i="41" s="1"/>
  <c r="M14" i="24"/>
  <c r="M14" i="41" s="1"/>
  <c r="H14" i="24"/>
  <c r="H14" i="41" s="1"/>
  <c r="O14" i="24"/>
  <c r="O14" i="41" s="1"/>
  <c r="J14" i="24"/>
  <c r="J14" i="41" s="1"/>
  <c r="O19" i="24"/>
  <c r="O19" i="41" s="1"/>
  <c r="H19" i="24"/>
  <c r="H19" i="41" s="1"/>
  <c r="M19" i="24"/>
  <c r="M19" i="41" s="1"/>
  <c r="J19" i="24"/>
  <c r="J19" i="41" s="1"/>
  <c r="I19" i="24"/>
  <c r="I19" i="41" s="1"/>
  <c r="F19" i="24"/>
  <c r="F19" i="41" s="1"/>
  <c r="K19" i="24"/>
  <c r="K19" i="41" s="1"/>
  <c r="L19" i="24"/>
  <c r="L19" i="41" s="1"/>
  <c r="P19" i="24"/>
  <c r="P19" i="41" s="1"/>
  <c r="N19" i="24"/>
  <c r="N19" i="41" s="1"/>
  <c r="G19" i="24"/>
  <c r="G19" i="41" s="1"/>
  <c r="F5" i="56"/>
  <c r="F5" i="29" s="1"/>
  <c r="G5" i="56"/>
  <c r="G5" i="29" s="1"/>
  <c r="P5" i="56"/>
  <c r="P5" i="29" s="1"/>
  <c r="N5" i="56"/>
  <c r="N5" i="29" s="1"/>
  <c r="O5" i="56"/>
  <c r="O5" i="29" s="1"/>
  <c r="L5" i="56"/>
  <c r="L5" i="29" s="1"/>
  <c r="M5" i="56"/>
  <c r="M5" i="29" s="1"/>
  <c r="J5" i="56"/>
  <c r="J5" i="29" s="1"/>
  <c r="K5" i="56"/>
  <c r="K5" i="29" s="1"/>
  <c r="H5" i="56"/>
  <c r="H5" i="29" s="1"/>
  <c r="I5" i="56"/>
  <c r="F9" i="56"/>
  <c r="F9" i="29" s="1"/>
  <c r="P9" i="56"/>
  <c r="P9" i="29" s="1"/>
  <c r="I9" i="56"/>
  <c r="I9" i="29" s="1"/>
  <c r="G9" i="56"/>
  <c r="G9" i="29" s="1"/>
  <c r="M9" i="56"/>
  <c r="M9" i="29" s="1"/>
  <c r="L9" i="56"/>
  <c r="L9" i="29" s="1"/>
  <c r="N9" i="56"/>
  <c r="N9" i="29" s="1"/>
  <c r="J9" i="56"/>
  <c r="J9" i="29" s="1"/>
  <c r="H9" i="56"/>
  <c r="H9" i="29" s="1"/>
  <c r="K9" i="56"/>
  <c r="K9" i="29" s="1"/>
  <c r="O9" i="56"/>
  <c r="O9" i="29" s="1"/>
  <c r="P14" i="56"/>
  <c r="P14" i="29" s="1"/>
  <c r="J14" i="56"/>
  <c r="J14" i="29" s="1"/>
  <c r="F14" i="56"/>
  <c r="F14" i="29" s="1"/>
  <c r="I14" i="56"/>
  <c r="I14" i="29" s="1"/>
  <c r="O14" i="56"/>
  <c r="O14" i="29" s="1"/>
  <c r="N14" i="56"/>
  <c r="N14" i="29" s="1"/>
  <c r="H14" i="56"/>
  <c r="H14" i="29" s="1"/>
  <c r="L14" i="56"/>
  <c r="L14" i="29" s="1"/>
  <c r="M14" i="56"/>
  <c r="M14" i="29" s="1"/>
  <c r="G14" i="56"/>
  <c r="G14" i="29" s="1"/>
  <c r="K14" i="56"/>
  <c r="M19" i="56"/>
  <c r="M19" i="29" s="1"/>
  <c r="J19" i="56"/>
  <c r="J19" i="29" s="1"/>
  <c r="I19" i="56"/>
  <c r="I19" i="29" s="1"/>
  <c r="L19" i="56"/>
  <c r="L19" i="29" s="1"/>
  <c r="H19" i="56"/>
  <c r="H19" i="29" s="1"/>
  <c r="P19" i="56"/>
  <c r="P19" i="29" s="1"/>
  <c r="G19" i="56"/>
  <c r="G19" i="29" s="1"/>
  <c r="F19" i="56"/>
  <c r="F19" i="29" s="1"/>
  <c r="K19" i="56"/>
  <c r="K19" i="29" s="1"/>
  <c r="N19" i="56"/>
  <c r="N19" i="29" s="1"/>
  <c r="O19" i="56"/>
  <c r="O19" i="29" s="1"/>
  <c r="G6" i="24"/>
  <c r="G6" i="41" s="1"/>
  <c r="H6" i="24"/>
  <c r="H6" i="41" s="1"/>
  <c r="P6" i="24"/>
  <c r="P6" i="41" s="1"/>
  <c r="F6" i="24"/>
  <c r="F6" i="41" s="1"/>
  <c r="N6" i="24"/>
  <c r="N6" i="41" s="1"/>
  <c r="M6" i="24"/>
  <c r="M6" i="41" s="1"/>
  <c r="L6" i="24"/>
  <c r="L6" i="41" s="1"/>
  <c r="J6" i="24"/>
  <c r="J6" i="41" s="1"/>
  <c r="K6" i="24"/>
  <c r="K6" i="41" s="1"/>
  <c r="I6" i="24"/>
  <c r="I6" i="41" s="1"/>
  <c r="O6" i="24"/>
  <c r="O6" i="41" s="1"/>
  <c r="F10" i="24"/>
  <c r="F10" i="41" s="1"/>
  <c r="P10" i="24"/>
  <c r="P10" i="41" s="1"/>
  <c r="H10" i="24"/>
  <c r="H10" i="41" s="1"/>
  <c r="O10" i="24"/>
  <c r="O10" i="41" s="1"/>
  <c r="I10" i="24"/>
  <c r="I10" i="41" s="1"/>
  <c r="K10" i="24"/>
  <c r="K10" i="41" s="1"/>
  <c r="N10" i="24"/>
  <c r="N10" i="41" s="1"/>
  <c r="M10" i="24"/>
  <c r="M10" i="41" s="1"/>
  <c r="J10" i="24"/>
  <c r="J10" i="41" s="1"/>
  <c r="L10" i="24"/>
  <c r="L10" i="41" s="1"/>
  <c r="G10" i="24"/>
  <c r="G10" i="41" s="1"/>
  <c r="H16" i="24"/>
  <c r="H16" i="41" s="1"/>
  <c r="G16" i="24"/>
  <c r="G16" i="41" s="1"/>
  <c r="P16" i="24"/>
  <c r="P16" i="41" s="1"/>
  <c r="I16" i="24"/>
  <c r="I16" i="41" s="1"/>
  <c r="O16" i="24"/>
  <c r="O16" i="41" s="1"/>
  <c r="J16" i="24"/>
  <c r="J16" i="41" s="1"/>
  <c r="L16" i="24"/>
  <c r="L16" i="41" s="1"/>
  <c r="N16" i="24"/>
  <c r="N16" i="41" s="1"/>
  <c r="K16" i="24"/>
  <c r="K16" i="41" s="1"/>
  <c r="M16" i="24"/>
  <c r="M16" i="41" s="1"/>
  <c r="F16" i="24"/>
  <c r="F16" i="41" s="1"/>
  <c r="I20" i="24"/>
  <c r="I20" i="41" s="1"/>
  <c r="P20" i="24"/>
  <c r="P20" i="41" s="1"/>
  <c r="O20" i="24"/>
  <c r="O20" i="41" s="1"/>
  <c r="H20" i="24"/>
  <c r="H20" i="41" s="1"/>
  <c r="J20" i="24"/>
  <c r="J20" i="41" s="1"/>
  <c r="L20" i="24"/>
  <c r="L20" i="41" s="1"/>
  <c r="F20" i="24"/>
  <c r="F20" i="41" s="1"/>
  <c r="N20" i="24"/>
  <c r="N20" i="41" s="1"/>
  <c r="G20" i="24"/>
  <c r="G20" i="41" s="1"/>
  <c r="M20" i="24"/>
  <c r="M20" i="41" s="1"/>
  <c r="K20" i="24"/>
  <c r="K20" i="41" s="1"/>
  <c r="I18" i="56"/>
  <c r="I18" i="29" s="1"/>
  <c r="H18" i="56"/>
  <c r="H18" i="29" s="1"/>
  <c r="M18" i="56"/>
  <c r="M18" i="29" s="1"/>
  <c r="F18" i="56"/>
  <c r="F18" i="29" s="1"/>
  <c r="G18" i="56"/>
  <c r="G18" i="29" s="1"/>
  <c r="O18" i="56"/>
  <c r="O18" i="29" s="1"/>
  <c r="P18" i="56"/>
  <c r="P18" i="29" s="1"/>
  <c r="J18" i="56"/>
  <c r="J18" i="29" s="1"/>
  <c r="L18" i="56"/>
  <c r="L18" i="29" s="1"/>
  <c r="N18" i="56"/>
  <c r="N18" i="29" s="1"/>
  <c r="K18" i="56"/>
  <c r="K18" i="29" s="1"/>
  <c r="M6" i="56"/>
  <c r="M6" i="29" s="1"/>
  <c r="I6" i="56"/>
  <c r="I6" i="29" s="1"/>
  <c r="G6" i="56"/>
  <c r="G6" i="29" s="1"/>
  <c r="P6" i="56"/>
  <c r="P6" i="29" s="1"/>
  <c r="F6" i="56"/>
  <c r="F6" i="29" s="1"/>
  <c r="O6" i="56"/>
  <c r="O6" i="29" s="1"/>
  <c r="L6" i="56"/>
  <c r="L6" i="29" s="1"/>
  <c r="J6" i="56"/>
  <c r="J6" i="29" s="1"/>
  <c r="H6" i="56"/>
  <c r="H6" i="29" s="1"/>
  <c r="K6" i="56"/>
  <c r="K6" i="29" s="1"/>
  <c r="N6" i="56"/>
  <c r="N6" i="29" s="1"/>
  <c r="K10" i="56"/>
  <c r="K10" i="29" s="1"/>
  <c r="O10" i="56"/>
  <c r="O10" i="29" s="1"/>
  <c r="L10" i="56"/>
  <c r="L10" i="29" s="1"/>
  <c r="P10" i="56"/>
  <c r="P10" i="29" s="1"/>
  <c r="H10" i="56"/>
  <c r="H10" i="29" s="1"/>
  <c r="I10" i="56"/>
  <c r="I10" i="29" s="1"/>
  <c r="J10" i="56"/>
  <c r="J10" i="29" s="1"/>
  <c r="G10" i="56"/>
  <c r="G10" i="29" s="1"/>
  <c r="M10" i="56"/>
  <c r="M10" i="29" s="1"/>
  <c r="N10" i="56"/>
  <c r="N10" i="29" s="1"/>
  <c r="F10" i="56"/>
  <c r="F10" i="29" s="1"/>
  <c r="F16" i="56"/>
  <c r="F16" i="29" s="1"/>
  <c r="H16" i="56"/>
  <c r="H16" i="29" s="1"/>
  <c r="M16" i="56"/>
  <c r="M16" i="29" s="1"/>
  <c r="P16" i="56"/>
  <c r="P16" i="29" s="1"/>
  <c r="O16" i="56"/>
  <c r="O16" i="29" s="1"/>
  <c r="J16" i="56"/>
  <c r="J16" i="29" s="1"/>
  <c r="G16" i="56"/>
  <c r="G16" i="29" s="1"/>
  <c r="N16" i="56"/>
  <c r="N16" i="29" s="1"/>
  <c r="K16" i="56"/>
  <c r="K16" i="29" s="1"/>
  <c r="L16" i="56"/>
  <c r="L16" i="29" s="1"/>
  <c r="I16" i="56"/>
  <c r="I16" i="29" s="1"/>
  <c r="P20" i="56"/>
  <c r="P20" i="29" s="1"/>
  <c r="I20" i="56"/>
  <c r="I20" i="29" s="1"/>
  <c r="G20" i="56"/>
  <c r="G20" i="29" s="1"/>
  <c r="K20" i="56"/>
  <c r="K20" i="29" s="1"/>
  <c r="F20" i="56"/>
  <c r="F20" i="29" s="1"/>
  <c r="J20" i="56"/>
  <c r="J20" i="29" s="1"/>
  <c r="O20" i="56"/>
  <c r="O20" i="29" s="1"/>
  <c r="L20" i="56"/>
  <c r="L20" i="29" s="1"/>
  <c r="N20" i="56"/>
  <c r="N20" i="29" s="1"/>
  <c r="M20" i="56"/>
  <c r="M20" i="29" s="1"/>
  <c r="H20" i="56"/>
  <c r="H20" i="29" s="1"/>
  <c r="F3" i="24"/>
  <c r="F3" i="41" s="1"/>
  <c r="P3" i="24"/>
  <c r="P3" i="41" s="1"/>
  <c r="K3" i="24"/>
  <c r="K3" i="41" s="1"/>
  <c r="N3" i="24"/>
  <c r="N3" i="41" s="1"/>
  <c r="G3" i="24"/>
  <c r="G3" i="41" s="1"/>
  <c r="L3" i="24"/>
  <c r="L3" i="41" s="1"/>
  <c r="O3" i="24"/>
  <c r="O3" i="41" s="1"/>
  <c r="J3" i="24"/>
  <c r="J3" i="41" s="1"/>
  <c r="M3" i="24"/>
  <c r="M3" i="41" s="1"/>
  <c r="H3" i="24"/>
  <c r="H3" i="41" s="1"/>
  <c r="I3" i="24"/>
  <c r="I3" i="41" s="1"/>
  <c r="G29" i="23"/>
  <c r="E13" i="14" s="1"/>
  <c r="J29" i="23"/>
  <c r="H13" i="14" s="1"/>
  <c r="N29" i="23"/>
  <c r="L13" i="14" s="1"/>
  <c r="I29" i="23"/>
  <c r="G13" i="14" s="1"/>
  <c r="L29" i="23"/>
  <c r="J13" i="14" s="1"/>
  <c r="O29" i="23"/>
  <c r="M13" i="14" s="1"/>
  <c r="K29" i="23"/>
  <c r="I13" i="14" s="1"/>
  <c r="P29" i="23"/>
  <c r="N13" i="14" s="1"/>
  <c r="M29" i="23"/>
  <c r="K13" i="14" s="1"/>
  <c r="H29" i="23"/>
  <c r="F13" i="14" s="1"/>
  <c r="F29" i="23"/>
  <c r="D13" i="14" s="1"/>
  <c r="I7" i="24"/>
  <c r="I7" i="41" s="1"/>
  <c r="K7" i="24"/>
  <c r="K7" i="41" s="1"/>
  <c r="P7" i="24"/>
  <c r="P7" i="41" s="1"/>
  <c r="J7" i="24"/>
  <c r="J7" i="41" s="1"/>
  <c r="M7" i="24"/>
  <c r="M7" i="41" s="1"/>
  <c r="G7" i="24"/>
  <c r="G7" i="41" s="1"/>
  <c r="F7" i="24"/>
  <c r="F7" i="41" s="1"/>
  <c r="L7" i="24"/>
  <c r="L7" i="41" s="1"/>
  <c r="N7" i="24"/>
  <c r="N7" i="41" s="1"/>
  <c r="O7" i="24"/>
  <c r="O7" i="41" s="1"/>
  <c r="H7" i="24"/>
  <c r="H7" i="41" s="1"/>
  <c r="L11" i="24"/>
  <c r="L11" i="41" s="1"/>
  <c r="J11" i="24"/>
  <c r="J11" i="41" s="1"/>
  <c r="N11" i="24"/>
  <c r="N11" i="41" s="1"/>
  <c r="P11" i="24"/>
  <c r="P11" i="41" s="1"/>
  <c r="I11" i="24"/>
  <c r="I11" i="41" s="1"/>
  <c r="G11" i="24"/>
  <c r="G11" i="41" s="1"/>
  <c r="F11" i="24"/>
  <c r="F11" i="41" s="1"/>
  <c r="H11" i="24"/>
  <c r="H11" i="41" s="1"/>
  <c r="M11" i="24"/>
  <c r="M11" i="41" s="1"/>
  <c r="O11" i="24"/>
  <c r="O11" i="41" s="1"/>
  <c r="K11" i="24"/>
  <c r="K11" i="41" s="1"/>
  <c r="G17" i="24"/>
  <c r="G17" i="41" s="1"/>
  <c r="H17" i="24"/>
  <c r="H17" i="41" s="1"/>
  <c r="O17" i="24"/>
  <c r="O17" i="41" s="1"/>
  <c r="P17" i="24"/>
  <c r="P17" i="41" s="1"/>
  <c r="L17" i="24"/>
  <c r="L17" i="41" s="1"/>
  <c r="F17" i="24"/>
  <c r="F17" i="41" s="1"/>
  <c r="N17" i="24"/>
  <c r="N17" i="41" s="1"/>
  <c r="I17" i="24"/>
  <c r="I17" i="41" s="1"/>
  <c r="J17" i="24"/>
  <c r="J17" i="41" s="1"/>
  <c r="K17" i="24"/>
  <c r="K17" i="41" s="1"/>
  <c r="M17" i="24"/>
  <c r="M17" i="41" s="1"/>
  <c r="F23" i="24"/>
  <c r="F23" i="41" s="1"/>
  <c r="O23" i="24"/>
  <c r="O23" i="41" s="1"/>
  <c r="H23" i="24"/>
  <c r="H23" i="41" s="1"/>
  <c r="L23" i="24"/>
  <c r="L23" i="41" s="1"/>
  <c r="N23" i="24"/>
  <c r="N23" i="41" s="1"/>
  <c r="K23" i="24"/>
  <c r="K23" i="41" s="1"/>
  <c r="P23" i="24"/>
  <c r="P23" i="41" s="1"/>
  <c r="M23" i="24"/>
  <c r="M23" i="41" s="1"/>
  <c r="J23" i="24"/>
  <c r="J23" i="41" s="1"/>
  <c r="I23" i="24"/>
  <c r="I23" i="41" s="1"/>
  <c r="G23" i="24"/>
  <c r="G23" i="41" s="1"/>
  <c r="H4" i="56"/>
  <c r="H4" i="29" s="1"/>
  <c r="I4" i="56"/>
  <c r="I4" i="29" s="1"/>
  <c r="F4" i="56"/>
  <c r="F4" i="29" s="1"/>
  <c r="P4" i="56"/>
  <c r="P4" i="29" s="1"/>
  <c r="K4" i="56"/>
  <c r="K4" i="29" s="1"/>
  <c r="O4" i="56"/>
  <c r="O4" i="29" s="1"/>
  <c r="L4" i="56"/>
  <c r="L4" i="29" s="1"/>
  <c r="M4" i="56"/>
  <c r="M4" i="29" s="1"/>
  <c r="N4" i="56"/>
  <c r="N4" i="29" s="1"/>
  <c r="G4" i="56"/>
  <c r="G4" i="29" s="1"/>
  <c r="J4" i="56"/>
  <c r="J4" i="29" s="1"/>
  <c r="G3" i="56"/>
  <c r="H3" i="56"/>
  <c r="N3" i="56"/>
  <c r="M3" i="56"/>
  <c r="F3" i="56"/>
  <c r="I3" i="56"/>
  <c r="I3" i="29" s="1"/>
  <c r="O3" i="56"/>
  <c r="J3" i="56"/>
  <c r="K3" i="56"/>
  <c r="K3" i="29" s="1"/>
  <c r="P3" i="56"/>
  <c r="L3" i="56"/>
  <c r="L3" i="29" s="1"/>
  <c r="P7" i="56"/>
  <c r="P7" i="29" s="1"/>
  <c r="G7" i="56"/>
  <c r="G7" i="29" s="1"/>
  <c r="M7" i="56"/>
  <c r="M7" i="29" s="1"/>
  <c r="J7" i="56"/>
  <c r="J7" i="29" s="1"/>
  <c r="K7" i="56"/>
  <c r="K7" i="29" s="1"/>
  <c r="N7" i="56"/>
  <c r="N7" i="29" s="1"/>
  <c r="F7" i="56"/>
  <c r="F7" i="29" s="1"/>
  <c r="H7" i="56"/>
  <c r="H7" i="29" s="1"/>
  <c r="O7" i="56"/>
  <c r="O7" i="29" s="1"/>
  <c r="I7" i="56"/>
  <c r="I7" i="29" s="1"/>
  <c r="L7" i="56"/>
  <c r="L11" i="56"/>
  <c r="L11" i="29" s="1"/>
  <c r="J11" i="56"/>
  <c r="J11" i="29" s="1"/>
  <c r="K11" i="56"/>
  <c r="K11" i="29" s="1"/>
  <c r="M11" i="56"/>
  <c r="M11" i="29" s="1"/>
  <c r="H11" i="56"/>
  <c r="H11" i="29" s="1"/>
  <c r="G11" i="56"/>
  <c r="G11" i="29" s="1"/>
  <c r="I11" i="56"/>
  <c r="I11" i="29" s="1"/>
  <c r="F11" i="56"/>
  <c r="F11" i="29" s="1"/>
  <c r="P11" i="56"/>
  <c r="P11" i="29" s="1"/>
  <c r="O11" i="56"/>
  <c r="O11" i="29" s="1"/>
  <c r="N11" i="56"/>
  <c r="N11" i="29" s="1"/>
  <c r="O17" i="56"/>
  <c r="O17" i="29" s="1"/>
  <c r="F17" i="56"/>
  <c r="F17" i="29" s="1"/>
  <c r="K17" i="56"/>
  <c r="K17" i="29" s="1"/>
  <c r="N17" i="56"/>
  <c r="N17" i="29" s="1"/>
  <c r="J17" i="56"/>
  <c r="J17" i="29" s="1"/>
  <c r="P17" i="56"/>
  <c r="P17" i="29" s="1"/>
  <c r="M17" i="56"/>
  <c r="M17" i="29" s="1"/>
  <c r="I17" i="56"/>
  <c r="I17" i="29" s="1"/>
  <c r="L17" i="56"/>
  <c r="L17" i="29" s="1"/>
  <c r="H17" i="56"/>
  <c r="H17" i="29" s="1"/>
  <c r="G17" i="56"/>
  <c r="G17" i="29" s="1"/>
  <c r="H23" i="56"/>
  <c r="H23" i="29" s="1"/>
  <c r="K23" i="56"/>
  <c r="K23" i="29" s="1"/>
  <c r="F23" i="56"/>
  <c r="F23" i="29" s="1"/>
  <c r="L23" i="56"/>
  <c r="L23" i="29" s="1"/>
  <c r="G23" i="56"/>
  <c r="G23" i="29" s="1"/>
  <c r="M23" i="56"/>
  <c r="M23" i="29" s="1"/>
  <c r="N23" i="56"/>
  <c r="N23" i="29" s="1"/>
  <c r="I23" i="56"/>
  <c r="I23" i="29" s="1"/>
  <c r="J23" i="56"/>
  <c r="J23" i="29" s="1"/>
  <c r="O23" i="56"/>
  <c r="O23" i="29" s="1"/>
  <c r="P23" i="56"/>
  <c r="P23" i="29" s="1"/>
  <c r="O13" i="56"/>
  <c r="O13" i="29" s="1"/>
  <c r="H13" i="56"/>
  <c r="H13" i="29" s="1"/>
  <c r="P13" i="56"/>
  <c r="P13" i="29" s="1"/>
  <c r="I13" i="56"/>
  <c r="I13" i="29" s="1"/>
  <c r="M13" i="56"/>
  <c r="M13" i="29" s="1"/>
  <c r="N13" i="56"/>
  <c r="N13" i="29" s="1"/>
  <c r="K13" i="56"/>
  <c r="K13" i="29" s="1"/>
  <c r="J13" i="56"/>
  <c r="J13" i="29" s="1"/>
  <c r="L13" i="56"/>
  <c r="L13" i="29" s="1"/>
  <c r="F13" i="56"/>
  <c r="F13" i="29" s="1"/>
  <c r="G13" i="56"/>
  <c r="G13" i="29" s="1"/>
  <c r="K4" i="24"/>
  <c r="K4" i="41" s="1"/>
  <c r="M4" i="24"/>
  <c r="M4" i="41" s="1"/>
  <c r="F4" i="24"/>
  <c r="F4" i="41" s="1"/>
  <c r="N4" i="24"/>
  <c r="N4" i="41" s="1"/>
  <c r="G4" i="24"/>
  <c r="G4" i="41" s="1"/>
  <c r="P4" i="24"/>
  <c r="P4" i="41" s="1"/>
  <c r="H4" i="24"/>
  <c r="H4" i="41" s="1"/>
  <c r="I4" i="24"/>
  <c r="I4" i="41" s="1"/>
  <c r="O4" i="24"/>
  <c r="O4" i="41" s="1"/>
  <c r="L4" i="24"/>
  <c r="L4" i="41" s="1"/>
  <c r="J4" i="24"/>
  <c r="J4" i="41" s="1"/>
  <c r="H13" i="24"/>
  <c r="H13" i="41" s="1"/>
  <c r="J13" i="24"/>
  <c r="J13" i="41" s="1"/>
  <c r="L13" i="24"/>
  <c r="L13" i="41" s="1"/>
  <c r="P13" i="24"/>
  <c r="P13" i="41" s="1"/>
  <c r="K13" i="24"/>
  <c r="K13" i="41" s="1"/>
  <c r="N13" i="24"/>
  <c r="N13" i="41" s="1"/>
  <c r="G13" i="24"/>
  <c r="G13" i="41" s="1"/>
  <c r="O13" i="24"/>
  <c r="O13" i="41" s="1"/>
  <c r="M13" i="24"/>
  <c r="M13" i="41" s="1"/>
  <c r="I13" i="24"/>
  <c r="I13" i="41" s="1"/>
  <c r="F13" i="24"/>
  <c r="F13" i="41" s="1"/>
  <c r="G18" i="24"/>
  <c r="G18" i="41" s="1"/>
  <c r="N18" i="24"/>
  <c r="N18" i="41" s="1"/>
  <c r="H18" i="24"/>
  <c r="H18" i="41" s="1"/>
  <c r="M18" i="24"/>
  <c r="M18" i="41" s="1"/>
  <c r="P18" i="24"/>
  <c r="P18" i="41" s="1"/>
  <c r="O18" i="24"/>
  <c r="O18" i="41" s="1"/>
  <c r="J18" i="24"/>
  <c r="J18" i="41" s="1"/>
  <c r="F18" i="24"/>
  <c r="F18" i="41" s="1"/>
  <c r="L18" i="24"/>
  <c r="L18" i="41" s="1"/>
  <c r="K18" i="24"/>
  <c r="K18" i="41" s="1"/>
  <c r="I18" i="24"/>
  <c r="I18" i="41" s="1"/>
  <c r="Q6" i="24"/>
  <c r="Q6" i="41" s="1"/>
  <c r="S6" i="24"/>
  <c r="S6" i="41" s="1"/>
  <c r="R6" i="24"/>
  <c r="R6" i="41" s="1"/>
  <c r="E6" i="24"/>
  <c r="E6" i="41" s="1"/>
  <c r="E13" i="24"/>
  <c r="E13" i="41" s="1"/>
  <c r="Q13" i="24"/>
  <c r="Q13" i="41" s="1"/>
  <c r="R13" i="24"/>
  <c r="R13" i="41" s="1"/>
  <c r="S13" i="24"/>
  <c r="S13" i="41" s="1"/>
  <c r="E18" i="24"/>
  <c r="E18" i="41" s="1"/>
  <c r="Q18" i="24"/>
  <c r="Q18" i="41" s="1"/>
  <c r="S18" i="24"/>
  <c r="S18" i="41" s="1"/>
  <c r="R18" i="24"/>
  <c r="R18" i="41" s="1"/>
  <c r="E4" i="56"/>
  <c r="Q4" i="56"/>
  <c r="R4" i="56"/>
  <c r="S4" i="56"/>
  <c r="E13" i="56"/>
  <c r="S13" i="56"/>
  <c r="R13" i="56"/>
  <c r="Q13" i="56"/>
  <c r="Q16" i="56"/>
  <c r="S16" i="56"/>
  <c r="R16" i="56"/>
  <c r="E16" i="56"/>
  <c r="E18" i="56"/>
  <c r="S18" i="56"/>
  <c r="R18" i="56"/>
  <c r="Q18" i="56"/>
  <c r="E20" i="56"/>
  <c r="E20" i="29" s="1"/>
  <c r="S20" i="56"/>
  <c r="S20" i="29" s="1"/>
  <c r="Q20" i="56"/>
  <c r="Q20" i="29" s="1"/>
  <c r="R20" i="56"/>
  <c r="R20" i="29" s="1"/>
  <c r="R3" i="24"/>
  <c r="R3" i="41" s="1"/>
  <c r="Q3" i="24"/>
  <c r="Q3" i="41" s="1"/>
  <c r="S3" i="24"/>
  <c r="S3" i="41" s="1"/>
  <c r="E5" i="24"/>
  <c r="E5" i="41" s="1"/>
  <c r="Q5" i="24"/>
  <c r="Q5" i="41" s="1"/>
  <c r="S5" i="24"/>
  <c r="S5" i="41" s="1"/>
  <c r="R5" i="24"/>
  <c r="R5" i="41" s="1"/>
  <c r="S7" i="24"/>
  <c r="S7" i="41" s="1"/>
  <c r="R7" i="24"/>
  <c r="R7" i="41" s="1"/>
  <c r="Q7" i="24"/>
  <c r="Q7" i="41" s="1"/>
  <c r="E7" i="24"/>
  <c r="E7" i="41" s="1"/>
  <c r="E9" i="24"/>
  <c r="E9" i="41" s="1"/>
  <c r="Q9" i="24"/>
  <c r="Q9" i="41" s="1"/>
  <c r="S9" i="24"/>
  <c r="S9" i="41" s="1"/>
  <c r="R9" i="24"/>
  <c r="R9" i="41" s="1"/>
  <c r="S11" i="24"/>
  <c r="S11" i="41" s="1"/>
  <c r="R11" i="24"/>
  <c r="R11" i="41" s="1"/>
  <c r="E11" i="24"/>
  <c r="E11" i="41" s="1"/>
  <c r="Q11" i="24"/>
  <c r="Q11" i="41" s="1"/>
  <c r="Q14" i="24"/>
  <c r="Q14" i="41" s="1"/>
  <c r="R14" i="24"/>
  <c r="R14" i="41" s="1"/>
  <c r="E14" i="24"/>
  <c r="E14" i="41" s="1"/>
  <c r="S14" i="24"/>
  <c r="S14" i="41" s="1"/>
  <c r="S17" i="24"/>
  <c r="S17" i="41" s="1"/>
  <c r="R17" i="24"/>
  <c r="R17" i="41" s="1"/>
  <c r="E17" i="24"/>
  <c r="E17" i="41" s="1"/>
  <c r="Q17" i="24"/>
  <c r="Q17" i="41" s="1"/>
  <c r="E19" i="24"/>
  <c r="E19" i="41" s="1"/>
  <c r="S19" i="24"/>
  <c r="S19" i="41" s="1"/>
  <c r="Q19" i="24"/>
  <c r="Q19" i="41" s="1"/>
  <c r="R19" i="24"/>
  <c r="R19" i="41" s="1"/>
  <c r="E23" i="24"/>
  <c r="E23" i="41" s="1"/>
  <c r="S23" i="24"/>
  <c r="S23" i="41" s="1"/>
  <c r="R23" i="24"/>
  <c r="R23" i="41" s="1"/>
  <c r="Q23" i="24"/>
  <c r="Q23" i="41" s="1"/>
  <c r="E4" i="24"/>
  <c r="E4" i="41" s="1"/>
  <c r="Q4" i="24"/>
  <c r="Q4" i="41" s="1"/>
  <c r="R4" i="24"/>
  <c r="R4" i="41" s="1"/>
  <c r="S4" i="24"/>
  <c r="S4" i="41" s="1"/>
  <c r="R16" i="24"/>
  <c r="R16" i="41" s="1"/>
  <c r="Q16" i="24"/>
  <c r="Q16" i="41" s="1"/>
  <c r="S16" i="24"/>
  <c r="S16" i="41" s="1"/>
  <c r="E16" i="24"/>
  <c r="E16" i="41" s="1"/>
  <c r="E20" i="24"/>
  <c r="E20" i="41" s="1"/>
  <c r="Q20" i="24"/>
  <c r="Q20" i="41" s="1"/>
  <c r="R20" i="24"/>
  <c r="R20" i="41" s="1"/>
  <c r="S20" i="24"/>
  <c r="S20" i="41" s="1"/>
  <c r="S6" i="56"/>
  <c r="Q6" i="56"/>
  <c r="R6" i="56"/>
  <c r="E6" i="56"/>
  <c r="S3" i="56"/>
  <c r="R3" i="56"/>
  <c r="Q3" i="56"/>
  <c r="E5" i="56"/>
  <c r="Q5" i="56"/>
  <c r="S5" i="56"/>
  <c r="R5" i="56"/>
  <c r="S7" i="56"/>
  <c r="R7" i="56"/>
  <c r="E7" i="56"/>
  <c r="Q7" i="56"/>
  <c r="E9" i="56"/>
  <c r="R9" i="56"/>
  <c r="Q9" i="56"/>
  <c r="S9" i="56"/>
  <c r="S11" i="56"/>
  <c r="E11" i="56"/>
  <c r="R11" i="56"/>
  <c r="Q11" i="56"/>
  <c r="R14" i="56"/>
  <c r="Q14" i="56"/>
  <c r="E14" i="56"/>
  <c r="S14" i="56"/>
  <c r="S17" i="56"/>
  <c r="Q17" i="56"/>
  <c r="E17" i="56"/>
  <c r="R17" i="56"/>
  <c r="E19" i="56"/>
  <c r="S19" i="56"/>
  <c r="Q19" i="56"/>
  <c r="R19" i="56"/>
  <c r="E23" i="56"/>
  <c r="Q23" i="56"/>
  <c r="R23" i="56"/>
  <c r="S23" i="56"/>
  <c r="E3" i="56"/>
  <c r="P62" i="14"/>
  <c r="O62" i="14"/>
  <c r="O63" i="14"/>
  <c r="Q62" i="14"/>
  <c r="Q63" i="14"/>
  <c r="C42" i="14"/>
  <c r="T4" i="23"/>
  <c r="U4" i="23"/>
  <c r="T13" i="23"/>
  <c r="U13" i="23"/>
  <c r="T18" i="23"/>
  <c r="U18" i="23"/>
  <c r="T24" i="23"/>
  <c r="U24" i="23"/>
  <c r="T7" i="23"/>
  <c r="U7" i="23"/>
  <c r="T11" i="23"/>
  <c r="U11" i="23"/>
  <c r="T17" i="23"/>
  <c r="U17" i="23"/>
  <c r="U6" i="23"/>
  <c r="T6" i="23"/>
  <c r="T16" i="23"/>
  <c r="U16" i="23"/>
  <c r="T20" i="23"/>
  <c r="U20" i="23"/>
  <c r="T5" i="23"/>
  <c r="U5" i="23"/>
  <c r="T9" i="23"/>
  <c r="U9" i="23"/>
  <c r="T14" i="23"/>
  <c r="U14" i="23"/>
  <c r="U19" i="23"/>
  <c r="T19" i="23"/>
  <c r="U25" i="23"/>
  <c r="T25" i="23"/>
  <c r="U23" i="23"/>
  <c r="T23" i="23"/>
  <c r="R28" i="20"/>
  <c r="Q28" i="20"/>
  <c r="S28" i="20"/>
  <c r="V26" i="20"/>
  <c r="U26" i="20"/>
  <c r="W26" i="20"/>
  <c r="T26" i="20"/>
  <c r="E28" i="20"/>
  <c r="T19" i="1"/>
  <c r="T18" i="1"/>
  <c r="T7" i="1"/>
  <c r="T6" i="1"/>
  <c r="T5" i="1"/>
  <c r="T4" i="1"/>
  <c r="X4" i="1"/>
  <c r="M26" i="56" l="1"/>
  <c r="M28" i="56" s="1"/>
  <c r="M3" i="29"/>
  <c r="N26" i="56"/>
  <c r="N28" i="56" s="1"/>
  <c r="N3" i="29"/>
  <c r="P26" i="56"/>
  <c r="P28" i="56" s="1"/>
  <c r="P3" i="29"/>
  <c r="H26" i="56"/>
  <c r="H28" i="56" s="1"/>
  <c r="H3" i="29"/>
  <c r="O26" i="24"/>
  <c r="O28" i="24" s="1"/>
  <c r="K26" i="56"/>
  <c r="K28" i="56" s="1"/>
  <c r="K14" i="29"/>
  <c r="K26" i="29" s="1"/>
  <c r="K28" i="29" s="1"/>
  <c r="M26" i="24"/>
  <c r="M28" i="24" s="1"/>
  <c r="H26" i="24"/>
  <c r="H28" i="24" s="1"/>
  <c r="G26" i="56"/>
  <c r="G28" i="56" s="1"/>
  <c r="G3" i="29"/>
  <c r="L26" i="24"/>
  <c r="L28" i="24" s="1"/>
  <c r="J26" i="24"/>
  <c r="J28" i="24" s="1"/>
  <c r="J26" i="41"/>
  <c r="F26" i="56"/>
  <c r="F28" i="56" s="1"/>
  <c r="F3" i="29"/>
  <c r="F26" i="29" s="1"/>
  <c r="F28" i="29" s="1"/>
  <c r="J26" i="56"/>
  <c r="J28" i="56" s="1"/>
  <c r="J3" i="29"/>
  <c r="G26" i="24"/>
  <c r="G28" i="24" s="1"/>
  <c r="O26" i="56"/>
  <c r="O28" i="56" s="1"/>
  <c r="O3" i="29"/>
  <c r="N26" i="24"/>
  <c r="N28" i="24" s="1"/>
  <c r="I26" i="56"/>
  <c r="I28" i="56" s="1"/>
  <c r="I5" i="29"/>
  <c r="P26" i="24"/>
  <c r="P28" i="24" s="1"/>
  <c r="F26" i="24"/>
  <c r="F28" i="24" s="1"/>
  <c r="L26" i="56"/>
  <c r="L28" i="56" s="1"/>
  <c r="L7" i="29"/>
  <c r="I26" i="24"/>
  <c r="I28" i="24" s="1"/>
  <c r="K26" i="24"/>
  <c r="K28" i="24" s="1"/>
  <c r="U23" i="56"/>
  <c r="T23" i="56"/>
  <c r="T19" i="56"/>
  <c r="T14" i="56"/>
  <c r="U9" i="56"/>
  <c r="T5" i="56"/>
  <c r="U17" i="56"/>
  <c r="U11" i="56"/>
  <c r="T7" i="56"/>
  <c r="U3" i="56"/>
  <c r="T3" i="56"/>
  <c r="U18" i="56"/>
  <c r="T18" i="56"/>
  <c r="U13" i="56"/>
  <c r="T13" i="56"/>
  <c r="U19" i="56"/>
  <c r="U14" i="56"/>
  <c r="T11" i="56"/>
  <c r="T9" i="56"/>
  <c r="U7" i="56"/>
  <c r="U5" i="56"/>
  <c r="T20" i="56"/>
  <c r="U20" i="56"/>
  <c r="T16" i="56"/>
  <c r="T17" i="56"/>
  <c r="U16" i="56"/>
  <c r="T6" i="56"/>
  <c r="U6" i="56"/>
  <c r="U4" i="56"/>
  <c r="T4" i="56"/>
  <c r="P43" i="14"/>
  <c r="Q43" i="14"/>
  <c r="O43" i="14"/>
  <c r="U20" i="24"/>
  <c r="T20" i="24"/>
  <c r="T18" i="24"/>
  <c r="U6" i="24"/>
  <c r="T9" i="24"/>
  <c r="U24" i="24"/>
  <c r="U16" i="24"/>
  <c r="T14" i="24"/>
  <c r="U17" i="24"/>
  <c r="T4" i="24"/>
  <c r="T6" i="24"/>
  <c r="T16" i="24"/>
  <c r="U25" i="24"/>
  <c r="T11" i="24"/>
  <c r="T7" i="24"/>
  <c r="T13" i="24"/>
  <c r="T22" i="24"/>
  <c r="U22" i="24"/>
  <c r="T27" i="20"/>
  <c r="U5" i="24"/>
  <c r="T5" i="24"/>
  <c r="U23" i="24"/>
  <c r="U9" i="24"/>
  <c r="U7" i="24"/>
  <c r="U13" i="24"/>
  <c r="U14" i="24"/>
  <c r="T24" i="24"/>
  <c r="U4" i="24"/>
  <c r="T17" i="24"/>
  <c r="U11" i="24"/>
  <c r="U18" i="24"/>
  <c r="T23" i="24"/>
  <c r="T25" i="24"/>
  <c r="T27" i="24"/>
  <c r="T27" i="23"/>
  <c r="W27" i="20" l="1"/>
  <c r="W28" i="20" s="1"/>
  <c r="T28" i="20"/>
  <c r="P26" i="29"/>
  <c r="P28" i="29" s="1"/>
  <c r="N26" i="29"/>
  <c r="N28" i="29" s="1"/>
  <c r="O26" i="29"/>
  <c r="O28" i="29" s="1"/>
  <c r="M26" i="29"/>
  <c r="M28" i="29" s="1"/>
  <c r="G26" i="29"/>
  <c r="G28" i="29" s="1"/>
  <c r="L26" i="29"/>
  <c r="L28" i="29" s="1"/>
  <c r="J26" i="29"/>
  <c r="J28" i="29" s="1"/>
  <c r="H26" i="29"/>
  <c r="H28" i="29" s="1"/>
  <c r="I26" i="29"/>
  <c r="I28" i="29" s="1"/>
  <c r="U8" i="30"/>
  <c r="H5" i="70"/>
  <c r="J28" i="41"/>
  <c r="O13" i="57"/>
  <c r="O13" i="30" s="1"/>
  <c r="G13" i="57"/>
  <c r="G13" i="30" s="1"/>
  <c r="H13" i="57"/>
  <c r="H13" i="30" s="1"/>
  <c r="I13" i="57"/>
  <c r="I13" i="30" s="1"/>
  <c r="F13" i="57"/>
  <c r="F13" i="30" s="1"/>
  <c r="P13" i="57"/>
  <c r="P13" i="30" s="1"/>
  <c r="N13" i="57"/>
  <c r="N13" i="30" s="1"/>
  <c r="J13" i="57"/>
  <c r="J13" i="30" s="1"/>
  <c r="K13" i="57"/>
  <c r="K13" i="30" s="1"/>
  <c r="M13" i="57"/>
  <c r="M13" i="30" s="1"/>
  <c r="L13" i="57"/>
  <c r="L13" i="30" s="1"/>
  <c r="G16" i="57"/>
  <c r="G16" i="30" s="1"/>
  <c r="M16" i="57"/>
  <c r="M16" i="30" s="1"/>
  <c r="O16" i="57"/>
  <c r="O16" i="30" s="1"/>
  <c r="I16" i="57"/>
  <c r="I16" i="30" s="1"/>
  <c r="L16" i="57"/>
  <c r="L16" i="30" s="1"/>
  <c r="F16" i="57"/>
  <c r="F16" i="30" s="1"/>
  <c r="J16" i="57"/>
  <c r="J16" i="30" s="1"/>
  <c r="K16" i="57"/>
  <c r="K16" i="30" s="1"/>
  <c r="H16" i="57"/>
  <c r="H16" i="30" s="1"/>
  <c r="N16" i="57"/>
  <c r="N16" i="30" s="1"/>
  <c r="P16" i="57"/>
  <c r="P16" i="30" s="1"/>
  <c r="N26" i="41"/>
  <c r="L26" i="41"/>
  <c r="G4" i="57"/>
  <c r="G4" i="30" s="1"/>
  <c r="O4" i="57"/>
  <c r="O4" i="30" s="1"/>
  <c r="K4" i="57"/>
  <c r="K4" i="30" s="1"/>
  <c r="L4" i="57"/>
  <c r="L4" i="30" s="1"/>
  <c r="M4" i="57"/>
  <c r="M4" i="30" s="1"/>
  <c r="H4" i="57"/>
  <c r="H4" i="30" s="1"/>
  <c r="F4" i="57"/>
  <c r="F4" i="30" s="1"/>
  <c r="I4" i="57"/>
  <c r="I4" i="30" s="1"/>
  <c r="N4" i="57"/>
  <c r="N4" i="30" s="1"/>
  <c r="P4" i="57"/>
  <c r="P4" i="30" s="1"/>
  <c r="J4" i="57"/>
  <c r="J4" i="30" s="1"/>
  <c r="K26" i="41"/>
  <c r="O26" i="41"/>
  <c r="I26" i="41"/>
  <c r="G26" i="41"/>
  <c r="H26" i="41"/>
  <c r="P26" i="41"/>
  <c r="M26" i="41"/>
  <c r="M9" i="57"/>
  <c r="M9" i="30" s="1"/>
  <c r="F9" i="57"/>
  <c r="F9" i="30" s="1"/>
  <c r="I9" i="57"/>
  <c r="I9" i="30" s="1"/>
  <c r="N9" i="57"/>
  <c r="N9" i="30" s="1"/>
  <c r="L9" i="57"/>
  <c r="L9" i="30" s="1"/>
  <c r="P9" i="57"/>
  <c r="P9" i="30" s="1"/>
  <c r="G9" i="57"/>
  <c r="G9" i="30" s="1"/>
  <c r="K9" i="57"/>
  <c r="K9" i="30" s="1"/>
  <c r="O9" i="57"/>
  <c r="O9" i="30" s="1"/>
  <c r="H9" i="57"/>
  <c r="H9" i="30" s="1"/>
  <c r="J9" i="57"/>
  <c r="J9" i="30" s="1"/>
  <c r="F26" i="41"/>
  <c r="S16" i="57"/>
  <c r="R16" i="57"/>
  <c r="Q16" i="57"/>
  <c r="E16" i="57"/>
  <c r="E4" i="57"/>
  <c r="R4" i="57"/>
  <c r="S4" i="57"/>
  <c r="Q4" i="57"/>
  <c r="E13" i="57"/>
  <c r="S13" i="57"/>
  <c r="Q13" i="57"/>
  <c r="R13" i="57"/>
  <c r="E9" i="57"/>
  <c r="Q9" i="57"/>
  <c r="S9" i="57"/>
  <c r="R9" i="57"/>
  <c r="U19" i="24"/>
  <c r="X27" i="20"/>
  <c r="V27" i="20"/>
  <c r="V28" i="20" s="1"/>
  <c r="P42" i="14"/>
  <c r="O42" i="14"/>
  <c r="Q42" i="14"/>
  <c r="T19" i="24"/>
  <c r="V27" i="23"/>
  <c r="X27" i="23"/>
  <c r="W27" i="23"/>
  <c r="T8" i="30" l="1"/>
  <c r="M28" i="41"/>
  <c r="K5" i="70"/>
  <c r="L28" i="41"/>
  <c r="J5" i="70"/>
  <c r="P28" i="41"/>
  <c r="N5" i="70"/>
  <c r="F5" i="70"/>
  <c r="H28" i="41"/>
  <c r="O28" i="41"/>
  <c r="M5" i="70"/>
  <c r="L5" i="70"/>
  <c r="N28" i="41"/>
  <c r="F28" i="41"/>
  <c r="D5" i="70"/>
  <c r="G28" i="41"/>
  <c r="E5" i="70"/>
  <c r="K28" i="41"/>
  <c r="I5" i="70"/>
  <c r="H4" i="70"/>
  <c r="J29" i="30"/>
  <c r="H18" i="14"/>
  <c r="G5" i="70"/>
  <c r="I28" i="41"/>
  <c r="H48" i="70"/>
  <c r="H51" i="70"/>
  <c r="H53" i="70"/>
  <c r="H49" i="70"/>
  <c r="H43" i="70"/>
  <c r="H55" i="70"/>
  <c r="H52" i="70"/>
  <c r="H50" i="70"/>
  <c r="H44" i="70"/>
  <c r="H46" i="70"/>
  <c r="H54" i="70"/>
  <c r="H45" i="70"/>
  <c r="H47" i="70"/>
  <c r="U9" i="57"/>
  <c r="T9" i="57"/>
  <c r="U4" i="57"/>
  <c r="T4" i="57"/>
  <c r="T16" i="57"/>
  <c r="U16" i="57"/>
  <c r="U13" i="57"/>
  <c r="T13" i="57"/>
  <c r="U18" i="41"/>
  <c r="T18" i="41"/>
  <c r="G46" i="70" l="1"/>
  <c r="G48" i="70"/>
  <c r="G53" i="70"/>
  <c r="G47" i="70"/>
  <c r="G54" i="70"/>
  <c r="G45" i="70"/>
  <c r="G52" i="70"/>
  <c r="G49" i="70"/>
  <c r="G55" i="70"/>
  <c r="G50" i="70"/>
  <c r="G43" i="70"/>
  <c r="G44" i="70"/>
  <c r="G51" i="70"/>
  <c r="D52" i="70"/>
  <c r="D44" i="70"/>
  <c r="D45" i="70"/>
  <c r="D51" i="70"/>
  <c r="D46" i="70"/>
  <c r="D48" i="70"/>
  <c r="D47" i="70"/>
  <c r="D55" i="70"/>
  <c r="D50" i="70"/>
  <c r="D49" i="70"/>
  <c r="D53" i="70"/>
  <c r="D43" i="70"/>
  <c r="D54" i="70"/>
  <c r="N55" i="70"/>
  <c r="N43" i="70"/>
  <c r="N45" i="70"/>
  <c r="N44" i="70"/>
  <c r="N47" i="70"/>
  <c r="N50" i="70"/>
  <c r="N48" i="70"/>
  <c r="N46" i="70"/>
  <c r="N52" i="70"/>
  <c r="N51" i="70"/>
  <c r="N54" i="70"/>
  <c r="N53" i="70"/>
  <c r="N49" i="70"/>
  <c r="F29" i="30"/>
  <c r="D4" i="70"/>
  <c r="D18" i="14"/>
  <c r="P29" i="30"/>
  <c r="N4" i="70"/>
  <c r="N18" i="14"/>
  <c r="H56" i="70"/>
  <c r="N29" i="30"/>
  <c r="L4" i="70"/>
  <c r="L18" i="14"/>
  <c r="H38" i="70"/>
  <c r="H64" i="70"/>
  <c r="H29" i="70"/>
  <c r="H34" i="70"/>
  <c r="H65" i="70"/>
  <c r="H30" i="70"/>
  <c r="H31" i="70"/>
  <c r="H26" i="70"/>
  <c r="H71" i="70"/>
  <c r="H62" i="70"/>
  <c r="H28" i="70"/>
  <c r="H35" i="70"/>
  <c r="H66" i="70"/>
  <c r="H69" i="70"/>
  <c r="H61" i="70"/>
  <c r="H67" i="70"/>
  <c r="H70" i="70"/>
  <c r="H27" i="70"/>
  <c r="H33" i="70"/>
  <c r="H68" i="70"/>
  <c r="H60" i="70"/>
  <c r="H63" i="70"/>
  <c r="H36" i="70"/>
  <c r="H72" i="70"/>
  <c r="H37" i="70"/>
  <c r="H32" i="70"/>
  <c r="L51" i="70"/>
  <c r="L45" i="70"/>
  <c r="L54" i="70"/>
  <c r="L47" i="70"/>
  <c r="L48" i="70"/>
  <c r="L52" i="70"/>
  <c r="L53" i="70"/>
  <c r="L46" i="70"/>
  <c r="L43" i="70"/>
  <c r="L49" i="70"/>
  <c r="L55" i="70"/>
  <c r="L44" i="70"/>
  <c r="L50" i="70"/>
  <c r="M49" i="70"/>
  <c r="M51" i="70"/>
  <c r="M44" i="70"/>
  <c r="M43" i="70"/>
  <c r="M55" i="70"/>
  <c r="M47" i="70"/>
  <c r="M45" i="70"/>
  <c r="M46" i="70"/>
  <c r="M50" i="70"/>
  <c r="M48" i="70"/>
  <c r="M53" i="70"/>
  <c r="M52" i="70"/>
  <c r="M54" i="70"/>
  <c r="J55" i="70"/>
  <c r="J45" i="70"/>
  <c r="J52" i="70"/>
  <c r="J50" i="70"/>
  <c r="J46" i="70"/>
  <c r="J54" i="70"/>
  <c r="J51" i="70"/>
  <c r="J44" i="70"/>
  <c r="J53" i="70"/>
  <c r="J49" i="70"/>
  <c r="J47" i="70"/>
  <c r="J43" i="70"/>
  <c r="J48" i="70"/>
  <c r="I54" i="70"/>
  <c r="I55" i="70"/>
  <c r="I45" i="70"/>
  <c r="I43" i="70"/>
  <c r="I48" i="70"/>
  <c r="I44" i="70"/>
  <c r="I51" i="70"/>
  <c r="I52" i="70"/>
  <c r="I49" i="70"/>
  <c r="I46" i="70"/>
  <c r="I47" i="70"/>
  <c r="I53" i="70"/>
  <c r="I50" i="70"/>
  <c r="K29" i="30"/>
  <c r="I4" i="70"/>
  <c r="I18" i="14"/>
  <c r="M4" i="70"/>
  <c r="M18" i="14"/>
  <c r="O29" i="30"/>
  <c r="L29" i="30"/>
  <c r="J4" i="70"/>
  <c r="J18" i="14"/>
  <c r="E50" i="70"/>
  <c r="E55" i="70"/>
  <c r="E52" i="70"/>
  <c r="E43" i="70"/>
  <c r="E45" i="70"/>
  <c r="E53" i="70"/>
  <c r="E47" i="70"/>
  <c r="E49" i="70"/>
  <c r="E48" i="70"/>
  <c r="E44" i="70"/>
  <c r="E51" i="70"/>
  <c r="E54" i="70"/>
  <c r="E46" i="70"/>
  <c r="F18" i="14"/>
  <c r="H29" i="30"/>
  <c r="F4" i="70"/>
  <c r="K52" i="70"/>
  <c r="K54" i="70"/>
  <c r="K45" i="70"/>
  <c r="K53" i="70"/>
  <c r="K50" i="70"/>
  <c r="K51" i="70"/>
  <c r="K47" i="70"/>
  <c r="K55" i="70"/>
  <c r="K43" i="70"/>
  <c r="K44" i="70"/>
  <c r="K48" i="70"/>
  <c r="K49" i="70"/>
  <c r="K46" i="70"/>
  <c r="G18" i="14"/>
  <c r="I29" i="30"/>
  <c r="G4" i="70"/>
  <c r="G29" i="30"/>
  <c r="E4" i="70"/>
  <c r="E18" i="14"/>
  <c r="F47" i="70"/>
  <c r="F45" i="70"/>
  <c r="F44" i="70"/>
  <c r="F51" i="70"/>
  <c r="F48" i="70"/>
  <c r="F53" i="70"/>
  <c r="F49" i="70"/>
  <c r="F43" i="70"/>
  <c r="F52" i="70"/>
  <c r="F50" i="70"/>
  <c r="F54" i="70"/>
  <c r="F55" i="70"/>
  <c r="F46" i="70"/>
  <c r="M29" i="30"/>
  <c r="K4" i="70"/>
  <c r="K18" i="14"/>
  <c r="C89" i="14"/>
  <c r="C90" i="14" s="1"/>
  <c r="Q89" i="14"/>
  <c r="Q90" i="14" s="1"/>
  <c r="P89" i="14"/>
  <c r="P90" i="14" s="1"/>
  <c r="O89" i="14"/>
  <c r="O90" i="14" s="1"/>
  <c r="Q9" i="29" l="1"/>
  <c r="Q9" i="30" s="1"/>
  <c r="Q15" i="29"/>
  <c r="Q15" i="30" s="1"/>
  <c r="Q21" i="29"/>
  <c r="Q21" i="30" s="1"/>
  <c r="Q12" i="29"/>
  <c r="Q12" i="30" s="1"/>
  <c r="R9" i="29"/>
  <c r="R9" i="30" s="1"/>
  <c r="R15" i="29"/>
  <c r="R15" i="30" s="1"/>
  <c r="R21" i="29"/>
  <c r="R21" i="30" s="1"/>
  <c r="R12" i="29"/>
  <c r="R12" i="30" s="1"/>
  <c r="E9" i="29"/>
  <c r="E9" i="30" s="1"/>
  <c r="E12" i="29"/>
  <c r="E12" i="30" s="1"/>
  <c r="E15" i="29"/>
  <c r="E15" i="30" s="1"/>
  <c r="E21" i="29"/>
  <c r="E21" i="30" s="1"/>
  <c r="S9" i="29"/>
  <c r="S9" i="30" s="1"/>
  <c r="S21" i="29"/>
  <c r="S21" i="30" s="1"/>
  <c r="S12" i="29"/>
  <c r="S12" i="30" s="1"/>
  <c r="S15" i="29"/>
  <c r="S15" i="30" s="1"/>
  <c r="J32" i="70"/>
  <c r="J37" i="70"/>
  <c r="J36" i="70"/>
  <c r="J61" i="70"/>
  <c r="J71" i="70"/>
  <c r="J68" i="70"/>
  <c r="J34" i="70"/>
  <c r="J33" i="70"/>
  <c r="J62" i="70"/>
  <c r="J70" i="70"/>
  <c r="J35" i="70"/>
  <c r="J72" i="70"/>
  <c r="J67" i="70"/>
  <c r="J31" i="70"/>
  <c r="J30" i="70"/>
  <c r="J29" i="70"/>
  <c r="J26" i="70"/>
  <c r="J69" i="70"/>
  <c r="J66" i="70"/>
  <c r="J38" i="70"/>
  <c r="J28" i="70"/>
  <c r="J65" i="70"/>
  <c r="J60" i="70"/>
  <c r="J27" i="70"/>
  <c r="J64" i="70"/>
  <c r="J63" i="70"/>
  <c r="F67" i="70"/>
  <c r="F70" i="70"/>
  <c r="F37" i="70"/>
  <c r="F65" i="70"/>
  <c r="F63" i="70"/>
  <c r="F36" i="70"/>
  <c r="F61" i="70"/>
  <c r="F34" i="70"/>
  <c r="F33" i="70"/>
  <c r="F31" i="70"/>
  <c r="F28" i="70"/>
  <c r="F30" i="70"/>
  <c r="F60" i="70"/>
  <c r="F72" i="70"/>
  <c r="F32" i="70"/>
  <c r="F35" i="70"/>
  <c r="F64" i="70"/>
  <c r="F27" i="70"/>
  <c r="F29" i="70"/>
  <c r="F69" i="70"/>
  <c r="F26" i="70"/>
  <c r="F68" i="70"/>
  <c r="F66" i="70"/>
  <c r="F62" i="70"/>
  <c r="F38" i="70"/>
  <c r="F71" i="70"/>
  <c r="I56" i="70"/>
  <c r="H73" i="70"/>
  <c r="E56" i="70"/>
  <c r="M56" i="70"/>
  <c r="L56" i="70"/>
  <c r="N65" i="70"/>
  <c r="N71" i="70"/>
  <c r="N33" i="70"/>
  <c r="N61" i="70"/>
  <c r="N26" i="70"/>
  <c r="N30" i="70"/>
  <c r="N66" i="70"/>
  <c r="N64" i="70"/>
  <c r="N69" i="70"/>
  <c r="N60" i="70"/>
  <c r="N67" i="70"/>
  <c r="N63" i="70"/>
  <c r="N62" i="70"/>
  <c r="N35" i="70"/>
  <c r="N36" i="70"/>
  <c r="N68" i="70"/>
  <c r="N38" i="70"/>
  <c r="N31" i="70"/>
  <c r="N34" i="70"/>
  <c r="N70" i="70"/>
  <c r="N27" i="70"/>
  <c r="N72" i="70"/>
  <c r="N29" i="70"/>
  <c r="N32" i="70"/>
  <c r="N37" i="70"/>
  <c r="N28" i="70"/>
  <c r="N56" i="70"/>
  <c r="G67" i="70"/>
  <c r="G63" i="70"/>
  <c r="G35" i="70"/>
  <c r="G64" i="70"/>
  <c r="G68" i="70"/>
  <c r="G62" i="70"/>
  <c r="G38" i="70"/>
  <c r="G36" i="70"/>
  <c r="G60" i="70"/>
  <c r="G70" i="70"/>
  <c r="G34" i="70"/>
  <c r="G69" i="70"/>
  <c r="G61" i="70"/>
  <c r="G32" i="70"/>
  <c r="G72" i="70"/>
  <c r="G33" i="70"/>
  <c r="G26" i="70"/>
  <c r="G30" i="70"/>
  <c r="G66" i="70"/>
  <c r="G37" i="70"/>
  <c r="G31" i="70"/>
  <c r="G65" i="70"/>
  <c r="G71" i="70"/>
  <c r="G29" i="70"/>
  <c r="G28" i="70"/>
  <c r="G27" i="70"/>
  <c r="F56" i="70"/>
  <c r="M71" i="70"/>
  <c r="M27" i="70"/>
  <c r="M30" i="70"/>
  <c r="M29" i="70"/>
  <c r="M65" i="70"/>
  <c r="M67" i="70"/>
  <c r="M34" i="70"/>
  <c r="M70" i="70"/>
  <c r="M38" i="70"/>
  <c r="M60" i="70"/>
  <c r="M26" i="70"/>
  <c r="M69" i="70"/>
  <c r="M62" i="70"/>
  <c r="M64" i="70"/>
  <c r="M37" i="70"/>
  <c r="M36" i="70"/>
  <c r="M28" i="70"/>
  <c r="M66" i="70"/>
  <c r="M72" i="70"/>
  <c r="M32" i="70"/>
  <c r="M33" i="70"/>
  <c r="M68" i="70"/>
  <c r="M61" i="70"/>
  <c r="M35" i="70"/>
  <c r="M31" i="70"/>
  <c r="M63" i="70"/>
  <c r="G56" i="70"/>
  <c r="K62" i="70"/>
  <c r="K67" i="70"/>
  <c r="K28" i="70"/>
  <c r="K34" i="70"/>
  <c r="K60" i="70"/>
  <c r="K71" i="70"/>
  <c r="K27" i="70"/>
  <c r="K70" i="70"/>
  <c r="K66" i="70"/>
  <c r="K29" i="70"/>
  <c r="K31" i="70"/>
  <c r="K37" i="70"/>
  <c r="K30" i="70"/>
  <c r="K63" i="70"/>
  <c r="K61" i="70"/>
  <c r="K26" i="70"/>
  <c r="K32" i="70"/>
  <c r="K64" i="70"/>
  <c r="K65" i="70"/>
  <c r="K35" i="70"/>
  <c r="K72" i="70"/>
  <c r="K68" i="70"/>
  <c r="K33" i="70"/>
  <c r="K36" i="70"/>
  <c r="K69" i="70"/>
  <c r="K38" i="70"/>
  <c r="E71" i="70"/>
  <c r="E68" i="70"/>
  <c r="E60" i="70"/>
  <c r="E32" i="70"/>
  <c r="E72" i="70"/>
  <c r="E64" i="70"/>
  <c r="E63" i="70"/>
  <c r="E36" i="70"/>
  <c r="E26" i="70"/>
  <c r="E61" i="70"/>
  <c r="E65" i="70"/>
  <c r="E38" i="70"/>
  <c r="E33" i="70"/>
  <c r="E62" i="70"/>
  <c r="E37" i="70"/>
  <c r="E34" i="70"/>
  <c r="E66" i="70"/>
  <c r="E67" i="70"/>
  <c r="E28" i="70"/>
  <c r="E35" i="70"/>
  <c r="E31" i="70"/>
  <c r="E27" i="70"/>
  <c r="E70" i="70"/>
  <c r="E29" i="70"/>
  <c r="E69" i="70"/>
  <c r="E30" i="70"/>
  <c r="L69" i="70"/>
  <c r="L29" i="70"/>
  <c r="L36" i="70"/>
  <c r="L63" i="70"/>
  <c r="L71" i="70"/>
  <c r="L72" i="70"/>
  <c r="L67" i="70"/>
  <c r="L26" i="70"/>
  <c r="L33" i="70"/>
  <c r="L68" i="70"/>
  <c r="L64" i="70"/>
  <c r="L38" i="70"/>
  <c r="L62" i="70"/>
  <c r="L37" i="70"/>
  <c r="L31" i="70"/>
  <c r="L32" i="70"/>
  <c r="L27" i="70"/>
  <c r="L30" i="70"/>
  <c r="L70" i="70"/>
  <c r="L34" i="70"/>
  <c r="L35" i="70"/>
  <c r="L28" i="70"/>
  <c r="L66" i="70"/>
  <c r="L65" i="70"/>
  <c r="L61" i="70"/>
  <c r="L60" i="70"/>
  <c r="K56" i="70"/>
  <c r="I69" i="70"/>
  <c r="I72" i="70"/>
  <c r="I32" i="70"/>
  <c r="I33" i="70"/>
  <c r="I61" i="70"/>
  <c r="I64" i="70"/>
  <c r="I29" i="70"/>
  <c r="I37" i="70"/>
  <c r="I62" i="70"/>
  <c r="I28" i="70"/>
  <c r="I26" i="70"/>
  <c r="I70" i="70"/>
  <c r="I34" i="70"/>
  <c r="I35" i="70"/>
  <c r="I67" i="70"/>
  <c r="I31" i="70"/>
  <c r="I38" i="70"/>
  <c r="I27" i="70"/>
  <c r="I68" i="70"/>
  <c r="I66" i="70"/>
  <c r="I30" i="70"/>
  <c r="I36" i="70"/>
  <c r="I71" i="70"/>
  <c r="I60" i="70"/>
  <c r="I65" i="70"/>
  <c r="I63" i="70"/>
  <c r="J56" i="70"/>
  <c r="H39" i="70"/>
  <c r="D72" i="70"/>
  <c r="D68" i="70"/>
  <c r="D61" i="70"/>
  <c r="D29" i="70"/>
  <c r="D67" i="70"/>
  <c r="D33" i="70"/>
  <c r="D32" i="70"/>
  <c r="D63" i="70"/>
  <c r="D38" i="70"/>
  <c r="D27" i="70"/>
  <c r="D64" i="70"/>
  <c r="D71" i="70"/>
  <c r="D60" i="70"/>
  <c r="D30" i="70"/>
  <c r="D66" i="70"/>
  <c r="D65" i="70"/>
  <c r="D62" i="70"/>
  <c r="D36" i="70"/>
  <c r="D35" i="70"/>
  <c r="D37" i="70"/>
  <c r="D28" i="70"/>
  <c r="D26" i="70"/>
  <c r="D31" i="70"/>
  <c r="D34" i="70"/>
  <c r="D69" i="70"/>
  <c r="D70" i="70"/>
  <c r="D56" i="70"/>
  <c r="R16" i="29"/>
  <c r="R16" i="30" s="1"/>
  <c r="R7" i="29"/>
  <c r="R3" i="29"/>
  <c r="R25" i="29"/>
  <c r="R25" i="30" s="1"/>
  <c r="R22" i="29"/>
  <c r="R22" i="30" s="1"/>
  <c r="R17" i="29"/>
  <c r="R11" i="29"/>
  <c r="R4" i="29"/>
  <c r="R4" i="30" s="1"/>
  <c r="R23" i="29"/>
  <c r="R18" i="29"/>
  <c r="R13" i="29"/>
  <c r="R13" i="30" s="1"/>
  <c r="R5" i="29"/>
  <c r="R14" i="29"/>
  <c r="R6" i="29"/>
  <c r="R19" i="29"/>
  <c r="R24" i="29"/>
  <c r="S25" i="29"/>
  <c r="S25" i="30" s="1"/>
  <c r="S22" i="29"/>
  <c r="S22" i="30" s="1"/>
  <c r="S17" i="29"/>
  <c r="S11" i="29"/>
  <c r="S4" i="29"/>
  <c r="S4" i="30" s="1"/>
  <c r="S23" i="29"/>
  <c r="S18" i="29"/>
  <c r="S13" i="29"/>
  <c r="S13" i="30" s="1"/>
  <c r="S5" i="29"/>
  <c r="S24" i="29"/>
  <c r="S19" i="29"/>
  <c r="S14" i="29"/>
  <c r="S6" i="29"/>
  <c r="S16" i="29"/>
  <c r="S16" i="30" s="1"/>
  <c r="S7" i="29"/>
  <c r="S3" i="29"/>
  <c r="Q16" i="29"/>
  <c r="Q16" i="30" s="1"/>
  <c r="Q7" i="29"/>
  <c r="Q3" i="29"/>
  <c r="Q25" i="29"/>
  <c r="Q25" i="30" s="1"/>
  <c r="Q22" i="29"/>
  <c r="Q22" i="30" s="1"/>
  <c r="Q17" i="29"/>
  <c r="Q11" i="29"/>
  <c r="Q4" i="29"/>
  <c r="Q4" i="30" s="1"/>
  <c r="Q23" i="29"/>
  <c r="Q18" i="29"/>
  <c r="Q13" i="29"/>
  <c r="Q13" i="30" s="1"/>
  <c r="Q5" i="29"/>
  <c r="Q19" i="29"/>
  <c r="Q24" i="29"/>
  <c r="Q14" i="29"/>
  <c r="Q6" i="29"/>
  <c r="E24" i="29"/>
  <c r="E19" i="29"/>
  <c r="E14" i="29"/>
  <c r="E6" i="29"/>
  <c r="E16" i="29"/>
  <c r="E16" i="30" s="1"/>
  <c r="E7" i="29"/>
  <c r="E25" i="29"/>
  <c r="E25" i="30" s="1"/>
  <c r="E22" i="29"/>
  <c r="E22" i="30" s="1"/>
  <c r="E17" i="29"/>
  <c r="E4" i="29"/>
  <c r="E4" i="30" s="1"/>
  <c r="E18" i="29"/>
  <c r="E23" i="29"/>
  <c r="E5" i="29"/>
  <c r="E13" i="29"/>
  <c r="E13" i="30" s="1"/>
  <c r="U21" i="29" l="1"/>
  <c r="T21" i="29"/>
  <c r="U15" i="29"/>
  <c r="T15" i="29"/>
  <c r="U12" i="29"/>
  <c r="T12" i="29"/>
  <c r="T15" i="30"/>
  <c r="U15" i="30"/>
  <c r="U21" i="30"/>
  <c r="T21" i="30"/>
  <c r="L73" i="70"/>
  <c r="E73" i="70"/>
  <c r="K73" i="70"/>
  <c r="F39" i="70"/>
  <c r="F73" i="70"/>
  <c r="J73" i="70"/>
  <c r="L39" i="70"/>
  <c r="N39" i="70"/>
  <c r="E39" i="70"/>
  <c r="G39" i="70"/>
  <c r="G73" i="70"/>
  <c r="I39" i="70"/>
  <c r="D39" i="70"/>
  <c r="N73" i="70"/>
  <c r="D73" i="70"/>
  <c r="K39" i="70"/>
  <c r="M39" i="70"/>
  <c r="I73" i="70"/>
  <c r="M73" i="70"/>
  <c r="J39" i="70"/>
  <c r="E3" i="29"/>
  <c r="E11" i="29"/>
  <c r="U12" i="30" l="1"/>
  <c r="T12" i="30"/>
  <c r="U5" i="29"/>
  <c r="T20" i="29"/>
  <c r="T7" i="29"/>
  <c r="U14" i="29"/>
  <c r="T23" i="29"/>
  <c r="T22" i="29"/>
  <c r="U22" i="29"/>
  <c r="U6" i="29"/>
  <c r="U17" i="29"/>
  <c r="U11" i="29"/>
  <c r="T6" i="29"/>
  <c r="T24" i="29"/>
  <c r="U9" i="29"/>
  <c r="T25" i="29"/>
  <c r="T16" i="29"/>
  <c r="T9" i="29"/>
  <c r="T13" i="29"/>
  <c r="U25" i="29"/>
  <c r="U18" i="29"/>
  <c r="U23" i="29"/>
  <c r="U7" i="29"/>
  <c r="T5" i="29"/>
  <c r="T18" i="29"/>
  <c r="U19" i="29"/>
  <c r="U4" i="29"/>
  <c r="T11" i="29"/>
  <c r="T14" i="29"/>
  <c r="U13" i="29"/>
  <c r="T19" i="29"/>
  <c r="T4" i="29"/>
  <c r="U16" i="29"/>
  <c r="T17" i="29"/>
  <c r="U24" i="29"/>
  <c r="U20" i="29"/>
  <c r="T27" i="1"/>
  <c r="X5" i="1"/>
  <c r="X6" i="1"/>
  <c r="X7" i="1"/>
  <c r="X17" i="1"/>
  <c r="X18" i="1"/>
  <c r="X19" i="1"/>
  <c r="X3" i="1"/>
  <c r="I24" i="57" l="1"/>
  <c r="I24" i="30" s="1"/>
  <c r="M24" i="57"/>
  <c r="M24" i="30" s="1"/>
  <c r="G24" i="57"/>
  <c r="G24" i="30" s="1"/>
  <c r="H24" i="57"/>
  <c r="H24" i="30" s="1"/>
  <c r="L24" i="57"/>
  <c r="L24" i="30" s="1"/>
  <c r="O24" i="57"/>
  <c r="O24" i="30" s="1"/>
  <c r="P24" i="57"/>
  <c r="P24" i="30" s="1"/>
  <c r="J24" i="57"/>
  <c r="J24" i="30" s="1"/>
  <c r="N24" i="57"/>
  <c r="N24" i="30" s="1"/>
  <c r="F24" i="57"/>
  <c r="F24" i="30" s="1"/>
  <c r="K24" i="57"/>
  <c r="K24" i="30" s="1"/>
  <c r="R24" i="57"/>
  <c r="R24" i="30" s="1"/>
  <c r="E24" i="57"/>
  <c r="E24" i="30" s="1"/>
  <c r="Q24" i="57"/>
  <c r="Q24" i="30" s="1"/>
  <c r="S24" i="57"/>
  <c r="S24" i="30" s="1"/>
  <c r="W27" i="1"/>
  <c r="X27" i="1"/>
  <c r="V27" i="1"/>
  <c r="F5" i="57" l="1"/>
  <c r="F5" i="30" s="1"/>
  <c r="L5" i="57"/>
  <c r="L5" i="30" s="1"/>
  <c r="G5" i="57"/>
  <c r="G5" i="30" s="1"/>
  <c r="H5" i="57"/>
  <c r="H5" i="30" s="1"/>
  <c r="J5" i="57"/>
  <c r="J5" i="30" s="1"/>
  <c r="O5" i="57"/>
  <c r="O5" i="30" s="1"/>
  <c r="K5" i="57"/>
  <c r="K5" i="30" s="1"/>
  <c r="P5" i="57"/>
  <c r="P5" i="30" s="1"/>
  <c r="N5" i="57"/>
  <c r="N5" i="30" s="1"/>
  <c r="M5" i="57"/>
  <c r="M5" i="30" s="1"/>
  <c r="I5" i="57"/>
  <c r="I5" i="30" s="1"/>
  <c r="G6" i="57"/>
  <c r="G6" i="30" s="1"/>
  <c r="F6" i="57"/>
  <c r="F6" i="30" s="1"/>
  <c r="L6" i="57"/>
  <c r="L6" i="30" s="1"/>
  <c r="N6" i="57"/>
  <c r="N6" i="30" s="1"/>
  <c r="I6" i="57"/>
  <c r="I6" i="30" s="1"/>
  <c r="M6" i="57"/>
  <c r="M6" i="30" s="1"/>
  <c r="P6" i="57"/>
  <c r="P6" i="30" s="1"/>
  <c r="O6" i="57"/>
  <c r="O6" i="30" s="1"/>
  <c r="J6" i="57"/>
  <c r="J6" i="30" s="1"/>
  <c r="H6" i="57"/>
  <c r="H6" i="30" s="1"/>
  <c r="K6" i="57"/>
  <c r="K6" i="30" s="1"/>
  <c r="G10" i="57"/>
  <c r="G10" i="30" s="1"/>
  <c r="P10" i="57"/>
  <c r="P10" i="30" s="1"/>
  <c r="K10" i="57"/>
  <c r="K10" i="30" s="1"/>
  <c r="I10" i="57"/>
  <c r="I10" i="30" s="1"/>
  <c r="O10" i="57"/>
  <c r="O10" i="30" s="1"/>
  <c r="J10" i="57"/>
  <c r="J10" i="30" s="1"/>
  <c r="L10" i="57"/>
  <c r="L10" i="30" s="1"/>
  <c r="N10" i="57"/>
  <c r="N10" i="30" s="1"/>
  <c r="H10" i="57"/>
  <c r="H10" i="30" s="1"/>
  <c r="M10" i="57"/>
  <c r="M10" i="30" s="1"/>
  <c r="F10" i="57"/>
  <c r="F10" i="30" s="1"/>
  <c r="G17" i="57"/>
  <c r="G17" i="30" s="1"/>
  <c r="P17" i="57"/>
  <c r="P17" i="30" s="1"/>
  <c r="N17" i="57"/>
  <c r="N17" i="30" s="1"/>
  <c r="F17" i="57"/>
  <c r="F17" i="30" s="1"/>
  <c r="K17" i="57"/>
  <c r="K17" i="30" s="1"/>
  <c r="J17" i="57"/>
  <c r="J17" i="30" s="1"/>
  <c r="L17" i="57"/>
  <c r="L17" i="30" s="1"/>
  <c r="M17" i="57"/>
  <c r="M17" i="30" s="1"/>
  <c r="O17" i="57"/>
  <c r="O17" i="30" s="1"/>
  <c r="H17" i="57"/>
  <c r="H17" i="30" s="1"/>
  <c r="I17" i="57"/>
  <c r="I17" i="30" s="1"/>
  <c r="G7" i="57"/>
  <c r="G7" i="30" s="1"/>
  <c r="J7" i="57"/>
  <c r="J7" i="30" s="1"/>
  <c r="O7" i="57"/>
  <c r="O7" i="30" s="1"/>
  <c r="F7" i="57"/>
  <c r="F7" i="30" s="1"/>
  <c r="H7" i="57"/>
  <c r="H7" i="30" s="1"/>
  <c r="P7" i="57"/>
  <c r="P7" i="30" s="1"/>
  <c r="I7" i="57"/>
  <c r="I7" i="30" s="1"/>
  <c r="L7" i="57"/>
  <c r="L7" i="30" s="1"/>
  <c r="M7" i="57"/>
  <c r="M7" i="30" s="1"/>
  <c r="N7" i="57"/>
  <c r="N7" i="30" s="1"/>
  <c r="K7" i="57"/>
  <c r="K7" i="30" s="1"/>
  <c r="J11" i="57"/>
  <c r="J11" i="30" s="1"/>
  <c r="G11" i="57"/>
  <c r="G11" i="30" s="1"/>
  <c r="O11" i="57"/>
  <c r="O11" i="30" s="1"/>
  <c r="M11" i="57"/>
  <c r="M11" i="30" s="1"/>
  <c r="F11" i="57"/>
  <c r="F11" i="30" s="1"/>
  <c r="H11" i="57"/>
  <c r="H11" i="30" s="1"/>
  <c r="P11" i="57"/>
  <c r="P11" i="30" s="1"/>
  <c r="K11" i="57"/>
  <c r="K11" i="30" s="1"/>
  <c r="I11" i="57"/>
  <c r="I11" i="30" s="1"/>
  <c r="L11" i="57"/>
  <c r="L11" i="30" s="1"/>
  <c r="N11" i="57"/>
  <c r="N11" i="30" s="1"/>
  <c r="G18" i="57"/>
  <c r="G18" i="30" s="1"/>
  <c r="J18" i="57"/>
  <c r="J18" i="30" s="1"/>
  <c r="N18" i="57"/>
  <c r="N18" i="30" s="1"/>
  <c r="M18" i="57"/>
  <c r="M18" i="30" s="1"/>
  <c r="O18" i="57"/>
  <c r="O18" i="30" s="1"/>
  <c r="F18" i="57"/>
  <c r="F18" i="30" s="1"/>
  <c r="I18" i="57"/>
  <c r="I18" i="30" s="1"/>
  <c r="L18" i="57"/>
  <c r="L18" i="30" s="1"/>
  <c r="H18" i="57"/>
  <c r="H18" i="30" s="1"/>
  <c r="K18" i="57"/>
  <c r="K18" i="30" s="1"/>
  <c r="P18" i="57"/>
  <c r="P18" i="30" s="1"/>
  <c r="O23" i="57"/>
  <c r="O23" i="30" s="1"/>
  <c r="H23" i="57"/>
  <c r="H23" i="30" s="1"/>
  <c r="M23" i="57"/>
  <c r="M23" i="30" s="1"/>
  <c r="P23" i="57"/>
  <c r="P23" i="30" s="1"/>
  <c r="F23" i="57"/>
  <c r="F23" i="30" s="1"/>
  <c r="I23" i="57"/>
  <c r="I23" i="30" s="1"/>
  <c r="N23" i="57"/>
  <c r="N23" i="30" s="1"/>
  <c r="J23" i="57"/>
  <c r="J23" i="30" s="1"/>
  <c r="K23" i="57"/>
  <c r="K23" i="30" s="1"/>
  <c r="G23" i="57"/>
  <c r="G23" i="30" s="1"/>
  <c r="L23" i="57"/>
  <c r="L23" i="30" s="1"/>
  <c r="O14" i="57"/>
  <c r="O14" i="30" s="1"/>
  <c r="G14" i="57"/>
  <c r="G14" i="30" s="1"/>
  <c r="P14" i="57"/>
  <c r="P14" i="30" s="1"/>
  <c r="L14" i="57"/>
  <c r="L14" i="30" s="1"/>
  <c r="I14" i="57"/>
  <c r="I14" i="30" s="1"/>
  <c r="F14" i="57"/>
  <c r="F14" i="30" s="1"/>
  <c r="H14" i="57"/>
  <c r="H14" i="30" s="1"/>
  <c r="J14" i="57"/>
  <c r="J14" i="30" s="1"/>
  <c r="N14" i="57"/>
  <c r="N14" i="30" s="1"/>
  <c r="K14" i="57"/>
  <c r="K14" i="30" s="1"/>
  <c r="M14" i="57"/>
  <c r="M14" i="30" s="1"/>
  <c r="F3" i="57"/>
  <c r="F3" i="30" s="1"/>
  <c r="P3" i="57"/>
  <c r="P3" i="30" s="1"/>
  <c r="H3" i="57"/>
  <c r="H3" i="30" s="1"/>
  <c r="N3" i="57"/>
  <c r="N3" i="30" s="1"/>
  <c r="J3" i="57"/>
  <c r="J3" i="30" s="1"/>
  <c r="L3" i="57"/>
  <c r="L3" i="30" s="1"/>
  <c r="K3" i="57"/>
  <c r="K3" i="30" s="1"/>
  <c r="G3" i="57"/>
  <c r="G3" i="30" s="1"/>
  <c r="O3" i="57"/>
  <c r="O3" i="30" s="1"/>
  <c r="M3" i="57"/>
  <c r="M3" i="30" s="1"/>
  <c r="I3" i="57"/>
  <c r="I3" i="30" s="1"/>
  <c r="P19" i="57"/>
  <c r="P19" i="30" s="1"/>
  <c r="M19" i="57"/>
  <c r="M19" i="30" s="1"/>
  <c r="N19" i="57"/>
  <c r="N19" i="30" s="1"/>
  <c r="H19" i="57"/>
  <c r="H19" i="30" s="1"/>
  <c r="G19" i="57"/>
  <c r="G19" i="30" s="1"/>
  <c r="J19" i="57"/>
  <c r="J19" i="30" s="1"/>
  <c r="F19" i="57"/>
  <c r="F19" i="30" s="1"/>
  <c r="I19" i="57"/>
  <c r="I19" i="30" s="1"/>
  <c r="K19" i="57"/>
  <c r="K19" i="30" s="1"/>
  <c r="O19" i="57"/>
  <c r="O19" i="30" s="1"/>
  <c r="L19" i="57"/>
  <c r="L19" i="30" s="1"/>
  <c r="M20" i="57"/>
  <c r="M20" i="30" s="1"/>
  <c r="N20" i="57"/>
  <c r="N20" i="30" s="1"/>
  <c r="K20" i="57"/>
  <c r="K20" i="30" s="1"/>
  <c r="G20" i="57"/>
  <c r="G20" i="30" s="1"/>
  <c r="L20" i="57"/>
  <c r="L20" i="30" s="1"/>
  <c r="F20" i="57"/>
  <c r="F20" i="30" s="1"/>
  <c r="J20" i="57"/>
  <c r="J20" i="30" s="1"/>
  <c r="I20" i="57"/>
  <c r="I20" i="30" s="1"/>
  <c r="H20" i="57"/>
  <c r="H20" i="30" s="1"/>
  <c r="P20" i="57"/>
  <c r="P20" i="30" s="1"/>
  <c r="O20" i="57"/>
  <c r="O20" i="30" s="1"/>
  <c r="E23" i="57"/>
  <c r="E23" i="30" s="1"/>
  <c r="R23" i="57"/>
  <c r="R23" i="30" s="1"/>
  <c r="S23" i="57"/>
  <c r="S23" i="30" s="1"/>
  <c r="Q23" i="57"/>
  <c r="Q23" i="30" s="1"/>
  <c r="E14" i="57"/>
  <c r="E14" i="30" s="1"/>
  <c r="Q14" i="57"/>
  <c r="Q14" i="30" s="1"/>
  <c r="R14" i="57"/>
  <c r="R14" i="30" s="1"/>
  <c r="S14" i="57"/>
  <c r="S14" i="30" s="1"/>
  <c r="S11" i="57"/>
  <c r="S11" i="30" s="1"/>
  <c r="E11" i="57"/>
  <c r="E11" i="30" s="1"/>
  <c r="Q11" i="57"/>
  <c r="Q11" i="30" s="1"/>
  <c r="R11" i="57"/>
  <c r="R11" i="30" s="1"/>
  <c r="E19" i="57"/>
  <c r="E19" i="30" s="1"/>
  <c r="S19" i="57"/>
  <c r="S19" i="30" s="1"/>
  <c r="Q19" i="57"/>
  <c r="Q19" i="30" s="1"/>
  <c r="R19" i="57"/>
  <c r="R19" i="30" s="1"/>
  <c r="E20" i="57"/>
  <c r="E20" i="30" s="1"/>
  <c r="S20" i="57"/>
  <c r="S20" i="30" s="1"/>
  <c r="R20" i="57"/>
  <c r="R20" i="30" s="1"/>
  <c r="Q20" i="57"/>
  <c r="Q20" i="30" s="1"/>
  <c r="S17" i="57"/>
  <c r="S17" i="30" s="1"/>
  <c r="Q17" i="57"/>
  <c r="Q17" i="30" s="1"/>
  <c r="R17" i="57"/>
  <c r="R17" i="30" s="1"/>
  <c r="E17" i="57"/>
  <c r="E17" i="30" s="1"/>
  <c r="Q3" i="57"/>
  <c r="Q3" i="30" s="1"/>
  <c r="S3" i="57"/>
  <c r="S3" i="30" s="1"/>
  <c r="R3" i="57"/>
  <c r="R3" i="30" s="1"/>
  <c r="Q6" i="57"/>
  <c r="Q6" i="30" s="1"/>
  <c r="R6" i="57"/>
  <c r="R6" i="30" s="1"/>
  <c r="S6" i="57"/>
  <c r="S6" i="30" s="1"/>
  <c r="E6" i="57"/>
  <c r="E6" i="30" s="1"/>
  <c r="E5" i="57"/>
  <c r="E5" i="30" s="1"/>
  <c r="S5" i="57"/>
  <c r="S5" i="30" s="1"/>
  <c r="R5" i="57"/>
  <c r="R5" i="30" s="1"/>
  <c r="Q5" i="57"/>
  <c r="Q5" i="30" s="1"/>
  <c r="E18" i="57"/>
  <c r="E18" i="30" s="1"/>
  <c r="S18" i="57"/>
  <c r="S18" i="30" s="1"/>
  <c r="R18" i="57"/>
  <c r="R18" i="30" s="1"/>
  <c r="Q18" i="57"/>
  <c r="Q18" i="30" s="1"/>
  <c r="S7" i="57"/>
  <c r="S7" i="30" s="1"/>
  <c r="R7" i="57"/>
  <c r="R7" i="30" s="1"/>
  <c r="Q7" i="57"/>
  <c r="Q7" i="30" s="1"/>
  <c r="E7" i="57"/>
  <c r="E7" i="30" s="1"/>
  <c r="E3" i="57"/>
  <c r="U24" i="57"/>
  <c r="T24" i="57"/>
  <c r="X26" i="20"/>
  <c r="X28" i="20" s="1"/>
  <c r="F26" i="57" l="1"/>
  <c r="F28" i="57" s="1"/>
  <c r="F26" i="30"/>
  <c r="O26" i="57"/>
  <c r="O28" i="57" s="1"/>
  <c r="O26" i="30"/>
  <c r="G26" i="57"/>
  <c r="G28" i="57" s="1"/>
  <c r="G26" i="30"/>
  <c r="P26" i="57"/>
  <c r="P28" i="57" s="1"/>
  <c r="P26" i="30"/>
  <c r="K26" i="57"/>
  <c r="K28" i="57" s="1"/>
  <c r="K26" i="30"/>
  <c r="L26" i="57"/>
  <c r="L28" i="57" s="1"/>
  <c r="L26" i="30"/>
  <c r="J26" i="57"/>
  <c r="J28" i="57" s="1"/>
  <c r="J26" i="30"/>
  <c r="M26" i="30"/>
  <c r="M26" i="57"/>
  <c r="M28" i="57" s="1"/>
  <c r="N26" i="57"/>
  <c r="N28" i="57" s="1"/>
  <c r="N26" i="30"/>
  <c r="I26" i="57"/>
  <c r="I28" i="57" s="1"/>
  <c r="I26" i="30"/>
  <c r="H26" i="57"/>
  <c r="H28" i="57" s="1"/>
  <c r="H26" i="30"/>
  <c r="U18" i="57"/>
  <c r="T18" i="57"/>
  <c r="U17" i="57"/>
  <c r="T17" i="57"/>
  <c r="T7" i="57"/>
  <c r="U7" i="57"/>
  <c r="U3" i="57"/>
  <c r="T3" i="57"/>
  <c r="T11" i="57"/>
  <c r="U11" i="57"/>
  <c r="U23" i="57"/>
  <c r="T23" i="57"/>
  <c r="U19" i="57"/>
  <c r="T19" i="57"/>
  <c r="T5" i="57"/>
  <c r="U5" i="57"/>
  <c r="U6" i="57"/>
  <c r="T6" i="57"/>
  <c r="T20" i="57"/>
  <c r="U20" i="57"/>
  <c r="U14" i="57"/>
  <c r="T14" i="57"/>
  <c r="E3" i="24"/>
  <c r="E3" i="41" s="1"/>
  <c r="M15" i="71" l="1"/>
  <c r="M14" i="71"/>
  <c r="M13" i="71"/>
  <c r="M12" i="71"/>
  <c r="M11" i="71"/>
  <c r="M10" i="71"/>
  <c r="M9" i="71"/>
  <c r="M8" i="71"/>
  <c r="M7" i="71"/>
  <c r="M6" i="71"/>
  <c r="M5" i="71"/>
  <c r="M4" i="71"/>
  <c r="M3" i="71"/>
  <c r="J15" i="71"/>
  <c r="J10" i="71"/>
  <c r="J6" i="71"/>
  <c r="J12" i="71"/>
  <c r="J5" i="71"/>
  <c r="J8" i="71"/>
  <c r="J14" i="71"/>
  <c r="J11" i="71"/>
  <c r="J7" i="71"/>
  <c r="J3" i="71"/>
  <c r="J13" i="71"/>
  <c r="J9" i="71"/>
  <c r="J4" i="71"/>
  <c r="I15" i="71"/>
  <c r="I14" i="71"/>
  <c r="I13" i="71"/>
  <c r="I12" i="71"/>
  <c r="I11" i="71"/>
  <c r="I10" i="71"/>
  <c r="I9" i="71"/>
  <c r="I8" i="71"/>
  <c r="I7" i="71"/>
  <c r="I6" i="71"/>
  <c r="I5" i="71"/>
  <c r="I4" i="71"/>
  <c r="I3" i="71"/>
  <c r="L6" i="71"/>
  <c r="L3" i="71"/>
  <c r="L15" i="71"/>
  <c r="L14" i="71"/>
  <c r="L13" i="71"/>
  <c r="L12" i="71"/>
  <c r="L11" i="71"/>
  <c r="L10" i="71"/>
  <c r="L9" i="71"/>
  <c r="L8" i="71"/>
  <c r="L7" i="71"/>
  <c r="L5" i="71"/>
  <c r="L4" i="71"/>
  <c r="K13" i="71"/>
  <c r="K11" i="71"/>
  <c r="K8" i="71"/>
  <c r="K6" i="71"/>
  <c r="K4" i="71"/>
  <c r="K15" i="71"/>
  <c r="K14" i="71"/>
  <c r="K12" i="71"/>
  <c r="K10" i="71"/>
  <c r="K9" i="71"/>
  <c r="K7" i="71"/>
  <c r="K5" i="71"/>
  <c r="K3" i="71"/>
  <c r="F13" i="71"/>
  <c r="F5" i="71"/>
  <c r="F14" i="71"/>
  <c r="F6" i="71"/>
  <c r="F12" i="71"/>
  <c r="F15" i="71"/>
  <c r="F7" i="71"/>
  <c r="F8" i="71"/>
  <c r="F9" i="71"/>
  <c r="F4" i="71"/>
  <c r="F10" i="71"/>
  <c r="F11" i="71"/>
  <c r="F3" i="71"/>
  <c r="G14" i="71"/>
  <c r="G6" i="71"/>
  <c r="G15" i="71"/>
  <c r="G7" i="71"/>
  <c r="G8" i="71"/>
  <c r="G9" i="71"/>
  <c r="G13" i="71"/>
  <c r="G10" i="71"/>
  <c r="G11" i="71"/>
  <c r="G3" i="71"/>
  <c r="G5" i="71"/>
  <c r="G12" i="71"/>
  <c r="G4" i="71"/>
  <c r="E12" i="71"/>
  <c r="E4" i="71"/>
  <c r="E13" i="71"/>
  <c r="E5" i="71"/>
  <c r="E14" i="71"/>
  <c r="E6" i="71"/>
  <c r="E3" i="71"/>
  <c r="E15" i="71"/>
  <c r="E7" i="71"/>
  <c r="E8" i="71"/>
  <c r="E9" i="71"/>
  <c r="E10" i="71"/>
  <c r="E11" i="71"/>
  <c r="D11" i="71"/>
  <c r="D3" i="71"/>
  <c r="D10" i="71"/>
  <c r="D12" i="71"/>
  <c r="D4" i="71"/>
  <c r="D13" i="71"/>
  <c r="D5" i="71"/>
  <c r="D14" i="71"/>
  <c r="D6" i="71"/>
  <c r="D15" i="71"/>
  <c r="D7" i="71"/>
  <c r="D8" i="71"/>
  <c r="D9" i="71"/>
  <c r="H15" i="71"/>
  <c r="H7" i="71"/>
  <c r="H8" i="71"/>
  <c r="H9" i="71"/>
  <c r="H10" i="71"/>
  <c r="H11" i="71"/>
  <c r="H3" i="71"/>
  <c r="H6" i="71"/>
  <c r="H12" i="71"/>
  <c r="H4" i="71"/>
  <c r="H14" i="71"/>
  <c r="H13" i="71"/>
  <c r="H5" i="71"/>
  <c r="C10" i="71"/>
  <c r="C32" i="71" s="1"/>
  <c r="C11" i="71"/>
  <c r="C33" i="71" s="1"/>
  <c r="C3" i="71"/>
  <c r="C25" i="71" s="1"/>
  <c r="C12" i="71"/>
  <c r="C34" i="71" s="1"/>
  <c r="C4" i="71"/>
  <c r="C26" i="71" s="1"/>
  <c r="C9" i="71"/>
  <c r="C31" i="71" s="1"/>
  <c r="C13" i="71"/>
  <c r="C35" i="71" s="1"/>
  <c r="C5" i="71"/>
  <c r="C27" i="71" s="1"/>
  <c r="C14" i="71"/>
  <c r="C36" i="71" s="1"/>
  <c r="C6" i="71"/>
  <c r="C28" i="71" s="1"/>
  <c r="C15" i="71"/>
  <c r="C37" i="71" s="1"/>
  <c r="C7" i="71"/>
  <c r="C29" i="71" s="1"/>
  <c r="C8" i="71"/>
  <c r="C30" i="71" s="1"/>
  <c r="O28" i="30"/>
  <c r="M9" i="70"/>
  <c r="M21" i="70"/>
  <c r="M18" i="70"/>
  <c r="M13" i="70"/>
  <c r="M19" i="70"/>
  <c r="M14" i="70"/>
  <c r="M12" i="70"/>
  <c r="M10" i="70"/>
  <c r="M11" i="70"/>
  <c r="M15" i="70"/>
  <c r="M20" i="70"/>
  <c r="M16" i="70"/>
  <c r="M17" i="70"/>
  <c r="H13" i="70"/>
  <c r="H19" i="70"/>
  <c r="J28" i="30"/>
  <c r="H21" i="70"/>
  <c r="H11" i="70"/>
  <c r="H16" i="70"/>
  <c r="H20" i="70"/>
  <c r="H17" i="70"/>
  <c r="H12" i="70"/>
  <c r="H9" i="70"/>
  <c r="H18" i="70"/>
  <c r="H15" i="70"/>
  <c r="H14" i="70"/>
  <c r="H10" i="70"/>
  <c r="E14" i="70"/>
  <c r="E20" i="70"/>
  <c r="E15" i="70"/>
  <c r="E12" i="70"/>
  <c r="E16" i="70"/>
  <c r="E18" i="70"/>
  <c r="E17" i="70"/>
  <c r="G28" i="30"/>
  <c r="E9" i="70"/>
  <c r="E21" i="70"/>
  <c r="E13" i="70"/>
  <c r="E11" i="70"/>
  <c r="E10" i="70"/>
  <c r="E19" i="70"/>
  <c r="J11" i="70"/>
  <c r="J16" i="70"/>
  <c r="J18" i="70"/>
  <c r="J15" i="70"/>
  <c r="J9" i="70"/>
  <c r="J20" i="70"/>
  <c r="J12" i="70"/>
  <c r="J13" i="70"/>
  <c r="L28" i="30"/>
  <c r="J21" i="70"/>
  <c r="J10" i="70"/>
  <c r="J14" i="70"/>
  <c r="J17" i="70"/>
  <c r="J19" i="70"/>
  <c r="F10" i="70"/>
  <c r="F14" i="70"/>
  <c r="F11" i="70"/>
  <c r="F13" i="70"/>
  <c r="F17" i="70"/>
  <c r="F15" i="70"/>
  <c r="F21" i="70"/>
  <c r="F16" i="70"/>
  <c r="F12" i="70"/>
  <c r="F20" i="70"/>
  <c r="F9" i="70"/>
  <c r="F18" i="70"/>
  <c r="H28" i="30"/>
  <c r="F19" i="70"/>
  <c r="L13" i="70"/>
  <c r="L21" i="70"/>
  <c r="L10" i="70"/>
  <c r="L14" i="70"/>
  <c r="L18" i="70"/>
  <c r="L9" i="70"/>
  <c r="L15" i="70"/>
  <c r="N28" i="30"/>
  <c r="L16" i="70"/>
  <c r="L20" i="70"/>
  <c r="L12" i="70"/>
  <c r="L11" i="70"/>
  <c r="L17" i="70"/>
  <c r="L19" i="70"/>
  <c r="I18" i="70"/>
  <c r="I9" i="70"/>
  <c r="I15" i="70"/>
  <c r="I21" i="70"/>
  <c r="I14" i="70"/>
  <c r="I10" i="70"/>
  <c r="I12" i="70"/>
  <c r="I13" i="70"/>
  <c r="K28" i="30"/>
  <c r="I20" i="70"/>
  <c r="I17" i="70"/>
  <c r="I11" i="70"/>
  <c r="I16" i="70"/>
  <c r="I19" i="70"/>
  <c r="D21" i="70"/>
  <c r="D19" i="70"/>
  <c r="D13" i="70"/>
  <c r="D18" i="70"/>
  <c r="D14" i="70"/>
  <c r="D10" i="70"/>
  <c r="D9" i="70"/>
  <c r="D15" i="70"/>
  <c r="D16" i="70"/>
  <c r="D20" i="70"/>
  <c r="D17" i="70"/>
  <c r="D12" i="70"/>
  <c r="F28" i="30"/>
  <c r="D11" i="70"/>
  <c r="I28" i="30"/>
  <c r="G19" i="70"/>
  <c r="G15" i="70"/>
  <c r="G16" i="70"/>
  <c r="G12" i="70"/>
  <c r="G20" i="70"/>
  <c r="G13" i="70"/>
  <c r="G17" i="70"/>
  <c r="G21" i="70"/>
  <c r="G9" i="70"/>
  <c r="G14" i="70"/>
  <c r="G11" i="70"/>
  <c r="G18" i="70"/>
  <c r="G10" i="70"/>
  <c r="K11" i="70"/>
  <c r="K17" i="70"/>
  <c r="K20" i="70"/>
  <c r="K10" i="70"/>
  <c r="K12" i="70"/>
  <c r="K18" i="70"/>
  <c r="K21" i="70"/>
  <c r="K9" i="70"/>
  <c r="K13" i="70"/>
  <c r="M28" i="30"/>
  <c r="K14" i="70"/>
  <c r="K16" i="70"/>
  <c r="K19" i="70"/>
  <c r="K15" i="70"/>
  <c r="N17" i="70"/>
  <c r="N9" i="70"/>
  <c r="P28" i="30"/>
  <c r="N18" i="70"/>
  <c r="N14" i="70"/>
  <c r="N10" i="70"/>
  <c r="N15" i="70"/>
  <c r="N21" i="70"/>
  <c r="N16" i="70"/>
  <c r="N12" i="70"/>
  <c r="N19" i="70"/>
  <c r="N20" i="70"/>
  <c r="N11" i="70"/>
  <c r="N13" i="70"/>
  <c r="T18" i="30"/>
  <c r="U18" i="30"/>
  <c r="U3" i="1"/>
  <c r="T3" i="1"/>
  <c r="I16" i="71" l="1"/>
  <c r="I20" i="71" s="1"/>
  <c r="I21" i="71" s="1"/>
  <c r="I33" i="71" s="1"/>
  <c r="J16" i="71"/>
  <c r="J20" i="71" s="1"/>
  <c r="J21" i="71" s="1"/>
  <c r="J29" i="71" s="1"/>
  <c r="M16" i="71"/>
  <c r="M20" i="71" s="1"/>
  <c r="M21" i="71" s="1"/>
  <c r="M33" i="71" s="1"/>
  <c r="K16" i="71"/>
  <c r="K20" i="71" s="1"/>
  <c r="K21" i="71" s="1"/>
  <c r="K36" i="71" s="1"/>
  <c r="L16" i="71"/>
  <c r="L20" i="71" s="1"/>
  <c r="L21" i="71" s="1"/>
  <c r="L31" i="71" s="1"/>
  <c r="C16" i="71"/>
  <c r="C20" i="71" s="1"/>
  <c r="H16" i="71"/>
  <c r="D16" i="71"/>
  <c r="F16" i="71"/>
  <c r="F20" i="71" s="1"/>
  <c r="G16" i="71"/>
  <c r="E16" i="71"/>
  <c r="E20" i="71" s="1"/>
  <c r="N22" i="70"/>
  <c r="K3" i="70"/>
  <c r="K17" i="14"/>
  <c r="H22" i="70"/>
  <c r="N3" i="70"/>
  <c r="N17" i="14"/>
  <c r="D3" i="70"/>
  <c r="D17" i="14"/>
  <c r="J22" i="70"/>
  <c r="K22" i="70"/>
  <c r="I17" i="14"/>
  <c r="I3" i="70"/>
  <c r="F3" i="70"/>
  <c r="F17" i="14"/>
  <c r="E22" i="70"/>
  <c r="I22" i="70"/>
  <c r="L22" i="70"/>
  <c r="E17" i="14"/>
  <c r="E3" i="70"/>
  <c r="L17" i="14"/>
  <c r="L3" i="70"/>
  <c r="F22" i="70"/>
  <c r="J3" i="70"/>
  <c r="J17" i="14"/>
  <c r="G22" i="70"/>
  <c r="M22" i="70"/>
  <c r="G3" i="70"/>
  <c r="G17" i="14"/>
  <c r="D22" i="70"/>
  <c r="H3" i="70"/>
  <c r="H17" i="14"/>
  <c r="M3" i="70"/>
  <c r="M17" i="14"/>
  <c r="T3" i="23"/>
  <c r="U3" i="23"/>
  <c r="I30" i="71" l="1"/>
  <c r="M26" i="71"/>
  <c r="M25" i="71"/>
  <c r="K25" i="71"/>
  <c r="M36" i="71"/>
  <c r="I27" i="71"/>
  <c r="M29" i="71"/>
  <c r="M37" i="71"/>
  <c r="M28" i="71"/>
  <c r="M32" i="71"/>
  <c r="J31" i="71"/>
  <c r="I37" i="71"/>
  <c r="I31" i="71"/>
  <c r="I29" i="71"/>
  <c r="M30" i="71"/>
  <c r="J26" i="71"/>
  <c r="J36" i="71"/>
  <c r="M35" i="71"/>
  <c r="I36" i="71"/>
  <c r="I34" i="71"/>
  <c r="M27" i="71"/>
  <c r="I28" i="71"/>
  <c r="I26" i="71"/>
  <c r="J30" i="71"/>
  <c r="M31" i="71"/>
  <c r="J33" i="71"/>
  <c r="J34" i="71"/>
  <c r="J27" i="71"/>
  <c r="M34" i="71"/>
  <c r="I35" i="71"/>
  <c r="I25" i="71"/>
  <c r="K28" i="71"/>
  <c r="L33" i="71"/>
  <c r="L32" i="71"/>
  <c r="K27" i="71"/>
  <c r="K33" i="71"/>
  <c r="K30" i="71"/>
  <c r="L34" i="71"/>
  <c r="K31" i="71"/>
  <c r="J32" i="71"/>
  <c r="K29" i="71"/>
  <c r="J28" i="71"/>
  <c r="L25" i="71"/>
  <c r="L35" i="71"/>
  <c r="K35" i="71"/>
  <c r="J35" i="71"/>
  <c r="L30" i="71"/>
  <c r="L37" i="71"/>
  <c r="L36" i="71"/>
  <c r="L26" i="71"/>
  <c r="K32" i="71"/>
  <c r="J37" i="71"/>
  <c r="J25" i="71"/>
  <c r="I32" i="71"/>
  <c r="K26" i="71"/>
  <c r="L29" i="71"/>
  <c r="L27" i="71"/>
  <c r="K34" i="71"/>
  <c r="L28" i="71"/>
  <c r="K37" i="71"/>
  <c r="H20" i="71"/>
  <c r="H21" i="71" s="1"/>
  <c r="G20" i="71"/>
  <c r="D20" i="71"/>
  <c r="D21" i="71" s="1"/>
  <c r="C38" i="71"/>
  <c r="E32" i="69" s="1"/>
  <c r="M81" i="70"/>
  <c r="M98" i="70" s="1"/>
  <c r="M82" i="70"/>
  <c r="M99" i="70" s="1"/>
  <c r="M77" i="70"/>
  <c r="M86" i="70"/>
  <c r="M103" i="70" s="1"/>
  <c r="M88" i="70"/>
  <c r="M105" i="70" s="1"/>
  <c r="M89" i="70"/>
  <c r="M106" i="70" s="1"/>
  <c r="M87" i="70"/>
  <c r="M104" i="70" s="1"/>
  <c r="M83" i="70"/>
  <c r="M100" i="70" s="1"/>
  <c r="M80" i="70"/>
  <c r="M97" i="70" s="1"/>
  <c r="M84" i="70"/>
  <c r="M101" i="70" s="1"/>
  <c r="M79" i="70"/>
  <c r="M96" i="70" s="1"/>
  <c r="M85" i="70"/>
  <c r="M102" i="70" s="1"/>
  <c r="M78" i="70"/>
  <c r="M95" i="70" s="1"/>
  <c r="D85" i="70"/>
  <c r="D102" i="70" s="1"/>
  <c r="D84" i="70"/>
  <c r="D101" i="70" s="1"/>
  <c r="D82" i="70"/>
  <c r="D99" i="70" s="1"/>
  <c r="D77" i="70"/>
  <c r="D83" i="70"/>
  <c r="D100" i="70" s="1"/>
  <c r="D78" i="70"/>
  <c r="D95" i="70" s="1"/>
  <c r="D89" i="70"/>
  <c r="D106" i="70" s="1"/>
  <c r="D88" i="70"/>
  <c r="D105" i="70" s="1"/>
  <c r="D79" i="70"/>
  <c r="D96" i="70" s="1"/>
  <c r="D80" i="70"/>
  <c r="D97" i="70" s="1"/>
  <c r="D81" i="70"/>
  <c r="D98" i="70" s="1"/>
  <c r="D86" i="70"/>
  <c r="D103" i="70" s="1"/>
  <c r="D87" i="70"/>
  <c r="D104" i="70" s="1"/>
  <c r="I84" i="70"/>
  <c r="I101" i="70" s="1"/>
  <c r="I82" i="70"/>
  <c r="I99" i="70" s="1"/>
  <c r="I87" i="70"/>
  <c r="I104" i="70" s="1"/>
  <c r="I77" i="70"/>
  <c r="I88" i="70"/>
  <c r="I105" i="70" s="1"/>
  <c r="I81" i="70"/>
  <c r="I98" i="70" s="1"/>
  <c r="I80" i="70"/>
  <c r="I97" i="70" s="1"/>
  <c r="I78" i="70"/>
  <c r="I95" i="70" s="1"/>
  <c r="I89" i="70"/>
  <c r="I106" i="70" s="1"/>
  <c r="I79" i="70"/>
  <c r="I96" i="70" s="1"/>
  <c r="I86" i="70"/>
  <c r="I103" i="70" s="1"/>
  <c r="I85" i="70"/>
  <c r="I102" i="70" s="1"/>
  <c r="I83" i="70"/>
  <c r="I100" i="70" s="1"/>
  <c r="K82" i="70"/>
  <c r="K99" i="70" s="1"/>
  <c r="K83" i="70"/>
  <c r="K100" i="70" s="1"/>
  <c r="K85" i="70"/>
  <c r="K102" i="70" s="1"/>
  <c r="K79" i="70"/>
  <c r="K96" i="70" s="1"/>
  <c r="K80" i="70"/>
  <c r="K97" i="70" s="1"/>
  <c r="K86" i="70"/>
  <c r="K103" i="70" s="1"/>
  <c r="K88" i="70"/>
  <c r="K105" i="70" s="1"/>
  <c r="K77" i="70"/>
  <c r="K89" i="70"/>
  <c r="K106" i="70" s="1"/>
  <c r="K78" i="70"/>
  <c r="K95" i="70" s="1"/>
  <c r="K84" i="70"/>
  <c r="K101" i="70" s="1"/>
  <c r="K81" i="70"/>
  <c r="K98" i="70" s="1"/>
  <c r="K87" i="70"/>
  <c r="K104" i="70" s="1"/>
  <c r="G82" i="70"/>
  <c r="G99" i="70" s="1"/>
  <c r="G79" i="70"/>
  <c r="G96" i="70" s="1"/>
  <c r="G88" i="70"/>
  <c r="G105" i="70" s="1"/>
  <c r="G80" i="70"/>
  <c r="G97" i="70" s="1"/>
  <c r="G87" i="70"/>
  <c r="G104" i="70" s="1"/>
  <c r="G85" i="70"/>
  <c r="G102" i="70" s="1"/>
  <c r="G84" i="70"/>
  <c r="G101" i="70" s="1"/>
  <c r="G86" i="70"/>
  <c r="G103" i="70" s="1"/>
  <c r="G78" i="70"/>
  <c r="G95" i="70" s="1"/>
  <c r="G77" i="70"/>
  <c r="G89" i="70"/>
  <c r="G106" i="70" s="1"/>
  <c r="G83" i="70"/>
  <c r="G100" i="70" s="1"/>
  <c r="G81" i="70"/>
  <c r="G98" i="70" s="1"/>
  <c r="H85" i="70"/>
  <c r="H102" i="70" s="1"/>
  <c r="H79" i="70"/>
  <c r="H96" i="70" s="1"/>
  <c r="H89" i="70"/>
  <c r="H106" i="70" s="1"/>
  <c r="H77" i="70"/>
  <c r="H80" i="70"/>
  <c r="H97" i="70" s="1"/>
  <c r="H88" i="70"/>
  <c r="H105" i="70" s="1"/>
  <c r="H78" i="70"/>
  <c r="H95" i="70" s="1"/>
  <c r="H86" i="70"/>
  <c r="H103" i="70" s="1"/>
  <c r="H81" i="70"/>
  <c r="H98" i="70" s="1"/>
  <c r="H87" i="70"/>
  <c r="H104" i="70" s="1"/>
  <c r="H83" i="70"/>
  <c r="H100" i="70" s="1"/>
  <c r="H84" i="70"/>
  <c r="H101" i="70" s="1"/>
  <c r="H82" i="70"/>
  <c r="H99" i="70" s="1"/>
  <c r="N81" i="70"/>
  <c r="N98" i="70" s="1"/>
  <c r="N88" i="70"/>
  <c r="N105" i="70" s="1"/>
  <c r="N83" i="70"/>
  <c r="N100" i="70" s="1"/>
  <c r="N84" i="70"/>
  <c r="N101" i="70" s="1"/>
  <c r="N77" i="70"/>
  <c r="N79" i="70"/>
  <c r="N96" i="70" s="1"/>
  <c r="N80" i="70"/>
  <c r="N97" i="70" s="1"/>
  <c r="N86" i="70"/>
  <c r="N103" i="70" s="1"/>
  <c r="N82" i="70"/>
  <c r="N99" i="70" s="1"/>
  <c r="N87" i="70"/>
  <c r="N104" i="70" s="1"/>
  <c r="N89" i="70"/>
  <c r="N106" i="70" s="1"/>
  <c r="N85" i="70"/>
  <c r="N102" i="70" s="1"/>
  <c r="N78" i="70"/>
  <c r="N95" i="70" s="1"/>
  <c r="J81" i="70"/>
  <c r="J98" i="70" s="1"/>
  <c r="J87" i="70"/>
  <c r="J104" i="70" s="1"/>
  <c r="J82" i="70"/>
  <c r="J99" i="70" s="1"/>
  <c r="J80" i="70"/>
  <c r="J97" i="70" s="1"/>
  <c r="J78" i="70"/>
  <c r="J95" i="70" s="1"/>
  <c r="J85" i="70"/>
  <c r="J102" i="70" s="1"/>
  <c r="J83" i="70"/>
  <c r="J100" i="70" s="1"/>
  <c r="J79" i="70"/>
  <c r="J96" i="70" s="1"/>
  <c r="J89" i="70"/>
  <c r="J106" i="70" s="1"/>
  <c r="J88" i="70"/>
  <c r="J105" i="70" s="1"/>
  <c r="J84" i="70"/>
  <c r="J101" i="70" s="1"/>
  <c r="J77" i="70"/>
  <c r="J86" i="70"/>
  <c r="J103" i="70" s="1"/>
  <c r="L87" i="70"/>
  <c r="L104" i="70" s="1"/>
  <c r="L78" i="70"/>
  <c r="L95" i="70" s="1"/>
  <c r="L85" i="70"/>
  <c r="L102" i="70" s="1"/>
  <c r="L83" i="70"/>
  <c r="L100" i="70" s="1"/>
  <c r="L86" i="70"/>
  <c r="L103" i="70" s="1"/>
  <c r="L82" i="70"/>
  <c r="L99" i="70" s="1"/>
  <c r="L81" i="70"/>
  <c r="L98" i="70" s="1"/>
  <c r="L77" i="70"/>
  <c r="L88" i="70"/>
  <c r="L105" i="70" s="1"/>
  <c r="L84" i="70"/>
  <c r="L101" i="70" s="1"/>
  <c r="L89" i="70"/>
  <c r="L106" i="70" s="1"/>
  <c r="L79" i="70"/>
  <c r="L96" i="70" s="1"/>
  <c r="L80" i="70"/>
  <c r="L97" i="70" s="1"/>
  <c r="E88" i="70"/>
  <c r="E105" i="70" s="1"/>
  <c r="E78" i="70"/>
  <c r="E95" i="70" s="1"/>
  <c r="E80" i="70"/>
  <c r="E97" i="70" s="1"/>
  <c r="E85" i="70"/>
  <c r="E102" i="70" s="1"/>
  <c r="E87" i="70"/>
  <c r="E104" i="70" s="1"/>
  <c r="E83" i="70"/>
  <c r="E100" i="70" s="1"/>
  <c r="E82" i="70"/>
  <c r="E99" i="70" s="1"/>
  <c r="E79" i="70"/>
  <c r="E96" i="70" s="1"/>
  <c r="E84" i="70"/>
  <c r="E101" i="70" s="1"/>
  <c r="E81" i="70"/>
  <c r="E98" i="70" s="1"/>
  <c r="E77" i="70"/>
  <c r="E89" i="70"/>
  <c r="E106" i="70" s="1"/>
  <c r="E86" i="70"/>
  <c r="E103" i="70" s="1"/>
  <c r="F78" i="70"/>
  <c r="F95" i="70" s="1"/>
  <c r="F86" i="70"/>
  <c r="F103" i="70" s="1"/>
  <c r="F87" i="70"/>
  <c r="F104" i="70" s="1"/>
  <c r="F80" i="70"/>
  <c r="F97" i="70" s="1"/>
  <c r="F88" i="70"/>
  <c r="F105" i="70" s="1"/>
  <c r="F79" i="70"/>
  <c r="F96" i="70" s="1"/>
  <c r="F85" i="70"/>
  <c r="F102" i="70" s="1"/>
  <c r="F82" i="70"/>
  <c r="F99" i="70" s="1"/>
  <c r="F77" i="70"/>
  <c r="F83" i="70"/>
  <c r="F100" i="70" s="1"/>
  <c r="F84" i="70"/>
  <c r="F101" i="70" s="1"/>
  <c r="F89" i="70"/>
  <c r="F106" i="70" s="1"/>
  <c r="F81" i="70"/>
  <c r="F98" i="70" s="1"/>
  <c r="T3" i="24"/>
  <c r="U3" i="24"/>
  <c r="M38" i="71" l="1"/>
  <c r="O32" i="69" s="1"/>
  <c r="K22" i="69"/>
  <c r="L22" i="69"/>
  <c r="N22" i="69"/>
  <c r="L38" i="71"/>
  <c r="N32" i="69" s="1"/>
  <c r="D27" i="71"/>
  <c r="D35" i="71"/>
  <c r="D36" i="71"/>
  <c r="D29" i="71"/>
  <c r="D37" i="71"/>
  <c r="D28" i="71"/>
  <c r="D32" i="71"/>
  <c r="D25" i="71"/>
  <c r="E22" i="69" s="1"/>
  <c r="D33" i="71"/>
  <c r="D30" i="71"/>
  <c r="D31" i="71"/>
  <c r="D34" i="71"/>
  <c r="D26" i="71"/>
  <c r="M22" i="69"/>
  <c r="H36" i="71"/>
  <c r="H27" i="71"/>
  <c r="H35" i="71"/>
  <c r="H30" i="71"/>
  <c r="H33" i="71"/>
  <c r="H32" i="71"/>
  <c r="H31" i="71"/>
  <c r="H25" i="71"/>
  <c r="H28" i="71"/>
  <c r="H26" i="71"/>
  <c r="H34" i="71"/>
  <c r="H29" i="71"/>
  <c r="H37" i="71"/>
  <c r="K38" i="71"/>
  <c r="M32" i="69" s="1"/>
  <c r="J38" i="71"/>
  <c r="L32" i="69" s="1"/>
  <c r="I38" i="71"/>
  <c r="K32" i="69" s="1"/>
  <c r="G21" i="71"/>
  <c r="E90" i="70"/>
  <c r="E94" i="70"/>
  <c r="E19" i="69" s="1"/>
  <c r="G90" i="70"/>
  <c r="G94" i="70"/>
  <c r="I90" i="70"/>
  <c r="I94" i="70"/>
  <c r="I19" i="69" s="1"/>
  <c r="D90" i="70"/>
  <c r="D94" i="70"/>
  <c r="L90" i="70"/>
  <c r="L94" i="70"/>
  <c r="L19" i="69" s="1"/>
  <c r="J90" i="70"/>
  <c r="J94" i="70"/>
  <c r="K90" i="70"/>
  <c r="K94" i="70"/>
  <c r="K19" i="69" s="1"/>
  <c r="H90" i="70"/>
  <c r="H94" i="70"/>
  <c r="H19" i="69" s="1"/>
  <c r="F90" i="70"/>
  <c r="F94" i="70"/>
  <c r="F19" i="69" s="1"/>
  <c r="N90" i="70"/>
  <c r="N94" i="70"/>
  <c r="M90" i="70"/>
  <c r="M94" i="70"/>
  <c r="M19" i="69" s="1"/>
  <c r="E3" i="30"/>
  <c r="U3" i="29"/>
  <c r="T3" i="29"/>
  <c r="H38" i="71" l="1"/>
  <c r="J32" i="69" s="1"/>
  <c r="J22" i="69"/>
  <c r="G33" i="71"/>
  <c r="G32" i="71"/>
  <c r="G36" i="71"/>
  <c r="G25" i="71"/>
  <c r="G28" i="71"/>
  <c r="G26" i="71"/>
  <c r="G34" i="71"/>
  <c r="G27" i="71"/>
  <c r="G30" i="71"/>
  <c r="G29" i="71"/>
  <c r="G37" i="71"/>
  <c r="G31" i="71"/>
  <c r="G35" i="71"/>
  <c r="F33" i="71"/>
  <c r="F36" i="71"/>
  <c r="F28" i="71"/>
  <c r="F25" i="71"/>
  <c r="F34" i="71"/>
  <c r="F35" i="71"/>
  <c r="F37" i="71"/>
  <c r="F29" i="71"/>
  <c r="F26" i="71"/>
  <c r="F31" i="71"/>
  <c r="F30" i="71"/>
  <c r="F32" i="71"/>
  <c r="F27" i="71"/>
  <c r="K21" i="69"/>
  <c r="N19" i="69"/>
  <c r="N21" i="69" s="1"/>
  <c r="L21" i="69"/>
  <c r="J19" i="69"/>
  <c r="J21" i="69" s="1"/>
  <c r="E28" i="71"/>
  <c r="E26" i="71"/>
  <c r="E27" i="71"/>
  <c r="E36" i="71"/>
  <c r="E29" i="71"/>
  <c r="E34" i="71"/>
  <c r="E37" i="71"/>
  <c r="E32" i="71"/>
  <c r="E33" i="71"/>
  <c r="E25" i="71"/>
  <c r="F22" i="69" s="1"/>
  <c r="E31" i="71"/>
  <c r="E35" i="71"/>
  <c r="E30" i="71"/>
  <c r="E21" i="69"/>
  <c r="E25" i="69" s="1"/>
  <c r="G19" i="69"/>
  <c r="G21" i="69" s="1"/>
  <c r="G25" i="69" s="1"/>
  <c r="D38" i="71"/>
  <c r="F32" i="69" s="1"/>
  <c r="F107" i="70"/>
  <c r="G29" i="69" s="1"/>
  <c r="G31" i="69" s="1"/>
  <c r="G35" i="69" s="1"/>
  <c r="F21" i="69"/>
  <c r="F25" i="69" s="1"/>
  <c r="G107" i="70"/>
  <c r="H29" i="69" s="1"/>
  <c r="H31" i="69" s="1"/>
  <c r="H35" i="69" s="1"/>
  <c r="I107" i="70"/>
  <c r="J29" i="69" s="1"/>
  <c r="J31" i="69" s="1"/>
  <c r="J35" i="69" s="1"/>
  <c r="M107" i="70"/>
  <c r="N29" i="69" s="1"/>
  <c r="N31" i="69" s="1"/>
  <c r="N35" i="69" s="1"/>
  <c r="H21" i="69"/>
  <c r="H25" i="69" s="1"/>
  <c r="H107" i="70"/>
  <c r="I29" i="69" s="1"/>
  <c r="I31" i="69" s="1"/>
  <c r="I35" i="69" s="1"/>
  <c r="L107" i="70"/>
  <c r="M29" i="69" s="1"/>
  <c r="M31" i="69" s="1"/>
  <c r="M35" i="69" s="1"/>
  <c r="E107" i="70"/>
  <c r="F29" i="69" s="1"/>
  <c r="F31" i="69" s="1"/>
  <c r="F35" i="69" s="1"/>
  <c r="N107" i="70"/>
  <c r="O29" i="69" s="1"/>
  <c r="O31" i="69" s="1"/>
  <c r="I21" i="69"/>
  <c r="I25" i="69" s="1"/>
  <c r="K107" i="70"/>
  <c r="L29" i="69" s="1"/>
  <c r="L31" i="69" s="1"/>
  <c r="L35" i="69" s="1"/>
  <c r="D107" i="70"/>
  <c r="E29" i="69" s="1"/>
  <c r="E31" i="69" s="1"/>
  <c r="J107" i="70"/>
  <c r="K29" i="69" s="1"/>
  <c r="K31" i="69" s="1"/>
  <c r="K35" i="69" s="1"/>
  <c r="M21" i="69"/>
  <c r="M25" i="69" s="1"/>
  <c r="T6" i="41"/>
  <c r="H22" i="69" l="1"/>
  <c r="H23" i="69" s="1"/>
  <c r="F38" i="71"/>
  <c r="H32" i="69" s="1"/>
  <c r="H33" i="69" s="1"/>
  <c r="K33" i="69"/>
  <c r="I22" i="69"/>
  <c r="I23" i="69" s="1"/>
  <c r="M23" i="69"/>
  <c r="N33" i="69"/>
  <c r="G22" i="69"/>
  <c r="G23" i="69" s="1"/>
  <c r="E38" i="71"/>
  <c r="G32" i="69" s="1"/>
  <c r="G33" i="69" s="1"/>
  <c r="N25" i="69"/>
  <c r="N23" i="69"/>
  <c r="J25" i="69"/>
  <c r="J23" i="69"/>
  <c r="L25" i="69"/>
  <c r="L23" i="69"/>
  <c r="O35" i="69"/>
  <c r="O33" i="69"/>
  <c r="G38" i="71"/>
  <c r="I32" i="69" s="1"/>
  <c r="I33" i="69" s="1"/>
  <c r="L33" i="69"/>
  <c r="M33" i="69"/>
  <c r="K25" i="69"/>
  <c r="K23" i="69"/>
  <c r="E23" i="69"/>
  <c r="J33" i="69"/>
  <c r="F23" i="69"/>
  <c r="E35" i="69"/>
  <c r="E33" i="69"/>
  <c r="F33" i="69"/>
  <c r="T7" i="30"/>
  <c r="U19" i="30"/>
  <c r="T4" i="30"/>
  <c r="U16" i="30"/>
  <c r="U6" i="41"/>
  <c r="T16" i="30"/>
  <c r="T13" i="41"/>
  <c r="U11" i="41"/>
  <c r="U13" i="30"/>
  <c r="U6" i="30"/>
  <c r="T11" i="30"/>
  <c r="U19" i="41"/>
  <c r="U25" i="30"/>
  <c r="T19" i="41"/>
  <c r="T25" i="41"/>
  <c r="T7" i="41"/>
  <c r="U22" i="30"/>
  <c r="U23" i="30"/>
  <c r="U9" i="30"/>
  <c r="T24" i="30"/>
  <c r="T16" i="41"/>
  <c r="U24" i="30"/>
  <c r="U5" i="30"/>
  <c r="U4" i="30"/>
  <c r="T24" i="41"/>
  <c r="T9" i="30"/>
  <c r="U14" i="30"/>
  <c r="T5" i="30"/>
  <c r="T23" i="30"/>
  <c r="T22" i="30"/>
  <c r="U20" i="41"/>
  <c r="T25" i="30"/>
  <c r="U11" i="30"/>
  <c r="T20" i="41"/>
  <c r="T4" i="41"/>
  <c r="U7" i="30"/>
  <c r="T11" i="41"/>
  <c r="U14" i="41"/>
  <c r="T19" i="30"/>
  <c r="T6" i="30"/>
  <c r="U9" i="41"/>
  <c r="U16" i="41"/>
  <c r="U24" i="41"/>
  <c r="T9" i="41"/>
  <c r="U3" i="41"/>
  <c r="T3" i="41"/>
  <c r="U7" i="41"/>
  <c r="T13" i="30"/>
  <c r="T14" i="41"/>
  <c r="T5" i="41"/>
  <c r="T23" i="41"/>
  <c r="U22" i="41"/>
  <c r="U25" i="41"/>
  <c r="T14" i="30"/>
  <c r="U13" i="41"/>
  <c r="U5" i="41"/>
  <c r="U23" i="41"/>
  <c r="T22" i="41"/>
  <c r="U4" i="41"/>
  <c r="U3" i="30" l="1"/>
  <c r="T3" i="30"/>
  <c r="T17" i="41" l="1"/>
  <c r="U17" i="41"/>
  <c r="U20" i="30" l="1"/>
  <c r="T20" i="30"/>
  <c r="U17" i="30" l="1"/>
  <c r="T17" i="30"/>
  <c r="T10" i="47"/>
  <c r="X26" i="47" s="1"/>
  <c r="X28" i="47" s="1"/>
  <c r="R26" i="47"/>
  <c r="R28" i="47" s="1"/>
  <c r="S26" i="47"/>
  <c r="S28" i="47" s="1"/>
  <c r="E29" i="47"/>
  <c r="E26" i="47"/>
  <c r="E28" i="47" s="1"/>
  <c r="S10" i="1"/>
  <c r="S29" i="1" s="1"/>
  <c r="R10" i="1"/>
  <c r="R26" i="1" s="1"/>
  <c r="R28" i="1" s="1"/>
  <c r="Q10" i="1"/>
  <c r="Q26" i="1" s="1"/>
  <c r="Q28" i="1" s="1"/>
  <c r="Q29" i="47"/>
  <c r="Q26" i="47"/>
  <c r="S29" i="47"/>
  <c r="R29" i="47"/>
  <c r="E10" i="1"/>
  <c r="T10" i="1" s="1"/>
  <c r="U10" i="47"/>
  <c r="U26" i="47" l="1"/>
  <c r="V26" i="47"/>
  <c r="V28" i="47" s="1"/>
  <c r="W26" i="1"/>
  <c r="W28" i="1" s="1"/>
  <c r="W26" i="47"/>
  <c r="W28" i="47" s="1"/>
  <c r="E29" i="23"/>
  <c r="E29" i="1"/>
  <c r="S26" i="1"/>
  <c r="S28" i="1" s="1"/>
  <c r="S30" i="1" s="1"/>
  <c r="Q28" i="47"/>
  <c r="T26" i="47"/>
  <c r="T28" i="47" s="1"/>
  <c r="Q29" i="1"/>
  <c r="E26" i="1"/>
  <c r="U10" i="1"/>
  <c r="R29" i="1"/>
  <c r="R30" i="1" s="1"/>
  <c r="S31" i="47" l="1"/>
  <c r="K31" i="47"/>
  <c r="R31" i="47"/>
  <c r="J31" i="47"/>
  <c r="O31" i="47"/>
  <c r="Q31" i="47"/>
  <c r="I31" i="47"/>
  <c r="P31" i="47"/>
  <c r="H31" i="47"/>
  <c r="G31" i="47"/>
  <c r="N31" i="47"/>
  <c r="F31" i="47"/>
  <c r="M31" i="47"/>
  <c r="E31" i="47"/>
  <c r="L31" i="47"/>
  <c r="X26" i="1"/>
  <c r="X28" i="1" s="1"/>
  <c r="E10" i="56"/>
  <c r="E26" i="56" s="1"/>
  <c r="V26" i="1"/>
  <c r="V28" i="1" s="1"/>
  <c r="E10" i="57"/>
  <c r="E26" i="57" s="1"/>
  <c r="E10" i="24"/>
  <c r="E10" i="41" s="1"/>
  <c r="E26" i="23"/>
  <c r="E28" i="23" s="1"/>
  <c r="C13" i="14"/>
  <c r="S26" i="23"/>
  <c r="S28" i="23" s="1"/>
  <c r="S29" i="23"/>
  <c r="Q13" i="14" s="1"/>
  <c r="S10" i="24"/>
  <c r="S10" i="41" s="1"/>
  <c r="S10" i="57"/>
  <c r="S26" i="57" s="1"/>
  <c r="S28" i="57" s="1"/>
  <c r="S10" i="56"/>
  <c r="Q30" i="1"/>
  <c r="Q10" i="24"/>
  <c r="Q10" i="41" s="1"/>
  <c r="Q10" i="57"/>
  <c r="Q26" i="57" s="1"/>
  <c r="Q28" i="57" s="1"/>
  <c r="Q26" i="23"/>
  <c r="Q28" i="23" s="1"/>
  <c r="Q29" i="23"/>
  <c r="O13" i="14" s="1"/>
  <c r="Q10" i="56"/>
  <c r="T10" i="23"/>
  <c r="U10" i="23"/>
  <c r="R10" i="24"/>
  <c r="R10" i="41" s="1"/>
  <c r="R10" i="56"/>
  <c r="R26" i="23"/>
  <c r="R28" i="23" s="1"/>
  <c r="R10" i="57"/>
  <c r="R26" i="57" s="1"/>
  <c r="R28" i="57" s="1"/>
  <c r="R29" i="23"/>
  <c r="P13" i="14" s="1"/>
  <c r="U26" i="1"/>
  <c r="E28" i="1"/>
  <c r="T26" i="1"/>
  <c r="T28" i="1" s="1"/>
  <c r="C3" i="74" s="1"/>
  <c r="C5" i="74" s="1"/>
  <c r="E10" i="29" l="1"/>
  <c r="E10" i="30" s="1"/>
  <c r="E26" i="24"/>
  <c r="E28" i="24" s="1"/>
  <c r="U10" i="56"/>
  <c r="T10" i="56"/>
  <c r="U10" i="57"/>
  <c r="T26" i="23"/>
  <c r="T28" i="23" s="1"/>
  <c r="X26" i="23"/>
  <c r="X28" i="23" s="1"/>
  <c r="V26" i="23"/>
  <c r="V28" i="23" s="1"/>
  <c r="W26" i="23"/>
  <c r="W28" i="23" s="1"/>
  <c r="S26" i="24"/>
  <c r="S28" i="24" s="1"/>
  <c r="S30" i="23"/>
  <c r="Q12" i="14"/>
  <c r="T10" i="57"/>
  <c r="U26" i="23"/>
  <c r="U10" i="24"/>
  <c r="Q30" i="23"/>
  <c r="O12" i="14"/>
  <c r="P12" i="14"/>
  <c r="R30" i="23"/>
  <c r="Q26" i="24"/>
  <c r="Q28" i="24" s="1"/>
  <c r="E28" i="57"/>
  <c r="U26" i="57"/>
  <c r="T26" i="57"/>
  <c r="T28" i="57" s="1"/>
  <c r="C12" i="14"/>
  <c r="E30" i="23"/>
  <c r="E30" i="1"/>
  <c r="U30" i="1" s="1"/>
  <c r="Q10" i="29"/>
  <c r="Q26" i="29" s="1"/>
  <c r="Q28" i="29" s="1"/>
  <c r="Q26" i="56"/>
  <c r="Q28" i="56" s="1"/>
  <c r="E26" i="41"/>
  <c r="C5" i="70" s="1"/>
  <c r="T10" i="24"/>
  <c r="R26" i="56"/>
  <c r="R28" i="56" s="1"/>
  <c r="R10" i="29"/>
  <c r="R26" i="29" s="1"/>
  <c r="R28" i="29" s="1"/>
  <c r="R26" i="24"/>
  <c r="R28" i="24" s="1"/>
  <c r="S10" i="29"/>
  <c r="S26" i="29" s="1"/>
  <c r="S28" i="29" s="1"/>
  <c r="S26" i="56"/>
  <c r="S28" i="56" s="1"/>
  <c r="E28" i="56"/>
  <c r="S10" i="30" l="1"/>
  <c r="S26" i="30" s="1"/>
  <c r="R10" i="30"/>
  <c r="R26" i="30" s="1"/>
  <c r="Q10" i="30"/>
  <c r="Q26" i="30" s="1"/>
  <c r="E26" i="29"/>
  <c r="E28" i="29" s="1"/>
  <c r="T26" i="24"/>
  <c r="T28" i="24" s="1"/>
  <c r="U26" i="24"/>
  <c r="C50" i="70"/>
  <c r="C51" i="70"/>
  <c r="C47" i="70"/>
  <c r="C55" i="70"/>
  <c r="C52" i="70"/>
  <c r="C44" i="70"/>
  <c r="C45" i="70"/>
  <c r="C46" i="70"/>
  <c r="C48" i="70"/>
  <c r="C53" i="70"/>
  <c r="C49" i="70"/>
  <c r="C54" i="70"/>
  <c r="U26" i="56"/>
  <c r="T26" i="56"/>
  <c r="T28" i="56" s="1"/>
  <c r="T10" i="29"/>
  <c r="E28" i="41"/>
  <c r="C4" i="70" s="1"/>
  <c r="E26" i="30"/>
  <c r="U30" i="23"/>
  <c r="S26" i="41"/>
  <c r="Q5" i="70" s="1"/>
  <c r="U10" i="29"/>
  <c r="U10" i="41"/>
  <c r="R26" i="41"/>
  <c r="P5" i="70" s="1"/>
  <c r="T10" i="41"/>
  <c r="Q26" i="41"/>
  <c r="O5" i="70" s="1"/>
  <c r="O13" i="71" l="1"/>
  <c r="O11" i="71"/>
  <c r="O9" i="71"/>
  <c r="O7" i="71"/>
  <c r="O4" i="71"/>
  <c r="O3" i="71"/>
  <c r="O15" i="71"/>
  <c r="O14" i="71"/>
  <c r="O12" i="71"/>
  <c r="O10" i="71"/>
  <c r="O8" i="71"/>
  <c r="O6" i="71"/>
  <c r="O5" i="71"/>
  <c r="N7" i="71"/>
  <c r="N4" i="71"/>
  <c r="N15" i="71"/>
  <c r="N14" i="71"/>
  <c r="N13" i="71"/>
  <c r="N12" i="71"/>
  <c r="N11" i="71"/>
  <c r="N10" i="71"/>
  <c r="N9" i="71"/>
  <c r="N6" i="71"/>
  <c r="N3" i="71"/>
  <c r="N8" i="71"/>
  <c r="N5" i="71"/>
  <c r="P15" i="71"/>
  <c r="P14" i="71"/>
  <c r="P13" i="71"/>
  <c r="P12" i="71"/>
  <c r="P10" i="71"/>
  <c r="P9" i="71"/>
  <c r="P8" i="71"/>
  <c r="P6" i="71"/>
  <c r="P4" i="71"/>
  <c r="P11" i="71"/>
  <c r="P7" i="71"/>
  <c r="P5" i="71"/>
  <c r="P3" i="71"/>
  <c r="B8" i="71"/>
  <c r="B30" i="71" s="1"/>
  <c r="B15" i="71"/>
  <c r="B37" i="71" s="1"/>
  <c r="B7" i="71"/>
  <c r="B29" i="71" s="1"/>
  <c r="B14" i="71"/>
  <c r="B36" i="71" s="1"/>
  <c r="B6" i="71"/>
  <c r="B28" i="71" s="1"/>
  <c r="B11" i="71"/>
  <c r="B33" i="71" s="1"/>
  <c r="B13" i="71"/>
  <c r="B35" i="71" s="1"/>
  <c r="B5" i="71"/>
  <c r="B27" i="71" s="1"/>
  <c r="B3" i="71"/>
  <c r="B25" i="71" s="1"/>
  <c r="B12" i="71"/>
  <c r="B34" i="71" s="1"/>
  <c r="B4" i="71"/>
  <c r="B26" i="71" s="1"/>
  <c r="B9" i="71"/>
  <c r="B31" i="71" s="1"/>
  <c r="B10" i="71"/>
  <c r="B32" i="71" s="1"/>
  <c r="U26" i="29"/>
  <c r="T26" i="29"/>
  <c r="T28" i="29" s="1"/>
  <c r="Q17" i="70"/>
  <c r="Q9" i="70"/>
  <c r="Q18" i="70"/>
  <c r="Q10" i="70"/>
  <c r="Q19" i="70"/>
  <c r="Q11" i="70"/>
  <c r="Q20" i="70"/>
  <c r="Q12" i="70"/>
  <c r="Q21" i="70"/>
  <c r="Q13" i="70"/>
  <c r="Q14" i="70"/>
  <c r="Q16" i="70"/>
  <c r="Q15" i="70"/>
  <c r="P53" i="70"/>
  <c r="P55" i="70"/>
  <c r="P44" i="70"/>
  <c r="P47" i="70"/>
  <c r="P52" i="70"/>
  <c r="P48" i="70"/>
  <c r="P54" i="70"/>
  <c r="P49" i="70"/>
  <c r="P50" i="70"/>
  <c r="P51" i="70"/>
  <c r="P43" i="70"/>
  <c r="P45" i="70"/>
  <c r="P46" i="70"/>
  <c r="O15" i="70"/>
  <c r="O16" i="70"/>
  <c r="O12" i="70"/>
  <c r="O17" i="70"/>
  <c r="O9" i="70"/>
  <c r="O21" i="70"/>
  <c r="O18" i="70"/>
  <c r="O10" i="70"/>
  <c r="O20" i="70"/>
  <c r="O19" i="70"/>
  <c r="O11" i="70"/>
  <c r="O14" i="70"/>
  <c r="O13" i="70"/>
  <c r="P16" i="70"/>
  <c r="P13" i="70"/>
  <c r="P17" i="70"/>
  <c r="P9" i="70"/>
  <c r="P18" i="70"/>
  <c r="P10" i="70"/>
  <c r="P19" i="70"/>
  <c r="P11" i="70"/>
  <c r="P20" i="70"/>
  <c r="P12" i="70"/>
  <c r="P21" i="70"/>
  <c r="P14" i="70"/>
  <c r="P15" i="70"/>
  <c r="C19" i="70"/>
  <c r="C11" i="70"/>
  <c r="C20" i="70"/>
  <c r="C12" i="70"/>
  <c r="C21" i="70"/>
  <c r="C13" i="70"/>
  <c r="C14" i="70"/>
  <c r="C15" i="70"/>
  <c r="C16" i="70"/>
  <c r="C9" i="70"/>
  <c r="C17" i="70"/>
  <c r="C10" i="70"/>
  <c r="C18" i="70"/>
  <c r="Q54" i="70"/>
  <c r="Q53" i="70"/>
  <c r="Q45" i="70"/>
  <c r="Q52" i="70"/>
  <c r="Q48" i="70"/>
  <c r="Q49" i="70"/>
  <c r="Q51" i="70"/>
  <c r="Q43" i="70"/>
  <c r="Q44" i="70"/>
  <c r="Q55" i="70"/>
  <c r="Q46" i="70"/>
  <c r="Q47" i="70"/>
  <c r="Q50" i="70"/>
  <c r="C70" i="70"/>
  <c r="C62" i="70"/>
  <c r="C72" i="70"/>
  <c r="C63" i="70"/>
  <c r="C64" i="70"/>
  <c r="C65" i="70"/>
  <c r="C33" i="70"/>
  <c r="C69" i="70"/>
  <c r="C68" i="70"/>
  <c r="C38" i="70"/>
  <c r="C29" i="70"/>
  <c r="C34" i="70"/>
  <c r="C35" i="70"/>
  <c r="C32" i="70"/>
  <c r="C71" i="70"/>
  <c r="C67" i="70"/>
  <c r="C61" i="70"/>
  <c r="C27" i="70"/>
  <c r="C30" i="70"/>
  <c r="C36" i="70"/>
  <c r="C66" i="70"/>
  <c r="C28" i="70"/>
  <c r="C31" i="70"/>
  <c r="C37" i="70"/>
  <c r="O52" i="70"/>
  <c r="O54" i="70"/>
  <c r="O51" i="70"/>
  <c r="O43" i="70"/>
  <c r="O50" i="70"/>
  <c r="O46" i="70"/>
  <c r="O47" i="70"/>
  <c r="O48" i="70"/>
  <c r="O44" i="70"/>
  <c r="O55" i="70"/>
  <c r="O45" i="70"/>
  <c r="O49" i="70"/>
  <c r="O53" i="70"/>
  <c r="T10" i="30"/>
  <c r="R28" i="30"/>
  <c r="P3" i="70" s="1"/>
  <c r="C43" i="70"/>
  <c r="E28" i="30"/>
  <c r="T26" i="30"/>
  <c r="T28" i="30" s="1"/>
  <c r="U26" i="30"/>
  <c r="U10" i="30"/>
  <c r="Q28" i="41"/>
  <c r="O4" i="70" s="1"/>
  <c r="E29" i="30"/>
  <c r="C18" i="14"/>
  <c r="Q28" i="30"/>
  <c r="O3" i="70" s="1"/>
  <c r="U26" i="41"/>
  <c r="S28" i="30"/>
  <c r="Q3" i="70" s="1"/>
  <c r="R28" i="41"/>
  <c r="P4" i="70" s="1"/>
  <c r="S28" i="41"/>
  <c r="Q4" i="70" s="1"/>
  <c r="T26" i="41"/>
  <c r="T28" i="41" s="1"/>
  <c r="N16" i="71" l="1"/>
  <c r="N20" i="71" s="1"/>
  <c r="N21" i="71" s="1"/>
  <c r="N28" i="71" s="1"/>
  <c r="P16" i="71"/>
  <c r="P20" i="71" s="1"/>
  <c r="P21" i="71" s="1"/>
  <c r="P31" i="71" s="1"/>
  <c r="O16" i="71"/>
  <c r="O20" i="71" s="1"/>
  <c r="O21" i="71" s="1"/>
  <c r="O28" i="71" s="1"/>
  <c r="D22" i="69"/>
  <c r="B16" i="71"/>
  <c r="B20" i="71" s="1"/>
  <c r="O72" i="70"/>
  <c r="O66" i="70"/>
  <c r="O67" i="70"/>
  <c r="O68" i="70"/>
  <c r="O60" i="70"/>
  <c r="O71" i="70"/>
  <c r="O69" i="70"/>
  <c r="O70" i="70"/>
  <c r="O37" i="70"/>
  <c r="O29" i="70"/>
  <c r="O65" i="70"/>
  <c r="O64" i="70"/>
  <c r="O63" i="70"/>
  <c r="O62" i="70"/>
  <c r="O30" i="70"/>
  <c r="O27" i="70"/>
  <c r="O33" i="70"/>
  <c r="O36" i="70"/>
  <c r="O31" i="70"/>
  <c r="O28" i="70"/>
  <c r="O34" i="70"/>
  <c r="O26" i="70"/>
  <c r="O61" i="70"/>
  <c r="O38" i="70"/>
  <c r="O32" i="70"/>
  <c r="O35" i="70"/>
  <c r="O86" i="70"/>
  <c r="O78" i="70"/>
  <c r="O89" i="70"/>
  <c r="O82" i="70"/>
  <c r="O79" i="70"/>
  <c r="O88" i="70"/>
  <c r="O84" i="70"/>
  <c r="O77" i="70"/>
  <c r="O80" i="70"/>
  <c r="O81" i="70"/>
  <c r="O87" i="70"/>
  <c r="O85" i="70"/>
  <c r="O83" i="70"/>
  <c r="Q71" i="70"/>
  <c r="Q68" i="70"/>
  <c r="Q60" i="70"/>
  <c r="Q69" i="70"/>
  <c r="Q61" i="70"/>
  <c r="Q62" i="70"/>
  <c r="Q65" i="70"/>
  <c r="Q31" i="70"/>
  <c r="Q64" i="70"/>
  <c r="Q63" i="70"/>
  <c r="Q72" i="70"/>
  <c r="Q67" i="70"/>
  <c r="Q36" i="70"/>
  <c r="Q28" i="70"/>
  <c r="Q34" i="70"/>
  <c r="Q38" i="70"/>
  <c r="Q27" i="70"/>
  <c r="Q70" i="70"/>
  <c r="Q66" i="70"/>
  <c r="Q26" i="70"/>
  <c r="Q32" i="70"/>
  <c r="Q29" i="70"/>
  <c r="Q37" i="70"/>
  <c r="Q35" i="70"/>
  <c r="Q33" i="70"/>
  <c r="Q30" i="70"/>
  <c r="P70" i="70"/>
  <c r="P67" i="70"/>
  <c r="P68" i="70"/>
  <c r="P60" i="70"/>
  <c r="P71" i="70"/>
  <c r="P69" i="70"/>
  <c r="P61" i="70"/>
  <c r="P66" i="70"/>
  <c r="P38" i="70"/>
  <c r="P30" i="70"/>
  <c r="P65" i="70"/>
  <c r="P64" i="70"/>
  <c r="P63" i="70"/>
  <c r="P62" i="70"/>
  <c r="P72" i="70"/>
  <c r="P33" i="70"/>
  <c r="P36" i="70"/>
  <c r="P31" i="70"/>
  <c r="P28" i="70"/>
  <c r="P34" i="70"/>
  <c r="P26" i="70"/>
  <c r="P32" i="70"/>
  <c r="P29" i="70"/>
  <c r="P37" i="70"/>
  <c r="P35" i="70"/>
  <c r="P27" i="70"/>
  <c r="O18" i="14"/>
  <c r="Q29" i="30"/>
  <c r="P17" i="14"/>
  <c r="C17" i="14"/>
  <c r="C3" i="70"/>
  <c r="Q22" i="70"/>
  <c r="O22" i="70"/>
  <c r="R29" i="30"/>
  <c r="P18" i="14"/>
  <c r="Q17" i="14"/>
  <c r="O17" i="14"/>
  <c r="Q18" i="14"/>
  <c r="S29" i="30"/>
  <c r="C22" i="70"/>
  <c r="C56" i="70"/>
  <c r="P22" i="70"/>
  <c r="N30" i="71" l="1"/>
  <c r="P30" i="71"/>
  <c r="N35" i="71"/>
  <c r="N34" i="71"/>
  <c r="P33" i="71"/>
  <c r="N29" i="71"/>
  <c r="N36" i="71"/>
  <c r="N31" i="71"/>
  <c r="O25" i="71"/>
  <c r="O31" i="71"/>
  <c r="O34" i="71"/>
  <c r="O30" i="71"/>
  <c r="O29" i="71"/>
  <c r="O37" i="71"/>
  <c r="O33" i="71"/>
  <c r="O26" i="71"/>
  <c r="O36" i="71"/>
  <c r="O32" i="71"/>
  <c r="O27" i="71"/>
  <c r="P36" i="71"/>
  <c r="P32" i="71"/>
  <c r="P25" i="71"/>
  <c r="P37" i="71"/>
  <c r="P34" i="71"/>
  <c r="P26" i="71"/>
  <c r="N32" i="71"/>
  <c r="P27" i="71"/>
  <c r="N37" i="71"/>
  <c r="P35" i="71"/>
  <c r="O35" i="71"/>
  <c r="N27" i="71"/>
  <c r="P29" i="71"/>
  <c r="N26" i="71"/>
  <c r="N25" i="71"/>
  <c r="P28" i="71"/>
  <c r="N33" i="71"/>
  <c r="C22" i="69"/>
  <c r="B38" i="71"/>
  <c r="D32" i="69" s="1"/>
  <c r="O99" i="70"/>
  <c r="O100" i="70"/>
  <c r="O94" i="70"/>
  <c r="O19" i="69" s="1"/>
  <c r="O103" i="70"/>
  <c r="O101" i="70"/>
  <c r="O97" i="70"/>
  <c r="O96" i="70"/>
  <c r="O98" i="70"/>
  <c r="O102" i="70"/>
  <c r="O105" i="70"/>
  <c r="O106" i="70"/>
  <c r="O95" i="70"/>
  <c r="O104" i="70"/>
  <c r="O73" i="70"/>
  <c r="C82" i="70"/>
  <c r="C99" i="70" s="1"/>
  <c r="C85" i="70"/>
  <c r="C102" i="70" s="1"/>
  <c r="C86" i="70"/>
  <c r="C103" i="70" s="1"/>
  <c r="C78" i="70"/>
  <c r="C95" i="70" s="1"/>
  <c r="C80" i="70"/>
  <c r="C97" i="70" s="1"/>
  <c r="C79" i="70"/>
  <c r="C96" i="70" s="1"/>
  <c r="C89" i="70"/>
  <c r="C106" i="70" s="1"/>
  <c r="C88" i="70"/>
  <c r="C105" i="70" s="1"/>
  <c r="C87" i="70"/>
  <c r="C104" i="70" s="1"/>
  <c r="C83" i="70"/>
  <c r="C100" i="70" s="1"/>
  <c r="C81" i="70"/>
  <c r="C98" i="70" s="1"/>
  <c r="C84" i="70"/>
  <c r="C101" i="70" s="1"/>
  <c r="O56" i="70"/>
  <c r="C77" i="70"/>
  <c r="P77" i="70"/>
  <c r="P94" i="70" s="1"/>
  <c r="P88" i="70"/>
  <c r="P105" i="70" s="1"/>
  <c r="P86" i="70"/>
  <c r="P103" i="70" s="1"/>
  <c r="P78" i="70"/>
  <c r="P95" i="70" s="1"/>
  <c r="P85" i="70"/>
  <c r="P102" i="70" s="1"/>
  <c r="P79" i="70"/>
  <c r="P96" i="70" s="1"/>
  <c r="P87" i="70"/>
  <c r="P104" i="70" s="1"/>
  <c r="P80" i="70"/>
  <c r="P97" i="70" s="1"/>
  <c r="P81" i="70"/>
  <c r="P98" i="70" s="1"/>
  <c r="P84" i="70"/>
  <c r="P101" i="70" s="1"/>
  <c r="P89" i="70"/>
  <c r="P106" i="70" s="1"/>
  <c r="P82" i="70"/>
  <c r="P99" i="70" s="1"/>
  <c r="P83" i="70"/>
  <c r="P100" i="70" s="1"/>
  <c r="C26" i="70"/>
  <c r="C60" i="70"/>
  <c r="Q56" i="70"/>
  <c r="P56" i="70"/>
  <c r="Q77" i="70"/>
  <c r="Q94" i="70" s="1"/>
  <c r="Q84" i="70"/>
  <c r="Q101" i="70" s="1"/>
  <c r="Q86" i="70"/>
  <c r="Q103" i="70" s="1"/>
  <c r="Q79" i="70"/>
  <c r="Q96" i="70" s="1"/>
  <c r="Q87" i="70"/>
  <c r="Q104" i="70" s="1"/>
  <c r="Q81" i="70"/>
  <c r="Q98" i="70" s="1"/>
  <c r="Q85" i="70"/>
  <c r="Q102" i="70" s="1"/>
  <c r="Q80" i="70"/>
  <c r="Q97" i="70" s="1"/>
  <c r="Q78" i="70"/>
  <c r="Q95" i="70" s="1"/>
  <c r="Q88" i="70"/>
  <c r="Q105" i="70" s="1"/>
  <c r="Q89" i="70"/>
  <c r="Q106" i="70" s="1"/>
  <c r="Q82" i="70"/>
  <c r="Q99" i="70" s="1"/>
  <c r="Q83" i="70"/>
  <c r="Q100" i="70" s="1"/>
  <c r="P22" i="69" l="1"/>
  <c r="O38" i="71"/>
  <c r="Q32" i="69" s="1"/>
  <c r="R22" i="69"/>
  <c r="P38" i="71"/>
  <c r="R32" i="69" s="1"/>
  <c r="Q22" i="69"/>
  <c r="Q19" i="69"/>
  <c r="Q21" i="69" s="1"/>
  <c r="R19" i="69"/>
  <c r="R21" i="69" s="1"/>
  <c r="P19" i="69"/>
  <c r="P21" i="69" s="1"/>
  <c r="N38" i="71"/>
  <c r="P32" i="69" s="1"/>
  <c r="O22" i="69"/>
  <c r="D19" i="69"/>
  <c r="D21" i="69" s="1"/>
  <c r="O21" i="69"/>
  <c r="O25" i="69" s="1"/>
  <c r="O107" i="70"/>
  <c r="P29" i="69" s="1"/>
  <c r="P31" i="69" s="1"/>
  <c r="P35" i="69" s="1"/>
  <c r="C94" i="70"/>
  <c r="C19" i="69" s="1"/>
  <c r="C90" i="70"/>
  <c r="Q39" i="70"/>
  <c r="O39" i="70"/>
  <c r="P73" i="70"/>
  <c r="Q90" i="70"/>
  <c r="C73" i="70"/>
  <c r="P39" i="70"/>
  <c r="Q73" i="70"/>
  <c r="P90" i="70"/>
  <c r="C39" i="70"/>
  <c r="O90" i="70"/>
  <c r="P23" i="69" l="1"/>
  <c r="Q23" i="69"/>
  <c r="R23" i="69"/>
  <c r="O23" i="69"/>
  <c r="P33" i="69"/>
  <c r="D25" i="69"/>
  <c r="D23" i="69"/>
  <c r="C21" i="69"/>
  <c r="Q25" i="69"/>
  <c r="R25" i="69"/>
  <c r="P25" i="69"/>
  <c r="C107" i="70"/>
  <c r="D29" i="69" s="1"/>
  <c r="D31" i="69" s="1"/>
  <c r="P107" i="70"/>
  <c r="Q29" i="69" s="1"/>
  <c r="Q31" i="69" s="1"/>
  <c r="Q107" i="70"/>
  <c r="R29" i="69" s="1"/>
  <c r="R31" i="69" s="1"/>
  <c r="R35" i="69" s="1"/>
  <c r="Q35" i="69" l="1"/>
  <c r="Q33" i="69"/>
  <c r="R33" i="69"/>
  <c r="D35" i="69"/>
  <c r="D33" i="69"/>
  <c r="C25" i="69"/>
  <c r="C23" i="69"/>
</calcChain>
</file>

<file path=xl/sharedStrings.xml><?xml version="1.0" encoding="utf-8"?>
<sst xmlns="http://schemas.openxmlformats.org/spreadsheetml/2006/main" count="1168" uniqueCount="302">
  <si>
    <t>Smlouva o veřejných službách v přepravě cestujících ve veřejné drážní osobní dopravě</t>
  </si>
  <si>
    <t>Příloha Smlouvy - Finanční model</t>
  </si>
  <si>
    <t>Položky vyplňuje Dopravce</t>
  </si>
  <si>
    <t>Položky vyplňuje Objednatel</t>
  </si>
  <si>
    <t>Položka vyplněná v rozporu s pravidly</t>
  </si>
  <si>
    <t>Výchozí předpoklady</t>
  </si>
  <si>
    <t>Jízdní řád</t>
  </si>
  <si>
    <t>Provozní parametry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</si>
  <si>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</si>
  <si>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</si>
  <si>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</si>
  <si>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</si>
  <si>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</si>
  <si>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</si>
  <si>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</si>
  <si>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</si>
  <si>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</si>
  <si>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</si>
  <si>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</si>
  <si>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</si>
  <si>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</si>
  <si>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Výchozí dopravní výkon [vlkm]</t>
  </si>
  <si>
    <t>DV</t>
  </si>
  <si>
    <t>Výchozí dopravní výkon jednotek [vlkm]</t>
  </si>
  <si>
    <r>
      <t>DV</t>
    </r>
    <r>
      <rPr>
        <vertAlign val="superscript"/>
        <sz val="10"/>
        <color theme="1"/>
        <rFont val="Calibri"/>
        <family val="2"/>
        <charset val="238"/>
        <scheme val="minor"/>
      </rPr>
      <t>Jedna</t>
    </r>
  </si>
  <si>
    <t>Výchozí dopravní výkon souprav dvou jednotek [vlkm]</t>
  </si>
  <si>
    <r>
      <t>DV</t>
    </r>
    <r>
      <rPr>
        <vertAlign val="superscript"/>
        <sz val="10"/>
        <color theme="1"/>
        <rFont val="Calibri"/>
        <family val="2"/>
        <charset val="238"/>
        <scheme val="minor"/>
      </rPr>
      <t>Dve</t>
    </r>
  </si>
  <si>
    <t>Výchozí dopravní výkon souprav tří jednotek [vlkm]</t>
  </si>
  <si>
    <r>
      <t>DV</t>
    </r>
    <r>
      <rPr>
        <vertAlign val="superscript"/>
        <sz val="10"/>
        <color theme="1"/>
        <rFont val="Calibri"/>
        <family val="2"/>
        <charset val="238"/>
        <scheme val="minor"/>
      </rPr>
      <t>Tri</t>
    </r>
  </si>
  <si>
    <t>Výchozí počet vlakových jednotek [#]</t>
  </si>
  <si>
    <t>VV</t>
  </si>
  <si>
    <t>Výchozí počet pokladních hodin [h]</t>
  </si>
  <si>
    <t>PV</t>
  </si>
  <si>
    <t>Celkem</t>
  </si>
  <si>
    <t>Přiřazení položek</t>
  </si>
  <si>
    <t>Součet</t>
  </si>
  <si>
    <t>Průměr</t>
  </si>
  <si>
    <t>Výkon</t>
  </si>
  <si>
    <t>Vozidlo</t>
  </si>
  <si>
    <t>Fixní</t>
  </si>
  <si>
    <t>Trakční energie a palivo</t>
  </si>
  <si>
    <t>Elektrická energie</t>
  </si>
  <si>
    <t>-</t>
  </si>
  <si>
    <t>Jiné</t>
  </si>
  <si>
    <t>Netrakční energie a palivo</t>
  </si>
  <si>
    <t>Přímý materiál</t>
  </si>
  <si>
    <t>Opravy a údržba vozidel</t>
  </si>
  <si>
    <t>Odpisy dlouhodobého majetku</t>
  </si>
  <si>
    <t>Ostatní majetek</t>
  </si>
  <si>
    <t>Pronájem a leasing vozidel</t>
  </si>
  <si>
    <t>Mzdové náklady</t>
  </si>
  <si>
    <t>Vlakový personál</t>
  </si>
  <si>
    <t>7.2</t>
  </si>
  <si>
    <t>Pokladní</t>
  </si>
  <si>
    <t>7.3</t>
  </si>
  <si>
    <t>Ostatní zaměstnanci</t>
  </si>
  <si>
    <t>Sociální a zdravotní pojištění</t>
  </si>
  <si>
    <t>8.2</t>
  </si>
  <si>
    <t>8.3</t>
  </si>
  <si>
    <t>Cestovné</t>
  </si>
  <si>
    <t>Úhrada za použití dopravní cesty</t>
  </si>
  <si>
    <t>Úhrada za použití ostatní infrastruktury</t>
  </si>
  <si>
    <t>Ostatní přímé náklady</t>
  </si>
  <si>
    <t>12.1</t>
  </si>
  <si>
    <t>Úroky z bankovních úvěrů</t>
  </si>
  <si>
    <t>Ostatní</t>
  </si>
  <si>
    <t>Ostatní služby</t>
  </si>
  <si>
    <t>Provozní režie</t>
  </si>
  <si>
    <t>Správní režie</t>
  </si>
  <si>
    <t>Zisk</t>
  </si>
  <si>
    <t>Výchozí cena [tis.Kč]</t>
  </si>
  <si>
    <t>Výchozí dopravní výkon [tis.vlkm]</t>
  </si>
  <si>
    <t>Výchozí jednotková cena [Kč/vlkm]</t>
  </si>
  <si>
    <t>Výchozí jednotková cena za Výkon [Kč/vlkm]</t>
  </si>
  <si>
    <t>Jednotková kompenzace na ubraný dopravní výkon [Kč/vlkm]</t>
  </si>
  <si>
    <t>Indexace Výchozího finančního modelu</t>
  </si>
  <si>
    <t>Index</t>
  </si>
  <si>
    <t>Definice</t>
  </si>
  <si>
    <t>Bez indexace</t>
  </si>
  <si>
    <t>Doplněk Výchozího finančního modelu</t>
  </si>
  <si>
    <t>Cenová úroveň pro rok počátku Jízdního řádu [tis.Kč]</t>
  </si>
  <si>
    <t>Doplněná cena [tis.Kč]</t>
  </si>
  <si>
    <t>Doplněná jednotková cena [Kč/vlkm]</t>
  </si>
  <si>
    <t>Aktualizovaný finanční model</t>
  </si>
  <si>
    <t>Aktualizovaná cena [tis.Kč]</t>
  </si>
  <si>
    <r>
      <t>CA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</si>
  <si>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Aktualizovaná jednotková cena [Kč/vlkm]</t>
  </si>
  <si>
    <r>
      <t>JCA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</si>
  <si>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Aktualizovaná jednotková cena na Výkon [Kč/vlkm]</t>
  </si>
  <si>
    <r>
      <t>JCA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Vykon</t>
    </r>
  </si>
  <si>
    <t>Aktualizovaný finanční model na Výkon</t>
  </si>
  <si>
    <t>Aktualizovaná cena za Výkon [tis.Kč]</t>
  </si>
  <si>
    <r>
      <t>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Vykon</t>
    </r>
  </si>
  <si>
    <t>Aktualizovaná jednotková cena za Výkon [Kč/vlkm]</t>
  </si>
  <si>
    <r>
      <t>JCA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Vykon</t>
    </r>
  </si>
  <si>
    <t>Aktualizovaný finanční model na Vozidlo</t>
  </si>
  <si>
    <t>Aktualizovaná cena za Vozidlo [tis.Kč]</t>
  </si>
  <si>
    <r>
      <t>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Vozidlo</t>
    </r>
  </si>
  <si>
    <t>Aktualizovaná jednotková cena za Vozidlo [Kč/vlkm]</t>
  </si>
  <si>
    <r>
      <t>JCA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Vozidlo</t>
    </r>
  </si>
  <si>
    <t>Aktualizovaný finanční model Fixní</t>
  </si>
  <si>
    <t>Aktualizovaná cena za Fixní [tis.Kč]</t>
  </si>
  <si>
    <r>
      <t>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Fixní</t>
    </r>
  </si>
  <si>
    <t>Aktualizovaná jednotková cena za Fixní [Kč/vlkm]</t>
  </si>
  <si>
    <r>
      <t>JCA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Fixní</t>
    </r>
  </si>
  <si>
    <t>Souhrn Aktualizovaného finančního modelu</t>
  </si>
  <si>
    <t>Cenová úroveň pro rok počátku Jízdního řádu</t>
  </si>
  <si>
    <t>Souhrn Objednávkového finančního modelu</t>
  </si>
  <si>
    <t>Objednávková jednotková cena [Kč/vlkm]</t>
  </si>
  <si>
    <r>
      <t>JCO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</si>
  <si>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Objednávková jednotková cena za Výkon [Kč/vlkm]</t>
  </si>
  <si>
    <r>
      <t>JCO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Vykon</t>
    </r>
  </si>
  <si>
    <t>Objednávka dopravního výkonu</t>
  </si>
  <si>
    <t>Objednaný dopravní výkon</t>
  </si>
  <si>
    <t>Objednaný dopravní výkon [vlkm]</t>
  </si>
  <si>
    <r>
      <t>DO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</si>
  <si>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Rozdíl dopravního výkonu [vlkm]</t>
  </si>
  <si>
    <t>Objednaný dopravní výkon vůči výchozímu [%]</t>
  </si>
  <si>
    <t>Objednaný dopravní výkon jednotek</t>
  </si>
  <si>
    <t>… za prosinec na začátku platnosti Jízdního řádu [vlkm]</t>
  </si>
  <si>
    <t>… za leden [vlkm]</t>
  </si>
  <si>
    <t>… za únor [vlkm]</t>
  </si>
  <si>
    <t>… za březen [vlkm]</t>
  </si>
  <si>
    <t>… za duben [vlkm]</t>
  </si>
  <si>
    <t>… za květen [vlkm]</t>
  </si>
  <si>
    <t>… za červen [vlkm]</t>
  </si>
  <si>
    <t>… za červenec [vlkm]</t>
  </si>
  <si>
    <t>… za srpen [vlkm]</t>
  </si>
  <si>
    <t>… za září [vlkm]</t>
  </si>
  <si>
    <t>… za říjen [vlkm]</t>
  </si>
  <si>
    <t>… za listopad [vlkm]</t>
  </si>
  <si>
    <t>… za prosinec na konci platnosti Jízdního řádu [vlkm]</t>
  </si>
  <si>
    <t>Objednaný dopravní výkon jednotek [vlkm]</t>
  </si>
  <si>
    <r>
      <t>DO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Jedna</t>
    </r>
  </si>
  <si>
    <t>Rozdíl objednaného dopravního výkonu vůči výchozímu [vlkm]</t>
  </si>
  <si>
    <t>Podíl objednaného dopravního výkonu vůči výchozímu [%]</t>
  </si>
  <si>
    <t>Podíl jednotek na objednaném dopravním výkonu [%]</t>
  </si>
  <si>
    <t>Objednaný dopravní výkon souprav dvou jednotek</t>
  </si>
  <si>
    <t>Objednaný dopravní výkon souprav dvou jednotek [vlkm]</t>
  </si>
  <si>
    <r>
      <t>DO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Dve</t>
    </r>
  </si>
  <si>
    <t>Rozdíl dopravního výkonu vůči výchozímu [vlkm]</t>
  </si>
  <si>
    <t>Podíl souprav dvou jednotek na objednaném dopravním výkonu [%]</t>
  </si>
  <si>
    <t>Objednaný dopravní výkon souprav tří jednotek</t>
  </si>
  <si>
    <t>Objednaný dopravní výkon souprav tří jednotek [vlkm]</t>
  </si>
  <si>
    <r>
      <t>DO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  <r>
      <rPr>
        <b/>
        <vertAlign val="superscript"/>
        <sz val="10"/>
        <color theme="1"/>
        <rFont val="Calibri"/>
        <family val="2"/>
        <charset val="238"/>
        <scheme val="minor"/>
      </rPr>
      <t>Tri</t>
    </r>
  </si>
  <si>
    <t>Podíl souprav tří jednotek na objednaném dopravním výkonu [%]</t>
  </si>
  <si>
    <t>Objednávka počtu vlakových jednotek</t>
  </si>
  <si>
    <t>Objednaný počet vlakových jednotek</t>
  </si>
  <si>
    <t>Objednaný počet vlakových jednotek [#]</t>
  </si>
  <si>
    <r>
      <t>VO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</si>
  <si>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t>Rozdíl počtu vlakových jednotek vůči výchozímu [#]</t>
  </si>
  <si>
    <t>Objednaný počet vlakových jednotek vůči výchozímu  [%]</t>
  </si>
  <si>
    <t>Objednávka počtu pokladních hodin</t>
  </si>
  <si>
    <t>Objednaný počet pokladních hodin</t>
  </si>
  <si>
    <t>Objednaný počet pokladních hodin [h]</t>
  </si>
  <si>
    <r>
      <t>PO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</si>
  <si>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t>Rozdíl počtu pokladních hodin vůči výchozímu [h]</t>
  </si>
  <si>
    <t>Objednaný počet pokladních hodin vůči výchozímu [%]</t>
  </si>
  <si>
    <t>Objednávkový finanční model</t>
  </si>
  <si>
    <t>Objednávková cena [tis.Kč]</t>
  </si>
  <si>
    <r>
      <t>CO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</si>
  <si>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Objednaný dopravní výkon [tis.vlkm]</t>
  </si>
  <si>
    <r>
      <t>DO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</si>
  <si>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t>Objednávkový finanční model na Výkon</t>
  </si>
  <si>
    <t>Objednávková cena za Výkon [tis.Kč]</t>
  </si>
  <si>
    <r>
      <t>CO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Vykon</t>
    </r>
  </si>
  <si>
    <t>Objednávkový finanční model na Vozidlo</t>
  </si>
  <si>
    <t>Objednávková cena za Vozidlo [tis.Kč]</t>
  </si>
  <si>
    <r>
      <t>CO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Vozidlo</t>
    </r>
  </si>
  <si>
    <t>Objednávková jednotková cena za Vozidlo [Kč/vlkm]</t>
  </si>
  <si>
    <r>
      <t>JCO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Vozidlo</t>
    </r>
  </si>
  <si>
    <t>Objednávková cena</t>
  </si>
  <si>
    <t>Rozdělení Objednávkové ceny do měsíčních záloh</t>
  </si>
  <si>
    <t>… za prosinec na začátku platnosti Jízdního řádu [Kč]</t>
  </si>
  <si>
    <t>… za leden [Kč]</t>
  </si>
  <si>
    <t>… za únor [Kč]</t>
  </si>
  <si>
    <t>… za březen [Kč]</t>
  </si>
  <si>
    <t>… za duben [Kč]</t>
  </si>
  <si>
    <t>… za květen [Kč]</t>
  </si>
  <si>
    <t>… za červen [Kč]</t>
  </si>
  <si>
    <t>… za červenec [Kč]</t>
  </si>
  <si>
    <t>… za srpen [Kč]</t>
  </si>
  <si>
    <t>… za září [Kč]</t>
  </si>
  <si>
    <t>… za říjen [Kč]</t>
  </si>
  <si>
    <t>… za listopad [Kč]</t>
  </si>
  <si>
    <t>… za prosinec na konci platnosti Jízdního řádu [Kč]</t>
  </si>
  <si>
    <t>Objednávková cena [Kč]</t>
  </si>
  <si>
    <t>Odhad tržeb</t>
  </si>
  <si>
    <t>Odhad tržeb pro účely stanovení Zálohy kompenzace</t>
  </si>
  <si>
    <t>Odhad tržeb [Kč]</t>
  </si>
  <si>
    <t>Podíl odhadu tržeb na výši Objednávkové ceny [%]</t>
  </si>
  <si>
    <t>Záloha kompenzace</t>
  </si>
  <si>
    <t>Rozdíl Objednávkové ceny a Odhadu tržeb</t>
  </si>
  <si>
    <t>Záloha kompenzace [Kč]</t>
  </si>
  <si>
    <r>
      <t>DO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</si>
  <si>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Odchylka skutečnosti proti objednávce</t>
  </si>
  <si>
    <t>Přidaný dopravní výkon</t>
  </si>
  <si>
    <t>Přidaný dopravní výkon [vlkm]</t>
  </si>
  <si>
    <r>
      <t>DP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</si>
  <si>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Přidání jednotky do soupravy</t>
  </si>
  <si>
    <t>Přidání jednotky do soupravy [vlkm]</t>
  </si>
  <si>
    <r>
      <t>DZ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</si>
  <si>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Nerealizovaný dopravní výkon</t>
  </si>
  <si>
    <t>Nerealizovaný dopravní výkon [vlkm]</t>
  </si>
  <si>
    <r>
      <t>DR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</si>
  <si>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Neuplatnitelný dopravní výkon</t>
  </si>
  <si>
    <t>Neuplatnitelný dopravní výkon [vlkm]</t>
  </si>
  <si>
    <r>
      <t>DU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</si>
  <si>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Skutečnost dopravního výkonu</t>
  </si>
  <si>
    <t>Skutečný dopravní výkon</t>
  </si>
  <si>
    <t>Skutečný dopravní výkon [vlkm]</t>
  </si>
  <si>
    <r>
      <t>DS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</si>
  <si>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Cena za přidání jednotky do soupravy [Kč/vlkm]</t>
  </si>
  <si>
    <r>
      <t>JCO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Souprava</t>
    </r>
  </si>
  <si>
    <t>Rozdělení Objednávkové ceny po měsících</t>
  </si>
  <si>
    <t>… za prosinec na začátku platnosti Jízdního řádu [tis.Kč]</t>
  </si>
  <si>
    <t>… za leden [tis.Kč]</t>
  </si>
  <si>
    <t>… za únor [tis.Kč]</t>
  </si>
  <si>
    <t>… za březen [tis.Kč]</t>
  </si>
  <si>
    <t>… za duben [tis.Kč]</t>
  </si>
  <si>
    <t>… za květen [tis.Kč]</t>
  </si>
  <si>
    <t>… za červen [tis.Kč]</t>
  </si>
  <si>
    <t>… za červenec [tis.Kč]</t>
  </si>
  <si>
    <t>… za srpen [tis.Kč]</t>
  </si>
  <si>
    <t>… za září [tis.Kč]</t>
  </si>
  <si>
    <t>… za říjen [tis.Kč]</t>
  </si>
  <si>
    <t>… za listopad [tis.Kč]</t>
  </si>
  <si>
    <t>… za prosinec na konci platnosti Jízdního řádu [tis.Kč]</t>
  </si>
  <si>
    <t>Přidaný dopravní výkon [tis.Kč]</t>
  </si>
  <si>
    <t>Nerealizovaný dopravní výkon [tis.Kč]</t>
  </si>
  <si>
    <t>Neuplatnitelný dopravní výkon [tis.Kč]</t>
  </si>
  <si>
    <t>Skutečná cena</t>
  </si>
  <si>
    <t>Skutečná cena [tis.Kč]</t>
  </si>
  <si>
    <r>
      <t>CS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</si>
  <si>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Skutečné tržby</t>
  </si>
  <si>
    <t>Kalendářní rok</t>
  </si>
  <si>
    <t>Záznam Skutečných tržeb</t>
  </si>
  <si>
    <t>… za prosinec [Kč]</t>
  </si>
  <si>
    <t>Skutečné tržby [Kč]</t>
  </si>
  <si>
    <r>
      <t>TS</t>
    </r>
    <r>
      <rPr>
        <b/>
        <vertAlign val="subscript"/>
        <sz val="10"/>
        <color theme="1"/>
        <rFont val="Calibri"/>
        <family val="2"/>
        <scheme val="minor"/>
      </rPr>
      <t>n</t>
    </r>
  </si>
  <si>
    <t>Skutečná kompenzace</t>
  </si>
  <si>
    <t>Přepočet na Kalendářní rok</t>
  </si>
  <si>
    <t>Skutečná cena [Kč]</t>
  </si>
  <si>
    <r>
      <t>CS</t>
    </r>
    <r>
      <rPr>
        <vertAlign val="subscript"/>
        <sz val="10"/>
        <color theme="1"/>
        <rFont val="Calibri"/>
        <family val="2"/>
        <charset val="238"/>
        <scheme val="minor"/>
      </rPr>
      <t>n</t>
    </r>
  </si>
  <si>
    <r>
      <t>TS</t>
    </r>
    <r>
      <rPr>
        <vertAlign val="subscript"/>
        <sz val="10"/>
        <color theme="1"/>
        <rFont val="Calibri"/>
        <family val="2"/>
        <charset val="238"/>
        <scheme val="minor"/>
      </rPr>
      <t>n</t>
    </r>
  </si>
  <si>
    <t>Skutečná kompenzace [Kč]</t>
  </si>
  <si>
    <r>
      <t>KS</t>
    </r>
    <r>
      <rPr>
        <b/>
        <vertAlign val="subscript"/>
        <sz val="10"/>
        <color theme="1"/>
        <rFont val="Calibri"/>
        <family val="2"/>
        <charset val="238"/>
        <scheme val="minor"/>
      </rPr>
      <t>n</t>
    </r>
  </si>
  <si>
    <r>
      <t>A</t>
    </r>
    <r>
      <rPr>
        <vertAlign val="subscript"/>
        <sz val="10"/>
        <color theme="1"/>
        <rFont val="Calibri"/>
        <family val="2"/>
        <charset val="238"/>
        <scheme val="minor"/>
      </rPr>
      <t>n</t>
    </r>
  </si>
  <si>
    <t>Doplatek kompenzace [Kč]</t>
  </si>
  <si>
    <r>
      <t>B</t>
    </r>
    <r>
      <rPr>
        <b/>
        <vertAlign val="subscript"/>
        <sz val="10"/>
        <color theme="1"/>
        <rFont val="Calibri"/>
        <family val="2"/>
        <charset val="238"/>
        <scheme val="minor"/>
      </rPr>
      <t>n</t>
    </r>
  </si>
  <si>
    <r>
      <t>DS</t>
    </r>
    <r>
      <rPr>
        <vertAlign val="subscript"/>
        <sz val="10"/>
        <color theme="1"/>
        <rFont val="Calibri"/>
        <family val="2"/>
        <charset val="238"/>
        <scheme val="minor"/>
      </rPr>
      <t>n</t>
    </r>
  </si>
  <si>
    <t>Skutečná jednotková kompenzace [Kč/vlkm]</t>
  </si>
  <si>
    <r>
      <t>JKS</t>
    </r>
    <r>
      <rPr>
        <b/>
        <vertAlign val="subscript"/>
        <sz val="10"/>
        <color theme="1"/>
        <rFont val="Calibri"/>
        <family val="2"/>
        <charset val="238"/>
        <scheme val="minor"/>
      </rPr>
      <t>n</t>
    </r>
  </si>
  <si>
    <t>Přepočet na Dopravní rok</t>
  </si>
  <si>
    <r>
      <t>CS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</si>
  <si>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r>
      <t>TS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</si>
  <si>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r>
      <t>KS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</si>
  <si>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r>
      <t>A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</si>
  <si>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r>
      <t>B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</si>
  <si>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r>
      <t>DS</t>
    </r>
    <r>
      <rPr>
        <vertAlign val="subscript"/>
        <sz val="10"/>
        <color theme="1"/>
        <rFont val="Calibri"/>
        <family val="2"/>
        <charset val="238"/>
        <scheme val="minor"/>
      </rPr>
      <t>j</t>
    </r>
  </si>
  <si>
    <r>
      <t>JKS</t>
    </r>
    <r>
      <rPr>
        <b/>
        <vertAlign val="subscript"/>
        <sz val="10"/>
        <color theme="1"/>
        <rFont val="Calibri"/>
        <family val="2"/>
        <charset val="238"/>
        <scheme val="minor"/>
      </rPr>
      <t>j</t>
    </r>
  </si>
  <si>
    <t>2039/40</t>
  </si>
  <si>
    <t>2040/41</t>
  </si>
  <si>
    <t>2041/42</t>
  </si>
  <si>
    <t>2042/43</t>
  </si>
  <si>
    <t>2043/44</t>
  </si>
  <si>
    <t>2044/45</t>
  </si>
  <si>
    <t>Cenová úroveň pro rok 2025 [tis.Kč]</t>
  </si>
  <si>
    <t>Z cenové úrovně roku 2025 na rok počátku Jízdního řádu</t>
  </si>
  <si>
    <t>2038/39</t>
  </si>
  <si>
    <t>5.1</t>
  </si>
  <si>
    <t>5.2</t>
  </si>
  <si>
    <t xml:space="preserve"> -</t>
  </si>
  <si>
    <t>12.2</t>
  </si>
  <si>
    <t>Vlakové jednotky</t>
  </si>
  <si>
    <t>Nejvyšší dovolená Výchozí jednotková cena [Kč/vlkm]</t>
  </si>
  <si>
    <r>
      <t>CVD</t>
    </r>
    <r>
      <rPr>
        <b/>
        <vertAlign val="subscript"/>
        <sz val="10"/>
        <color theme="1"/>
        <rFont val="Calibri"/>
        <family val="2"/>
        <scheme val="minor"/>
      </rPr>
      <t>j</t>
    </r>
  </si>
  <si>
    <r>
      <t>JCVD</t>
    </r>
    <r>
      <rPr>
        <b/>
        <vertAlign val="subscript"/>
        <sz val="10"/>
        <color theme="1"/>
        <rFont val="Calibri"/>
        <family val="2"/>
        <scheme val="minor"/>
      </rPr>
      <t>j</t>
    </r>
  </si>
  <si>
    <r>
      <t>JCVD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Vykon</t>
    </r>
  </si>
  <si>
    <r>
      <t>CVB</t>
    </r>
    <r>
      <rPr>
        <b/>
        <vertAlign val="subscript"/>
        <sz val="10"/>
        <color theme="1"/>
        <rFont val="Calibri"/>
        <family val="2"/>
        <scheme val="minor"/>
      </rPr>
      <t>j</t>
    </r>
  </si>
  <si>
    <r>
      <t>JCVB</t>
    </r>
    <r>
      <rPr>
        <b/>
        <vertAlign val="subscript"/>
        <sz val="10"/>
        <color theme="1"/>
        <rFont val="Calibri"/>
        <family val="2"/>
        <scheme val="minor"/>
      </rPr>
      <t>j</t>
    </r>
  </si>
  <si>
    <r>
      <t>JCVB</t>
    </r>
    <r>
      <rPr>
        <vertAlign val="subscript"/>
        <sz val="10"/>
        <color theme="1"/>
        <rFont val="Calibri"/>
        <family val="2"/>
        <charset val="238"/>
        <scheme val="minor"/>
      </rPr>
      <t>j</t>
    </r>
    <r>
      <rPr>
        <vertAlign val="superscript"/>
        <sz val="10"/>
        <color theme="1"/>
        <rFont val="Calibri"/>
        <family val="2"/>
        <charset val="238"/>
        <scheme val="minor"/>
      </rPr>
      <t>Vykon</t>
    </r>
  </si>
  <si>
    <t>Nabídková cena</t>
  </si>
  <si>
    <t>Hodnota</t>
  </si>
  <si>
    <t>Váha</t>
  </si>
  <si>
    <t>Vážená průměrná nabídková cena [Kč/vlkm]</t>
  </si>
  <si>
    <t>Model výchozí zaokrouhlený</t>
  </si>
  <si>
    <t>Index cen průmyslových výrobců – elektřina D351</t>
  </si>
  <si>
    <t>Index spotřebitelských cen</t>
  </si>
  <si>
    <t>Průměrná hrubá měsíční mzda podle odvětví – doprava a skladování</t>
  </si>
  <si>
    <t>Index cen průmyslových výrobců – železniční vozidla CL302</t>
  </si>
  <si>
    <t>Přidání jednotky do soupravy [tis.Kč]</t>
  </si>
  <si>
    <t>Provozní soubor BEMU</t>
  </si>
  <si>
    <t>Pásmo dovolené roční změny Výchozí ceny [%]</t>
  </si>
  <si>
    <r>
      <t>DV</t>
    </r>
    <r>
      <rPr>
        <vertAlign val="subscript"/>
        <sz val="10"/>
        <color theme="1"/>
        <rFont val="Calibri"/>
        <family val="2"/>
        <scheme val="minor"/>
      </rPr>
      <t>j</t>
    </r>
  </si>
  <si>
    <t>Položky pro výpočet nabídkové ceny</t>
  </si>
  <si>
    <t>Výchozí jednotková cena - Průměr za Dobu plnění [Kč/vlkm]</t>
  </si>
  <si>
    <t>Verze 20. 2. 2026</t>
  </si>
  <si>
    <t>Výchozí finanční model bez dotace z Programu</t>
  </si>
  <si>
    <t>Výchozí finanční model s dotací z Programu</t>
  </si>
  <si>
    <t>bez dotace z Programu</t>
  </si>
  <si>
    <t>s dotací z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</si>
</sst>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,"/>
    <numFmt numFmtId="166" formatCode="#,##0.0"/>
    <numFmt numFmtId="167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bscript"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</cellStyleXfs>
  <cellXfs count="315">
    <xf numFmtId="0" fontId="0" fillId="0" borderId="0" xfId="0"/>
    <xf numFmtId="0" fontId="1" fillId="0" borderId="0" xfId="0" applyFont="1"/>
    <xf numFmtId="165" fontId="0" fillId="0" borderId="0" xfId="0" applyNumberFormat="1"/>
    <xf numFmtId="2" fontId="1" fillId="0" borderId="8" xfId="0" applyNumberFormat="1" applyFont="1" applyBorder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5" xfId="0" applyBorder="1"/>
    <xf numFmtId="0" fontId="0" fillId="0" borderId="6" xfId="0" applyBorder="1"/>
    <xf numFmtId="0" fontId="1" fillId="0" borderId="15" xfId="0" applyFont="1" applyBorder="1"/>
    <xf numFmtId="0" fontId="1" fillId="0" borderId="8" xfId="0" applyFont="1" applyBorder="1"/>
    <xf numFmtId="0" fontId="1" fillId="0" borderId="9" xfId="0" applyFont="1" applyBorder="1"/>
    <xf numFmtId="0" fontId="3" fillId="4" borderId="16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1" fillId="0" borderId="17" xfId="0" applyFont="1" applyBorder="1"/>
    <xf numFmtId="0" fontId="0" fillId="0" borderId="18" xfId="0" applyBorder="1"/>
    <xf numFmtId="0" fontId="1" fillId="0" borderId="18" xfId="0" applyFont="1" applyBorder="1" applyAlignment="1">
      <alignment horizontal="right"/>
    </xf>
    <xf numFmtId="0" fontId="1" fillId="0" borderId="19" xfId="0" applyFont="1" applyBorder="1"/>
    <xf numFmtId="0" fontId="1" fillId="0" borderId="10" xfId="0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9" fontId="0" fillId="0" borderId="4" xfId="0" applyNumberFormat="1" applyBorder="1"/>
    <xf numFmtId="9" fontId="0" fillId="0" borderId="5" xfId="0" applyNumberFormat="1" applyBorder="1"/>
    <xf numFmtId="0" fontId="1" fillId="0" borderId="12" xfId="0" applyFont="1" applyBorder="1"/>
    <xf numFmtId="0" fontId="1" fillId="0" borderId="22" xfId="0" applyFont="1" applyBorder="1" applyAlignment="1">
      <alignment horizontal="right"/>
    </xf>
    <xf numFmtId="9" fontId="0" fillId="0" borderId="23" xfId="0" applyNumberFormat="1" applyBorder="1"/>
    <xf numFmtId="9" fontId="0" fillId="0" borderId="24" xfId="0" applyNumberFormat="1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2" fontId="0" fillId="0" borderId="6" xfId="0" applyNumberFormat="1" applyBorder="1" applyAlignment="1">
      <alignment horizontal="left"/>
    </xf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2" fontId="1" fillId="0" borderId="7" xfId="0" applyNumberFormat="1" applyFont="1" applyBorder="1"/>
    <xf numFmtId="2" fontId="1" fillId="0" borderId="25" xfId="0" applyNumberFormat="1" applyFont="1" applyBorder="1"/>
    <xf numFmtId="0" fontId="0" fillId="0" borderId="15" xfId="0" applyBorder="1"/>
    <xf numFmtId="2" fontId="1" fillId="0" borderId="7" xfId="0" applyNumberFormat="1" applyFont="1" applyBorder="1" applyAlignment="1">
      <alignment horizontal="right"/>
    </xf>
    <xf numFmtId="0" fontId="1" fillId="0" borderId="21" xfId="0" applyFont="1" applyBorder="1"/>
    <xf numFmtId="9" fontId="0" fillId="0" borderId="1" xfId="0" applyNumberFormat="1" applyBorder="1"/>
    <xf numFmtId="9" fontId="0" fillId="0" borderId="2" xfId="0" applyNumberFormat="1" applyBorder="1"/>
    <xf numFmtId="0" fontId="3" fillId="3" borderId="16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1" fillId="0" borderId="13" xfId="0" applyFont="1" applyBorder="1"/>
    <xf numFmtId="2" fontId="1" fillId="0" borderId="2" xfId="0" applyNumberFormat="1" applyFont="1" applyBorder="1"/>
    <xf numFmtId="4" fontId="0" fillId="0" borderId="8" xfId="0" applyNumberFormat="1" applyBorder="1"/>
    <xf numFmtId="2" fontId="1" fillId="0" borderId="1" xfId="0" applyNumberFormat="1" applyFont="1" applyBorder="1"/>
    <xf numFmtId="4" fontId="0" fillId="0" borderId="7" xfId="0" applyNumberFormat="1" applyBorder="1"/>
    <xf numFmtId="3" fontId="0" fillId="0" borderId="4" xfId="0" applyNumberFormat="1" applyBorder="1"/>
    <xf numFmtId="3" fontId="0" fillId="0" borderId="5" xfId="0" applyNumberFormat="1" applyBorder="1"/>
    <xf numFmtId="0" fontId="3" fillId="5" borderId="16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7" borderId="16" xfId="0" applyFont="1" applyFill="1" applyBorder="1"/>
    <xf numFmtId="0" fontId="0" fillId="0" borderId="35" xfId="0" applyBorder="1"/>
    <xf numFmtId="0" fontId="0" fillId="0" borderId="31" xfId="0" applyBorder="1"/>
    <xf numFmtId="0" fontId="1" fillId="0" borderId="36" xfId="0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1" fillId="0" borderId="11" xfId="0" applyFont="1" applyBorder="1" applyAlignment="1">
      <alignment horizontal="left"/>
    </xf>
    <xf numFmtId="166" fontId="0" fillId="0" borderId="0" xfId="0" applyNumberFormat="1"/>
    <xf numFmtId="0" fontId="0" fillId="6" borderId="0" xfId="0" applyFill="1"/>
    <xf numFmtId="0" fontId="0" fillId="2" borderId="0" xfId="0" applyFill="1"/>
    <xf numFmtId="3" fontId="0" fillId="0" borderId="29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0" fontId="1" fillId="0" borderId="40" xfId="0" applyFont="1" applyBorder="1"/>
    <xf numFmtId="2" fontId="1" fillId="0" borderId="41" xfId="0" applyNumberFormat="1" applyFont="1" applyBorder="1"/>
    <xf numFmtId="0" fontId="0" fillId="0" borderId="43" xfId="0" applyBorder="1" applyAlignment="1">
      <alignment horizontal="right"/>
    </xf>
    <xf numFmtId="2" fontId="0" fillId="0" borderId="41" xfId="0" applyNumberFormat="1" applyBorder="1"/>
    <xf numFmtId="2" fontId="0" fillId="0" borderId="44" xfId="0" applyNumberFormat="1" applyBorder="1"/>
    <xf numFmtId="0" fontId="0" fillId="0" borderId="36" xfId="0" applyBorder="1"/>
    <xf numFmtId="0" fontId="0" fillId="0" borderId="38" xfId="0" applyBorder="1"/>
    <xf numFmtId="2" fontId="1" fillId="0" borderId="38" xfId="0" applyNumberFormat="1" applyFont="1" applyBorder="1"/>
    <xf numFmtId="2" fontId="0" fillId="0" borderId="38" xfId="0" applyNumberFormat="1" applyBorder="1"/>
    <xf numFmtId="9" fontId="0" fillId="0" borderId="27" xfId="0" applyNumberFormat="1" applyBorder="1"/>
    <xf numFmtId="0" fontId="0" fillId="8" borderId="0" xfId="0" applyFill="1"/>
    <xf numFmtId="9" fontId="0" fillId="0" borderId="29" xfId="0" applyNumberFormat="1" applyBorder="1"/>
    <xf numFmtId="9" fontId="0" fillId="0" borderId="30" xfId="0" applyNumberFormat="1" applyBorder="1"/>
    <xf numFmtId="9" fontId="0" fillId="2" borderId="1" xfId="0" applyNumberFormat="1" applyFill="1" applyBorder="1" applyProtection="1">
      <protection locked="0"/>
    </xf>
    <xf numFmtId="9" fontId="0" fillId="2" borderId="2" xfId="0" applyNumberFormat="1" applyFill="1" applyBorder="1" applyProtection="1">
      <protection locked="0"/>
    </xf>
    <xf numFmtId="9" fontId="0" fillId="2" borderId="4" xfId="0" applyNumberFormat="1" applyFill="1" applyBorder="1" applyProtection="1">
      <protection locked="0"/>
    </xf>
    <xf numFmtId="9" fontId="0" fillId="2" borderId="5" xfId="0" applyNumberFormat="1" applyFill="1" applyBorder="1" applyProtection="1">
      <protection locked="0"/>
    </xf>
    <xf numFmtId="9" fontId="0" fillId="2" borderId="29" xfId="0" applyNumberFormat="1" applyFill="1" applyBorder="1" applyProtection="1">
      <protection locked="0"/>
    </xf>
    <xf numFmtId="9" fontId="0" fillId="2" borderId="27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3" fontId="0" fillId="0" borderId="2" xfId="0" applyNumberFormat="1" applyBorder="1"/>
    <xf numFmtId="3" fontId="0" fillId="2" borderId="5" xfId="0" applyNumberFormat="1" applyFill="1" applyBorder="1" applyProtection="1">
      <protection locked="0"/>
    </xf>
    <xf numFmtId="3" fontId="0" fillId="2" borderId="27" xfId="0" applyNumberFormat="1" applyFill="1" applyBorder="1" applyProtection="1">
      <protection locked="0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0" fillId="0" borderId="11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29" xfId="0" applyNumberFormat="1" applyBorder="1"/>
    <xf numFmtId="3" fontId="0" fillId="0" borderId="28" xfId="0" applyNumberFormat="1" applyBorder="1"/>
    <xf numFmtId="3" fontId="1" fillId="0" borderId="7" xfId="0" applyNumberFormat="1" applyFont="1" applyBorder="1"/>
    <xf numFmtId="3" fontId="0" fillId="0" borderId="10" xfId="0" applyNumberFormat="1" applyBorder="1"/>
    <xf numFmtId="3" fontId="0" fillId="0" borderId="21" xfId="0" applyNumberFormat="1" applyBorder="1"/>
    <xf numFmtId="3" fontId="0" fillId="0" borderId="27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1" fillId="0" borderId="25" xfId="0" applyNumberFormat="1" applyFont="1" applyBorder="1"/>
    <xf numFmtId="3" fontId="0" fillId="0" borderId="30" xfId="0" applyNumberFormat="1" applyBorder="1"/>
    <xf numFmtId="3" fontId="0" fillId="0" borderId="0" xfId="0" applyNumberFormat="1"/>
    <xf numFmtId="3" fontId="0" fillId="0" borderId="33" xfId="0" applyNumberFormat="1" applyBorder="1"/>
    <xf numFmtId="3" fontId="0" fillId="0" borderId="34" xfId="0" applyNumberFormat="1" applyBorder="1"/>
    <xf numFmtId="3" fontId="4" fillId="0" borderId="5" xfId="0" applyNumberFormat="1" applyFont="1" applyBorder="1"/>
    <xf numFmtId="0" fontId="1" fillId="0" borderId="31" xfId="0" applyFont="1" applyBorder="1"/>
    <xf numFmtId="49" fontId="0" fillId="0" borderId="2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" fontId="0" fillId="0" borderId="4" xfId="0" applyNumberFormat="1" applyBorder="1"/>
    <xf numFmtId="4" fontId="0" fillId="0" borderId="5" xfId="0" applyNumberFormat="1" applyBorder="1"/>
    <xf numFmtId="3" fontId="0" fillId="0" borderId="8" xfId="0" applyNumberFormat="1" applyBorder="1"/>
    <xf numFmtId="3" fontId="0" fillId="0" borderId="25" xfId="0" applyNumberFormat="1" applyBorder="1"/>
    <xf numFmtId="3" fontId="0" fillId="6" borderId="29" xfId="0" applyNumberFormat="1" applyFill="1" applyBorder="1"/>
    <xf numFmtId="3" fontId="6" fillId="0" borderId="5" xfId="0" applyNumberFormat="1" applyFont="1" applyBorder="1"/>
    <xf numFmtId="2" fontId="1" fillId="0" borderId="23" xfId="0" applyNumberFormat="1" applyFont="1" applyBorder="1"/>
    <xf numFmtId="4" fontId="0" fillId="0" borderId="25" xfId="0" applyNumberFormat="1" applyBorder="1"/>
    <xf numFmtId="0" fontId="3" fillId="9" borderId="16" xfId="0" applyFont="1" applyFill="1" applyBorder="1"/>
    <xf numFmtId="3" fontId="0" fillId="6" borderId="7" xfId="0" applyNumberFormat="1" applyFill="1" applyBorder="1"/>
    <xf numFmtId="3" fontId="0" fillId="0" borderId="24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1" fillId="0" borderId="39" xfId="0" applyNumberFormat="1" applyFont="1" applyBorder="1"/>
    <xf numFmtId="4" fontId="0" fillId="0" borderId="24" xfId="0" applyNumberFormat="1" applyBorder="1"/>
    <xf numFmtId="0" fontId="1" fillId="0" borderId="21" xfId="0" applyFont="1" applyBorder="1" applyAlignment="1">
      <alignment horizontal="left"/>
    </xf>
    <xf numFmtId="0" fontId="1" fillId="0" borderId="18" xfId="0" applyFont="1" applyBorder="1"/>
    <xf numFmtId="0" fontId="1" fillId="0" borderId="38" xfId="0" applyFont="1" applyBorder="1"/>
    <xf numFmtId="0" fontId="3" fillId="7" borderId="11" xfId="0" applyFont="1" applyFill="1" applyBorder="1"/>
    <xf numFmtId="0" fontId="1" fillId="0" borderId="33" xfId="0" applyFont="1" applyBorder="1"/>
    <xf numFmtId="0" fontId="3" fillId="9" borderId="11" xfId="0" applyFont="1" applyFill="1" applyBorder="1"/>
    <xf numFmtId="0" fontId="8" fillId="0" borderId="9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7" fillId="0" borderId="0" xfId="0" applyFont="1"/>
    <xf numFmtId="0" fontId="11" fillId="0" borderId="51" xfId="0" applyFont="1" applyBorder="1" applyAlignment="1">
      <alignment horizontal="left"/>
    </xf>
    <xf numFmtId="3" fontId="0" fillId="6" borderId="32" xfId="0" applyNumberFormat="1" applyFill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1" fillId="0" borderId="37" xfId="0" applyNumberFormat="1" applyFont="1" applyBorder="1"/>
    <xf numFmtId="4" fontId="1" fillId="0" borderId="38" xfId="0" applyNumberFormat="1" applyFont="1" applyBorder="1"/>
    <xf numFmtId="4" fontId="1" fillId="0" borderId="39" xfId="0" applyNumberFormat="1" applyFont="1" applyBorder="1"/>
    <xf numFmtId="4" fontId="0" fillId="0" borderId="32" xfId="0" applyNumberFormat="1" applyBorder="1" applyAlignment="1">
      <alignment horizontal="right"/>
    </xf>
    <xf numFmtId="4" fontId="0" fillId="0" borderId="33" xfId="0" applyNumberFormat="1" applyBorder="1" applyAlignment="1">
      <alignment horizontal="right"/>
    </xf>
    <xf numFmtId="4" fontId="0" fillId="0" borderId="34" xfId="0" applyNumberFormat="1" applyBorder="1" applyAlignment="1">
      <alignment horizontal="right"/>
    </xf>
    <xf numFmtId="4" fontId="0" fillId="0" borderId="0" xfId="0" applyNumberFormat="1"/>
    <xf numFmtId="9" fontId="0" fillId="10" borderId="8" xfId="0" applyNumberFormat="1" applyFill="1" applyBorder="1" applyAlignment="1">
      <alignment horizontal="right"/>
    </xf>
    <xf numFmtId="9" fontId="0" fillId="10" borderId="25" xfId="0" applyNumberFormat="1" applyFill="1" applyBorder="1" applyAlignment="1">
      <alignment horizontal="right"/>
    </xf>
    <xf numFmtId="4" fontId="0" fillId="6" borderId="2" xfId="0" applyNumberFormat="1" applyFill="1" applyBorder="1" applyAlignment="1" applyProtection="1">
      <alignment horizontal="right"/>
      <protection locked="0"/>
    </xf>
    <xf numFmtId="4" fontId="0" fillId="6" borderId="27" xfId="0" applyNumberFormat="1" applyFill="1" applyBorder="1" applyAlignment="1" applyProtection="1">
      <alignment horizontal="right"/>
      <protection locked="0"/>
    </xf>
    <xf numFmtId="4" fontId="0" fillId="6" borderId="30" xfId="0" applyNumberFormat="1" applyFill="1" applyBorder="1" applyAlignment="1" applyProtection="1">
      <alignment horizontal="right"/>
      <protection locked="0"/>
    </xf>
    <xf numFmtId="4" fontId="0" fillId="6" borderId="5" xfId="0" applyNumberFormat="1" applyFill="1" applyBorder="1" applyAlignment="1" applyProtection="1">
      <alignment horizontal="right"/>
      <protection locked="0"/>
    </xf>
    <xf numFmtId="4" fontId="0" fillId="6" borderId="24" xfId="0" applyNumberFormat="1" applyFill="1" applyBorder="1" applyAlignment="1" applyProtection="1">
      <alignment horizontal="right"/>
      <protection locked="0"/>
    </xf>
    <xf numFmtId="4" fontId="0" fillId="6" borderId="8" xfId="0" applyNumberFormat="1" applyFill="1" applyBorder="1" applyAlignment="1" applyProtection="1">
      <alignment horizontal="right"/>
      <protection locked="0"/>
    </xf>
    <xf numFmtId="4" fontId="0" fillId="6" borderId="25" xfId="0" applyNumberFormat="1" applyFill="1" applyBorder="1" applyAlignment="1" applyProtection="1">
      <alignment horizontal="right"/>
      <protection locked="0"/>
    </xf>
    <xf numFmtId="4" fontId="0" fillId="6" borderId="7" xfId="0" applyNumberFormat="1" applyFill="1" applyBorder="1" applyAlignment="1" applyProtection="1">
      <alignment horizontal="right"/>
      <protection locked="0"/>
    </xf>
    <xf numFmtId="3" fontId="0" fillId="6" borderId="1" xfId="0" applyNumberFormat="1" applyFill="1" applyBorder="1" applyAlignment="1" applyProtection="1">
      <alignment horizontal="right"/>
      <protection locked="0"/>
    </xf>
    <xf numFmtId="3" fontId="0" fillId="6" borderId="2" xfId="0" applyNumberFormat="1" applyFill="1" applyBorder="1" applyAlignment="1" applyProtection="1">
      <alignment horizontal="right"/>
      <protection locked="0"/>
    </xf>
    <xf numFmtId="3" fontId="0" fillId="6" borderId="23" xfId="0" applyNumberFormat="1" applyFill="1" applyBorder="1" applyAlignment="1" applyProtection="1">
      <alignment horizontal="right"/>
      <protection locked="0"/>
    </xf>
    <xf numFmtId="3" fontId="0" fillId="6" borderId="29" xfId="0" applyNumberFormat="1" applyFill="1" applyBorder="1" applyAlignment="1" applyProtection="1">
      <alignment horizontal="right"/>
      <protection locked="0"/>
    </xf>
    <xf numFmtId="3" fontId="0" fillId="6" borderId="27" xfId="0" applyNumberFormat="1" applyFill="1" applyBorder="1" applyAlignment="1" applyProtection="1">
      <alignment horizontal="right"/>
      <protection locked="0"/>
    </xf>
    <xf numFmtId="3" fontId="0" fillId="6" borderId="30" xfId="0" applyNumberFormat="1" applyFill="1" applyBorder="1" applyAlignment="1" applyProtection="1">
      <alignment horizontal="right"/>
      <protection locked="0"/>
    </xf>
    <xf numFmtId="3" fontId="0" fillId="6" borderId="4" xfId="0" applyNumberFormat="1" applyFill="1" applyBorder="1" applyAlignment="1" applyProtection="1">
      <alignment horizontal="right"/>
      <protection locked="0"/>
    </xf>
    <xf numFmtId="3" fontId="0" fillId="6" borderId="5" xfId="0" applyNumberFormat="1" applyFill="1" applyBorder="1" applyAlignment="1" applyProtection="1">
      <alignment horizontal="right"/>
      <protection locked="0"/>
    </xf>
    <xf numFmtId="3" fontId="0" fillId="6" borderId="24" xfId="0" applyNumberFormat="1" applyFill="1" applyBorder="1" applyAlignment="1" applyProtection="1">
      <alignment horizontal="right"/>
      <protection locked="0"/>
    </xf>
    <xf numFmtId="3" fontId="0" fillId="6" borderId="7" xfId="0" applyNumberFormat="1" applyFill="1" applyBorder="1" applyAlignment="1" applyProtection="1">
      <alignment horizontal="right"/>
      <protection locked="0"/>
    </xf>
    <xf numFmtId="3" fontId="0" fillId="6" borderId="8" xfId="0" applyNumberFormat="1" applyFill="1" applyBorder="1" applyAlignment="1" applyProtection="1">
      <alignment horizontal="right"/>
      <protection locked="0"/>
    </xf>
    <xf numFmtId="3" fontId="0" fillId="6" borderId="25" xfId="0" applyNumberFormat="1" applyFill="1" applyBorder="1" applyAlignment="1" applyProtection="1">
      <alignment horizontal="right"/>
      <protection locked="0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24" xfId="0" applyFill="1" applyBorder="1" applyProtection="1">
      <protection locked="0"/>
    </xf>
    <xf numFmtId="167" fontId="0" fillId="6" borderId="4" xfId="0" applyNumberFormat="1" applyFill="1" applyBorder="1" applyAlignment="1" applyProtection="1">
      <alignment horizontal="right"/>
      <protection locked="0"/>
    </xf>
    <xf numFmtId="167" fontId="0" fillId="6" borderId="5" xfId="0" applyNumberFormat="1" applyFill="1" applyBorder="1" applyProtection="1">
      <protection locked="0"/>
    </xf>
    <xf numFmtId="3" fontId="0" fillId="6" borderId="5" xfId="0" applyNumberFormat="1" applyFill="1" applyBorder="1" applyProtection="1">
      <protection locked="0"/>
    </xf>
    <xf numFmtId="167" fontId="0" fillId="6" borderId="1" xfId="0" applyNumberFormat="1" applyFill="1" applyBorder="1" applyAlignment="1" applyProtection="1">
      <alignment horizontal="right"/>
      <protection locked="0"/>
    </xf>
    <xf numFmtId="167" fontId="0" fillId="6" borderId="2" xfId="0" applyNumberFormat="1" applyFill="1" applyBorder="1" applyProtection="1">
      <protection locked="0"/>
    </xf>
    <xf numFmtId="3" fontId="0" fillId="6" borderId="33" xfId="0" applyNumberFormat="1" applyFill="1" applyBorder="1"/>
    <xf numFmtId="3" fontId="0" fillId="6" borderId="27" xfId="0" applyNumberFormat="1" applyFill="1" applyBorder="1"/>
    <xf numFmtId="167" fontId="0" fillId="6" borderId="2" xfId="0" applyNumberFormat="1" applyFill="1" applyBorder="1" applyAlignment="1" applyProtection="1">
      <alignment horizontal="right"/>
      <protection locked="0"/>
    </xf>
    <xf numFmtId="167" fontId="0" fillId="6" borderId="5" xfId="0" applyNumberFormat="1" applyFill="1" applyBorder="1" applyAlignment="1" applyProtection="1">
      <alignment horizontal="right"/>
      <protection locked="0"/>
    </xf>
    <xf numFmtId="3" fontId="0" fillId="0" borderId="12" xfId="0" applyNumberForma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3" fontId="0" fillId="6" borderId="4" xfId="0" applyNumberFormat="1" applyFill="1" applyBorder="1" applyProtection="1">
      <protection locked="0"/>
    </xf>
    <xf numFmtId="3" fontId="0" fillId="6" borderId="24" xfId="0" applyNumberFormat="1" applyFill="1" applyBorder="1" applyProtection="1">
      <protection locked="0"/>
    </xf>
    <xf numFmtId="3" fontId="0" fillId="0" borderId="21" xfId="0" applyNumberFormat="1" applyBorder="1" applyAlignment="1">
      <alignment horizontal="right"/>
    </xf>
    <xf numFmtId="2" fontId="1" fillId="0" borderId="25" xfId="0" applyNumberFormat="1" applyFont="1" applyBorder="1" applyAlignment="1">
      <alignment horizontal="right"/>
    </xf>
    <xf numFmtId="3" fontId="0" fillId="6" borderId="8" xfId="0" applyNumberFormat="1" applyFill="1" applyBorder="1"/>
    <xf numFmtId="0" fontId="0" fillId="0" borderId="53" xfId="0" applyBorder="1" applyAlignment="1">
      <alignment horizontal="right"/>
    </xf>
    <xf numFmtId="2" fontId="0" fillId="0" borderId="52" xfId="0" applyNumberFormat="1" applyBorder="1" applyAlignment="1">
      <alignment horizontal="right"/>
    </xf>
    <xf numFmtId="2" fontId="0" fillId="0" borderId="39" xfId="0" applyNumberFormat="1" applyBorder="1"/>
    <xf numFmtId="0" fontId="3" fillId="4" borderId="21" xfId="0" applyFont="1" applyFill="1" applyBorder="1"/>
    <xf numFmtId="0" fontId="1" fillId="0" borderId="54" xfId="0" applyFont="1" applyBorder="1" applyAlignment="1">
      <alignment horizontal="right"/>
    </xf>
    <xf numFmtId="0" fontId="0" fillId="0" borderId="13" xfId="0" applyBorder="1" applyAlignment="1">
      <alignment horizontal="left"/>
    </xf>
    <xf numFmtId="2" fontId="0" fillId="0" borderId="55" xfId="0" applyNumberFormat="1" applyBorder="1" applyAlignment="1">
      <alignment horizontal="right"/>
    </xf>
    <xf numFmtId="9" fontId="0" fillId="6" borderId="23" xfId="0" applyNumberFormat="1" applyFill="1" applyBorder="1" applyAlignment="1">
      <alignment horizontal="right"/>
    </xf>
    <xf numFmtId="0" fontId="0" fillId="0" borderId="14" xfId="0" applyBorder="1" applyAlignment="1">
      <alignment horizontal="left"/>
    </xf>
    <xf numFmtId="2" fontId="0" fillId="0" borderId="56" xfId="0" applyNumberFormat="1" applyBorder="1" applyAlignment="1">
      <alignment horizontal="right"/>
    </xf>
    <xf numFmtId="9" fontId="0" fillId="6" borderId="24" xfId="0" applyNumberFormat="1" applyFill="1" applyBorder="1" applyAlignment="1">
      <alignment horizontal="right"/>
    </xf>
    <xf numFmtId="0" fontId="1" fillId="0" borderId="40" xfId="0" applyFont="1" applyBorder="1" applyAlignment="1">
      <alignment vertical="center"/>
    </xf>
    <xf numFmtId="2" fontId="1" fillId="0" borderId="57" xfId="0" applyNumberFormat="1" applyFont="1" applyBorder="1" applyAlignment="1">
      <alignment horizontal="right"/>
    </xf>
    <xf numFmtId="0" fontId="0" fillId="0" borderId="44" xfId="0" applyBorder="1" applyAlignment="1">
      <alignment horizontal="right"/>
    </xf>
    <xf numFmtId="0" fontId="1" fillId="0" borderId="54" xfId="0" applyFont="1" applyBorder="1"/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1" fillId="0" borderId="57" xfId="0" applyFont="1" applyBorder="1" applyAlignment="1">
      <alignment vertical="center"/>
    </xf>
    <xf numFmtId="9" fontId="0" fillId="6" borderId="4" xfId="0" applyNumberFormat="1" applyFill="1" applyBorder="1"/>
    <xf numFmtId="9" fontId="0" fillId="6" borderId="5" xfId="0" applyNumberFormat="1" applyFill="1" applyBorder="1"/>
    <xf numFmtId="3" fontId="0" fillId="6" borderId="5" xfId="0" applyNumberFormat="1" applyFill="1" applyBorder="1"/>
    <xf numFmtId="0" fontId="0" fillId="0" borderId="0" xfId="0" applyAlignment="1">
      <alignment horizontal="right"/>
    </xf>
    <xf numFmtId="0" fontId="0" fillId="0" borderId="50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2" fontId="1" fillId="0" borderId="11" xfId="0" applyNumberFormat="1" applyFont="1" applyBorder="1"/>
    <xf numFmtId="0" fontId="0" fillId="0" borderId="10" xfId="0" applyBorder="1" applyAlignment="1">
      <alignment horizontal="right"/>
    </xf>
    <xf numFmtId="9" fontId="0" fillId="6" borderId="52" xfId="0" applyNumberFormat="1" applyFill="1" applyBorder="1"/>
    <xf numFmtId="9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7" xfId="0" applyBorder="1"/>
    <xf numFmtId="2" fontId="0" fillId="10" borderId="7" xfId="0" applyNumberFormat="1" applyFill="1" applyBorder="1" applyAlignment="1">
      <alignment horizontal="right"/>
    </xf>
    <xf numFmtId="2" fontId="0" fillId="10" borderId="8" xfId="0" applyNumberFormat="1" applyFill="1" applyBorder="1" applyAlignment="1">
      <alignment horizontal="righ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5" fillId="0" borderId="49" xfId="3" applyBorder="1" applyProtection="1"/>
    <xf numFmtId="0" fontId="5" fillId="0" borderId="24" xfId="3" applyBorder="1" applyProtection="1"/>
    <xf numFmtId="2" fontId="4" fillId="0" borderId="4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5" xfId="0" applyNumberFormat="1" applyFont="1" applyBorder="1"/>
    <xf numFmtId="165" fontId="0" fillId="0" borderId="47" xfId="0" applyNumberFormat="1" applyBorder="1"/>
    <xf numFmtId="0" fontId="0" fillId="0" borderId="40" xfId="0" applyBorder="1"/>
    <xf numFmtId="2" fontId="4" fillId="0" borderId="43" xfId="0" applyNumberFormat="1" applyFont="1" applyBorder="1" applyAlignment="1">
      <alignment horizontal="right"/>
    </xf>
    <xf numFmtId="2" fontId="4" fillId="0" borderId="41" xfId="0" applyNumberFormat="1" applyFont="1" applyBorder="1"/>
    <xf numFmtId="165" fontId="0" fillId="0" borderId="48" xfId="0" applyNumberFormat="1" applyBorder="1"/>
    <xf numFmtId="3" fontId="0" fillId="0" borderId="49" xfId="0" applyNumberFormat="1" applyBorder="1"/>
    <xf numFmtId="3" fontId="0" fillId="0" borderId="32" xfId="0" applyNumberFormat="1" applyBorder="1"/>
    <xf numFmtId="3" fontId="0" fillId="0" borderId="7" xfId="0" applyNumberFormat="1" applyBorder="1"/>
    <xf numFmtId="2" fontId="3" fillId="3" borderId="16" xfId="0" applyNumberFormat="1" applyFont="1" applyFill="1" applyBorder="1"/>
    <xf numFmtId="2" fontId="3" fillId="3" borderId="11" xfId="0" applyNumberFormat="1" applyFont="1" applyFill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3" xfId="0" applyNumberFormat="1" applyFont="1" applyBorder="1"/>
    <xf numFmtId="2" fontId="0" fillId="0" borderId="1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25" xfId="0" applyNumberFormat="1" applyBorder="1"/>
    <xf numFmtId="0" fontId="1" fillId="0" borderId="16" xfId="0" applyFont="1" applyBorder="1"/>
    <xf numFmtId="0" fontId="8" fillId="0" borderId="11" xfId="0" applyFont="1" applyBorder="1" applyAlignment="1">
      <alignment horizontal="left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21" xfId="0" applyNumberFormat="1" applyFont="1" applyBorder="1"/>
    <xf numFmtId="9" fontId="0" fillId="0" borderId="7" xfId="0" applyNumberFormat="1" applyBorder="1" applyAlignment="1">
      <alignment horizontal="right"/>
    </xf>
    <xf numFmtId="9" fontId="0" fillId="0" borderId="8" xfId="0" applyNumberFormat="1" applyBorder="1" applyAlignment="1">
      <alignment horizontal="right"/>
    </xf>
    <xf numFmtId="9" fontId="0" fillId="0" borderId="25" xfId="0" applyNumberFormat="1" applyBorder="1" applyAlignment="1">
      <alignment horizontal="right"/>
    </xf>
    <xf numFmtId="0" fontId="14" fillId="0" borderId="11" xfId="0" applyFont="1" applyBorder="1" applyAlignment="1">
      <alignment horizontal="left"/>
    </xf>
    <xf numFmtId="0" fontId="0" fillId="0" borderId="33" xfId="0" applyBorder="1"/>
    <xf numFmtId="9" fontId="0" fillId="0" borderId="32" xfId="0" applyNumberFormat="1" applyBorder="1" applyAlignment="1">
      <alignment horizontal="right"/>
    </xf>
    <xf numFmtId="9" fontId="0" fillId="0" borderId="33" xfId="0" applyNumberFormat="1" applyBorder="1" applyAlignment="1">
      <alignment horizontal="right"/>
    </xf>
    <xf numFmtId="9" fontId="0" fillId="0" borderId="34" xfId="0" applyNumberFormat="1" applyBorder="1" applyAlignment="1">
      <alignment horizontal="right"/>
    </xf>
    <xf numFmtId="9" fontId="0" fillId="6" borderId="7" xfId="0" applyNumberFormat="1" applyFill="1" applyBorder="1" applyAlignment="1" applyProtection="1">
      <alignment horizontal="right"/>
      <protection locked="0"/>
    </xf>
    <xf numFmtId="9" fontId="0" fillId="6" borderId="8" xfId="0" applyNumberFormat="1" applyFill="1" applyBorder="1" applyAlignment="1" applyProtection="1">
      <alignment horizontal="right"/>
      <protection locked="0"/>
    </xf>
    <xf numFmtId="0" fontId="14" fillId="0" borderId="38" xfId="0" applyFont="1" applyBorder="1" applyAlignment="1">
      <alignment horizontal="left"/>
    </xf>
    <xf numFmtId="4" fontId="0" fillId="10" borderId="1" xfId="0" applyNumberFormat="1" applyFill="1" applyBorder="1" applyAlignment="1">
      <alignment horizontal="right"/>
    </xf>
    <xf numFmtId="4" fontId="0" fillId="10" borderId="4" xfId="0" applyNumberFormat="1" applyFill="1" applyBorder="1" applyAlignment="1">
      <alignment horizontal="right"/>
    </xf>
    <xf numFmtId="0" fontId="17" fillId="0" borderId="0" xfId="0" applyFont="1"/>
    <xf numFmtId="0" fontId="16" fillId="7" borderId="11" xfId="0" applyFont="1" applyFill="1" applyBorder="1"/>
    <xf numFmtId="0" fontId="8" fillId="0" borderId="33" xfId="0" applyFont="1" applyBorder="1"/>
    <xf numFmtId="0" fontId="17" fillId="0" borderId="2" xfId="0" applyFont="1" applyBorder="1"/>
    <xf numFmtId="4" fontId="0" fillId="0" borderId="2" xfId="0" applyNumberFormat="1" applyBorder="1"/>
    <xf numFmtId="4" fontId="0" fillId="0" borderId="23" xfId="0" applyNumberFormat="1" applyBorder="1"/>
    <xf numFmtId="0" fontId="11" fillId="0" borderId="33" xfId="0" applyFont="1" applyBorder="1" applyAlignment="1">
      <alignment horizontal="left"/>
    </xf>
    <xf numFmtId="4" fontId="0" fillId="0" borderId="33" xfId="0" applyNumberFormat="1" applyBorder="1"/>
    <xf numFmtId="4" fontId="0" fillId="0" borderId="34" xfId="0" applyNumberFormat="1" applyBorder="1"/>
    <xf numFmtId="0" fontId="8" fillId="0" borderId="8" xfId="0" applyFont="1" applyBorder="1" applyAlignment="1">
      <alignment horizontal="left"/>
    </xf>
    <xf numFmtId="4" fontId="1" fillId="0" borderId="8" xfId="0" applyNumberFormat="1" applyFont="1" applyBorder="1"/>
    <xf numFmtId="4" fontId="1" fillId="0" borderId="25" xfId="0" applyNumberFormat="1" applyFont="1" applyBorder="1"/>
    <xf numFmtId="4" fontId="0" fillId="0" borderId="11" xfId="0" applyNumberFormat="1" applyBorder="1"/>
    <xf numFmtId="4" fontId="0" fillId="0" borderId="21" xfId="0" applyNumberFormat="1" applyBorder="1"/>
    <xf numFmtId="0" fontId="0" fillId="0" borderId="16" xfId="0" applyBorder="1"/>
    <xf numFmtId="0" fontId="17" fillId="0" borderId="11" xfId="0" applyFont="1" applyBorder="1"/>
    <xf numFmtId="0" fontId="0" fillId="0" borderId="37" xfId="0" applyBorder="1" applyAlignment="1">
      <alignment horizontal="right"/>
    </xf>
    <xf numFmtId="9" fontId="0" fillId="6" borderId="38" xfId="0" applyNumberFormat="1" applyFill="1" applyBorder="1"/>
    <xf numFmtId="9" fontId="0" fillId="0" borderId="38" xfId="0" applyNumberFormat="1" applyBorder="1" applyAlignment="1">
      <alignment horizontal="right"/>
    </xf>
    <xf numFmtId="0" fontId="0" fillId="0" borderId="38" xfId="0" applyBorder="1" applyAlignment="1">
      <alignment horizontal="right"/>
    </xf>
    <xf numFmtId="9" fontId="0" fillId="0" borderId="39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1" xfId="0" applyFont="1" applyBorder="1" applyAlignment="1">
      <alignment horizontal="left"/>
    </xf>
  </cellXfs>
  <cellStyles count="5">
    <cellStyle name="Čárka 2" xfId="2" xr:uid="{00000000-0005-0000-0000-000000000000}"/>
    <cellStyle name="Hypertextový odkaz" xfId="3" builtinId="8"/>
    <cellStyle name="Normální" xfId="0" builtinId="0"/>
    <cellStyle name="Normální 10" xfId="1" xr:uid="{00000000-0005-0000-0000-000003000000}"/>
    <cellStyle name="Normální 2" xfId="4" xr:uid="{928852C3-E0A9-442C-AB13-77706609A144}"/>
  </cellStyles>
  <dxfs count="37"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Relationship Id="rId30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csu.gov.cz/produkty/pmz_cr" TargetMode="External"/><Relationship Id="rId7" Type="http://schemas.openxmlformats.org/officeDocument/2006/relationships/hyperlink" Target="https://csu.gov.cz/produkty/pmz_cr" TargetMode="External"/><Relationship Id="rId2" Type="http://schemas.openxmlformats.org/officeDocument/2006/relationships/hyperlink" Target="https://csu.gov.cz/produkty/ipc_cr" TargetMode="External"/><Relationship Id="rId1" Type="http://schemas.openxmlformats.org/officeDocument/2006/relationships/hyperlink" Target="https://csu.gov.cz/produkty/ipc_cr" TargetMode="External"/><Relationship Id="rId6" Type="http://schemas.openxmlformats.org/officeDocument/2006/relationships/hyperlink" Target="https://csu.gov.cz/produkty/isc_cr" TargetMode="External"/><Relationship Id="rId5" Type="http://schemas.openxmlformats.org/officeDocument/2006/relationships/hyperlink" Target="https://csu.gov.cz/produkty/isc_cr" TargetMode="External"/><Relationship Id="rId4" Type="http://schemas.openxmlformats.org/officeDocument/2006/relationships/hyperlink" Target="https://csu.gov.cz/produkty/isc_c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5"/>
  </sheetPr>
  <dimension ref="A1:XFC9"/>
  <sheetViews>
    <sheetView showGridLines="0" zoomScaleNormal="100" workbookViewId="0"/>
  </sheetViews>
  <sheetFormatPr defaultColWidth="0" defaultRowHeight="14.4" zeroHeight="1" x14ac:dyDescent="0.3"/>
  <cols>
    <col min="1" max="1" width="9.109375" customWidth="1"/>
    <col min="2" max="2" width="119" customWidth="1"/>
    <col min="3" max="16383" width="9.109375" hidden="1"/>
    <col min="16384" max="16384" width="0.33203125" customWidth="1"/>
  </cols>
  <sheetData>
    <row r="1" spans="1:2" x14ac:dyDescent="0.3">
      <c r="A1" s="1" t="s">
        <v>0</v>
      </c>
    </row>
    <row r="2" spans="1:2" x14ac:dyDescent="0.3">
      <c r="A2" s="153" t="s">
        <v>292</v>
      </c>
    </row>
    <row r="3" spans="1:2" x14ac:dyDescent="0.3">
      <c r="A3" s="153"/>
    </row>
    <row r="4" spans="1:2" x14ac:dyDescent="0.3">
      <c r="A4" t="s">
        <v>1</v>
      </c>
    </row>
    <row r="5" spans="1:2" x14ac:dyDescent="0.3">
      <c r="A5" t="s">
        <v>297</v>
      </c>
    </row>
    <row r="6" spans="1:2" x14ac:dyDescent="0.3"/>
    <row r="7" spans="1:2" x14ac:dyDescent="0.3">
      <c r="A7" s="72"/>
      <c r="B7" t="s">
        <v>2</v>
      </c>
    </row>
    <row r="8" spans="1:2" x14ac:dyDescent="0.3">
      <c r="A8" s="71"/>
      <c r="B8" t="s">
        <v>3</v>
      </c>
    </row>
    <row r="9" spans="1:2" x14ac:dyDescent="0.3">
      <c r="A9" s="85"/>
      <c r="B9" t="s">
        <v>4</v>
      </c>
    </row>
  </sheetData>
  <sheetProtection algorithmName="SHA-512" hashValue="JmxCQw3i1mti52rq6GjqdeqQPKjBszlW+WLcuDO76amiU1QWYN2oBhj3zwaV5r8v9QkGzD5HHmJGIy0DHabMxQ==" saltValue="Wi36TObtu4uW1jJpE+eXX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7">
    <tabColor theme="1"/>
  </sheetPr>
  <dimension ref="A1:AA36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16384" width="9.109375" hidden="1"/>
  </cols>
  <sheetData>
    <row r="1" spans="1:24" x14ac:dyDescent="0.3">
      <c r="A1" s="42" t="s">
        <v>83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ht="15" thickBot="1" x14ac:dyDescent="0.35">
      <c r="A2" s="15" t="s">
        <v>80</v>
      </c>
      <c r="B2" s="16"/>
      <c r="C2" s="17"/>
      <c r="D2" s="18"/>
      <c r="E2" s="17" t="str">
        <f>'Model výchozí bez dotace (MVB)'!E2</f>
        <v>2030/31</v>
      </c>
      <c r="F2" s="17" t="str">
        <f>'Model výchozí bez dotace (MVB)'!F2</f>
        <v>2031/32</v>
      </c>
      <c r="G2" s="17" t="str">
        <f>'Model výchozí bez dotace (MVB)'!G2</f>
        <v>2032/33</v>
      </c>
      <c r="H2" s="17" t="str">
        <f>'Model výchozí bez dotace (MVB)'!H2</f>
        <v>2033/34</v>
      </c>
      <c r="I2" s="17" t="str">
        <f>'Model výchozí bez dotace (MVB)'!I2</f>
        <v>2034/35</v>
      </c>
      <c r="J2" s="17" t="str">
        <f>'Model výchozí bez dotace (MVB)'!J2</f>
        <v>2035/36</v>
      </c>
      <c r="K2" s="17" t="str">
        <f>'Model výchozí bez dotace (MVB)'!K2</f>
        <v>2036/37</v>
      </c>
      <c r="L2" s="17" t="str">
        <f>'Model výchozí bez dotace (MVB)'!L2</f>
        <v>2037/38</v>
      </c>
      <c r="M2" s="17" t="str">
        <f>'Model výchozí bez dotace (MVB)'!M2</f>
        <v>2038/39</v>
      </c>
      <c r="N2" s="17" t="str">
        <f>'Model výchozí bez dotace (MVB)'!N2</f>
        <v>2039/40</v>
      </c>
      <c r="O2" s="17" t="str">
        <f>'Model výchozí bez dotace (MVB)'!O2</f>
        <v>2040/41</v>
      </c>
      <c r="P2" s="17" t="str">
        <f>'Model výchozí bez dotace (MVB)'!P2</f>
        <v>2041/42</v>
      </c>
      <c r="Q2" s="17" t="str">
        <f>'Model výchozí bez dotace (MVB)'!Q2</f>
        <v>2042/43</v>
      </c>
      <c r="R2" s="17" t="str">
        <f>'Model výchozí bez dotace (MVB)'!R2</f>
        <v>2043/44</v>
      </c>
      <c r="S2" s="17" t="str">
        <f>'Model výchozí bez dotace (MVB)'!S2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IFERROR('MVD Zaokrouhlený'!E3*(Index!J3/Index!$E3),0)+Doplněk!E3</f>
        <v>0</v>
      </c>
      <c r="F3" s="95">
        <f>IFERROR('MVD Zaokrouhlený'!F3*(Index!K3/Index!$E3),0)+Doplněk!F3</f>
        <v>0</v>
      </c>
      <c r="G3" s="95">
        <f>IFERROR('MVD Zaokrouhlený'!G3*(Index!L3/Index!$E3),0)+Doplněk!G3</f>
        <v>0</v>
      </c>
      <c r="H3" s="95">
        <f>IFERROR('MVD Zaokrouhlený'!H3*(Index!M3/Index!$E3),0)+Doplněk!H3</f>
        <v>0</v>
      </c>
      <c r="I3" s="95">
        <f>IFERROR('MVD Zaokrouhlený'!I3*(Index!N3/Index!$E3),0)+Doplněk!I3</f>
        <v>0</v>
      </c>
      <c r="J3" s="95">
        <f>IFERROR('MVD Zaokrouhlený'!J3*(Index!O3/Index!$E3),0)+Doplněk!J3</f>
        <v>0</v>
      </c>
      <c r="K3" s="95">
        <f>IFERROR('MVD Zaokrouhlený'!K3*(Index!P3/Index!$E3),0)+Doplněk!K3</f>
        <v>0</v>
      </c>
      <c r="L3" s="95">
        <f>IFERROR('MVD Zaokrouhlený'!L3*(Index!Q3/Index!$E3),0)+Doplněk!L3</f>
        <v>0</v>
      </c>
      <c r="M3" s="95">
        <f>IFERROR('MVD Zaokrouhlený'!M3*(Index!R3/Index!$E3),0)+Doplněk!M3</f>
        <v>0</v>
      </c>
      <c r="N3" s="95">
        <f>IFERROR('MVD Zaokrouhlený'!N3*(Index!S3/Index!$E3),0)+Doplněk!N3</f>
        <v>0</v>
      </c>
      <c r="O3" s="95">
        <f>IFERROR('MVD Zaokrouhlený'!O3*(Index!T3/Index!$E3),0)+Doplněk!O3</f>
        <v>0</v>
      </c>
      <c r="P3" s="95">
        <f>IFERROR('MVD Zaokrouhlený'!P3*(Index!U3/Index!$E3),0)+Doplněk!P3</f>
        <v>0</v>
      </c>
      <c r="Q3" s="95">
        <f>IFERROR('MVD Zaokrouhlený'!Q3*(Index!V3/Index!$E3),0)+Doplněk!Q3</f>
        <v>0</v>
      </c>
      <c r="R3" s="95">
        <f>IFERROR('MVD Zaokrouhlený'!R3*(Index!W3/Index!$E3),0)+Doplněk!R3</f>
        <v>0</v>
      </c>
      <c r="S3" s="95">
        <f>IFERROR('MVD Zaokrouhlený'!S3*(Index!X3/Index!$E3),0)+Doplněk!S3</f>
        <v>0</v>
      </c>
      <c r="T3" s="101">
        <f t="shared" ref="T3:T27" si="0">SUM(E3:S3)</f>
        <v>0</v>
      </c>
      <c r="U3" s="102">
        <f t="shared" ref="U3:U26" si="1">IFERROR(AVERAGE(E3:S3),0)</f>
        <v>0</v>
      </c>
      <c r="V3" s="40">
        <f>'MVD Zaokrouhlený'!V3</f>
        <v>0</v>
      </c>
      <c r="W3" s="41">
        <f>'MVD Zaokrouhlený'!W3</f>
        <v>0</v>
      </c>
      <c r="X3" s="26">
        <f>'MVD Zaokrouhlený'!X3</f>
        <v>1</v>
      </c>
    </row>
    <row r="4" spans="1:24" x14ac:dyDescent="0.3">
      <c r="A4" s="6"/>
      <c r="B4" s="7"/>
      <c r="C4" s="120">
        <v>1.2</v>
      </c>
      <c r="D4" s="29" t="s">
        <v>43</v>
      </c>
      <c r="E4" s="51">
        <f>IFERROR('MVD Zaokrouhlený'!E4*(Index!J4/Index!$E4),0)+Doplněk!E4</f>
        <v>0</v>
      </c>
      <c r="F4" s="51">
        <f>IFERROR('MVD Zaokrouhlený'!F4*(Index!K4/Index!$E4),0)+Doplněk!F4</f>
        <v>0</v>
      </c>
      <c r="G4" s="51">
        <f>IFERROR('MVD Zaokrouhlený'!G4*(Index!L4/Index!$E4),0)+Doplněk!G4</f>
        <v>0</v>
      </c>
      <c r="H4" s="51">
        <f>IFERROR('MVD Zaokrouhlený'!H4*(Index!M4/Index!$E4),0)+Doplněk!H4</f>
        <v>0</v>
      </c>
      <c r="I4" s="51">
        <f>IFERROR('MVD Zaokrouhlený'!I4*(Index!N4/Index!$E4),0)+Doplněk!I4</f>
        <v>0</v>
      </c>
      <c r="J4" s="51">
        <f>IFERROR('MVD Zaokrouhlený'!J4*(Index!O4/Index!$E4),0)+Doplněk!J4</f>
        <v>0</v>
      </c>
      <c r="K4" s="51">
        <f>IFERROR('MVD Zaokrouhlený'!K4*(Index!P4/Index!$E4),0)+Doplněk!K4</f>
        <v>0</v>
      </c>
      <c r="L4" s="51">
        <f>IFERROR('MVD Zaokrouhlený'!L4*(Index!Q4/Index!$E4),0)+Doplněk!L4</f>
        <v>0</v>
      </c>
      <c r="M4" s="51">
        <f>IFERROR('MVD Zaokrouhlený'!M4*(Index!R4/Index!$E4),0)+Doplněk!M4</f>
        <v>0</v>
      </c>
      <c r="N4" s="51">
        <f>IFERROR('MVD Zaokrouhlený'!N4*(Index!S4/Index!$E4),0)+Doplněk!N4</f>
        <v>0</v>
      </c>
      <c r="O4" s="51">
        <f>IFERROR('MVD Zaokrouhlený'!O4*(Index!T4/Index!$E4),0)+Doplněk!O4</f>
        <v>0</v>
      </c>
      <c r="P4" s="51">
        <f>IFERROR('MVD Zaokrouhlený'!P4*(Index!U4/Index!$E4),0)+Doplněk!P4</f>
        <v>0</v>
      </c>
      <c r="Q4" s="51">
        <f>IFERROR('MVD Zaokrouhlený'!Q4*(Index!V4/Index!$E4),0)+Doplněk!Q4</f>
        <v>0</v>
      </c>
      <c r="R4" s="51">
        <f>IFERROR('MVD Zaokrouhlený'!R4*(Index!W4/Index!$E4),0)+Doplněk!R4</f>
        <v>0</v>
      </c>
      <c r="S4" s="51">
        <f>IFERROR('MVD Zaokrouhlený'!S4*(Index!X4/Index!$E4),0)+Doplněk!S4</f>
        <v>0</v>
      </c>
      <c r="T4" s="50">
        <f t="shared" si="0"/>
        <v>0</v>
      </c>
      <c r="U4" s="103">
        <f t="shared" si="1"/>
        <v>0</v>
      </c>
      <c r="V4" s="22">
        <f>'MVD Zaokrouhlený'!V4</f>
        <v>0</v>
      </c>
      <c r="W4" s="23">
        <f>'MVD Zaokrouhlený'!W4</f>
        <v>0</v>
      </c>
      <c r="X4" s="27">
        <f>'MVD Zaokrouhlený'!X4</f>
        <v>1</v>
      </c>
    </row>
    <row r="5" spans="1:24" x14ac:dyDescent="0.3">
      <c r="A5" s="6">
        <v>2</v>
      </c>
      <c r="B5" s="7" t="s">
        <v>44</v>
      </c>
      <c r="C5" s="120"/>
      <c r="D5" s="29"/>
      <c r="E5" s="51">
        <f>IFERROR('MVD Zaokrouhlený'!E5*(Index!J5/Index!$E5),0)+Doplněk!E5</f>
        <v>0</v>
      </c>
      <c r="F5" s="51">
        <f>IFERROR('MVD Zaokrouhlený'!F5*(Index!K5/Index!$E5),0)+Doplněk!F5</f>
        <v>0</v>
      </c>
      <c r="G5" s="51">
        <f>IFERROR('MVD Zaokrouhlený'!G5*(Index!L5/Index!$E5),0)+Doplněk!G5</f>
        <v>0</v>
      </c>
      <c r="H5" s="51">
        <f>IFERROR('MVD Zaokrouhlený'!H5*(Index!M5/Index!$E5),0)+Doplněk!H5</f>
        <v>0</v>
      </c>
      <c r="I5" s="51">
        <f>IFERROR('MVD Zaokrouhlený'!I5*(Index!N5/Index!$E5),0)+Doplněk!I5</f>
        <v>0</v>
      </c>
      <c r="J5" s="51">
        <f>IFERROR('MVD Zaokrouhlený'!J5*(Index!O5/Index!$E5),0)+Doplněk!J5</f>
        <v>0</v>
      </c>
      <c r="K5" s="51">
        <f>IFERROR('MVD Zaokrouhlený'!K5*(Index!P5/Index!$E5),0)+Doplněk!K5</f>
        <v>0</v>
      </c>
      <c r="L5" s="51">
        <f>IFERROR('MVD Zaokrouhlený'!L5*(Index!Q5/Index!$E5),0)+Doplněk!L5</f>
        <v>0</v>
      </c>
      <c r="M5" s="51">
        <f>IFERROR('MVD Zaokrouhlený'!M5*(Index!R5/Index!$E5),0)+Doplněk!M5</f>
        <v>0</v>
      </c>
      <c r="N5" s="51">
        <f>IFERROR('MVD Zaokrouhlený'!N5*(Index!S5/Index!$E5),0)+Doplněk!N5</f>
        <v>0</v>
      </c>
      <c r="O5" s="51">
        <f>IFERROR('MVD Zaokrouhlený'!O5*(Index!T5/Index!$E5),0)+Doplněk!O5</f>
        <v>0</v>
      </c>
      <c r="P5" s="51">
        <f>IFERROR('MVD Zaokrouhlený'!P5*(Index!U5/Index!$E5),0)+Doplněk!P5</f>
        <v>0</v>
      </c>
      <c r="Q5" s="51">
        <f>IFERROR('MVD Zaokrouhlený'!Q5*(Index!V5/Index!$E5),0)+Doplněk!Q5</f>
        <v>0</v>
      </c>
      <c r="R5" s="51">
        <f>IFERROR('MVD Zaokrouhlený'!R5*(Index!W5/Index!$E5),0)+Doplněk!R5</f>
        <v>0</v>
      </c>
      <c r="S5" s="51">
        <f>IFERROR('MVD Zaokrouhlený'!S5*(Index!X5/Index!$E5),0)+Doplněk!S5</f>
        <v>0</v>
      </c>
      <c r="T5" s="50">
        <f t="shared" si="0"/>
        <v>0</v>
      </c>
      <c r="U5" s="103">
        <f t="shared" si="1"/>
        <v>0</v>
      </c>
      <c r="V5" s="22">
        <f>'MVD Zaokrouhlený'!V5</f>
        <v>0</v>
      </c>
      <c r="W5" s="23">
        <f>'MVD Zaokrouhlený'!W5</f>
        <v>0</v>
      </c>
      <c r="X5" s="27">
        <f>'MVD Zaokrouhlený'!X5</f>
        <v>1</v>
      </c>
    </row>
    <row r="6" spans="1:24" x14ac:dyDescent="0.3">
      <c r="A6" s="6">
        <v>3</v>
      </c>
      <c r="B6" s="7" t="s">
        <v>45</v>
      </c>
      <c r="C6" s="120"/>
      <c r="D6" s="29"/>
      <c r="E6" s="51">
        <f>IFERROR('MVD Zaokrouhlený'!E6*(Index!J6/Index!$E6),0)+Doplněk!E6</f>
        <v>0</v>
      </c>
      <c r="F6" s="51">
        <f>IFERROR('MVD Zaokrouhlený'!F6*(Index!K6/Index!$E6),0)+Doplněk!F6</f>
        <v>0</v>
      </c>
      <c r="G6" s="51">
        <f>IFERROR('MVD Zaokrouhlený'!G6*(Index!L6/Index!$E6),0)+Doplněk!G6</f>
        <v>0</v>
      </c>
      <c r="H6" s="51">
        <f>IFERROR('MVD Zaokrouhlený'!H6*(Index!M6/Index!$E6),0)+Doplněk!H6</f>
        <v>0</v>
      </c>
      <c r="I6" s="51">
        <f>IFERROR('MVD Zaokrouhlený'!I6*(Index!N6/Index!$E6),0)+Doplněk!I6</f>
        <v>0</v>
      </c>
      <c r="J6" s="51">
        <f>IFERROR('MVD Zaokrouhlený'!J6*(Index!O6/Index!$E6),0)+Doplněk!J6</f>
        <v>0</v>
      </c>
      <c r="K6" s="51">
        <f>IFERROR('MVD Zaokrouhlený'!K6*(Index!P6/Index!$E6),0)+Doplněk!K6</f>
        <v>0</v>
      </c>
      <c r="L6" s="51">
        <f>IFERROR('MVD Zaokrouhlený'!L6*(Index!Q6/Index!$E6),0)+Doplněk!L6</f>
        <v>0</v>
      </c>
      <c r="M6" s="51">
        <f>IFERROR('MVD Zaokrouhlený'!M6*(Index!R6/Index!$E6),0)+Doplněk!M6</f>
        <v>0</v>
      </c>
      <c r="N6" s="51">
        <f>IFERROR('MVD Zaokrouhlený'!N6*(Index!S6/Index!$E6),0)+Doplněk!N6</f>
        <v>0</v>
      </c>
      <c r="O6" s="51">
        <f>IFERROR('MVD Zaokrouhlený'!O6*(Index!T6/Index!$E6),0)+Doplněk!O6</f>
        <v>0</v>
      </c>
      <c r="P6" s="51">
        <f>IFERROR('MVD Zaokrouhlený'!P6*(Index!U6/Index!$E6),0)+Doplněk!P6</f>
        <v>0</v>
      </c>
      <c r="Q6" s="51">
        <f>IFERROR('MVD Zaokrouhlený'!Q6*(Index!V6/Index!$E6),0)+Doplněk!Q6</f>
        <v>0</v>
      </c>
      <c r="R6" s="51">
        <f>IFERROR('MVD Zaokrouhlený'!R6*(Index!W6/Index!$E6),0)+Doplněk!R6</f>
        <v>0</v>
      </c>
      <c r="S6" s="51">
        <f>IFERROR('MVD Zaokrouhlený'!S6*(Index!X6/Index!$E6),0)+Doplněk!S6</f>
        <v>0</v>
      </c>
      <c r="T6" s="50">
        <f t="shared" si="0"/>
        <v>0</v>
      </c>
      <c r="U6" s="103">
        <f t="shared" si="1"/>
        <v>0</v>
      </c>
      <c r="V6" s="22">
        <f>'MVD Zaokrouhlený'!V6</f>
        <v>0</v>
      </c>
      <c r="W6" s="23">
        <f>'MVD Zaokrouhlený'!W6</f>
        <v>0</v>
      </c>
      <c r="X6" s="27">
        <f>'MVD Zaokrouhlený'!X6</f>
        <v>1</v>
      </c>
    </row>
    <row r="7" spans="1:24" x14ac:dyDescent="0.3">
      <c r="A7" s="6">
        <v>4</v>
      </c>
      <c r="B7" s="7" t="s">
        <v>46</v>
      </c>
      <c r="C7" s="120"/>
      <c r="D7" s="29"/>
      <c r="E7" s="51">
        <f>IFERROR('MVD Zaokrouhlený'!E7*(Index!J7/Index!$E7),0)+Doplněk!E7</f>
        <v>0</v>
      </c>
      <c r="F7" s="51">
        <f>IFERROR('MVD Zaokrouhlený'!F7*(Index!K7/Index!$E7),0)+Doplněk!F7</f>
        <v>0</v>
      </c>
      <c r="G7" s="51">
        <f>IFERROR('MVD Zaokrouhlený'!G7*(Index!L7/Index!$E7),0)+Doplněk!G7</f>
        <v>0</v>
      </c>
      <c r="H7" s="51">
        <f>IFERROR('MVD Zaokrouhlený'!H7*(Index!M7/Index!$E7),0)+Doplněk!H7</f>
        <v>0</v>
      </c>
      <c r="I7" s="51">
        <f>IFERROR('MVD Zaokrouhlený'!I7*(Index!N7/Index!$E7),0)+Doplněk!I7</f>
        <v>0</v>
      </c>
      <c r="J7" s="51">
        <f>IFERROR('MVD Zaokrouhlený'!J7*(Index!O7/Index!$E7),0)+Doplněk!J7</f>
        <v>0</v>
      </c>
      <c r="K7" s="51">
        <f>IFERROR('MVD Zaokrouhlený'!K7*(Index!P7/Index!$E7),0)+Doplněk!K7</f>
        <v>0</v>
      </c>
      <c r="L7" s="51">
        <f>IFERROR('MVD Zaokrouhlený'!L7*(Index!Q7/Index!$E7),0)+Doplněk!L7</f>
        <v>0</v>
      </c>
      <c r="M7" s="51">
        <f>IFERROR('MVD Zaokrouhlený'!M7*(Index!R7/Index!$E7),0)+Doplněk!M7</f>
        <v>0</v>
      </c>
      <c r="N7" s="51">
        <f>IFERROR('MVD Zaokrouhlený'!N7*(Index!S7/Index!$E7),0)+Doplněk!N7</f>
        <v>0</v>
      </c>
      <c r="O7" s="51">
        <f>IFERROR('MVD Zaokrouhlený'!O7*(Index!T7/Index!$E7),0)+Doplněk!O7</f>
        <v>0</v>
      </c>
      <c r="P7" s="51">
        <f>IFERROR('MVD Zaokrouhlený'!P7*(Index!U7/Index!$E7),0)+Doplněk!P7</f>
        <v>0</v>
      </c>
      <c r="Q7" s="51">
        <f>IFERROR('MVD Zaokrouhlený'!Q7*(Index!V7/Index!$E7),0)+Doplněk!Q7</f>
        <v>0</v>
      </c>
      <c r="R7" s="51">
        <f>IFERROR('MVD Zaokrouhlený'!R7*(Index!W7/Index!$E7),0)+Doplněk!R7</f>
        <v>0</v>
      </c>
      <c r="S7" s="51">
        <f>IFERROR('MVD Zaokrouhlený'!S7*(Index!X7/Index!$E7),0)+Doplněk!S7</f>
        <v>0</v>
      </c>
      <c r="T7" s="50">
        <f t="shared" si="0"/>
        <v>0</v>
      </c>
      <c r="U7" s="103">
        <f t="shared" si="1"/>
        <v>0</v>
      </c>
      <c r="V7" s="22">
        <f>'MVD Zaokrouhlený'!V7</f>
        <v>0</v>
      </c>
      <c r="W7" s="23">
        <f>'MVD Zaokrouhlený'!W7</f>
        <v>0</v>
      </c>
      <c r="X7" s="27">
        <f>'MVD Zaokrouhlený'!X7</f>
        <v>1</v>
      </c>
    </row>
    <row r="8" spans="1:24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IFERROR('MVD Zaokrouhlený'!E8*(Index!J8/Index!$E8),0)+Doplněk!E8</f>
        <v>0</v>
      </c>
      <c r="F8" s="51">
        <f>IFERROR('MVD Zaokrouhlený'!F8*(Index!K8/Index!$E8),0)+Doplněk!F8</f>
        <v>0</v>
      </c>
      <c r="G8" s="51">
        <f>IFERROR('MVD Zaokrouhlený'!G8*(Index!L8/Index!$E8),0)+Doplněk!G8</f>
        <v>0</v>
      </c>
      <c r="H8" s="51">
        <f>IFERROR('MVD Zaokrouhlený'!H8*(Index!M8/Index!$E8),0)+Doplněk!H8</f>
        <v>0</v>
      </c>
      <c r="I8" s="51">
        <f>IFERROR('MVD Zaokrouhlený'!I8*(Index!N8/Index!$E8),0)+Doplněk!I8</f>
        <v>0</v>
      </c>
      <c r="J8" s="51">
        <f>IFERROR('MVD Zaokrouhlený'!J8*(Index!O8/Index!$E8),0)+Doplněk!J8</f>
        <v>0</v>
      </c>
      <c r="K8" s="51">
        <f>IFERROR('MVD Zaokrouhlený'!K8*(Index!P8/Index!$E8),0)+Doplněk!K8</f>
        <v>0</v>
      </c>
      <c r="L8" s="51">
        <f>IFERROR('MVD Zaokrouhlený'!L8*(Index!Q8/Index!$E8),0)+Doplněk!L8</f>
        <v>0</v>
      </c>
      <c r="M8" s="51">
        <f>IFERROR('MVD Zaokrouhlený'!M8*(Index!R8/Index!$E8),0)+Doplněk!M8</f>
        <v>0</v>
      </c>
      <c r="N8" s="51">
        <f>IFERROR('MVD Zaokrouhlený'!N8*(Index!S8/Index!$E8),0)+Doplněk!N8</f>
        <v>0</v>
      </c>
      <c r="O8" s="51">
        <f>IFERROR('MVD Zaokrouhlený'!O8*(Index!T8/Index!$E8),0)+Doplněk!O8</f>
        <v>0</v>
      </c>
      <c r="P8" s="51">
        <f>IFERROR('MVD Zaokrouhlený'!P8*(Index!U8/Index!$E8),0)+Doplněk!P8</f>
        <v>0</v>
      </c>
      <c r="Q8" s="51">
        <f>IFERROR('MVD Zaokrouhlený'!Q8*(Index!V8/Index!$E8),0)+Doplněk!Q8</f>
        <v>0</v>
      </c>
      <c r="R8" s="51">
        <f>IFERROR('MVD Zaokrouhlený'!R8*(Index!W8/Index!$E8),0)+Doplněk!R8</f>
        <v>0</v>
      </c>
      <c r="S8" s="51">
        <f>IFERROR('MVD Zaokrouhlený'!S8*(Index!X8/Index!$E8),0)+Doplněk!S8</f>
        <v>0</v>
      </c>
      <c r="T8" s="50">
        <f t="shared" ref="T8" si="2">SUM(E8:S8)</f>
        <v>0</v>
      </c>
      <c r="U8" s="103">
        <f t="shared" ref="U8" si="3">IFERROR(AVERAGE(E8:S8),0)</f>
        <v>0</v>
      </c>
      <c r="V8" s="22">
        <f>'MVD Zaokrouhlený'!V8</f>
        <v>0</v>
      </c>
      <c r="W8" s="23">
        <f>'MVD Zaokrouhlený'!W8</f>
        <v>1</v>
      </c>
      <c r="X8" s="27">
        <f>'MVD Zaokrouhlený'!X8</f>
        <v>0</v>
      </c>
    </row>
    <row r="9" spans="1:24" x14ac:dyDescent="0.3">
      <c r="A9" s="6"/>
      <c r="B9" s="7"/>
      <c r="C9" s="120" t="s">
        <v>271</v>
      </c>
      <c r="D9" s="30" t="s">
        <v>48</v>
      </c>
      <c r="E9" s="51">
        <f>IFERROR('MVD Zaokrouhlený'!E9*(Index!J9/Index!$E9),0)+Doplněk!E9</f>
        <v>0</v>
      </c>
      <c r="F9" s="51">
        <f>IFERROR('MVD Zaokrouhlený'!F9*(Index!K9/Index!$E9),0)+Doplněk!F9</f>
        <v>0</v>
      </c>
      <c r="G9" s="51">
        <f>IFERROR('MVD Zaokrouhlený'!G9*(Index!L9/Index!$E9),0)+Doplněk!G9</f>
        <v>0</v>
      </c>
      <c r="H9" s="51">
        <f>IFERROR('MVD Zaokrouhlený'!H9*(Index!M9/Index!$E9),0)+Doplněk!H9</f>
        <v>0</v>
      </c>
      <c r="I9" s="51">
        <f>IFERROR('MVD Zaokrouhlený'!I9*(Index!N9/Index!$E9),0)+Doplněk!I9</f>
        <v>0</v>
      </c>
      <c r="J9" s="51">
        <f>IFERROR('MVD Zaokrouhlený'!J9*(Index!O9/Index!$E9),0)+Doplněk!J9</f>
        <v>0</v>
      </c>
      <c r="K9" s="51">
        <f>IFERROR('MVD Zaokrouhlený'!K9*(Index!P9/Index!$E9),0)+Doplněk!K9</f>
        <v>0</v>
      </c>
      <c r="L9" s="51">
        <f>IFERROR('MVD Zaokrouhlený'!L9*(Index!Q9/Index!$E9),0)+Doplněk!L9</f>
        <v>0</v>
      </c>
      <c r="M9" s="51">
        <f>IFERROR('MVD Zaokrouhlený'!M9*(Index!R9/Index!$E9),0)+Doplněk!M9</f>
        <v>0</v>
      </c>
      <c r="N9" s="51">
        <f>IFERROR('MVD Zaokrouhlený'!N9*(Index!S9/Index!$E9),0)+Doplněk!N9</f>
        <v>0</v>
      </c>
      <c r="O9" s="51">
        <f>IFERROR('MVD Zaokrouhlený'!O9*(Index!T9/Index!$E9),0)+Doplněk!O9</f>
        <v>0</v>
      </c>
      <c r="P9" s="51">
        <f>IFERROR('MVD Zaokrouhlený'!P9*(Index!U9/Index!$E9),0)+Doplněk!P9</f>
        <v>0</v>
      </c>
      <c r="Q9" s="51">
        <f>IFERROR('MVD Zaokrouhlený'!Q9*(Index!V9/Index!$E9),0)+Doplněk!Q9</f>
        <v>0</v>
      </c>
      <c r="R9" s="51">
        <f>IFERROR('MVD Zaokrouhlený'!R9*(Index!W9/Index!$E9),0)+Doplněk!R9</f>
        <v>0</v>
      </c>
      <c r="S9" s="51">
        <f>IFERROR('MVD Zaokrouhlený'!S9*(Index!X9/Index!$E9),0)+Doplněk!S9</f>
        <v>0</v>
      </c>
      <c r="T9" s="50">
        <f t="shared" si="0"/>
        <v>0</v>
      </c>
      <c r="U9" s="103">
        <f t="shared" si="1"/>
        <v>0</v>
      </c>
      <c r="V9" s="22">
        <f>'MVD Zaokrouhlený'!V9</f>
        <v>0</v>
      </c>
      <c r="W9" s="23">
        <f>'MVD Zaokrouhlený'!W9</f>
        <v>0</v>
      </c>
      <c r="X9" s="27">
        <f>'MVD Zaokrouhlený'!X9</f>
        <v>1</v>
      </c>
    </row>
    <row r="10" spans="1:24" x14ac:dyDescent="0.3">
      <c r="A10" s="6">
        <v>6</v>
      </c>
      <c r="B10" s="7" t="s">
        <v>49</v>
      </c>
      <c r="C10" s="120"/>
      <c r="D10" s="29"/>
      <c r="E10" s="51">
        <f>IFERROR('MVD Zaokrouhlený'!E10*(Index!J10/Index!$E10),0)+Doplněk!E10</f>
        <v>0</v>
      </c>
      <c r="F10" s="51">
        <f>IFERROR('MVD Zaokrouhlený'!F10*(Index!K10/Index!$E10),0)+Doplněk!F10</f>
        <v>0</v>
      </c>
      <c r="G10" s="51">
        <f>IFERROR('MVD Zaokrouhlený'!G10*(Index!L10/Index!$E10),0)+Doplněk!G10</f>
        <v>0</v>
      </c>
      <c r="H10" s="51">
        <f>IFERROR('MVD Zaokrouhlený'!H10*(Index!M10/Index!$E10),0)+Doplněk!H10</f>
        <v>0</v>
      </c>
      <c r="I10" s="51">
        <f>IFERROR('MVD Zaokrouhlený'!I10*(Index!N10/Index!$E10),0)+Doplněk!I10</f>
        <v>0</v>
      </c>
      <c r="J10" s="51">
        <f>IFERROR('MVD Zaokrouhlený'!J10*(Index!O10/Index!$E10),0)+Doplněk!J10</f>
        <v>0</v>
      </c>
      <c r="K10" s="51">
        <f>IFERROR('MVD Zaokrouhlený'!K10*(Index!P10/Index!$E10),0)+Doplněk!K10</f>
        <v>0</v>
      </c>
      <c r="L10" s="51">
        <f>IFERROR('MVD Zaokrouhlený'!L10*(Index!Q10/Index!$E10),0)+Doplněk!L10</f>
        <v>0</v>
      </c>
      <c r="M10" s="51">
        <f>IFERROR('MVD Zaokrouhlený'!M10*(Index!R10/Index!$E10),0)+Doplněk!M10</f>
        <v>0</v>
      </c>
      <c r="N10" s="51">
        <f>IFERROR('MVD Zaokrouhlený'!N10*(Index!S10/Index!$E10),0)+Doplněk!N10</f>
        <v>0</v>
      </c>
      <c r="O10" s="51">
        <f>IFERROR('MVD Zaokrouhlený'!O10*(Index!T10/Index!$E10),0)+Doplněk!O10</f>
        <v>0</v>
      </c>
      <c r="P10" s="51">
        <f>IFERROR('MVD Zaokrouhlený'!P10*(Index!U10/Index!$E10),0)+Doplněk!P10</f>
        <v>0</v>
      </c>
      <c r="Q10" s="51">
        <f>IFERROR('MVD Zaokrouhlený'!Q10*(Index!V10/Index!$E10),0)+Doplněk!Q10</f>
        <v>0</v>
      </c>
      <c r="R10" s="51">
        <f>IFERROR('MVD Zaokrouhlený'!R10*(Index!W10/Index!$E10),0)+Doplněk!R10</f>
        <v>0</v>
      </c>
      <c r="S10" s="51">
        <f>IFERROR('MVD Zaokrouhlený'!S10*(Index!X10/Index!$E10),0)+Doplněk!S10</f>
        <v>0</v>
      </c>
      <c r="T10" s="50">
        <f t="shared" si="0"/>
        <v>0</v>
      </c>
      <c r="U10" s="103">
        <f t="shared" si="1"/>
        <v>0</v>
      </c>
      <c r="V10" s="22">
        <f>'MVD Zaokrouhlený'!V10</f>
        <v>0</v>
      </c>
      <c r="W10" s="23">
        <f>'MVD Zaokrouhlený'!W10</f>
        <v>1</v>
      </c>
      <c r="X10" s="27">
        <f>'MVD Zaokrouhlený'!X10</f>
        <v>0</v>
      </c>
    </row>
    <row r="11" spans="1:2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IFERROR('MVD Zaokrouhlený'!E11*(Index!J11/Index!$E11),0)+Doplněk!E11</f>
        <v>0</v>
      </c>
      <c r="F11" s="51">
        <f>IFERROR('MVD Zaokrouhlený'!F11*(Index!K11/Index!$E11),0)+Doplněk!F11</f>
        <v>0</v>
      </c>
      <c r="G11" s="51">
        <f>IFERROR('MVD Zaokrouhlený'!G11*(Index!L11/Index!$E11),0)+Doplněk!G11</f>
        <v>0</v>
      </c>
      <c r="H11" s="51">
        <f>IFERROR('MVD Zaokrouhlený'!H11*(Index!M11/Index!$E11),0)+Doplněk!H11</f>
        <v>0</v>
      </c>
      <c r="I11" s="51">
        <f>IFERROR('MVD Zaokrouhlený'!I11*(Index!N11/Index!$E11),0)+Doplněk!I11</f>
        <v>0</v>
      </c>
      <c r="J11" s="51">
        <f>IFERROR('MVD Zaokrouhlený'!J11*(Index!O11/Index!$E11),0)+Doplněk!J11</f>
        <v>0</v>
      </c>
      <c r="K11" s="51">
        <f>IFERROR('MVD Zaokrouhlený'!K11*(Index!P11/Index!$E11),0)+Doplněk!K11</f>
        <v>0</v>
      </c>
      <c r="L11" s="51">
        <f>IFERROR('MVD Zaokrouhlený'!L11*(Index!Q11/Index!$E11),0)+Doplněk!L11</f>
        <v>0</v>
      </c>
      <c r="M11" s="51">
        <f>IFERROR('MVD Zaokrouhlený'!M11*(Index!R11/Index!$E11),0)+Doplněk!M11</f>
        <v>0</v>
      </c>
      <c r="N11" s="51">
        <f>IFERROR('MVD Zaokrouhlený'!N11*(Index!S11/Index!$E11),0)+Doplněk!N11</f>
        <v>0</v>
      </c>
      <c r="O11" s="51">
        <f>IFERROR('MVD Zaokrouhlený'!O11*(Index!T11/Index!$E11),0)+Doplněk!O11</f>
        <v>0</v>
      </c>
      <c r="P11" s="51">
        <f>IFERROR('MVD Zaokrouhlený'!P11*(Index!U11/Index!$E11),0)+Doplněk!P11</f>
        <v>0</v>
      </c>
      <c r="Q11" s="51">
        <f>IFERROR('MVD Zaokrouhlený'!Q11*(Index!V11/Index!$E11),0)+Doplněk!Q11</f>
        <v>0</v>
      </c>
      <c r="R11" s="51">
        <f>IFERROR('MVD Zaokrouhlený'!R11*(Index!W11/Index!$E11),0)+Doplněk!R11</f>
        <v>0</v>
      </c>
      <c r="S11" s="51">
        <f>IFERROR('MVD Zaokrouhlený'!S11*(Index!X11/Index!$E11),0)+Doplněk!S11</f>
        <v>0</v>
      </c>
      <c r="T11" s="50">
        <f t="shared" si="0"/>
        <v>0</v>
      </c>
      <c r="U11" s="103">
        <f t="shared" si="1"/>
        <v>0</v>
      </c>
      <c r="V11" s="22">
        <f>'MVD Zaokrouhlený'!V11</f>
        <v>0</v>
      </c>
      <c r="W11" s="23">
        <f>'MVD Zaokrouhlený'!W11</f>
        <v>0</v>
      </c>
      <c r="X11" s="27">
        <f>'MVD Zaokrouhlený'!X11</f>
        <v>1</v>
      </c>
    </row>
    <row r="12" spans="1:24" x14ac:dyDescent="0.3">
      <c r="A12" s="6"/>
      <c r="B12" s="7"/>
      <c r="C12" s="120" t="s">
        <v>52</v>
      </c>
      <c r="D12" s="29" t="s">
        <v>53</v>
      </c>
      <c r="E12" s="51">
        <f>IFERROR('MVD Zaokrouhlený'!E12*(Index!J12/Index!$E12),0)+Doplněk!E12</f>
        <v>0</v>
      </c>
      <c r="F12" s="51">
        <f>IFERROR('MVD Zaokrouhlený'!F12*(Index!K12/Index!$E12),0)+Doplněk!F12</f>
        <v>0</v>
      </c>
      <c r="G12" s="51">
        <f>IFERROR('MVD Zaokrouhlený'!G12*(Index!L12/Index!$E12),0)+Doplněk!G12</f>
        <v>0</v>
      </c>
      <c r="H12" s="51">
        <f>IFERROR('MVD Zaokrouhlený'!H12*(Index!M12/Index!$E12),0)+Doplněk!H12</f>
        <v>0</v>
      </c>
      <c r="I12" s="51">
        <f>IFERROR('MVD Zaokrouhlený'!I12*(Index!N12/Index!$E12),0)+Doplněk!I12</f>
        <v>0</v>
      </c>
      <c r="J12" s="51">
        <f>IFERROR('MVD Zaokrouhlený'!J12*(Index!O12/Index!$E12),0)+Doplněk!J12</f>
        <v>0</v>
      </c>
      <c r="K12" s="51">
        <f>IFERROR('MVD Zaokrouhlený'!K12*(Index!P12/Index!$E12),0)+Doplněk!K12</f>
        <v>0</v>
      </c>
      <c r="L12" s="51">
        <f>IFERROR('MVD Zaokrouhlený'!L12*(Index!Q12/Index!$E12),0)+Doplněk!L12</f>
        <v>0</v>
      </c>
      <c r="M12" s="51">
        <f>IFERROR('MVD Zaokrouhlený'!M12*(Index!R12/Index!$E12),0)+Doplněk!M12</f>
        <v>0</v>
      </c>
      <c r="N12" s="51">
        <f>IFERROR('MVD Zaokrouhlený'!N12*(Index!S12/Index!$E12),0)+Doplněk!N12</f>
        <v>0</v>
      </c>
      <c r="O12" s="51">
        <f>IFERROR('MVD Zaokrouhlený'!O12*(Index!T12/Index!$E12),0)+Doplněk!O12</f>
        <v>0</v>
      </c>
      <c r="P12" s="51">
        <f>IFERROR('MVD Zaokrouhlený'!P12*(Index!U12/Index!$E12),0)+Doplněk!P12</f>
        <v>0</v>
      </c>
      <c r="Q12" s="51">
        <f>IFERROR('MVD Zaokrouhlený'!Q12*(Index!V12/Index!$E12),0)+Doplněk!Q12</f>
        <v>0</v>
      </c>
      <c r="R12" s="51">
        <f>IFERROR('MVD Zaokrouhlený'!R12*(Index!W12/Index!$E12),0)+Doplněk!R12</f>
        <v>0</v>
      </c>
      <c r="S12" s="51">
        <f>IFERROR('MVD Zaokrouhlený'!S12*(Index!X12/Index!$E12),0)+Doplněk!S12</f>
        <v>0</v>
      </c>
      <c r="T12" s="50">
        <f t="shared" ref="T12" si="4">SUM(E12:S12)</f>
        <v>0</v>
      </c>
      <c r="U12" s="103">
        <f t="shared" ref="U12" si="5">IFERROR(AVERAGE(E12:S12),0)</f>
        <v>0</v>
      </c>
      <c r="V12" s="22">
        <f>'MVD Zaokrouhlený'!V12</f>
        <v>0</v>
      </c>
      <c r="W12" s="23">
        <f>'MVD Zaokrouhlený'!W12</f>
        <v>0</v>
      </c>
      <c r="X12" s="27">
        <f>'MVD Zaokrouhlený'!X12</f>
        <v>1</v>
      </c>
    </row>
    <row r="13" spans="1:24" x14ac:dyDescent="0.3">
      <c r="A13" s="6"/>
      <c r="B13" s="7"/>
      <c r="C13" s="120" t="s">
        <v>54</v>
      </c>
      <c r="D13" s="29" t="s">
        <v>55</v>
      </c>
      <c r="E13" s="51">
        <f>IFERROR('MVD Zaokrouhlený'!E13*(Index!J13/Index!$E13),0)+Doplněk!E13</f>
        <v>0</v>
      </c>
      <c r="F13" s="51">
        <f>IFERROR('MVD Zaokrouhlený'!F13*(Index!K13/Index!$E13),0)+Doplněk!F13</f>
        <v>0</v>
      </c>
      <c r="G13" s="51">
        <f>IFERROR('MVD Zaokrouhlený'!G13*(Index!L13/Index!$E13),0)+Doplněk!G13</f>
        <v>0</v>
      </c>
      <c r="H13" s="51">
        <f>IFERROR('MVD Zaokrouhlený'!H13*(Index!M13/Index!$E13),0)+Doplněk!H13</f>
        <v>0</v>
      </c>
      <c r="I13" s="51">
        <f>IFERROR('MVD Zaokrouhlený'!I13*(Index!N13/Index!$E13),0)+Doplněk!I13</f>
        <v>0</v>
      </c>
      <c r="J13" s="51">
        <f>IFERROR('MVD Zaokrouhlený'!J13*(Index!O13/Index!$E13),0)+Doplněk!J13</f>
        <v>0</v>
      </c>
      <c r="K13" s="51">
        <f>IFERROR('MVD Zaokrouhlený'!K13*(Index!P13/Index!$E13),0)+Doplněk!K13</f>
        <v>0</v>
      </c>
      <c r="L13" s="51">
        <f>IFERROR('MVD Zaokrouhlený'!L13*(Index!Q13/Index!$E13),0)+Doplněk!L13</f>
        <v>0</v>
      </c>
      <c r="M13" s="51">
        <f>IFERROR('MVD Zaokrouhlený'!M13*(Index!R13/Index!$E13),0)+Doplněk!M13</f>
        <v>0</v>
      </c>
      <c r="N13" s="51">
        <f>IFERROR('MVD Zaokrouhlený'!N13*(Index!S13/Index!$E13),0)+Doplněk!N13</f>
        <v>0</v>
      </c>
      <c r="O13" s="51">
        <f>IFERROR('MVD Zaokrouhlený'!O13*(Index!T13/Index!$E13),0)+Doplněk!O13</f>
        <v>0</v>
      </c>
      <c r="P13" s="51">
        <f>IFERROR('MVD Zaokrouhlený'!P13*(Index!U13/Index!$E13),0)+Doplněk!P13</f>
        <v>0</v>
      </c>
      <c r="Q13" s="51">
        <f>IFERROR('MVD Zaokrouhlený'!Q13*(Index!V13/Index!$E13),0)+Doplněk!Q13</f>
        <v>0</v>
      </c>
      <c r="R13" s="51">
        <f>IFERROR('MVD Zaokrouhlený'!R13*(Index!W13/Index!$E13),0)+Doplněk!R13</f>
        <v>0</v>
      </c>
      <c r="S13" s="51">
        <f>IFERROR('MVD Zaokrouhlený'!S13*(Index!X13/Index!$E13),0)+Doplněk!S13</f>
        <v>0</v>
      </c>
      <c r="T13" s="50">
        <f t="shared" si="0"/>
        <v>0</v>
      </c>
      <c r="U13" s="103">
        <f t="shared" si="1"/>
        <v>0</v>
      </c>
      <c r="V13" s="22">
        <f>'MVD Zaokrouhlený'!V13</f>
        <v>0</v>
      </c>
      <c r="W13" s="23">
        <f>'MVD Zaokrouhlený'!W13</f>
        <v>0</v>
      </c>
      <c r="X13" s="27">
        <f>'MVD Zaokrouhlený'!X13</f>
        <v>1</v>
      </c>
    </row>
    <row r="14" spans="1:2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IFERROR('MVD Zaokrouhlený'!E14*(Index!J14/Index!$E14),0)+Doplněk!E14</f>
        <v>0</v>
      </c>
      <c r="F14" s="51">
        <f>IFERROR('MVD Zaokrouhlený'!F14*(Index!K14/Index!$E14),0)+Doplněk!F14</f>
        <v>0</v>
      </c>
      <c r="G14" s="51">
        <f>IFERROR('MVD Zaokrouhlený'!G14*(Index!L14/Index!$E14),0)+Doplněk!G14</f>
        <v>0</v>
      </c>
      <c r="H14" s="51">
        <f>IFERROR('MVD Zaokrouhlený'!H14*(Index!M14/Index!$E14),0)+Doplněk!H14</f>
        <v>0</v>
      </c>
      <c r="I14" s="51">
        <f>IFERROR('MVD Zaokrouhlený'!I14*(Index!N14/Index!$E14),0)+Doplněk!I14</f>
        <v>0</v>
      </c>
      <c r="J14" s="51">
        <f>IFERROR('MVD Zaokrouhlený'!J14*(Index!O14/Index!$E14),0)+Doplněk!J14</f>
        <v>0</v>
      </c>
      <c r="K14" s="51">
        <f>IFERROR('MVD Zaokrouhlený'!K14*(Index!P14/Index!$E14),0)+Doplněk!K14</f>
        <v>0</v>
      </c>
      <c r="L14" s="51">
        <f>IFERROR('MVD Zaokrouhlený'!L14*(Index!Q14/Index!$E14),0)+Doplněk!L14</f>
        <v>0</v>
      </c>
      <c r="M14" s="51">
        <f>IFERROR('MVD Zaokrouhlený'!M14*(Index!R14/Index!$E14),0)+Doplněk!M14</f>
        <v>0</v>
      </c>
      <c r="N14" s="51">
        <f>IFERROR('MVD Zaokrouhlený'!N14*(Index!S14/Index!$E14),0)+Doplněk!N14</f>
        <v>0</v>
      </c>
      <c r="O14" s="51">
        <f>IFERROR('MVD Zaokrouhlený'!O14*(Index!T14/Index!$E14),0)+Doplněk!O14</f>
        <v>0</v>
      </c>
      <c r="P14" s="51">
        <f>IFERROR('MVD Zaokrouhlený'!P14*(Index!U14/Index!$E14),0)+Doplněk!P14</f>
        <v>0</v>
      </c>
      <c r="Q14" s="51">
        <f>IFERROR('MVD Zaokrouhlený'!Q14*(Index!V14/Index!$E14),0)+Doplněk!Q14</f>
        <v>0</v>
      </c>
      <c r="R14" s="51">
        <f>IFERROR('MVD Zaokrouhlený'!R14*(Index!W14/Index!$E14),0)+Doplněk!R14</f>
        <v>0</v>
      </c>
      <c r="S14" s="51">
        <f>IFERROR('MVD Zaokrouhlený'!S14*(Index!X14/Index!$E14),0)+Doplněk!S14</f>
        <v>0</v>
      </c>
      <c r="T14" s="50">
        <f t="shared" si="0"/>
        <v>0</v>
      </c>
      <c r="U14" s="103">
        <f t="shared" si="1"/>
        <v>0</v>
      </c>
      <c r="V14" s="22">
        <f>'MVD Zaokrouhlený'!V14</f>
        <v>0</v>
      </c>
      <c r="W14" s="23">
        <f>'MVD Zaokrouhlený'!W14</f>
        <v>0</v>
      </c>
      <c r="X14" s="27">
        <f>'MVD Zaokrouhlený'!X14</f>
        <v>1</v>
      </c>
    </row>
    <row r="15" spans="1:24" x14ac:dyDescent="0.3">
      <c r="A15" s="6"/>
      <c r="B15" s="7"/>
      <c r="C15" s="120" t="s">
        <v>57</v>
      </c>
      <c r="D15" s="29" t="s">
        <v>53</v>
      </c>
      <c r="E15" s="51">
        <f>IFERROR('MVD Zaokrouhlený'!E15*(Index!J15/Index!$E15),0)+Doplněk!E15</f>
        <v>0</v>
      </c>
      <c r="F15" s="51">
        <f>IFERROR('MVD Zaokrouhlený'!F15*(Index!K15/Index!$E15),0)+Doplněk!F15</f>
        <v>0</v>
      </c>
      <c r="G15" s="51">
        <f>IFERROR('MVD Zaokrouhlený'!G15*(Index!L15/Index!$E15),0)+Doplněk!G15</f>
        <v>0</v>
      </c>
      <c r="H15" s="51">
        <f>IFERROR('MVD Zaokrouhlený'!H15*(Index!M15/Index!$E15),0)+Doplněk!H15</f>
        <v>0</v>
      </c>
      <c r="I15" s="51">
        <f>IFERROR('MVD Zaokrouhlený'!I15*(Index!N15/Index!$E15),0)+Doplněk!I15</f>
        <v>0</v>
      </c>
      <c r="J15" s="51">
        <f>IFERROR('MVD Zaokrouhlený'!J15*(Index!O15/Index!$E15),0)+Doplněk!J15</f>
        <v>0</v>
      </c>
      <c r="K15" s="51">
        <f>IFERROR('MVD Zaokrouhlený'!K15*(Index!P15/Index!$E15),0)+Doplněk!K15</f>
        <v>0</v>
      </c>
      <c r="L15" s="51">
        <f>IFERROR('MVD Zaokrouhlený'!L15*(Index!Q15/Index!$E15),0)+Doplněk!L15</f>
        <v>0</v>
      </c>
      <c r="M15" s="51">
        <f>IFERROR('MVD Zaokrouhlený'!M15*(Index!R15/Index!$E15),0)+Doplněk!M15</f>
        <v>0</v>
      </c>
      <c r="N15" s="51">
        <f>IFERROR('MVD Zaokrouhlený'!N15*(Index!S15/Index!$E15),0)+Doplněk!N15</f>
        <v>0</v>
      </c>
      <c r="O15" s="51">
        <f>IFERROR('MVD Zaokrouhlený'!O15*(Index!T15/Index!$E15),0)+Doplněk!O15</f>
        <v>0</v>
      </c>
      <c r="P15" s="51">
        <f>IFERROR('MVD Zaokrouhlený'!P15*(Index!U15/Index!$E15),0)+Doplněk!P15</f>
        <v>0</v>
      </c>
      <c r="Q15" s="51">
        <f>IFERROR('MVD Zaokrouhlený'!Q15*(Index!V15/Index!$E15),0)+Doplněk!Q15</f>
        <v>0</v>
      </c>
      <c r="R15" s="51">
        <f>IFERROR('MVD Zaokrouhlený'!R15*(Index!W15/Index!$E15),0)+Doplněk!R15</f>
        <v>0</v>
      </c>
      <c r="S15" s="51">
        <f>IFERROR('MVD Zaokrouhlený'!S15*(Index!X15/Index!$E15),0)+Doplněk!S15</f>
        <v>0</v>
      </c>
      <c r="T15" s="50">
        <f t="shared" ref="T15" si="6">SUM(E15:S15)</f>
        <v>0</v>
      </c>
      <c r="U15" s="103">
        <f t="shared" ref="U15" si="7">IFERROR(AVERAGE(E15:S15),0)</f>
        <v>0</v>
      </c>
      <c r="V15" s="22">
        <f>'MVD Zaokrouhlený'!V15</f>
        <v>0</v>
      </c>
      <c r="W15" s="23">
        <f>'MVD Zaokrouhlený'!W15</f>
        <v>0</v>
      </c>
      <c r="X15" s="27">
        <f>'MVD Zaokrouhlený'!X15</f>
        <v>1</v>
      </c>
    </row>
    <row r="16" spans="1:24" x14ac:dyDescent="0.3">
      <c r="A16" s="6"/>
      <c r="B16" s="7"/>
      <c r="C16" s="120" t="s">
        <v>58</v>
      </c>
      <c r="D16" s="29" t="s">
        <v>55</v>
      </c>
      <c r="E16" s="51">
        <f>IFERROR('MVD Zaokrouhlený'!E16*(Index!J16/Index!$E16),0)+Doplněk!E16</f>
        <v>0</v>
      </c>
      <c r="F16" s="51">
        <f>IFERROR('MVD Zaokrouhlený'!F16*(Index!K16/Index!$E16),0)+Doplněk!F16</f>
        <v>0</v>
      </c>
      <c r="G16" s="51">
        <f>IFERROR('MVD Zaokrouhlený'!G16*(Index!L16/Index!$E16),0)+Doplněk!G16</f>
        <v>0</v>
      </c>
      <c r="H16" s="51">
        <f>IFERROR('MVD Zaokrouhlený'!H16*(Index!M16/Index!$E16),0)+Doplněk!H16</f>
        <v>0</v>
      </c>
      <c r="I16" s="51">
        <f>IFERROR('MVD Zaokrouhlený'!I16*(Index!N16/Index!$E16),0)+Doplněk!I16</f>
        <v>0</v>
      </c>
      <c r="J16" s="51">
        <f>IFERROR('MVD Zaokrouhlený'!J16*(Index!O16/Index!$E16),0)+Doplněk!J16</f>
        <v>0</v>
      </c>
      <c r="K16" s="51">
        <f>IFERROR('MVD Zaokrouhlený'!K16*(Index!P16/Index!$E16),0)+Doplněk!K16</f>
        <v>0</v>
      </c>
      <c r="L16" s="51">
        <f>IFERROR('MVD Zaokrouhlený'!L16*(Index!Q16/Index!$E16),0)+Doplněk!L16</f>
        <v>0</v>
      </c>
      <c r="M16" s="51">
        <f>IFERROR('MVD Zaokrouhlený'!M16*(Index!R16/Index!$E16),0)+Doplněk!M16</f>
        <v>0</v>
      </c>
      <c r="N16" s="51">
        <f>IFERROR('MVD Zaokrouhlený'!N16*(Index!S16/Index!$E16),0)+Doplněk!N16</f>
        <v>0</v>
      </c>
      <c r="O16" s="51">
        <f>IFERROR('MVD Zaokrouhlený'!O16*(Index!T16/Index!$E16),0)+Doplněk!O16</f>
        <v>0</v>
      </c>
      <c r="P16" s="51">
        <f>IFERROR('MVD Zaokrouhlený'!P16*(Index!U16/Index!$E16),0)+Doplněk!P16</f>
        <v>0</v>
      </c>
      <c r="Q16" s="51">
        <f>IFERROR('MVD Zaokrouhlený'!Q16*(Index!V16/Index!$E16),0)+Doplněk!Q16</f>
        <v>0</v>
      </c>
      <c r="R16" s="51">
        <f>IFERROR('MVD Zaokrouhlený'!R16*(Index!W16/Index!$E16),0)+Doplněk!R16</f>
        <v>0</v>
      </c>
      <c r="S16" s="51">
        <f>IFERROR('MVD Zaokrouhlený'!S16*(Index!X16/Index!$E16),0)+Doplněk!S16</f>
        <v>0</v>
      </c>
      <c r="T16" s="50">
        <f t="shared" si="0"/>
        <v>0</v>
      </c>
      <c r="U16" s="103">
        <f t="shared" si="1"/>
        <v>0</v>
      </c>
      <c r="V16" s="22">
        <f>'MVD Zaokrouhlený'!V16</f>
        <v>0</v>
      </c>
      <c r="W16" s="23">
        <f>'MVD Zaokrouhlený'!W16</f>
        <v>0</v>
      </c>
      <c r="X16" s="27">
        <f>'MVD Zaokrouhlený'!X16</f>
        <v>1</v>
      </c>
    </row>
    <row r="17" spans="1:27" x14ac:dyDescent="0.3">
      <c r="A17" s="6">
        <v>9</v>
      </c>
      <c r="B17" s="7" t="s">
        <v>59</v>
      </c>
      <c r="C17" s="120"/>
      <c r="D17" s="8"/>
      <c r="E17" s="51">
        <f>IFERROR('MVD Zaokrouhlený'!E17*(Index!J17/Index!$E17),0)+Doplněk!E17</f>
        <v>0</v>
      </c>
      <c r="F17" s="51">
        <f>IFERROR('MVD Zaokrouhlený'!F17*(Index!K17/Index!$E17),0)+Doplněk!F17</f>
        <v>0</v>
      </c>
      <c r="G17" s="51">
        <f>IFERROR('MVD Zaokrouhlený'!G17*(Index!L17/Index!$E17),0)+Doplněk!G17</f>
        <v>0</v>
      </c>
      <c r="H17" s="51">
        <f>IFERROR('MVD Zaokrouhlený'!H17*(Index!M17/Index!$E17),0)+Doplněk!H17</f>
        <v>0</v>
      </c>
      <c r="I17" s="51">
        <f>IFERROR('MVD Zaokrouhlený'!I17*(Index!N17/Index!$E17),0)+Doplněk!I17</f>
        <v>0</v>
      </c>
      <c r="J17" s="51">
        <f>IFERROR('MVD Zaokrouhlený'!J17*(Index!O17/Index!$E17),0)+Doplněk!J17</f>
        <v>0</v>
      </c>
      <c r="K17" s="51">
        <f>IFERROR('MVD Zaokrouhlený'!K17*(Index!P17/Index!$E17),0)+Doplněk!K17</f>
        <v>0</v>
      </c>
      <c r="L17" s="51">
        <f>IFERROR('MVD Zaokrouhlený'!L17*(Index!Q17/Index!$E17),0)+Doplněk!L17</f>
        <v>0</v>
      </c>
      <c r="M17" s="51">
        <f>IFERROR('MVD Zaokrouhlený'!M17*(Index!R17/Index!$E17),0)+Doplněk!M17</f>
        <v>0</v>
      </c>
      <c r="N17" s="51">
        <f>IFERROR('MVD Zaokrouhlený'!N17*(Index!S17/Index!$E17),0)+Doplněk!N17</f>
        <v>0</v>
      </c>
      <c r="O17" s="51">
        <f>IFERROR('MVD Zaokrouhlený'!O17*(Index!T17/Index!$E17),0)+Doplněk!O17</f>
        <v>0</v>
      </c>
      <c r="P17" s="51">
        <f>IFERROR('MVD Zaokrouhlený'!P17*(Index!U17/Index!$E17),0)+Doplněk!P17</f>
        <v>0</v>
      </c>
      <c r="Q17" s="51">
        <f>IFERROR('MVD Zaokrouhlený'!Q17*(Index!V17/Index!$E17),0)+Doplněk!Q17</f>
        <v>0</v>
      </c>
      <c r="R17" s="51">
        <f>IFERROR('MVD Zaokrouhlený'!R17*(Index!W17/Index!$E17),0)+Doplněk!R17</f>
        <v>0</v>
      </c>
      <c r="S17" s="51">
        <f>IFERROR('MVD Zaokrouhlený'!S17*(Index!X17/Index!$E17),0)+Doplněk!S17</f>
        <v>0</v>
      </c>
      <c r="T17" s="50">
        <f t="shared" si="0"/>
        <v>0</v>
      </c>
      <c r="U17" s="103">
        <f t="shared" si="1"/>
        <v>0</v>
      </c>
      <c r="V17" s="22">
        <f>'MVD Zaokrouhlený'!V17</f>
        <v>0</v>
      </c>
      <c r="W17" s="23">
        <f>'MVD Zaokrouhlený'!W17</f>
        <v>0</v>
      </c>
      <c r="X17" s="27">
        <f>'MVD Zaokrouhlený'!X17</f>
        <v>1</v>
      </c>
    </row>
    <row r="18" spans="1:27" x14ac:dyDescent="0.3">
      <c r="A18" s="6">
        <v>10</v>
      </c>
      <c r="B18" s="7" t="s">
        <v>60</v>
      </c>
      <c r="C18" s="120"/>
      <c r="D18" s="8"/>
      <c r="E18" s="51">
        <f>IFERROR('MVD Zaokrouhlený'!E18*(Index!J18/Index!$E18),0)+Doplněk!E18</f>
        <v>0</v>
      </c>
      <c r="F18" s="51">
        <f>IFERROR('MVD Zaokrouhlený'!F18*(Index!K18/Index!$E18),0)+Doplněk!F18</f>
        <v>0</v>
      </c>
      <c r="G18" s="51">
        <f>IFERROR('MVD Zaokrouhlený'!G18*(Index!L18/Index!$E18),0)+Doplněk!G18</f>
        <v>0</v>
      </c>
      <c r="H18" s="51">
        <f>IFERROR('MVD Zaokrouhlený'!H18*(Index!M18/Index!$E18),0)+Doplněk!H18</f>
        <v>0</v>
      </c>
      <c r="I18" s="51">
        <f>IFERROR('MVD Zaokrouhlený'!I18*(Index!N18/Index!$E18),0)+Doplněk!I18</f>
        <v>0</v>
      </c>
      <c r="J18" s="51">
        <f>IFERROR('MVD Zaokrouhlený'!J18*(Index!O18/Index!$E18),0)+Doplněk!J18</f>
        <v>0</v>
      </c>
      <c r="K18" s="51">
        <f>IFERROR('MVD Zaokrouhlený'!K18*(Index!P18/Index!$E18),0)+Doplněk!K18</f>
        <v>0</v>
      </c>
      <c r="L18" s="51">
        <f>IFERROR('MVD Zaokrouhlený'!L18*(Index!Q18/Index!$E18),0)+Doplněk!L18</f>
        <v>0</v>
      </c>
      <c r="M18" s="51">
        <f>IFERROR('MVD Zaokrouhlený'!M18*(Index!R18/Index!$E18),0)+Doplněk!M18</f>
        <v>0</v>
      </c>
      <c r="N18" s="51">
        <f>IFERROR('MVD Zaokrouhlený'!N18*(Index!S18/Index!$E18),0)+Doplněk!N18</f>
        <v>0</v>
      </c>
      <c r="O18" s="51">
        <f>IFERROR('MVD Zaokrouhlený'!O18*(Index!T18/Index!$E18),0)+Doplněk!O18</f>
        <v>0</v>
      </c>
      <c r="P18" s="51">
        <f>IFERROR('MVD Zaokrouhlený'!P18*(Index!U18/Index!$E18),0)+Doplněk!P18</f>
        <v>0</v>
      </c>
      <c r="Q18" s="51">
        <f>IFERROR('MVD Zaokrouhlený'!Q18*(Index!V18/Index!$E18),0)+Doplněk!Q18</f>
        <v>0</v>
      </c>
      <c r="R18" s="51">
        <f>IFERROR('MVD Zaokrouhlený'!R18*(Index!W18/Index!$E18),0)+Doplněk!R18</f>
        <v>0</v>
      </c>
      <c r="S18" s="51">
        <f>IFERROR('MVD Zaokrouhlený'!S18*(Index!X18/Index!$E18),0)+Doplněk!S18</f>
        <v>0</v>
      </c>
      <c r="T18" s="50">
        <f t="shared" si="0"/>
        <v>0</v>
      </c>
      <c r="U18" s="103">
        <f t="shared" si="1"/>
        <v>0</v>
      </c>
      <c r="V18" s="22">
        <f>'MVD Zaokrouhlený'!V18</f>
        <v>1</v>
      </c>
      <c r="W18" s="23">
        <f>'MVD Zaokrouhlený'!W18</f>
        <v>0</v>
      </c>
      <c r="X18" s="27">
        <f>'MVD Zaokrouhlený'!X18</f>
        <v>0</v>
      </c>
    </row>
    <row r="19" spans="1:27" x14ac:dyDescent="0.3">
      <c r="A19" s="6">
        <v>11</v>
      </c>
      <c r="B19" s="7" t="s">
        <v>61</v>
      </c>
      <c r="C19" s="120"/>
      <c r="D19" s="8"/>
      <c r="E19" s="51">
        <f>IFERROR('MVD Zaokrouhlený'!E19*(Index!J19/Index!$E19),0)+Doplněk!E19</f>
        <v>0</v>
      </c>
      <c r="F19" s="51">
        <f>IFERROR('MVD Zaokrouhlený'!F19*(Index!K19/Index!$E19),0)+Doplněk!F19</f>
        <v>0</v>
      </c>
      <c r="G19" s="51">
        <f>IFERROR('MVD Zaokrouhlený'!G19*(Index!L19/Index!$E19),0)+Doplněk!G19</f>
        <v>0</v>
      </c>
      <c r="H19" s="51">
        <f>IFERROR('MVD Zaokrouhlený'!H19*(Index!M19/Index!$E19),0)+Doplněk!H19</f>
        <v>0</v>
      </c>
      <c r="I19" s="51">
        <f>IFERROR('MVD Zaokrouhlený'!I19*(Index!N19/Index!$E19),0)+Doplněk!I19</f>
        <v>0</v>
      </c>
      <c r="J19" s="51">
        <f>IFERROR('MVD Zaokrouhlený'!J19*(Index!O19/Index!$E19),0)+Doplněk!J19</f>
        <v>0</v>
      </c>
      <c r="K19" s="51">
        <f>IFERROR('MVD Zaokrouhlený'!K19*(Index!P19/Index!$E19),0)+Doplněk!K19</f>
        <v>0</v>
      </c>
      <c r="L19" s="51">
        <f>IFERROR('MVD Zaokrouhlený'!L19*(Index!Q19/Index!$E19),0)+Doplněk!L19</f>
        <v>0</v>
      </c>
      <c r="M19" s="51">
        <f>IFERROR('MVD Zaokrouhlený'!M19*(Index!R19/Index!$E19),0)+Doplněk!M19</f>
        <v>0</v>
      </c>
      <c r="N19" s="51">
        <f>IFERROR('MVD Zaokrouhlený'!N19*(Index!S19/Index!$E19),0)+Doplněk!N19</f>
        <v>0</v>
      </c>
      <c r="O19" s="51">
        <f>IFERROR('MVD Zaokrouhlený'!O19*(Index!T19/Index!$E19),0)+Doplněk!O19</f>
        <v>0</v>
      </c>
      <c r="P19" s="51">
        <f>IFERROR('MVD Zaokrouhlený'!P19*(Index!U19/Index!$E19),0)+Doplněk!P19</f>
        <v>0</v>
      </c>
      <c r="Q19" s="51">
        <f>IFERROR('MVD Zaokrouhlený'!Q19*(Index!V19/Index!$E19),0)+Doplněk!Q19</f>
        <v>0</v>
      </c>
      <c r="R19" s="51">
        <f>IFERROR('MVD Zaokrouhlený'!R19*(Index!W19/Index!$E19),0)+Doplněk!R19</f>
        <v>0</v>
      </c>
      <c r="S19" s="51">
        <f>IFERROR('MVD Zaokrouhlený'!S19*(Index!X19/Index!$E19),0)+Doplněk!S19</f>
        <v>0</v>
      </c>
      <c r="T19" s="50">
        <f t="shared" si="0"/>
        <v>0</v>
      </c>
      <c r="U19" s="103">
        <f t="shared" si="1"/>
        <v>0</v>
      </c>
      <c r="V19" s="22">
        <f>'MVD Zaokrouhlený'!V19</f>
        <v>1</v>
      </c>
      <c r="W19" s="23">
        <f>'MVD Zaokrouhlený'!W19</f>
        <v>0</v>
      </c>
      <c r="X19" s="27">
        <f>'MVD Zaokrouhlený'!X19</f>
        <v>0</v>
      </c>
    </row>
    <row r="20" spans="1:27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IFERROR('MVD Zaokrouhlený'!E20*(Index!J20/Index!$E20),0)+Doplněk!E20</f>
        <v>0</v>
      </c>
      <c r="F20" s="51">
        <f>IFERROR('MVD Zaokrouhlený'!F20*(Index!K20/Index!$E20),0)+Doplněk!F20</f>
        <v>0</v>
      </c>
      <c r="G20" s="51">
        <f>IFERROR('MVD Zaokrouhlený'!G20*(Index!L20/Index!$E20),0)+Doplněk!G20</f>
        <v>0</v>
      </c>
      <c r="H20" s="51">
        <f>IFERROR('MVD Zaokrouhlený'!H20*(Index!M20/Index!$E20),0)+Doplněk!H20</f>
        <v>0</v>
      </c>
      <c r="I20" s="51">
        <f>IFERROR('MVD Zaokrouhlený'!I20*(Index!N20/Index!$E20),0)+Doplněk!I20</f>
        <v>0</v>
      </c>
      <c r="J20" s="51">
        <f>IFERROR('MVD Zaokrouhlený'!J20*(Index!O20/Index!$E20),0)+Doplněk!J20</f>
        <v>0</v>
      </c>
      <c r="K20" s="51">
        <f>IFERROR('MVD Zaokrouhlený'!K20*(Index!P20/Index!$E20),0)+Doplněk!K20</f>
        <v>0</v>
      </c>
      <c r="L20" s="51">
        <f>IFERROR('MVD Zaokrouhlený'!L20*(Index!Q20/Index!$E20),0)+Doplněk!L20</f>
        <v>0</v>
      </c>
      <c r="M20" s="51">
        <f>IFERROR('MVD Zaokrouhlený'!M20*(Index!R20/Index!$E20),0)+Doplněk!M20</f>
        <v>0</v>
      </c>
      <c r="N20" s="51">
        <f>IFERROR('MVD Zaokrouhlený'!N20*(Index!S20/Index!$E20),0)+Doplněk!N20</f>
        <v>0</v>
      </c>
      <c r="O20" s="51">
        <f>IFERROR('MVD Zaokrouhlený'!O20*(Index!T20/Index!$E20),0)+Doplněk!O20</f>
        <v>0</v>
      </c>
      <c r="P20" s="51">
        <f>IFERROR('MVD Zaokrouhlený'!P20*(Index!U20/Index!$E20),0)+Doplněk!P20</f>
        <v>0</v>
      </c>
      <c r="Q20" s="51">
        <f>IFERROR('MVD Zaokrouhlený'!Q20*(Index!V20/Index!$E20),0)+Doplněk!Q20</f>
        <v>0</v>
      </c>
      <c r="R20" s="51">
        <f>IFERROR('MVD Zaokrouhlený'!R20*(Index!W20/Index!$E20),0)+Doplněk!R20</f>
        <v>0</v>
      </c>
      <c r="S20" s="51">
        <f>IFERROR('MVD Zaokrouhlený'!S20*(Index!X20/Index!$E20),0)+Doplněk!S20</f>
        <v>0</v>
      </c>
      <c r="T20" s="50">
        <f t="shared" si="0"/>
        <v>0</v>
      </c>
      <c r="U20" s="103">
        <f t="shared" si="1"/>
        <v>0</v>
      </c>
      <c r="V20" s="22">
        <f>'MVD Zaokrouhlený'!V20</f>
        <v>0</v>
      </c>
      <c r="W20" s="23">
        <f>'MVD Zaokrouhlený'!W20</f>
        <v>0</v>
      </c>
      <c r="X20" s="27">
        <f>'MVD Zaokrouhlený'!X20</f>
        <v>1</v>
      </c>
    </row>
    <row r="21" spans="1:27" x14ac:dyDescent="0.3">
      <c r="A21" s="6"/>
      <c r="B21" s="7"/>
      <c r="C21" s="7">
        <v>12.2</v>
      </c>
      <c r="D21" s="8" t="s">
        <v>65</v>
      </c>
      <c r="E21" s="51">
        <f>IFERROR('MVD Zaokrouhlený'!E21*(Index!J21/Index!$E21),0)+Doplněk!E21</f>
        <v>0</v>
      </c>
      <c r="F21" s="51">
        <f>IFERROR('MVD Zaokrouhlený'!F21*(Index!K21/Index!$E21),0)+Doplněk!F21</f>
        <v>0</v>
      </c>
      <c r="G21" s="51">
        <f>IFERROR('MVD Zaokrouhlený'!G21*(Index!L21/Index!$E21),0)+Doplněk!G21</f>
        <v>0</v>
      </c>
      <c r="H21" s="51">
        <f>IFERROR('MVD Zaokrouhlený'!H21*(Index!M21/Index!$E21),0)+Doplněk!H21</f>
        <v>0</v>
      </c>
      <c r="I21" s="51">
        <f>IFERROR('MVD Zaokrouhlený'!I21*(Index!N21/Index!$E21),0)+Doplněk!I21</f>
        <v>0</v>
      </c>
      <c r="J21" s="51">
        <f>IFERROR('MVD Zaokrouhlený'!J21*(Index!O21/Index!$E21),0)+Doplněk!J21</f>
        <v>0</v>
      </c>
      <c r="K21" s="51">
        <f>IFERROR('MVD Zaokrouhlený'!K21*(Index!P21/Index!$E21),0)+Doplněk!K21</f>
        <v>0</v>
      </c>
      <c r="L21" s="51">
        <f>IFERROR('MVD Zaokrouhlený'!L21*(Index!Q21/Index!$E21),0)+Doplněk!L21</f>
        <v>0</v>
      </c>
      <c r="M21" s="51">
        <f>IFERROR('MVD Zaokrouhlený'!M21*(Index!R21/Index!$E21),0)+Doplněk!M21</f>
        <v>0</v>
      </c>
      <c r="N21" s="51">
        <f>IFERROR('MVD Zaokrouhlený'!N21*(Index!S21/Index!$E21),0)+Doplněk!N21</f>
        <v>0</v>
      </c>
      <c r="O21" s="51">
        <f>IFERROR('MVD Zaokrouhlený'!O21*(Index!T21/Index!$E21),0)+Doplněk!O21</f>
        <v>0</v>
      </c>
      <c r="P21" s="51">
        <f>IFERROR('MVD Zaokrouhlený'!P21*(Index!U21/Index!$E21),0)+Doplněk!P21</f>
        <v>0</v>
      </c>
      <c r="Q21" s="51">
        <f>IFERROR('MVD Zaokrouhlený'!Q21*(Index!V21/Index!$E21),0)+Doplněk!Q21</f>
        <v>0</v>
      </c>
      <c r="R21" s="51">
        <f>IFERROR('MVD Zaokrouhlený'!R21*(Index!W21/Index!$E21),0)+Doplněk!R21</f>
        <v>0</v>
      </c>
      <c r="S21" s="51">
        <f>IFERROR('MVD Zaokrouhlený'!S21*(Index!X21/Index!$E21),0)+Doplněk!S21</f>
        <v>0</v>
      </c>
      <c r="T21" s="50">
        <f t="shared" ref="T21" si="8">SUM(E21:S21)</f>
        <v>0</v>
      </c>
      <c r="U21" s="103">
        <f t="shared" ref="U21" si="9">IFERROR(AVERAGE(E21:S21),0)</f>
        <v>0</v>
      </c>
      <c r="V21" s="22">
        <f>'MVD Zaokrouhlený'!V21</f>
        <v>0</v>
      </c>
      <c r="W21" s="23">
        <f>'MVD Zaokrouhlený'!W21</f>
        <v>0</v>
      </c>
      <c r="X21" s="27">
        <f>'MVD Zaokrouhlený'!X21</f>
        <v>1</v>
      </c>
    </row>
    <row r="22" spans="1:27" x14ac:dyDescent="0.3">
      <c r="A22" s="6">
        <v>13</v>
      </c>
      <c r="B22" s="7" t="s">
        <v>66</v>
      </c>
      <c r="C22" s="120"/>
      <c r="D22" s="8"/>
      <c r="E22" s="51">
        <f>IFERROR('MVD Zaokrouhlený'!E22*(Index!J22/Index!$E22),0)+Doplněk!E22</f>
        <v>0</v>
      </c>
      <c r="F22" s="51">
        <f>IFERROR('MVD Zaokrouhlený'!F22*(Index!K22/Index!$E22),0)+Doplněk!F22</f>
        <v>0</v>
      </c>
      <c r="G22" s="51">
        <f>IFERROR('MVD Zaokrouhlený'!G22*(Index!L22/Index!$E22),0)+Doplněk!G22</f>
        <v>0</v>
      </c>
      <c r="H22" s="51">
        <f>IFERROR('MVD Zaokrouhlený'!H22*(Index!M22/Index!$E22),0)+Doplněk!H22</f>
        <v>0</v>
      </c>
      <c r="I22" s="51">
        <f>IFERROR('MVD Zaokrouhlený'!I22*(Index!N22/Index!$E22),0)+Doplněk!I22</f>
        <v>0</v>
      </c>
      <c r="J22" s="51">
        <f>IFERROR('MVD Zaokrouhlený'!J22*(Index!O22/Index!$E22),0)+Doplněk!J22</f>
        <v>0</v>
      </c>
      <c r="K22" s="51">
        <f>IFERROR('MVD Zaokrouhlený'!K22*(Index!P22/Index!$E22),0)+Doplněk!K22</f>
        <v>0</v>
      </c>
      <c r="L22" s="51">
        <f>IFERROR('MVD Zaokrouhlený'!L22*(Index!Q22/Index!$E22),0)+Doplněk!L22</f>
        <v>0</v>
      </c>
      <c r="M22" s="51">
        <f>IFERROR('MVD Zaokrouhlený'!M22*(Index!R22/Index!$E22),0)+Doplněk!M22</f>
        <v>0</v>
      </c>
      <c r="N22" s="51">
        <f>IFERROR('MVD Zaokrouhlený'!N22*(Index!S22/Index!$E22),0)+Doplněk!N22</f>
        <v>0</v>
      </c>
      <c r="O22" s="51">
        <f>IFERROR('MVD Zaokrouhlený'!O22*(Index!T22/Index!$E22),0)+Doplněk!O22</f>
        <v>0</v>
      </c>
      <c r="P22" s="51">
        <f>IFERROR('MVD Zaokrouhlený'!P22*(Index!U22/Index!$E22),0)+Doplněk!P22</f>
        <v>0</v>
      </c>
      <c r="Q22" s="51">
        <f>IFERROR('MVD Zaokrouhlený'!Q22*(Index!V22/Index!$E22),0)+Doplněk!Q22</f>
        <v>0</v>
      </c>
      <c r="R22" s="51">
        <f>IFERROR('MVD Zaokrouhlený'!R22*(Index!W22/Index!$E22),0)+Doplněk!R22</f>
        <v>0</v>
      </c>
      <c r="S22" s="51">
        <f>IFERROR('MVD Zaokrouhlený'!S22*(Index!X22/Index!$E22),0)+Doplněk!S22</f>
        <v>0</v>
      </c>
      <c r="T22" s="50">
        <f t="shared" si="0"/>
        <v>0</v>
      </c>
      <c r="U22" s="103">
        <f t="shared" si="1"/>
        <v>0</v>
      </c>
      <c r="V22" s="22">
        <f>'MVD Zaokrouhlený'!V22</f>
        <v>0</v>
      </c>
      <c r="W22" s="23">
        <f>'MVD Zaokrouhlený'!W22</f>
        <v>0</v>
      </c>
      <c r="X22" s="27">
        <f>'MVD Zaokrouhlený'!X22</f>
        <v>1</v>
      </c>
    </row>
    <row r="23" spans="1:27" x14ac:dyDescent="0.3">
      <c r="A23" s="6">
        <v>14</v>
      </c>
      <c r="B23" s="7" t="s">
        <v>67</v>
      </c>
      <c r="C23" s="7"/>
      <c r="D23" s="8"/>
      <c r="E23" s="51">
        <f>IFERROR('MVD Zaokrouhlený'!E23*(Index!J23/Index!$E23),0)+Doplněk!E23</f>
        <v>0</v>
      </c>
      <c r="F23" s="51">
        <f>IFERROR('MVD Zaokrouhlený'!F23*(Index!K23/Index!$E23),0)+Doplněk!F23</f>
        <v>0</v>
      </c>
      <c r="G23" s="51">
        <f>IFERROR('MVD Zaokrouhlený'!G23*(Index!L23/Index!$E23),0)+Doplněk!G23</f>
        <v>0</v>
      </c>
      <c r="H23" s="51">
        <f>IFERROR('MVD Zaokrouhlený'!H23*(Index!M23/Index!$E23),0)+Doplněk!H23</f>
        <v>0</v>
      </c>
      <c r="I23" s="51">
        <f>IFERROR('MVD Zaokrouhlený'!I23*(Index!N23/Index!$E23),0)+Doplněk!I23</f>
        <v>0</v>
      </c>
      <c r="J23" s="51">
        <f>IFERROR('MVD Zaokrouhlený'!J23*(Index!O23/Index!$E23),0)+Doplněk!J23</f>
        <v>0</v>
      </c>
      <c r="K23" s="51">
        <f>IFERROR('MVD Zaokrouhlený'!K23*(Index!P23/Index!$E23),0)+Doplněk!K23</f>
        <v>0</v>
      </c>
      <c r="L23" s="51">
        <f>IFERROR('MVD Zaokrouhlený'!L23*(Index!Q23/Index!$E23),0)+Doplněk!L23</f>
        <v>0</v>
      </c>
      <c r="M23" s="51">
        <f>IFERROR('MVD Zaokrouhlený'!M23*(Index!R23/Index!$E23),0)+Doplněk!M23</f>
        <v>0</v>
      </c>
      <c r="N23" s="51">
        <f>IFERROR('MVD Zaokrouhlený'!N23*(Index!S23/Index!$E23),0)+Doplněk!N23</f>
        <v>0</v>
      </c>
      <c r="O23" s="51">
        <f>IFERROR('MVD Zaokrouhlený'!O23*(Index!T23/Index!$E23),0)+Doplněk!O23</f>
        <v>0</v>
      </c>
      <c r="P23" s="51">
        <f>IFERROR('MVD Zaokrouhlený'!P23*(Index!U23/Index!$E23),0)+Doplněk!P23</f>
        <v>0</v>
      </c>
      <c r="Q23" s="51">
        <f>IFERROR('MVD Zaokrouhlený'!Q23*(Index!V23/Index!$E23),0)+Doplněk!Q23</f>
        <v>0</v>
      </c>
      <c r="R23" s="51">
        <f>IFERROR('MVD Zaokrouhlený'!R23*(Index!W23/Index!$E23),0)+Doplněk!R23</f>
        <v>0</v>
      </c>
      <c r="S23" s="51">
        <f>IFERROR('MVD Zaokrouhlený'!S23*(Index!X23/Index!$E23),0)+Doplněk!S23</f>
        <v>0</v>
      </c>
      <c r="T23" s="50">
        <f t="shared" si="0"/>
        <v>0</v>
      </c>
      <c r="U23" s="103">
        <f t="shared" si="1"/>
        <v>0</v>
      </c>
      <c r="V23" s="22">
        <f>'MVD Zaokrouhlený'!V23</f>
        <v>0</v>
      </c>
      <c r="W23" s="23">
        <f>'MVD Zaokrouhlený'!W23</f>
        <v>0</v>
      </c>
      <c r="X23" s="27">
        <f>'MVD Zaokrouhlený'!X23</f>
        <v>1</v>
      </c>
    </row>
    <row r="24" spans="1:27" x14ac:dyDescent="0.3">
      <c r="A24" s="6">
        <v>15</v>
      </c>
      <c r="B24" s="7" t="s">
        <v>68</v>
      </c>
      <c r="C24" s="7"/>
      <c r="D24" s="8"/>
      <c r="E24" s="51">
        <f>IFERROR('MVD Zaokrouhlený'!E24*(Index!J24/Index!$E24),0)+Doplněk!E24</f>
        <v>0</v>
      </c>
      <c r="F24" s="51">
        <f>IFERROR('MVD Zaokrouhlený'!F24*(Index!K24/Index!$E24),0)+Doplněk!F24</f>
        <v>0</v>
      </c>
      <c r="G24" s="51">
        <f>IFERROR('MVD Zaokrouhlený'!G24*(Index!L24/Index!$E24),0)+Doplněk!G24</f>
        <v>0</v>
      </c>
      <c r="H24" s="51">
        <f>IFERROR('MVD Zaokrouhlený'!H24*(Index!M24/Index!$E24),0)+Doplněk!H24</f>
        <v>0</v>
      </c>
      <c r="I24" s="51">
        <f>IFERROR('MVD Zaokrouhlený'!I24*(Index!N24/Index!$E24),0)+Doplněk!I24</f>
        <v>0</v>
      </c>
      <c r="J24" s="51">
        <f>IFERROR('MVD Zaokrouhlený'!J24*(Index!O24/Index!$E24),0)+Doplněk!J24</f>
        <v>0</v>
      </c>
      <c r="K24" s="51">
        <f>IFERROR('MVD Zaokrouhlený'!K24*(Index!P24/Index!$E24),0)+Doplněk!K24</f>
        <v>0</v>
      </c>
      <c r="L24" s="51">
        <f>IFERROR('MVD Zaokrouhlený'!L24*(Index!Q24/Index!$E24),0)+Doplněk!L24</f>
        <v>0</v>
      </c>
      <c r="M24" s="51">
        <f>IFERROR('MVD Zaokrouhlený'!M24*(Index!R24/Index!$E24),0)+Doplněk!M24</f>
        <v>0</v>
      </c>
      <c r="N24" s="51">
        <f>IFERROR('MVD Zaokrouhlený'!N24*(Index!S24/Index!$E24),0)+Doplněk!N24</f>
        <v>0</v>
      </c>
      <c r="O24" s="51">
        <f>IFERROR('MVD Zaokrouhlený'!O24*(Index!T24/Index!$E24),0)+Doplněk!O24</f>
        <v>0</v>
      </c>
      <c r="P24" s="51">
        <f>IFERROR('MVD Zaokrouhlený'!P24*(Index!U24/Index!$E24),0)+Doplněk!P24</f>
        <v>0</v>
      </c>
      <c r="Q24" s="51">
        <f>IFERROR('MVD Zaokrouhlený'!Q24*(Index!V24/Index!$E24),0)+Doplněk!Q24</f>
        <v>0</v>
      </c>
      <c r="R24" s="51">
        <f>IFERROR('MVD Zaokrouhlený'!R24*(Index!W24/Index!$E24),0)+Doplněk!R24</f>
        <v>0</v>
      </c>
      <c r="S24" s="51">
        <f>IFERROR('MVD Zaokrouhlený'!S24*(Index!X24/Index!$E24),0)+Doplněk!S24</f>
        <v>0</v>
      </c>
      <c r="T24" s="50">
        <f t="shared" si="0"/>
        <v>0</v>
      </c>
      <c r="U24" s="103">
        <f t="shared" si="1"/>
        <v>0</v>
      </c>
      <c r="V24" s="22">
        <f>'MVD Zaokrouhlený'!V24</f>
        <v>0</v>
      </c>
      <c r="W24" s="23">
        <f>'MVD Zaokrouhlený'!W24</f>
        <v>0</v>
      </c>
      <c r="X24" s="27">
        <f>'MVD Zaokrouhlený'!X24</f>
        <v>1</v>
      </c>
    </row>
    <row r="25" spans="1:27" x14ac:dyDescent="0.3">
      <c r="A25" s="32">
        <v>22</v>
      </c>
      <c r="B25" s="33" t="s">
        <v>69</v>
      </c>
      <c r="C25" s="7"/>
      <c r="D25" s="8"/>
      <c r="E25" s="51">
        <f>IFERROR('MVD Zaokrouhlený'!E25*(Index!J25/Index!$E25),0)+Doplněk!E25</f>
        <v>0</v>
      </c>
      <c r="F25" s="51">
        <f>IFERROR('MVD Zaokrouhlený'!F25*(Index!K25/Index!$E25),0)+Doplněk!F25</f>
        <v>0</v>
      </c>
      <c r="G25" s="51">
        <f>IFERROR('MVD Zaokrouhlený'!G25*(Index!L25/Index!$E25),0)+Doplněk!G25</f>
        <v>0</v>
      </c>
      <c r="H25" s="51">
        <f>IFERROR('MVD Zaokrouhlený'!H25*(Index!M25/Index!$E25),0)+Doplněk!H25</f>
        <v>0</v>
      </c>
      <c r="I25" s="51">
        <f>IFERROR('MVD Zaokrouhlený'!I25*(Index!N25/Index!$E25),0)+Doplněk!I25</f>
        <v>0</v>
      </c>
      <c r="J25" s="51">
        <f>IFERROR('MVD Zaokrouhlený'!J25*(Index!O25/Index!$E25),0)+Doplněk!J25</f>
        <v>0</v>
      </c>
      <c r="K25" s="51">
        <f>IFERROR('MVD Zaokrouhlený'!K25*(Index!P25/Index!$E25),0)+Doplněk!K25</f>
        <v>0</v>
      </c>
      <c r="L25" s="51">
        <f>IFERROR('MVD Zaokrouhlený'!L25*(Index!Q25/Index!$E25),0)+Doplněk!L25</f>
        <v>0</v>
      </c>
      <c r="M25" s="51">
        <f>IFERROR('MVD Zaokrouhlený'!M25*(Index!R25/Index!$E25),0)+Doplněk!M25</f>
        <v>0</v>
      </c>
      <c r="N25" s="51">
        <f>IFERROR('MVD Zaokrouhlený'!N25*(Index!S25/Index!$E25),0)+Doplněk!N25</f>
        <v>0</v>
      </c>
      <c r="O25" s="51">
        <f>IFERROR('MVD Zaokrouhlený'!O25*(Index!T25/Index!$E25),0)+Doplněk!O25</f>
        <v>0</v>
      </c>
      <c r="P25" s="51">
        <f>IFERROR('MVD Zaokrouhlený'!P25*(Index!U25/Index!$E25),0)+Doplněk!P25</f>
        <v>0</v>
      </c>
      <c r="Q25" s="51">
        <f>IFERROR('MVD Zaokrouhlený'!Q25*(Index!V25/Index!$E25),0)+Doplněk!Q25</f>
        <v>0</v>
      </c>
      <c r="R25" s="51">
        <f>IFERROR('MVD Zaokrouhlený'!R25*(Index!W25/Index!$E25),0)+Doplněk!R25</f>
        <v>0</v>
      </c>
      <c r="S25" s="51">
        <f>IFERROR('MVD Zaokrouhlený'!S25*(Index!X25/Index!$E25),0)+Doplněk!S25</f>
        <v>0</v>
      </c>
      <c r="T25" s="50">
        <f t="shared" si="0"/>
        <v>0</v>
      </c>
      <c r="U25" s="103">
        <f t="shared" si="1"/>
        <v>0</v>
      </c>
      <c r="V25" s="22">
        <f>'MVD Zaokrouhlený'!V25</f>
        <v>0</v>
      </c>
      <c r="W25" s="23">
        <f>'MVD Zaokrouhlený'!W25</f>
        <v>0</v>
      </c>
      <c r="X25" s="27">
        <f>'MVD Zaokrouhlený'!X25</f>
        <v>1</v>
      </c>
    </row>
    <row r="26" spans="1:27" s="1" customFormat="1" ht="15.6" thickBot="1" x14ac:dyDescent="0.4">
      <c r="A26" s="9">
        <v>23</v>
      </c>
      <c r="B26" s="10" t="s">
        <v>84</v>
      </c>
      <c r="C26" s="10"/>
      <c r="D26" s="143" t="s">
        <v>85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99">
        <f t="shared" si="1"/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7" x14ac:dyDescent="0.3">
      <c r="A27" s="32">
        <v>26</v>
      </c>
      <c r="B27" s="33" t="s">
        <v>71</v>
      </c>
      <c r="C27" s="33"/>
      <c r="D27" s="144" t="s">
        <v>22</v>
      </c>
      <c r="E27" s="100">
        <f>'MVD Zaokrouhlený'!E27</f>
        <v>947</v>
      </c>
      <c r="F27" s="100">
        <f>'MVD Zaokrouhlený'!F27</f>
        <v>947</v>
      </c>
      <c r="G27" s="100">
        <f>'MVD Zaokrouhlený'!G27</f>
        <v>947</v>
      </c>
      <c r="H27" s="100">
        <f>'MVD Zaokrouhlený'!H27</f>
        <v>1642</v>
      </c>
      <c r="I27" s="100">
        <f>'MVD Zaokrouhlený'!I27</f>
        <v>1642</v>
      </c>
      <c r="J27" s="100">
        <f>'MVD Zaokrouhlený'!J27</f>
        <v>1642</v>
      </c>
      <c r="K27" s="100">
        <f>'MVD Zaokrouhlený'!K27</f>
        <v>1642</v>
      </c>
      <c r="L27" s="100">
        <f>'MVD Zaokrouhlený'!L27</f>
        <v>1642</v>
      </c>
      <c r="M27" s="100">
        <f>'MVD Zaokrouhlený'!M27</f>
        <v>1642</v>
      </c>
      <c r="N27" s="100">
        <f>'MVD Zaokrouhlený'!N27</f>
        <v>1642</v>
      </c>
      <c r="O27" s="100">
        <f>'MVD Zaokrouhlený'!O27</f>
        <v>1642</v>
      </c>
      <c r="P27" s="100">
        <f>'MVD Zaokrouhlený'!P27</f>
        <v>1642</v>
      </c>
      <c r="Q27" s="100">
        <f>'MVD Zaokrouhlený'!Q27</f>
        <v>1642</v>
      </c>
      <c r="R27" s="100">
        <f>'MVD Zaokrouhlený'!R27</f>
        <v>1642</v>
      </c>
      <c r="S27" s="100">
        <f>'MVD Zaokrouhlený'!S27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7" s="1" customFormat="1" ht="15.6" thickBot="1" x14ac:dyDescent="0.4">
      <c r="A28" s="9">
        <v>27</v>
      </c>
      <c r="B28" s="10" t="s">
        <v>86</v>
      </c>
      <c r="C28" s="10"/>
      <c r="D28" s="143" t="s">
        <v>87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13">IFERROR(W26/W27,0)</f>
        <v>0</v>
      </c>
      <c r="X28" s="36">
        <f t="shared" si="13"/>
        <v>0</v>
      </c>
      <c r="AA28"/>
    </row>
    <row r="29" spans="1:27" ht="15" customHeight="1" thickBot="1" x14ac:dyDescent="0.4">
      <c r="A29" s="80"/>
      <c r="B29" s="81" t="s">
        <v>88</v>
      </c>
      <c r="C29" s="82"/>
      <c r="D29" s="146" t="s">
        <v>89</v>
      </c>
      <c r="E29" s="83">
        <f t="shared" ref="E29:S29" si="14">IFERROR(SUMPRODUCT(E3:E25,$V$3:$V$25)/E27,0)</f>
        <v>0</v>
      </c>
      <c r="F29" s="83">
        <f t="shared" si="14"/>
        <v>0</v>
      </c>
      <c r="G29" s="83">
        <f t="shared" si="14"/>
        <v>0</v>
      </c>
      <c r="H29" s="83">
        <f t="shared" si="14"/>
        <v>0</v>
      </c>
      <c r="I29" s="83">
        <f t="shared" si="14"/>
        <v>0</v>
      </c>
      <c r="J29" s="83">
        <f t="shared" si="14"/>
        <v>0</v>
      </c>
      <c r="K29" s="83">
        <f t="shared" si="14"/>
        <v>0</v>
      </c>
      <c r="L29" s="83">
        <f t="shared" si="14"/>
        <v>0</v>
      </c>
      <c r="M29" s="83">
        <f t="shared" si="14"/>
        <v>0</v>
      </c>
      <c r="N29" s="83">
        <f t="shared" si="14"/>
        <v>0</v>
      </c>
      <c r="O29" s="83">
        <f t="shared" si="14"/>
        <v>0</v>
      </c>
      <c r="P29" s="83">
        <f t="shared" si="14"/>
        <v>0</v>
      </c>
      <c r="Q29" s="83">
        <f t="shared" si="14"/>
        <v>0</v>
      </c>
      <c r="R29" s="83">
        <f t="shared" si="14"/>
        <v>0</v>
      </c>
      <c r="S29" s="83">
        <f t="shared" si="14"/>
        <v>0</v>
      </c>
      <c r="T29" s="216"/>
      <c r="U29" s="217"/>
    </row>
    <row r="30" spans="1:27" ht="15" hidden="1" customHeight="1" thickBot="1" x14ac:dyDescent="0.35">
      <c r="A30" s="75"/>
      <c r="B30" s="67" t="s">
        <v>74</v>
      </c>
      <c r="C30" s="76"/>
      <c r="D30" s="68"/>
      <c r="E30" s="78">
        <f>E28-E29</f>
        <v>0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 t="shared" ref="Q30:S30" si="15">Q28-Q29</f>
        <v>0</v>
      </c>
      <c r="R30" s="78">
        <f t="shared" si="15"/>
        <v>0</v>
      </c>
      <c r="S30" s="78">
        <f t="shared" si="15"/>
        <v>0</v>
      </c>
      <c r="T30" s="77" t="s">
        <v>42</v>
      </c>
      <c r="U30" s="79">
        <f>AVERAGE(E30:S30)</f>
        <v>0</v>
      </c>
    </row>
    <row r="32" spans="1:27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hidden="1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5:19" hidden="1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5:19" x14ac:dyDescent="0.3"/>
  </sheetData>
  <sheetProtection algorithmName="SHA-512" hashValue="TX+aNdfDYQqdFMn/HQDyPrv8q7vgISiZDMZU4yW8qSXEgINeDWxoy84zXANuZ+4ftZL21dGJWo51tFYz909Oyw==" saltValue="4yvxsB1RuzRKAstKbGKqhw==" spinCount="100000" sheet="1" objects="1" scenarios="1"/>
  <mergeCells count="1">
    <mergeCell ref="V1:X1"/>
  </mergeCells>
  <conditionalFormatting sqref="X3:X25">
    <cfRule type="cellIs" dxfId="24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2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tabColor theme="1"/>
  </sheetPr>
  <dimension ref="A1:X34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x14ac:dyDescent="0.3">
      <c r="A1" s="42" t="s">
        <v>90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'Model výchozí bez dotace (MVB)'!E2</f>
        <v>2030/31</v>
      </c>
      <c r="F2" s="17" t="str">
        <f>'Model výchozí bez dotace (MVB)'!F2</f>
        <v>2031/32</v>
      </c>
      <c r="G2" s="17" t="str">
        <f>'Model výchozí bez dotace (MVB)'!G2</f>
        <v>2032/33</v>
      </c>
      <c r="H2" s="17" t="str">
        <f>'Model výchozí bez dotace (MVB)'!H2</f>
        <v>2033/34</v>
      </c>
      <c r="I2" s="17" t="str">
        <f>'Model výchozí bez dotace (MVB)'!I2</f>
        <v>2034/35</v>
      </c>
      <c r="J2" s="17" t="str">
        <f>'Model výchozí bez dotace (MVB)'!J2</f>
        <v>2035/36</v>
      </c>
      <c r="K2" s="17" t="str">
        <f>'Model výchozí bez dotace (MVB)'!K2</f>
        <v>2036/37</v>
      </c>
      <c r="L2" s="17" t="str">
        <f>'Model výchozí bez dotace (MVB)'!L2</f>
        <v>2037/38</v>
      </c>
      <c r="M2" s="17" t="str">
        <f>'Model výchozí bez dotace (MVB)'!M2</f>
        <v>2038/39</v>
      </c>
      <c r="N2" s="17" t="str">
        <f>'Model výchozí bez dotace (MVB)'!N2</f>
        <v>2039/40</v>
      </c>
      <c r="O2" s="17" t="str">
        <f>'Model výchozí bez dotace (MVB)'!O2</f>
        <v>2040/41</v>
      </c>
      <c r="P2" s="17" t="str">
        <f>'Model výchozí bez dotace (MVB)'!P2</f>
        <v>2041/42</v>
      </c>
      <c r="Q2" s="17" t="str">
        <f>'Model výchozí bez dotace (MVB)'!Q2</f>
        <v>2042/43</v>
      </c>
      <c r="R2" s="17" t="str">
        <f>'Model výchozí bez dotace (MVB)'!R2</f>
        <v>2043/44</v>
      </c>
      <c r="S2" s="17" t="str">
        <f>'Model výchozí bez dotace (MVB)'!S2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'Model aktualizovaný (MA)'!E3*'Model aktualizovaný (MA)'!$V3</f>
        <v>0</v>
      </c>
      <c r="F3" s="95">
        <f>'Model aktualizovaný (MA)'!F3*'Model aktualizovaný (MA)'!$V3</f>
        <v>0</v>
      </c>
      <c r="G3" s="95">
        <f>'Model aktualizovaný (MA)'!G3*'Model aktualizovaný (MA)'!$V3</f>
        <v>0</v>
      </c>
      <c r="H3" s="95">
        <f>'Model aktualizovaný (MA)'!H3*'Model aktualizovaný (MA)'!$V3</f>
        <v>0</v>
      </c>
      <c r="I3" s="95">
        <f>'Model aktualizovaný (MA)'!I3*'Model aktualizovaný (MA)'!$V3</f>
        <v>0</v>
      </c>
      <c r="J3" s="95">
        <f>'Model aktualizovaný (MA)'!J3*'Model aktualizovaný (MA)'!$V3</f>
        <v>0</v>
      </c>
      <c r="K3" s="95">
        <f>'Model aktualizovaný (MA)'!K3*'Model aktualizovaný (MA)'!$V3</f>
        <v>0</v>
      </c>
      <c r="L3" s="95">
        <f>'Model aktualizovaný (MA)'!L3*'Model aktualizovaný (MA)'!$V3</f>
        <v>0</v>
      </c>
      <c r="M3" s="95">
        <f>'Model aktualizovaný (MA)'!M3*'Model aktualizovaný (MA)'!$V3</f>
        <v>0</v>
      </c>
      <c r="N3" s="95">
        <f>'Model aktualizovaný (MA)'!N3*'Model aktualizovaný (MA)'!$V3</f>
        <v>0</v>
      </c>
      <c r="O3" s="95">
        <f>'Model aktualizovaný (MA)'!O3*'Model aktualizovaný (MA)'!$V3</f>
        <v>0</v>
      </c>
      <c r="P3" s="95">
        <f>'Model aktualizovaný (MA)'!P3*'Model aktualizovaný (MA)'!$V3</f>
        <v>0</v>
      </c>
      <c r="Q3" s="95">
        <f>'Model aktualizovaný (MA)'!Q3*'Model aktualizovaný (MA)'!$V3</f>
        <v>0</v>
      </c>
      <c r="R3" s="95">
        <f>'Model aktualizovaný (MA)'!R3*'Model aktualizovaný (MA)'!$V3</f>
        <v>0</v>
      </c>
      <c r="S3" s="95">
        <f>'Model aktualizovaný (MA)'!S3*'Model aktualizovaný (MA)'!$V3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x14ac:dyDescent="0.3">
      <c r="A4" s="6"/>
      <c r="B4" s="7"/>
      <c r="C4" s="120">
        <v>1.2</v>
      </c>
      <c r="D4" s="29" t="s">
        <v>43</v>
      </c>
      <c r="E4" s="51">
        <f>'Model aktualizovaný (MA)'!E4*'Model aktualizovaný (MA)'!$V4</f>
        <v>0</v>
      </c>
      <c r="F4" s="51">
        <f>'Model aktualizovaný (MA)'!F4*'Model aktualizovaný (MA)'!$V4</f>
        <v>0</v>
      </c>
      <c r="G4" s="51">
        <f>'Model aktualizovaný (MA)'!G4*'Model aktualizovaný (MA)'!$V4</f>
        <v>0</v>
      </c>
      <c r="H4" s="51">
        <f>'Model aktualizovaný (MA)'!H4*'Model aktualizovaný (MA)'!$V4</f>
        <v>0</v>
      </c>
      <c r="I4" s="51">
        <f>'Model aktualizovaný (MA)'!I4*'Model aktualizovaný (MA)'!$V4</f>
        <v>0</v>
      </c>
      <c r="J4" s="51">
        <f>'Model aktualizovaný (MA)'!J4*'Model aktualizovaný (MA)'!$V4</f>
        <v>0</v>
      </c>
      <c r="K4" s="51">
        <f>'Model aktualizovaný (MA)'!K4*'Model aktualizovaný (MA)'!$V4</f>
        <v>0</v>
      </c>
      <c r="L4" s="51">
        <f>'Model aktualizovaný (MA)'!L4*'Model aktualizovaný (MA)'!$V4</f>
        <v>0</v>
      </c>
      <c r="M4" s="51">
        <f>'Model aktualizovaný (MA)'!M4*'Model aktualizovaný (MA)'!$V4</f>
        <v>0</v>
      </c>
      <c r="N4" s="51">
        <f>'Model aktualizovaný (MA)'!N4*'Model aktualizovaný (MA)'!$V4</f>
        <v>0</v>
      </c>
      <c r="O4" s="51">
        <f>'Model aktualizovaný (MA)'!O4*'Model aktualizovaný (MA)'!$V4</f>
        <v>0</v>
      </c>
      <c r="P4" s="51">
        <f>'Model aktualizovaný (MA)'!P4*'Model aktualizovaný (MA)'!$V4</f>
        <v>0</v>
      </c>
      <c r="Q4" s="51">
        <f>'Model aktualizovaný (MA)'!Q4*'Model aktualizovaný (MA)'!$V4</f>
        <v>0</v>
      </c>
      <c r="R4" s="51">
        <f>'Model aktualizovaný (MA)'!R4*'Model aktualizovaný (MA)'!$V4</f>
        <v>0</v>
      </c>
      <c r="S4" s="51">
        <f>'Model aktualizovaný (MA)'!S4*'Model aktualizovaný (MA)'!$V4</f>
        <v>0</v>
      </c>
      <c r="T4" s="50">
        <f t="shared" si="0"/>
        <v>0</v>
      </c>
      <c r="U4" s="111">
        <f t="shared" si="1"/>
        <v>0</v>
      </c>
    </row>
    <row r="5" spans="1:21" x14ac:dyDescent="0.3">
      <c r="A5" s="6">
        <v>2</v>
      </c>
      <c r="B5" s="7" t="s">
        <v>44</v>
      </c>
      <c r="C5" s="120"/>
      <c r="D5" s="29"/>
      <c r="E5" s="51">
        <f>'Model aktualizovaný (MA)'!E5*'Model aktualizovaný (MA)'!$V5</f>
        <v>0</v>
      </c>
      <c r="F5" s="51">
        <f>'Model aktualizovaný (MA)'!F5*'Model aktualizovaný (MA)'!$V5</f>
        <v>0</v>
      </c>
      <c r="G5" s="51">
        <f>'Model aktualizovaný (MA)'!G5*'Model aktualizovaný (MA)'!$V5</f>
        <v>0</v>
      </c>
      <c r="H5" s="51">
        <f>'Model aktualizovaný (MA)'!H5*'Model aktualizovaný (MA)'!$V5</f>
        <v>0</v>
      </c>
      <c r="I5" s="51">
        <f>'Model aktualizovaný (MA)'!I5*'Model aktualizovaný (MA)'!$V5</f>
        <v>0</v>
      </c>
      <c r="J5" s="51">
        <f>'Model aktualizovaný (MA)'!J5*'Model aktualizovaný (MA)'!$V5</f>
        <v>0</v>
      </c>
      <c r="K5" s="51">
        <f>'Model aktualizovaný (MA)'!K5*'Model aktualizovaný (MA)'!$V5</f>
        <v>0</v>
      </c>
      <c r="L5" s="51">
        <f>'Model aktualizovaný (MA)'!L5*'Model aktualizovaný (MA)'!$V5</f>
        <v>0</v>
      </c>
      <c r="M5" s="51">
        <f>'Model aktualizovaný (MA)'!M5*'Model aktualizovaný (MA)'!$V5</f>
        <v>0</v>
      </c>
      <c r="N5" s="51">
        <f>'Model aktualizovaný (MA)'!N5*'Model aktualizovaný (MA)'!$V5</f>
        <v>0</v>
      </c>
      <c r="O5" s="51">
        <f>'Model aktualizovaný (MA)'!O5*'Model aktualizovaný (MA)'!$V5</f>
        <v>0</v>
      </c>
      <c r="P5" s="51">
        <f>'Model aktualizovaný (MA)'!P5*'Model aktualizovaný (MA)'!$V5</f>
        <v>0</v>
      </c>
      <c r="Q5" s="51">
        <f>'Model aktualizovaný (MA)'!Q5*'Model aktualizovaný (MA)'!$V5</f>
        <v>0</v>
      </c>
      <c r="R5" s="51">
        <f>'Model aktualizovaný (MA)'!R5*'Model aktualizovaný (MA)'!$V5</f>
        <v>0</v>
      </c>
      <c r="S5" s="51">
        <f>'Model aktualizovaný (MA)'!S5*'Model aktualizovaný (MA)'!$V5</f>
        <v>0</v>
      </c>
      <c r="T5" s="50">
        <f t="shared" si="0"/>
        <v>0</v>
      </c>
      <c r="U5" s="111">
        <f t="shared" si="1"/>
        <v>0</v>
      </c>
    </row>
    <row r="6" spans="1:21" x14ac:dyDescent="0.3">
      <c r="A6" s="6">
        <v>3</v>
      </c>
      <c r="B6" s="7" t="s">
        <v>45</v>
      </c>
      <c r="C6" s="120"/>
      <c r="D6" s="29"/>
      <c r="E6" s="51">
        <f>'Model aktualizovaný (MA)'!E6*'Model aktualizovaný (MA)'!$V6</f>
        <v>0</v>
      </c>
      <c r="F6" s="51">
        <f>'Model aktualizovaný (MA)'!F6*'Model aktualizovaný (MA)'!$V6</f>
        <v>0</v>
      </c>
      <c r="G6" s="51">
        <f>'Model aktualizovaný (MA)'!G6*'Model aktualizovaný (MA)'!$V6</f>
        <v>0</v>
      </c>
      <c r="H6" s="51">
        <f>'Model aktualizovaný (MA)'!H6*'Model aktualizovaný (MA)'!$V6</f>
        <v>0</v>
      </c>
      <c r="I6" s="51">
        <f>'Model aktualizovaný (MA)'!I6*'Model aktualizovaný (MA)'!$V6</f>
        <v>0</v>
      </c>
      <c r="J6" s="51">
        <f>'Model aktualizovaný (MA)'!J6*'Model aktualizovaný (MA)'!$V6</f>
        <v>0</v>
      </c>
      <c r="K6" s="51">
        <f>'Model aktualizovaný (MA)'!K6*'Model aktualizovaný (MA)'!$V6</f>
        <v>0</v>
      </c>
      <c r="L6" s="51">
        <f>'Model aktualizovaný (MA)'!L6*'Model aktualizovaný (MA)'!$V6</f>
        <v>0</v>
      </c>
      <c r="M6" s="51">
        <f>'Model aktualizovaný (MA)'!M6*'Model aktualizovaný (MA)'!$V6</f>
        <v>0</v>
      </c>
      <c r="N6" s="51">
        <f>'Model aktualizovaný (MA)'!N6*'Model aktualizovaný (MA)'!$V6</f>
        <v>0</v>
      </c>
      <c r="O6" s="51">
        <f>'Model aktualizovaný (MA)'!O6*'Model aktualizovaný (MA)'!$V6</f>
        <v>0</v>
      </c>
      <c r="P6" s="51">
        <f>'Model aktualizovaný (MA)'!P6*'Model aktualizovaný (MA)'!$V6</f>
        <v>0</v>
      </c>
      <c r="Q6" s="51">
        <f>'Model aktualizovaný (MA)'!Q6*'Model aktualizovaný (MA)'!$V6</f>
        <v>0</v>
      </c>
      <c r="R6" s="51">
        <f>'Model aktualizovaný (MA)'!R6*'Model aktualizovaný (MA)'!$V6</f>
        <v>0</v>
      </c>
      <c r="S6" s="51">
        <f>'Model aktualizovaný (MA)'!S6*'Model aktualizovaný (MA)'!$V6</f>
        <v>0</v>
      </c>
      <c r="T6" s="50">
        <f t="shared" si="0"/>
        <v>0</v>
      </c>
      <c r="U6" s="111">
        <f t="shared" si="1"/>
        <v>0</v>
      </c>
    </row>
    <row r="7" spans="1:21" x14ac:dyDescent="0.3">
      <c r="A7" s="6">
        <v>4</v>
      </c>
      <c r="B7" s="7" t="s">
        <v>46</v>
      </c>
      <c r="C7" s="120"/>
      <c r="D7" s="29"/>
      <c r="E7" s="51">
        <f>'Model aktualizovaný (MA)'!E7*'Model aktualizovaný (MA)'!$V7</f>
        <v>0</v>
      </c>
      <c r="F7" s="51">
        <f>'Model aktualizovaný (MA)'!F7*'Model aktualizovaný (MA)'!$V7</f>
        <v>0</v>
      </c>
      <c r="G7" s="51">
        <f>'Model aktualizovaný (MA)'!G7*'Model aktualizovaný (MA)'!$V7</f>
        <v>0</v>
      </c>
      <c r="H7" s="51">
        <f>'Model aktualizovaný (MA)'!H7*'Model aktualizovaný (MA)'!$V7</f>
        <v>0</v>
      </c>
      <c r="I7" s="51">
        <f>'Model aktualizovaný (MA)'!I7*'Model aktualizovaný (MA)'!$V7</f>
        <v>0</v>
      </c>
      <c r="J7" s="51">
        <f>'Model aktualizovaný (MA)'!J7*'Model aktualizovaný (MA)'!$V7</f>
        <v>0</v>
      </c>
      <c r="K7" s="51">
        <f>'Model aktualizovaný (MA)'!K7*'Model aktualizovaný (MA)'!$V7</f>
        <v>0</v>
      </c>
      <c r="L7" s="51">
        <f>'Model aktualizovaný (MA)'!L7*'Model aktualizovaný (MA)'!$V7</f>
        <v>0</v>
      </c>
      <c r="M7" s="51">
        <f>'Model aktualizovaný (MA)'!M7*'Model aktualizovaný (MA)'!$V7</f>
        <v>0</v>
      </c>
      <c r="N7" s="51">
        <f>'Model aktualizovaný (MA)'!N7*'Model aktualizovaný (MA)'!$V7</f>
        <v>0</v>
      </c>
      <c r="O7" s="51">
        <f>'Model aktualizovaný (MA)'!O7*'Model aktualizovaný (MA)'!$V7</f>
        <v>0</v>
      </c>
      <c r="P7" s="51">
        <f>'Model aktualizovaný (MA)'!P7*'Model aktualizovaný (MA)'!$V7</f>
        <v>0</v>
      </c>
      <c r="Q7" s="51">
        <f>'Model aktualizovaný (MA)'!Q7*'Model aktualizovaný (MA)'!$V7</f>
        <v>0</v>
      </c>
      <c r="R7" s="51">
        <f>'Model aktualizovaný (MA)'!R7*'Model aktualizovaný (MA)'!$V7</f>
        <v>0</v>
      </c>
      <c r="S7" s="51">
        <f>'Model aktualizovaný (MA)'!S7*'Model aktualizovaný (MA)'!$V7</f>
        <v>0</v>
      </c>
      <c r="T7" s="50">
        <f t="shared" si="0"/>
        <v>0</v>
      </c>
      <c r="U7" s="111">
        <f t="shared" si="1"/>
        <v>0</v>
      </c>
    </row>
    <row r="8" spans="1:21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'Model aktualizovaný (MA)'!E8*'Model aktualizovaný (MA)'!$V8</f>
        <v>0</v>
      </c>
      <c r="F8" s="51">
        <f>'Model aktualizovaný (MA)'!F8*'Model aktualizovaný (MA)'!$V8</f>
        <v>0</v>
      </c>
      <c r="G8" s="51">
        <f>'Model aktualizovaný (MA)'!G8*'Model aktualizovaný (MA)'!$V8</f>
        <v>0</v>
      </c>
      <c r="H8" s="51">
        <f>'Model aktualizovaný (MA)'!H8*'Model aktualizovaný (MA)'!$V8</f>
        <v>0</v>
      </c>
      <c r="I8" s="51">
        <f>'Model aktualizovaný (MA)'!I8*'Model aktualizovaný (MA)'!$V8</f>
        <v>0</v>
      </c>
      <c r="J8" s="51">
        <f>'Model aktualizovaný (MA)'!J8*'Model aktualizovaný (MA)'!$V8</f>
        <v>0</v>
      </c>
      <c r="K8" s="51">
        <f>'Model aktualizovaný (MA)'!K8*'Model aktualizovaný (MA)'!$V8</f>
        <v>0</v>
      </c>
      <c r="L8" s="51">
        <f>'Model aktualizovaný (MA)'!L8*'Model aktualizovaný (MA)'!$V8</f>
        <v>0</v>
      </c>
      <c r="M8" s="51">
        <f>'Model aktualizovaný (MA)'!M8*'Model aktualizovaný (MA)'!$V8</f>
        <v>0</v>
      </c>
      <c r="N8" s="51">
        <f>'Model aktualizovaný (MA)'!N8*'Model aktualizovaný (MA)'!$V8</f>
        <v>0</v>
      </c>
      <c r="O8" s="51">
        <f>'Model aktualizovaný (MA)'!O8*'Model aktualizovaný (MA)'!$V8</f>
        <v>0</v>
      </c>
      <c r="P8" s="51">
        <f>'Model aktualizovaný (MA)'!P8*'Model aktualizovaný (MA)'!$V8</f>
        <v>0</v>
      </c>
      <c r="Q8" s="51">
        <f>'Model aktualizovaný (MA)'!Q8*'Model aktualizovaný (MA)'!$V8</f>
        <v>0</v>
      </c>
      <c r="R8" s="51">
        <f>'Model aktualizovaný (MA)'!R8*'Model aktualizovaný (MA)'!$V8</f>
        <v>0</v>
      </c>
      <c r="S8" s="51">
        <f>'Model aktualizovaný (MA)'!S8*'Model aktualizovaný (MA)'!$V8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x14ac:dyDescent="0.3">
      <c r="A9" s="6"/>
      <c r="B9" s="7"/>
      <c r="C9" s="120" t="s">
        <v>271</v>
      </c>
      <c r="D9" s="30" t="s">
        <v>48</v>
      </c>
      <c r="E9" s="51">
        <f>'Model aktualizovaný (MA)'!E9*'Model aktualizovaný (MA)'!$V9</f>
        <v>0</v>
      </c>
      <c r="F9" s="51">
        <f>'Model aktualizovaný (MA)'!F9*'Model aktualizovaný (MA)'!$V9</f>
        <v>0</v>
      </c>
      <c r="G9" s="51">
        <f>'Model aktualizovaný (MA)'!G9*'Model aktualizovaný (MA)'!$V9</f>
        <v>0</v>
      </c>
      <c r="H9" s="51">
        <f>'Model aktualizovaný (MA)'!H9*'Model aktualizovaný (MA)'!$V9</f>
        <v>0</v>
      </c>
      <c r="I9" s="51">
        <f>'Model aktualizovaný (MA)'!I9*'Model aktualizovaný (MA)'!$V9</f>
        <v>0</v>
      </c>
      <c r="J9" s="51">
        <f>'Model aktualizovaný (MA)'!J9*'Model aktualizovaný (MA)'!$V9</f>
        <v>0</v>
      </c>
      <c r="K9" s="51">
        <f>'Model aktualizovaný (MA)'!K9*'Model aktualizovaný (MA)'!$V9</f>
        <v>0</v>
      </c>
      <c r="L9" s="51">
        <f>'Model aktualizovaný (MA)'!L9*'Model aktualizovaný (MA)'!$V9</f>
        <v>0</v>
      </c>
      <c r="M9" s="51">
        <f>'Model aktualizovaný (MA)'!M9*'Model aktualizovaný (MA)'!$V9</f>
        <v>0</v>
      </c>
      <c r="N9" s="51">
        <f>'Model aktualizovaný (MA)'!N9*'Model aktualizovaný (MA)'!$V9</f>
        <v>0</v>
      </c>
      <c r="O9" s="51">
        <f>'Model aktualizovaný (MA)'!O9*'Model aktualizovaný (MA)'!$V9</f>
        <v>0</v>
      </c>
      <c r="P9" s="51">
        <f>'Model aktualizovaný (MA)'!P9*'Model aktualizovaný (MA)'!$V9</f>
        <v>0</v>
      </c>
      <c r="Q9" s="51">
        <f>'Model aktualizovaný (MA)'!Q9*'Model aktualizovaný (MA)'!$V9</f>
        <v>0</v>
      </c>
      <c r="R9" s="51">
        <f>'Model aktualizovaný (MA)'!R9*'Model aktualizovaný (MA)'!$V9</f>
        <v>0</v>
      </c>
      <c r="S9" s="51">
        <f>'Model aktualizovaný (MA)'!S9*'Model aktualizovaný (MA)'!$V9</f>
        <v>0</v>
      </c>
      <c r="T9" s="50">
        <f t="shared" si="0"/>
        <v>0</v>
      </c>
      <c r="U9" s="111">
        <f t="shared" si="1"/>
        <v>0</v>
      </c>
    </row>
    <row r="10" spans="1:21" x14ac:dyDescent="0.3">
      <c r="A10" s="6">
        <v>6</v>
      </c>
      <c r="B10" s="7" t="s">
        <v>49</v>
      </c>
      <c r="C10" s="120"/>
      <c r="D10" s="29"/>
      <c r="E10" s="51">
        <f>'Model aktualizovaný (MA)'!E10*'Model aktualizovaný (MA)'!$V10</f>
        <v>0</v>
      </c>
      <c r="F10" s="51">
        <f>'Model aktualizovaný (MA)'!F10*'Model aktualizovaný (MA)'!$V10</f>
        <v>0</v>
      </c>
      <c r="G10" s="51">
        <f>'Model aktualizovaný (MA)'!G10*'Model aktualizovaný (MA)'!$V10</f>
        <v>0</v>
      </c>
      <c r="H10" s="51">
        <f>'Model aktualizovaný (MA)'!H10*'Model aktualizovaný (MA)'!$V10</f>
        <v>0</v>
      </c>
      <c r="I10" s="51">
        <f>'Model aktualizovaný (MA)'!I10*'Model aktualizovaný (MA)'!$V10</f>
        <v>0</v>
      </c>
      <c r="J10" s="51">
        <f>'Model aktualizovaný (MA)'!J10*'Model aktualizovaný (MA)'!$V10</f>
        <v>0</v>
      </c>
      <c r="K10" s="51">
        <f>'Model aktualizovaný (MA)'!K10*'Model aktualizovaný (MA)'!$V10</f>
        <v>0</v>
      </c>
      <c r="L10" s="51">
        <f>'Model aktualizovaný (MA)'!L10*'Model aktualizovaný (MA)'!$V10</f>
        <v>0</v>
      </c>
      <c r="M10" s="51">
        <f>'Model aktualizovaný (MA)'!M10*'Model aktualizovaný (MA)'!$V10</f>
        <v>0</v>
      </c>
      <c r="N10" s="51">
        <f>'Model aktualizovaný (MA)'!N10*'Model aktualizovaný (MA)'!$V10</f>
        <v>0</v>
      </c>
      <c r="O10" s="51">
        <f>'Model aktualizovaný (MA)'!O10*'Model aktualizovaný (MA)'!$V10</f>
        <v>0</v>
      </c>
      <c r="P10" s="51">
        <f>'Model aktualizovaný (MA)'!P10*'Model aktualizovaný (MA)'!$V10</f>
        <v>0</v>
      </c>
      <c r="Q10" s="51">
        <f>'Model aktualizovaný (MA)'!Q10*'Model aktualizovaný (MA)'!$V10</f>
        <v>0</v>
      </c>
      <c r="R10" s="51">
        <f>'Model aktualizovaný (MA)'!R10*'Model aktualizovaný (MA)'!$V10</f>
        <v>0</v>
      </c>
      <c r="S10" s="51">
        <f>'Model aktualizovaný (MA)'!S10*'Model aktualizovaný (MA)'!$V10</f>
        <v>0</v>
      </c>
      <c r="T10" s="50">
        <f t="shared" si="0"/>
        <v>0</v>
      </c>
      <c r="U10" s="111">
        <f t="shared" si="1"/>
        <v>0</v>
      </c>
    </row>
    <row r="11" spans="1:21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'Model aktualizovaný (MA)'!E11*'Model aktualizovaný (MA)'!$V11</f>
        <v>0</v>
      </c>
      <c r="F11" s="51">
        <f>'Model aktualizovaný (MA)'!F11*'Model aktualizovaný (MA)'!$V11</f>
        <v>0</v>
      </c>
      <c r="G11" s="51">
        <f>'Model aktualizovaný (MA)'!G11*'Model aktualizovaný (MA)'!$V11</f>
        <v>0</v>
      </c>
      <c r="H11" s="51">
        <f>'Model aktualizovaný (MA)'!H11*'Model aktualizovaný (MA)'!$V11</f>
        <v>0</v>
      </c>
      <c r="I11" s="51">
        <f>'Model aktualizovaný (MA)'!I11*'Model aktualizovaný (MA)'!$V11</f>
        <v>0</v>
      </c>
      <c r="J11" s="51">
        <f>'Model aktualizovaný (MA)'!J11*'Model aktualizovaný (MA)'!$V11</f>
        <v>0</v>
      </c>
      <c r="K11" s="51">
        <f>'Model aktualizovaný (MA)'!K11*'Model aktualizovaný (MA)'!$V11</f>
        <v>0</v>
      </c>
      <c r="L11" s="51">
        <f>'Model aktualizovaný (MA)'!L11*'Model aktualizovaný (MA)'!$V11</f>
        <v>0</v>
      </c>
      <c r="M11" s="51">
        <f>'Model aktualizovaný (MA)'!M11*'Model aktualizovaný (MA)'!$V11</f>
        <v>0</v>
      </c>
      <c r="N11" s="51">
        <f>'Model aktualizovaný (MA)'!N11*'Model aktualizovaný (MA)'!$V11</f>
        <v>0</v>
      </c>
      <c r="O11" s="51">
        <f>'Model aktualizovaný (MA)'!O11*'Model aktualizovaný (MA)'!$V11</f>
        <v>0</v>
      </c>
      <c r="P11" s="51">
        <f>'Model aktualizovaný (MA)'!P11*'Model aktualizovaný (MA)'!$V11</f>
        <v>0</v>
      </c>
      <c r="Q11" s="51">
        <f>'Model aktualizovaný (MA)'!Q11*'Model aktualizovaný (MA)'!$V11</f>
        <v>0</v>
      </c>
      <c r="R11" s="51">
        <f>'Model aktualizovaný (MA)'!R11*'Model aktualizovaný (MA)'!$V11</f>
        <v>0</v>
      </c>
      <c r="S11" s="51">
        <f>'Model aktualizovaný (MA)'!S11*'Model aktualizovaný (MA)'!$V11</f>
        <v>0</v>
      </c>
      <c r="T11" s="50">
        <f t="shared" si="0"/>
        <v>0</v>
      </c>
      <c r="U11" s="111">
        <f t="shared" si="1"/>
        <v>0</v>
      </c>
    </row>
    <row r="12" spans="1:21" x14ac:dyDescent="0.3">
      <c r="A12" s="6"/>
      <c r="B12" s="7"/>
      <c r="C12" s="120" t="s">
        <v>52</v>
      </c>
      <c r="D12" s="29" t="s">
        <v>53</v>
      </c>
      <c r="E12" s="51">
        <f>'Model aktualizovaný (MA)'!E12*'Model aktualizovaný (MA)'!$V12</f>
        <v>0</v>
      </c>
      <c r="F12" s="51">
        <f>'Model aktualizovaný (MA)'!F12*'Model aktualizovaný (MA)'!$V12</f>
        <v>0</v>
      </c>
      <c r="G12" s="51">
        <f>'Model aktualizovaný (MA)'!G12*'Model aktualizovaný (MA)'!$V12</f>
        <v>0</v>
      </c>
      <c r="H12" s="51">
        <f>'Model aktualizovaný (MA)'!H12*'Model aktualizovaný (MA)'!$V12</f>
        <v>0</v>
      </c>
      <c r="I12" s="51">
        <f>'Model aktualizovaný (MA)'!I12*'Model aktualizovaný (MA)'!$V12</f>
        <v>0</v>
      </c>
      <c r="J12" s="51">
        <f>'Model aktualizovaný (MA)'!J12*'Model aktualizovaný (MA)'!$V12</f>
        <v>0</v>
      </c>
      <c r="K12" s="51">
        <f>'Model aktualizovaný (MA)'!K12*'Model aktualizovaný (MA)'!$V12</f>
        <v>0</v>
      </c>
      <c r="L12" s="51">
        <f>'Model aktualizovaný (MA)'!L12*'Model aktualizovaný (MA)'!$V12</f>
        <v>0</v>
      </c>
      <c r="M12" s="51">
        <f>'Model aktualizovaný (MA)'!M12*'Model aktualizovaný (MA)'!$V12</f>
        <v>0</v>
      </c>
      <c r="N12" s="51">
        <f>'Model aktualizovaný (MA)'!N12*'Model aktualizovaný (MA)'!$V12</f>
        <v>0</v>
      </c>
      <c r="O12" s="51">
        <f>'Model aktualizovaný (MA)'!O12*'Model aktualizovaný (MA)'!$V12</f>
        <v>0</v>
      </c>
      <c r="P12" s="51">
        <f>'Model aktualizovaný (MA)'!P12*'Model aktualizovaný (MA)'!$V12</f>
        <v>0</v>
      </c>
      <c r="Q12" s="51">
        <f>'Model aktualizovaný (MA)'!Q12*'Model aktualizovaný (MA)'!$V12</f>
        <v>0</v>
      </c>
      <c r="R12" s="51">
        <f>'Model aktualizovaný (MA)'!R12*'Model aktualizovaný (MA)'!$V12</f>
        <v>0</v>
      </c>
      <c r="S12" s="51">
        <f>'Model aktualizovaný (MA)'!S12*'Model aktualizovaný (MA)'!$V12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x14ac:dyDescent="0.3">
      <c r="A13" s="6"/>
      <c r="B13" s="7"/>
      <c r="C13" s="120" t="s">
        <v>54</v>
      </c>
      <c r="D13" s="29" t="s">
        <v>55</v>
      </c>
      <c r="E13" s="51">
        <f>'Model aktualizovaný (MA)'!E13*'Model aktualizovaný (MA)'!$V13</f>
        <v>0</v>
      </c>
      <c r="F13" s="51">
        <f>'Model aktualizovaný (MA)'!F13*'Model aktualizovaný (MA)'!$V13</f>
        <v>0</v>
      </c>
      <c r="G13" s="51">
        <f>'Model aktualizovaný (MA)'!G13*'Model aktualizovaný (MA)'!$V13</f>
        <v>0</v>
      </c>
      <c r="H13" s="51">
        <f>'Model aktualizovaný (MA)'!H13*'Model aktualizovaný (MA)'!$V13</f>
        <v>0</v>
      </c>
      <c r="I13" s="51">
        <f>'Model aktualizovaný (MA)'!I13*'Model aktualizovaný (MA)'!$V13</f>
        <v>0</v>
      </c>
      <c r="J13" s="51">
        <f>'Model aktualizovaný (MA)'!J13*'Model aktualizovaný (MA)'!$V13</f>
        <v>0</v>
      </c>
      <c r="K13" s="51">
        <f>'Model aktualizovaný (MA)'!K13*'Model aktualizovaný (MA)'!$V13</f>
        <v>0</v>
      </c>
      <c r="L13" s="51">
        <f>'Model aktualizovaný (MA)'!L13*'Model aktualizovaný (MA)'!$V13</f>
        <v>0</v>
      </c>
      <c r="M13" s="51">
        <f>'Model aktualizovaný (MA)'!M13*'Model aktualizovaný (MA)'!$V13</f>
        <v>0</v>
      </c>
      <c r="N13" s="51">
        <f>'Model aktualizovaný (MA)'!N13*'Model aktualizovaný (MA)'!$V13</f>
        <v>0</v>
      </c>
      <c r="O13" s="51">
        <f>'Model aktualizovaný (MA)'!O13*'Model aktualizovaný (MA)'!$V13</f>
        <v>0</v>
      </c>
      <c r="P13" s="51">
        <f>'Model aktualizovaný (MA)'!P13*'Model aktualizovaný (MA)'!$V13</f>
        <v>0</v>
      </c>
      <c r="Q13" s="51">
        <f>'Model aktualizovaný (MA)'!Q13*'Model aktualizovaný (MA)'!$V13</f>
        <v>0</v>
      </c>
      <c r="R13" s="51">
        <f>'Model aktualizovaný (MA)'!R13*'Model aktualizovaný (MA)'!$V13</f>
        <v>0</v>
      </c>
      <c r="S13" s="51">
        <f>'Model aktualizovaný (MA)'!S13*'Model aktualizovaný (MA)'!$V13</f>
        <v>0</v>
      </c>
      <c r="T13" s="50">
        <f t="shared" si="0"/>
        <v>0</v>
      </c>
      <c r="U13" s="111">
        <f t="shared" si="1"/>
        <v>0</v>
      </c>
    </row>
    <row r="14" spans="1:21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'Model aktualizovaný (MA)'!E14*'Model aktualizovaný (MA)'!$V14</f>
        <v>0</v>
      </c>
      <c r="F14" s="51">
        <f>'Model aktualizovaný (MA)'!F14*'Model aktualizovaný (MA)'!$V14</f>
        <v>0</v>
      </c>
      <c r="G14" s="51">
        <f>'Model aktualizovaný (MA)'!G14*'Model aktualizovaný (MA)'!$V14</f>
        <v>0</v>
      </c>
      <c r="H14" s="51">
        <f>'Model aktualizovaný (MA)'!H14*'Model aktualizovaný (MA)'!$V14</f>
        <v>0</v>
      </c>
      <c r="I14" s="51">
        <f>'Model aktualizovaný (MA)'!I14*'Model aktualizovaný (MA)'!$V14</f>
        <v>0</v>
      </c>
      <c r="J14" s="51">
        <f>'Model aktualizovaný (MA)'!J14*'Model aktualizovaný (MA)'!$V14</f>
        <v>0</v>
      </c>
      <c r="K14" s="51">
        <f>'Model aktualizovaný (MA)'!K14*'Model aktualizovaný (MA)'!$V14</f>
        <v>0</v>
      </c>
      <c r="L14" s="51">
        <f>'Model aktualizovaný (MA)'!L14*'Model aktualizovaný (MA)'!$V14</f>
        <v>0</v>
      </c>
      <c r="M14" s="51">
        <f>'Model aktualizovaný (MA)'!M14*'Model aktualizovaný (MA)'!$V14</f>
        <v>0</v>
      </c>
      <c r="N14" s="51">
        <f>'Model aktualizovaný (MA)'!N14*'Model aktualizovaný (MA)'!$V14</f>
        <v>0</v>
      </c>
      <c r="O14" s="51">
        <f>'Model aktualizovaný (MA)'!O14*'Model aktualizovaný (MA)'!$V14</f>
        <v>0</v>
      </c>
      <c r="P14" s="51">
        <f>'Model aktualizovaný (MA)'!P14*'Model aktualizovaný (MA)'!$V14</f>
        <v>0</v>
      </c>
      <c r="Q14" s="51">
        <f>'Model aktualizovaný (MA)'!Q14*'Model aktualizovaný (MA)'!$V14</f>
        <v>0</v>
      </c>
      <c r="R14" s="51">
        <f>'Model aktualizovaný (MA)'!R14*'Model aktualizovaný (MA)'!$V14</f>
        <v>0</v>
      </c>
      <c r="S14" s="51">
        <f>'Model aktualizovaný (MA)'!S14*'Model aktualizovaný (MA)'!$V14</f>
        <v>0</v>
      </c>
      <c r="T14" s="50">
        <f t="shared" si="0"/>
        <v>0</v>
      </c>
      <c r="U14" s="111">
        <f t="shared" si="1"/>
        <v>0</v>
      </c>
    </row>
    <row r="15" spans="1:21" x14ac:dyDescent="0.3">
      <c r="A15" s="6"/>
      <c r="B15" s="7"/>
      <c r="C15" s="120" t="s">
        <v>57</v>
      </c>
      <c r="D15" s="29" t="s">
        <v>53</v>
      </c>
      <c r="E15" s="51">
        <f>'Model aktualizovaný (MA)'!E15*'Model aktualizovaný (MA)'!$V15</f>
        <v>0</v>
      </c>
      <c r="F15" s="51">
        <f>'Model aktualizovaný (MA)'!F15*'Model aktualizovaný (MA)'!$V15</f>
        <v>0</v>
      </c>
      <c r="G15" s="51">
        <f>'Model aktualizovaný (MA)'!G15*'Model aktualizovaný (MA)'!$V15</f>
        <v>0</v>
      </c>
      <c r="H15" s="51">
        <f>'Model aktualizovaný (MA)'!H15*'Model aktualizovaný (MA)'!$V15</f>
        <v>0</v>
      </c>
      <c r="I15" s="51">
        <f>'Model aktualizovaný (MA)'!I15*'Model aktualizovaný (MA)'!$V15</f>
        <v>0</v>
      </c>
      <c r="J15" s="51">
        <f>'Model aktualizovaný (MA)'!J15*'Model aktualizovaný (MA)'!$V15</f>
        <v>0</v>
      </c>
      <c r="K15" s="51">
        <f>'Model aktualizovaný (MA)'!K15*'Model aktualizovaný (MA)'!$V15</f>
        <v>0</v>
      </c>
      <c r="L15" s="51">
        <f>'Model aktualizovaný (MA)'!L15*'Model aktualizovaný (MA)'!$V15</f>
        <v>0</v>
      </c>
      <c r="M15" s="51">
        <f>'Model aktualizovaný (MA)'!M15*'Model aktualizovaný (MA)'!$V15</f>
        <v>0</v>
      </c>
      <c r="N15" s="51">
        <f>'Model aktualizovaný (MA)'!N15*'Model aktualizovaný (MA)'!$V15</f>
        <v>0</v>
      </c>
      <c r="O15" s="51">
        <f>'Model aktualizovaný (MA)'!O15*'Model aktualizovaný (MA)'!$V15</f>
        <v>0</v>
      </c>
      <c r="P15" s="51">
        <f>'Model aktualizovaný (MA)'!P15*'Model aktualizovaný (MA)'!$V15</f>
        <v>0</v>
      </c>
      <c r="Q15" s="51">
        <f>'Model aktualizovaný (MA)'!Q15*'Model aktualizovaný (MA)'!$V15</f>
        <v>0</v>
      </c>
      <c r="R15" s="51">
        <f>'Model aktualizovaný (MA)'!R15*'Model aktualizovaný (MA)'!$V15</f>
        <v>0</v>
      </c>
      <c r="S15" s="51">
        <f>'Model aktualizovaný (MA)'!S15*'Model aktualizovaný (MA)'!$V15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x14ac:dyDescent="0.3">
      <c r="A16" s="6"/>
      <c r="B16" s="7"/>
      <c r="C16" s="120" t="s">
        <v>58</v>
      </c>
      <c r="D16" s="29" t="s">
        <v>55</v>
      </c>
      <c r="E16" s="51">
        <f>'Model aktualizovaný (MA)'!E16*'Model aktualizovaný (MA)'!$V16</f>
        <v>0</v>
      </c>
      <c r="F16" s="51">
        <f>'Model aktualizovaný (MA)'!F16*'Model aktualizovaný (MA)'!$V16</f>
        <v>0</v>
      </c>
      <c r="G16" s="51">
        <f>'Model aktualizovaný (MA)'!G16*'Model aktualizovaný (MA)'!$V16</f>
        <v>0</v>
      </c>
      <c r="H16" s="51">
        <f>'Model aktualizovaný (MA)'!H16*'Model aktualizovaný (MA)'!$V16</f>
        <v>0</v>
      </c>
      <c r="I16" s="51">
        <f>'Model aktualizovaný (MA)'!I16*'Model aktualizovaný (MA)'!$V16</f>
        <v>0</v>
      </c>
      <c r="J16" s="51">
        <f>'Model aktualizovaný (MA)'!J16*'Model aktualizovaný (MA)'!$V16</f>
        <v>0</v>
      </c>
      <c r="K16" s="51">
        <f>'Model aktualizovaný (MA)'!K16*'Model aktualizovaný (MA)'!$V16</f>
        <v>0</v>
      </c>
      <c r="L16" s="51">
        <f>'Model aktualizovaný (MA)'!L16*'Model aktualizovaný (MA)'!$V16</f>
        <v>0</v>
      </c>
      <c r="M16" s="51">
        <f>'Model aktualizovaný (MA)'!M16*'Model aktualizovaný (MA)'!$V16</f>
        <v>0</v>
      </c>
      <c r="N16" s="51">
        <f>'Model aktualizovaný (MA)'!N16*'Model aktualizovaný (MA)'!$V16</f>
        <v>0</v>
      </c>
      <c r="O16" s="51">
        <f>'Model aktualizovaný (MA)'!O16*'Model aktualizovaný (MA)'!$V16</f>
        <v>0</v>
      </c>
      <c r="P16" s="51">
        <f>'Model aktualizovaný (MA)'!P16*'Model aktualizovaný (MA)'!$V16</f>
        <v>0</v>
      </c>
      <c r="Q16" s="51">
        <f>'Model aktualizovaný (MA)'!Q16*'Model aktualizovaný (MA)'!$V16</f>
        <v>0</v>
      </c>
      <c r="R16" s="51">
        <f>'Model aktualizovaný (MA)'!R16*'Model aktualizovaný (MA)'!$V16</f>
        <v>0</v>
      </c>
      <c r="S16" s="51">
        <f>'Model aktualizovaný (MA)'!S16*'Model aktualizovaný (MA)'!$V16</f>
        <v>0</v>
      </c>
      <c r="T16" s="50">
        <f t="shared" si="0"/>
        <v>0</v>
      </c>
      <c r="U16" s="111">
        <f t="shared" si="1"/>
        <v>0</v>
      </c>
    </row>
    <row r="17" spans="1:24" x14ac:dyDescent="0.3">
      <c r="A17" s="6">
        <v>9</v>
      </c>
      <c r="B17" s="7" t="s">
        <v>59</v>
      </c>
      <c r="C17" s="120"/>
      <c r="D17" s="8"/>
      <c r="E17" s="51">
        <f>'Model aktualizovaný (MA)'!E17*'Model aktualizovaný (MA)'!$V17</f>
        <v>0</v>
      </c>
      <c r="F17" s="51">
        <f>'Model aktualizovaný (MA)'!F17*'Model aktualizovaný (MA)'!$V17</f>
        <v>0</v>
      </c>
      <c r="G17" s="51">
        <f>'Model aktualizovaný (MA)'!G17*'Model aktualizovaný (MA)'!$V17</f>
        <v>0</v>
      </c>
      <c r="H17" s="51">
        <f>'Model aktualizovaný (MA)'!H17*'Model aktualizovaný (MA)'!$V17</f>
        <v>0</v>
      </c>
      <c r="I17" s="51">
        <f>'Model aktualizovaný (MA)'!I17*'Model aktualizovaný (MA)'!$V17</f>
        <v>0</v>
      </c>
      <c r="J17" s="51">
        <f>'Model aktualizovaný (MA)'!J17*'Model aktualizovaný (MA)'!$V17</f>
        <v>0</v>
      </c>
      <c r="K17" s="51">
        <f>'Model aktualizovaný (MA)'!K17*'Model aktualizovaný (MA)'!$V17</f>
        <v>0</v>
      </c>
      <c r="L17" s="51">
        <f>'Model aktualizovaný (MA)'!L17*'Model aktualizovaný (MA)'!$V17</f>
        <v>0</v>
      </c>
      <c r="M17" s="51">
        <f>'Model aktualizovaný (MA)'!M17*'Model aktualizovaný (MA)'!$V17</f>
        <v>0</v>
      </c>
      <c r="N17" s="51">
        <f>'Model aktualizovaný (MA)'!N17*'Model aktualizovaný (MA)'!$V17</f>
        <v>0</v>
      </c>
      <c r="O17" s="51">
        <f>'Model aktualizovaný (MA)'!O17*'Model aktualizovaný (MA)'!$V17</f>
        <v>0</v>
      </c>
      <c r="P17" s="51">
        <f>'Model aktualizovaný (MA)'!P17*'Model aktualizovaný (MA)'!$V17</f>
        <v>0</v>
      </c>
      <c r="Q17" s="51">
        <f>'Model aktualizovaný (MA)'!Q17*'Model aktualizovaný (MA)'!$V17</f>
        <v>0</v>
      </c>
      <c r="R17" s="51">
        <f>'Model aktualizovaný (MA)'!R17*'Model aktualizovaný (MA)'!$V17</f>
        <v>0</v>
      </c>
      <c r="S17" s="51">
        <f>'Model aktualizovaný (MA)'!S17*'Model aktualizovaný (MA)'!$V17</f>
        <v>0</v>
      </c>
      <c r="T17" s="50">
        <f t="shared" si="0"/>
        <v>0</v>
      </c>
      <c r="U17" s="111">
        <f t="shared" si="1"/>
        <v>0</v>
      </c>
    </row>
    <row r="18" spans="1:24" x14ac:dyDescent="0.3">
      <c r="A18" s="6">
        <v>10</v>
      </c>
      <c r="B18" s="7" t="s">
        <v>60</v>
      </c>
      <c r="C18" s="120"/>
      <c r="D18" s="8"/>
      <c r="E18" s="51">
        <f>'Model aktualizovaný (MA)'!E18*'Model aktualizovaný (MA)'!$V18</f>
        <v>0</v>
      </c>
      <c r="F18" s="51">
        <f>'Model aktualizovaný (MA)'!F18*'Model aktualizovaný (MA)'!$V18</f>
        <v>0</v>
      </c>
      <c r="G18" s="51">
        <f>'Model aktualizovaný (MA)'!G18*'Model aktualizovaný (MA)'!$V18</f>
        <v>0</v>
      </c>
      <c r="H18" s="51">
        <f>'Model aktualizovaný (MA)'!H18*'Model aktualizovaný (MA)'!$V18</f>
        <v>0</v>
      </c>
      <c r="I18" s="51">
        <f>'Model aktualizovaný (MA)'!I18*'Model aktualizovaný (MA)'!$V18</f>
        <v>0</v>
      </c>
      <c r="J18" s="51">
        <f>'Model aktualizovaný (MA)'!J18*'Model aktualizovaný (MA)'!$V18</f>
        <v>0</v>
      </c>
      <c r="K18" s="51">
        <f>'Model aktualizovaný (MA)'!K18*'Model aktualizovaný (MA)'!$V18</f>
        <v>0</v>
      </c>
      <c r="L18" s="51">
        <f>'Model aktualizovaný (MA)'!L18*'Model aktualizovaný (MA)'!$V18</f>
        <v>0</v>
      </c>
      <c r="M18" s="51">
        <f>'Model aktualizovaný (MA)'!M18*'Model aktualizovaný (MA)'!$V18</f>
        <v>0</v>
      </c>
      <c r="N18" s="51">
        <f>'Model aktualizovaný (MA)'!N18*'Model aktualizovaný (MA)'!$V18</f>
        <v>0</v>
      </c>
      <c r="O18" s="51">
        <f>'Model aktualizovaný (MA)'!O18*'Model aktualizovaný (MA)'!$V18</f>
        <v>0</v>
      </c>
      <c r="P18" s="51">
        <f>'Model aktualizovaný (MA)'!P18*'Model aktualizovaný (MA)'!$V18</f>
        <v>0</v>
      </c>
      <c r="Q18" s="51">
        <f>'Model aktualizovaný (MA)'!Q18*'Model aktualizovaný (MA)'!$V18</f>
        <v>0</v>
      </c>
      <c r="R18" s="51">
        <f>'Model aktualizovaný (MA)'!R18*'Model aktualizovaný (MA)'!$V18</f>
        <v>0</v>
      </c>
      <c r="S18" s="51">
        <f>'Model aktualizovaný (MA)'!S18*'Model aktualizovaný (MA)'!$V18</f>
        <v>0</v>
      </c>
      <c r="T18" s="50">
        <f t="shared" si="0"/>
        <v>0</v>
      </c>
      <c r="U18" s="111">
        <f t="shared" si="1"/>
        <v>0</v>
      </c>
    </row>
    <row r="19" spans="1:24" x14ac:dyDescent="0.3">
      <c r="A19" s="6">
        <v>11</v>
      </c>
      <c r="B19" s="7" t="s">
        <v>61</v>
      </c>
      <c r="C19" s="120"/>
      <c r="D19" s="8"/>
      <c r="E19" s="51">
        <f>'Model aktualizovaný (MA)'!E19*'Model aktualizovaný (MA)'!$V19</f>
        <v>0</v>
      </c>
      <c r="F19" s="51">
        <f>'Model aktualizovaný (MA)'!F19*'Model aktualizovaný (MA)'!$V19</f>
        <v>0</v>
      </c>
      <c r="G19" s="51">
        <f>'Model aktualizovaný (MA)'!G19*'Model aktualizovaný (MA)'!$V19</f>
        <v>0</v>
      </c>
      <c r="H19" s="51">
        <f>'Model aktualizovaný (MA)'!H19*'Model aktualizovaný (MA)'!$V19</f>
        <v>0</v>
      </c>
      <c r="I19" s="51">
        <f>'Model aktualizovaný (MA)'!I19*'Model aktualizovaný (MA)'!$V19</f>
        <v>0</v>
      </c>
      <c r="J19" s="51">
        <f>'Model aktualizovaný (MA)'!J19*'Model aktualizovaný (MA)'!$V19</f>
        <v>0</v>
      </c>
      <c r="K19" s="51">
        <f>'Model aktualizovaný (MA)'!K19*'Model aktualizovaný (MA)'!$V19</f>
        <v>0</v>
      </c>
      <c r="L19" s="51">
        <f>'Model aktualizovaný (MA)'!L19*'Model aktualizovaný (MA)'!$V19</f>
        <v>0</v>
      </c>
      <c r="M19" s="51">
        <f>'Model aktualizovaný (MA)'!M19*'Model aktualizovaný (MA)'!$V19</f>
        <v>0</v>
      </c>
      <c r="N19" s="51">
        <f>'Model aktualizovaný (MA)'!N19*'Model aktualizovaný (MA)'!$V19</f>
        <v>0</v>
      </c>
      <c r="O19" s="51">
        <f>'Model aktualizovaný (MA)'!O19*'Model aktualizovaný (MA)'!$V19</f>
        <v>0</v>
      </c>
      <c r="P19" s="51">
        <f>'Model aktualizovaný (MA)'!P19*'Model aktualizovaný (MA)'!$V19</f>
        <v>0</v>
      </c>
      <c r="Q19" s="51">
        <f>'Model aktualizovaný (MA)'!Q19*'Model aktualizovaný (MA)'!$V19</f>
        <v>0</v>
      </c>
      <c r="R19" s="51">
        <f>'Model aktualizovaný (MA)'!R19*'Model aktualizovaný (MA)'!$V19</f>
        <v>0</v>
      </c>
      <c r="S19" s="51">
        <f>'Model aktualizovaný (MA)'!S19*'Model aktualizovaný (MA)'!$V19</f>
        <v>0</v>
      </c>
      <c r="T19" s="50">
        <f t="shared" si="0"/>
        <v>0</v>
      </c>
      <c r="U19" s="111">
        <f t="shared" si="1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'Model aktualizovaný (MA)'!E20*'Model aktualizovaný (MA)'!$V20</f>
        <v>0</v>
      </c>
      <c r="F20" s="51">
        <f>'Model aktualizovaný (MA)'!F20*'Model aktualizovaný (MA)'!$V20</f>
        <v>0</v>
      </c>
      <c r="G20" s="51">
        <f>'Model aktualizovaný (MA)'!G20*'Model aktualizovaný (MA)'!$V20</f>
        <v>0</v>
      </c>
      <c r="H20" s="51">
        <f>'Model aktualizovaný (MA)'!H20*'Model aktualizovaný (MA)'!$V20</f>
        <v>0</v>
      </c>
      <c r="I20" s="51">
        <f>'Model aktualizovaný (MA)'!I20*'Model aktualizovaný (MA)'!$V20</f>
        <v>0</v>
      </c>
      <c r="J20" s="51">
        <f>'Model aktualizovaný (MA)'!J20*'Model aktualizovaný (MA)'!$V20</f>
        <v>0</v>
      </c>
      <c r="K20" s="51">
        <f>'Model aktualizovaný (MA)'!K20*'Model aktualizovaný (MA)'!$V20</f>
        <v>0</v>
      </c>
      <c r="L20" s="51">
        <f>'Model aktualizovaný (MA)'!L20*'Model aktualizovaný (MA)'!$V20</f>
        <v>0</v>
      </c>
      <c r="M20" s="51">
        <f>'Model aktualizovaný (MA)'!M20*'Model aktualizovaný (MA)'!$V20</f>
        <v>0</v>
      </c>
      <c r="N20" s="51">
        <f>'Model aktualizovaný (MA)'!N20*'Model aktualizovaný (MA)'!$V20</f>
        <v>0</v>
      </c>
      <c r="O20" s="51">
        <f>'Model aktualizovaný (MA)'!O20*'Model aktualizovaný (MA)'!$V20</f>
        <v>0</v>
      </c>
      <c r="P20" s="51">
        <f>'Model aktualizovaný (MA)'!P20*'Model aktualizovaný (MA)'!$V20</f>
        <v>0</v>
      </c>
      <c r="Q20" s="51">
        <f>'Model aktualizovaný (MA)'!Q20*'Model aktualizovaný (MA)'!$V20</f>
        <v>0</v>
      </c>
      <c r="R20" s="51">
        <f>'Model aktualizovaný (MA)'!R20*'Model aktualizovaný (MA)'!$V20</f>
        <v>0</v>
      </c>
      <c r="S20" s="51">
        <f>'Model aktualizovaný (MA)'!S20*'Model aktualizovaný (MA)'!$V20</f>
        <v>0</v>
      </c>
      <c r="T20" s="50">
        <f t="shared" si="0"/>
        <v>0</v>
      </c>
      <c r="U20" s="111">
        <f t="shared" si="1"/>
        <v>0</v>
      </c>
    </row>
    <row r="21" spans="1:24" x14ac:dyDescent="0.3">
      <c r="A21" s="6"/>
      <c r="B21" s="7"/>
      <c r="C21" s="7">
        <v>12.2</v>
      </c>
      <c r="D21" s="8" t="s">
        <v>65</v>
      </c>
      <c r="E21" s="51">
        <f>'Model aktualizovaný (MA)'!E21*'Model aktualizovaný (MA)'!$V21</f>
        <v>0</v>
      </c>
      <c r="F21" s="51">
        <f>'Model aktualizovaný (MA)'!F21*'Model aktualizovaný (MA)'!$V21</f>
        <v>0</v>
      </c>
      <c r="G21" s="51">
        <f>'Model aktualizovaný (MA)'!G21*'Model aktualizovaný (MA)'!$V21</f>
        <v>0</v>
      </c>
      <c r="H21" s="51">
        <f>'Model aktualizovaný (MA)'!H21*'Model aktualizovaný (MA)'!$V21</f>
        <v>0</v>
      </c>
      <c r="I21" s="51">
        <f>'Model aktualizovaný (MA)'!I21*'Model aktualizovaný (MA)'!$V21</f>
        <v>0</v>
      </c>
      <c r="J21" s="51">
        <f>'Model aktualizovaný (MA)'!J21*'Model aktualizovaný (MA)'!$V21</f>
        <v>0</v>
      </c>
      <c r="K21" s="51">
        <f>'Model aktualizovaný (MA)'!K21*'Model aktualizovaný (MA)'!$V21</f>
        <v>0</v>
      </c>
      <c r="L21" s="51">
        <f>'Model aktualizovaný (MA)'!L21*'Model aktualizovaný (MA)'!$V21</f>
        <v>0</v>
      </c>
      <c r="M21" s="51">
        <f>'Model aktualizovaný (MA)'!M21*'Model aktualizovaný (MA)'!$V21</f>
        <v>0</v>
      </c>
      <c r="N21" s="51">
        <f>'Model aktualizovaný (MA)'!N21*'Model aktualizovaný (MA)'!$V21</f>
        <v>0</v>
      </c>
      <c r="O21" s="51">
        <f>'Model aktualizovaný (MA)'!O21*'Model aktualizovaný (MA)'!$V21</f>
        <v>0</v>
      </c>
      <c r="P21" s="51">
        <f>'Model aktualizovaný (MA)'!P21*'Model aktualizovaný (MA)'!$V21</f>
        <v>0</v>
      </c>
      <c r="Q21" s="51">
        <f>'Model aktualizovaný (MA)'!Q21*'Model aktualizovaný (MA)'!$V21</f>
        <v>0</v>
      </c>
      <c r="R21" s="51">
        <f>'Model aktualizovaný (MA)'!R21*'Model aktualizovaný (MA)'!$V21</f>
        <v>0</v>
      </c>
      <c r="S21" s="51">
        <f>'Model aktualizovaný (MA)'!S21*'Model aktualizovaný (MA)'!$V21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x14ac:dyDescent="0.3">
      <c r="A22" s="6">
        <v>13</v>
      </c>
      <c r="B22" s="7" t="s">
        <v>66</v>
      </c>
      <c r="C22" s="120"/>
      <c r="D22" s="8"/>
      <c r="E22" s="51">
        <f>'Model aktualizovaný (MA)'!E22*'Model aktualizovaný (MA)'!$V22</f>
        <v>0</v>
      </c>
      <c r="F22" s="51">
        <f>'Model aktualizovaný (MA)'!F22*'Model aktualizovaný (MA)'!$V22</f>
        <v>0</v>
      </c>
      <c r="G22" s="51">
        <f>'Model aktualizovaný (MA)'!G22*'Model aktualizovaný (MA)'!$V22</f>
        <v>0</v>
      </c>
      <c r="H22" s="51">
        <f>'Model aktualizovaný (MA)'!H22*'Model aktualizovaný (MA)'!$V22</f>
        <v>0</v>
      </c>
      <c r="I22" s="51">
        <f>'Model aktualizovaný (MA)'!I22*'Model aktualizovaný (MA)'!$V22</f>
        <v>0</v>
      </c>
      <c r="J22" s="51">
        <f>'Model aktualizovaný (MA)'!J22*'Model aktualizovaný (MA)'!$V22</f>
        <v>0</v>
      </c>
      <c r="K22" s="51">
        <f>'Model aktualizovaný (MA)'!K22*'Model aktualizovaný (MA)'!$V22</f>
        <v>0</v>
      </c>
      <c r="L22" s="51">
        <f>'Model aktualizovaný (MA)'!L22*'Model aktualizovaný (MA)'!$V22</f>
        <v>0</v>
      </c>
      <c r="M22" s="51">
        <f>'Model aktualizovaný (MA)'!M22*'Model aktualizovaný (MA)'!$V22</f>
        <v>0</v>
      </c>
      <c r="N22" s="51">
        <f>'Model aktualizovaný (MA)'!N22*'Model aktualizovaný (MA)'!$V22</f>
        <v>0</v>
      </c>
      <c r="O22" s="51">
        <f>'Model aktualizovaný (MA)'!O22*'Model aktualizovaný (MA)'!$V22</f>
        <v>0</v>
      </c>
      <c r="P22" s="51">
        <f>'Model aktualizovaný (MA)'!P22*'Model aktualizovaný (MA)'!$V22</f>
        <v>0</v>
      </c>
      <c r="Q22" s="51">
        <f>'Model aktualizovaný (MA)'!Q22*'Model aktualizovaný (MA)'!$V22</f>
        <v>0</v>
      </c>
      <c r="R22" s="51">
        <f>'Model aktualizovaný (MA)'!R22*'Model aktualizovaný (MA)'!$V22</f>
        <v>0</v>
      </c>
      <c r="S22" s="51">
        <f>'Model aktualizovaný (MA)'!S22*'Model aktualizovaný (MA)'!$V22</f>
        <v>0</v>
      </c>
      <c r="T22" s="50">
        <f t="shared" si="0"/>
        <v>0</v>
      </c>
      <c r="U22" s="111">
        <f t="shared" si="1"/>
        <v>0</v>
      </c>
    </row>
    <row r="23" spans="1:24" x14ac:dyDescent="0.3">
      <c r="A23" s="6">
        <v>14</v>
      </c>
      <c r="B23" s="7" t="s">
        <v>67</v>
      </c>
      <c r="C23" s="7"/>
      <c r="D23" s="8"/>
      <c r="E23" s="51">
        <f>'Model aktualizovaný (MA)'!E23*'Model aktualizovaný (MA)'!$V23</f>
        <v>0</v>
      </c>
      <c r="F23" s="51">
        <f>'Model aktualizovaný (MA)'!F23*'Model aktualizovaný (MA)'!$V23</f>
        <v>0</v>
      </c>
      <c r="G23" s="51">
        <f>'Model aktualizovaný (MA)'!G23*'Model aktualizovaný (MA)'!$V23</f>
        <v>0</v>
      </c>
      <c r="H23" s="51">
        <f>'Model aktualizovaný (MA)'!H23*'Model aktualizovaný (MA)'!$V23</f>
        <v>0</v>
      </c>
      <c r="I23" s="51">
        <f>'Model aktualizovaný (MA)'!I23*'Model aktualizovaný (MA)'!$V23</f>
        <v>0</v>
      </c>
      <c r="J23" s="51">
        <f>'Model aktualizovaný (MA)'!J23*'Model aktualizovaný (MA)'!$V23</f>
        <v>0</v>
      </c>
      <c r="K23" s="51">
        <f>'Model aktualizovaný (MA)'!K23*'Model aktualizovaný (MA)'!$V23</f>
        <v>0</v>
      </c>
      <c r="L23" s="51">
        <f>'Model aktualizovaný (MA)'!L23*'Model aktualizovaný (MA)'!$V23</f>
        <v>0</v>
      </c>
      <c r="M23" s="51">
        <f>'Model aktualizovaný (MA)'!M23*'Model aktualizovaný (MA)'!$V23</f>
        <v>0</v>
      </c>
      <c r="N23" s="51">
        <f>'Model aktualizovaný (MA)'!N23*'Model aktualizovaný (MA)'!$V23</f>
        <v>0</v>
      </c>
      <c r="O23" s="51">
        <f>'Model aktualizovaný (MA)'!O23*'Model aktualizovaný (MA)'!$V23</f>
        <v>0</v>
      </c>
      <c r="P23" s="51">
        <f>'Model aktualizovaný (MA)'!P23*'Model aktualizovaný (MA)'!$V23</f>
        <v>0</v>
      </c>
      <c r="Q23" s="51">
        <f>'Model aktualizovaný (MA)'!Q23*'Model aktualizovaný (MA)'!$V23</f>
        <v>0</v>
      </c>
      <c r="R23" s="51">
        <f>'Model aktualizovaný (MA)'!R23*'Model aktualizovaný (MA)'!$V23</f>
        <v>0</v>
      </c>
      <c r="S23" s="51">
        <f>'Model aktualizovaný (MA)'!S23*'Model aktualizovaný (MA)'!$V23</f>
        <v>0</v>
      </c>
      <c r="T23" s="50">
        <f t="shared" si="0"/>
        <v>0</v>
      </c>
      <c r="U23" s="111">
        <f t="shared" si="1"/>
        <v>0</v>
      </c>
    </row>
    <row r="24" spans="1:24" x14ac:dyDescent="0.3">
      <c r="A24" s="6">
        <v>15</v>
      </c>
      <c r="B24" s="7" t="s">
        <v>68</v>
      </c>
      <c r="C24" s="7"/>
      <c r="D24" s="8"/>
      <c r="E24" s="51">
        <f>'Model aktualizovaný (MA)'!E24*'Model aktualizovaný (MA)'!$V24</f>
        <v>0</v>
      </c>
      <c r="F24" s="51">
        <f>'Model aktualizovaný (MA)'!F24*'Model aktualizovaný (MA)'!$V24</f>
        <v>0</v>
      </c>
      <c r="G24" s="51">
        <f>'Model aktualizovaný (MA)'!G24*'Model aktualizovaný (MA)'!$V24</f>
        <v>0</v>
      </c>
      <c r="H24" s="51">
        <f>'Model aktualizovaný (MA)'!H24*'Model aktualizovaný (MA)'!$V24</f>
        <v>0</v>
      </c>
      <c r="I24" s="51">
        <f>'Model aktualizovaný (MA)'!I24*'Model aktualizovaný (MA)'!$V24</f>
        <v>0</v>
      </c>
      <c r="J24" s="51">
        <f>'Model aktualizovaný (MA)'!J24*'Model aktualizovaný (MA)'!$V24</f>
        <v>0</v>
      </c>
      <c r="K24" s="51">
        <f>'Model aktualizovaný (MA)'!K24*'Model aktualizovaný (MA)'!$V24</f>
        <v>0</v>
      </c>
      <c r="L24" s="51">
        <f>'Model aktualizovaný (MA)'!L24*'Model aktualizovaný (MA)'!$V24</f>
        <v>0</v>
      </c>
      <c r="M24" s="51">
        <f>'Model aktualizovaný (MA)'!M24*'Model aktualizovaný (MA)'!$V24</f>
        <v>0</v>
      </c>
      <c r="N24" s="51">
        <f>'Model aktualizovaný (MA)'!N24*'Model aktualizovaný (MA)'!$V24</f>
        <v>0</v>
      </c>
      <c r="O24" s="51">
        <f>'Model aktualizovaný (MA)'!O24*'Model aktualizovaný (MA)'!$V24</f>
        <v>0</v>
      </c>
      <c r="P24" s="51">
        <f>'Model aktualizovaný (MA)'!P24*'Model aktualizovaný (MA)'!$V24</f>
        <v>0</v>
      </c>
      <c r="Q24" s="51">
        <f>'Model aktualizovaný (MA)'!Q24*'Model aktualizovaný (MA)'!$V24</f>
        <v>0</v>
      </c>
      <c r="R24" s="51">
        <f>'Model aktualizovaný (MA)'!R24*'Model aktualizovaný (MA)'!$V24</f>
        <v>0</v>
      </c>
      <c r="S24" s="51">
        <f>'Model aktualizovaný (MA)'!S24*'Model aktualizovaný (MA)'!$V24</f>
        <v>0</v>
      </c>
      <c r="T24" s="50">
        <f t="shared" si="0"/>
        <v>0</v>
      </c>
      <c r="U24" s="111">
        <f t="shared" si="1"/>
        <v>0</v>
      </c>
    </row>
    <row r="25" spans="1:24" x14ac:dyDescent="0.3">
      <c r="A25" s="32">
        <v>22</v>
      </c>
      <c r="B25" s="33" t="s">
        <v>69</v>
      </c>
      <c r="C25" s="7"/>
      <c r="D25" s="8"/>
      <c r="E25" s="51">
        <f>'Model aktualizovaný (MA)'!E25*'Model aktualizovaný (MA)'!$V25</f>
        <v>0</v>
      </c>
      <c r="F25" s="51">
        <f>'Model aktualizovaný (MA)'!F25*'Model aktualizovaný (MA)'!$V25</f>
        <v>0</v>
      </c>
      <c r="G25" s="51">
        <f>'Model aktualizovaný (MA)'!G25*'Model aktualizovaný (MA)'!$V25</f>
        <v>0</v>
      </c>
      <c r="H25" s="51">
        <f>'Model aktualizovaný (MA)'!H25*'Model aktualizovaný (MA)'!$V25</f>
        <v>0</v>
      </c>
      <c r="I25" s="51">
        <f>'Model aktualizovaný (MA)'!I25*'Model aktualizovaný (MA)'!$V25</f>
        <v>0</v>
      </c>
      <c r="J25" s="51">
        <f>'Model aktualizovaný (MA)'!J25*'Model aktualizovaný (MA)'!$V25</f>
        <v>0</v>
      </c>
      <c r="K25" s="51">
        <f>'Model aktualizovaný (MA)'!K25*'Model aktualizovaný (MA)'!$V25</f>
        <v>0</v>
      </c>
      <c r="L25" s="51">
        <f>'Model aktualizovaný (MA)'!L25*'Model aktualizovaný (MA)'!$V25</f>
        <v>0</v>
      </c>
      <c r="M25" s="51">
        <f>'Model aktualizovaný (MA)'!M25*'Model aktualizovaný (MA)'!$V25</f>
        <v>0</v>
      </c>
      <c r="N25" s="51">
        <f>'Model aktualizovaný (MA)'!N25*'Model aktualizovaný (MA)'!$V25</f>
        <v>0</v>
      </c>
      <c r="O25" s="51">
        <f>'Model aktualizovaný (MA)'!O25*'Model aktualizovaný (MA)'!$V25</f>
        <v>0</v>
      </c>
      <c r="P25" s="51">
        <f>'Model aktualizovaný (MA)'!P25*'Model aktualizovaný (MA)'!$V25</f>
        <v>0</v>
      </c>
      <c r="Q25" s="51">
        <f>'Model aktualizovaný (MA)'!Q25*'Model aktualizovaný (MA)'!$V25</f>
        <v>0</v>
      </c>
      <c r="R25" s="51">
        <f>'Model aktualizovaný (MA)'!R25*'Model aktualizovaný (MA)'!$V25</f>
        <v>0</v>
      </c>
      <c r="S25" s="51">
        <f>'Model aktualizovaný (MA)'!S25*'Model aktualizovaný (MA)'!$V25</f>
        <v>0</v>
      </c>
      <c r="T25" s="50">
        <f t="shared" si="0"/>
        <v>0</v>
      </c>
      <c r="U25" s="111">
        <f t="shared" si="1"/>
        <v>0</v>
      </c>
    </row>
    <row r="26" spans="1:24" s="1" customFormat="1" ht="16.2" thickBot="1" x14ac:dyDescent="0.4">
      <c r="A26" s="9">
        <v>23</v>
      </c>
      <c r="B26" s="10" t="s">
        <v>91</v>
      </c>
      <c r="C26" s="10"/>
      <c r="D26" s="147" t="s">
        <v>92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x14ac:dyDescent="0.3">
      <c r="A27" s="32">
        <v>26</v>
      </c>
      <c r="B27" s="33" t="s">
        <v>71</v>
      </c>
      <c r="C27" s="33"/>
      <c r="D27" s="144" t="s">
        <v>22</v>
      </c>
      <c r="E27" s="100">
        <f>'MVD Zaokrouhlený'!E27</f>
        <v>947</v>
      </c>
      <c r="F27" s="100">
        <f>'MVD Zaokrouhlený'!F27</f>
        <v>947</v>
      </c>
      <c r="G27" s="100">
        <f>'MVD Zaokrouhlený'!G27</f>
        <v>947</v>
      </c>
      <c r="H27" s="100">
        <f>'MVD Zaokrouhlený'!H27</f>
        <v>1642</v>
      </c>
      <c r="I27" s="100">
        <f>'MVD Zaokrouhlený'!I27</f>
        <v>1642</v>
      </c>
      <c r="J27" s="100">
        <f>'MVD Zaokrouhlený'!J27</f>
        <v>1642</v>
      </c>
      <c r="K27" s="100">
        <f>'MVD Zaokrouhlený'!K27</f>
        <v>1642</v>
      </c>
      <c r="L27" s="100">
        <f>'MVD Zaokrouhlený'!L27</f>
        <v>1642</v>
      </c>
      <c r="M27" s="100">
        <f>'MVD Zaokrouhlený'!M27</f>
        <v>1642</v>
      </c>
      <c r="N27" s="100">
        <f>'MVD Zaokrouhlený'!N27</f>
        <v>1642</v>
      </c>
      <c r="O27" s="100">
        <f>'MVD Zaokrouhlený'!O27</f>
        <v>1642</v>
      </c>
      <c r="P27" s="100">
        <f>'MVD Zaokrouhlený'!P27</f>
        <v>1642</v>
      </c>
      <c r="Q27" s="100">
        <f>'MVD Zaokrouhlený'!Q27</f>
        <v>1642</v>
      </c>
      <c r="R27" s="100">
        <f>'MVD Zaokrouhlený'!R27</f>
        <v>1642</v>
      </c>
      <c r="S27" s="100">
        <f>'MVD Zaokrouhlený'!S27</f>
        <v>1642</v>
      </c>
      <c r="T27" s="107">
        <f t="shared" si="0"/>
        <v>22545</v>
      </c>
      <c r="U27" s="213" t="s">
        <v>272</v>
      </c>
    </row>
    <row r="28" spans="1:24" s="1" customFormat="1" ht="16.2" thickBot="1" x14ac:dyDescent="0.4">
      <c r="A28" s="9">
        <v>27</v>
      </c>
      <c r="B28" s="10" t="s">
        <v>93</v>
      </c>
      <c r="C28" s="10"/>
      <c r="D28" s="147" t="s">
        <v>94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T26/T27</f>
        <v>0</v>
      </c>
      <c r="U28" s="214" t="s">
        <v>272</v>
      </c>
      <c r="X28"/>
    </row>
    <row r="30" spans="1:2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x14ac:dyDescent="0.3"/>
  </sheetData>
  <sheetProtection algorithmName="SHA-512" hashValue="NAAn3WNitvKsPC8xcAQ7oRoRmomyt79TPpQyY6gjvp6ax21OroWPTo0+E1molbONKKGNF8LGiuNm0nE/9Oeihg==" saltValue="5kogUrove+eByX3FcKnoAw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2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144-553E-42D3-93EA-D24985C34E83}">
  <sheetPr codeName="List9">
    <tabColor theme="1"/>
  </sheetPr>
  <dimension ref="A1:X33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0" customHeight="1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ht="14.4" x14ac:dyDescent="0.3">
      <c r="A1" s="42" t="s">
        <v>95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'Model aktualizovaný (MA)'!E2</f>
        <v>2030/31</v>
      </c>
      <c r="F2" s="17" t="str">
        <f>'Model aktualizovaný (MA)'!F2</f>
        <v>2031/32</v>
      </c>
      <c r="G2" s="17" t="str">
        <f>'Model aktualizovaný (MA)'!G2</f>
        <v>2032/33</v>
      </c>
      <c r="H2" s="17" t="str">
        <f>'Model aktualizovaný (MA)'!H2</f>
        <v>2033/34</v>
      </c>
      <c r="I2" s="17" t="str">
        <f>'Model aktualizovaný (MA)'!I2</f>
        <v>2034/35</v>
      </c>
      <c r="J2" s="17" t="str">
        <f>'Model aktualizovaný (MA)'!J2</f>
        <v>2035/36</v>
      </c>
      <c r="K2" s="17" t="str">
        <f>'Model aktualizovaný (MA)'!K2</f>
        <v>2036/37</v>
      </c>
      <c r="L2" s="17" t="str">
        <f>'Model aktualizovaný (MA)'!L2</f>
        <v>2037/38</v>
      </c>
      <c r="M2" s="17" t="str">
        <f>'Model aktualizovaný (MA)'!M2</f>
        <v>2038/39</v>
      </c>
      <c r="N2" s="17" t="str">
        <f>'Model aktualizovaný (MA)'!N2</f>
        <v>2039/40</v>
      </c>
      <c r="O2" s="17" t="str">
        <f>'Model aktualizovaný (MA)'!O2</f>
        <v>2040/41</v>
      </c>
      <c r="P2" s="17" t="str">
        <f>'Model aktualizovaný (MA)'!P2</f>
        <v>2041/42</v>
      </c>
      <c r="Q2" s="17" t="str">
        <f>'Model aktualizovaný (MA)'!Q2</f>
        <v>2042/43</v>
      </c>
      <c r="R2" s="17" t="str">
        <f>'Model aktualizovaný (MA)'!R2</f>
        <v>2043/44</v>
      </c>
      <c r="S2" s="17" t="str">
        <f>'Model aktualizovaný (MA)'!S2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'Model aktualizovaný (MA)'!E3*'Model aktualizovaný (MA)'!$W3</f>
        <v>0</v>
      </c>
      <c r="F3" s="95">
        <f>'Model aktualizovaný (MA)'!F3*'Model aktualizovaný (MA)'!$W3</f>
        <v>0</v>
      </c>
      <c r="G3" s="95">
        <f>'Model aktualizovaný (MA)'!G3*'Model aktualizovaný (MA)'!$W3</f>
        <v>0</v>
      </c>
      <c r="H3" s="95">
        <f>'Model aktualizovaný (MA)'!H3*'Model aktualizovaný (MA)'!$W3</f>
        <v>0</v>
      </c>
      <c r="I3" s="95">
        <f>'Model aktualizovaný (MA)'!I3*'Model aktualizovaný (MA)'!$W3</f>
        <v>0</v>
      </c>
      <c r="J3" s="95">
        <f>'Model aktualizovaný (MA)'!J3*'Model aktualizovaný (MA)'!$W3</f>
        <v>0</v>
      </c>
      <c r="K3" s="95">
        <f>'Model aktualizovaný (MA)'!K3*'Model aktualizovaný (MA)'!$W3</f>
        <v>0</v>
      </c>
      <c r="L3" s="95">
        <f>'Model aktualizovaný (MA)'!L3*'Model aktualizovaný (MA)'!$W3</f>
        <v>0</v>
      </c>
      <c r="M3" s="95">
        <f>'Model aktualizovaný (MA)'!M3*'Model aktualizovaný (MA)'!$W3</f>
        <v>0</v>
      </c>
      <c r="N3" s="95">
        <f>'Model aktualizovaný (MA)'!N3*'Model aktualizovaný (MA)'!$W3</f>
        <v>0</v>
      </c>
      <c r="O3" s="95">
        <f>'Model aktualizovaný (MA)'!O3*'Model aktualizovaný (MA)'!$W3</f>
        <v>0</v>
      </c>
      <c r="P3" s="95">
        <f>'Model aktualizovaný (MA)'!P3*'Model aktualizovaný (MA)'!$W3</f>
        <v>0</v>
      </c>
      <c r="Q3" s="95">
        <f>'Model aktualizovaný (MA)'!Q3*'Model aktualizovaný (MA)'!$W3</f>
        <v>0</v>
      </c>
      <c r="R3" s="95">
        <f>'Model aktualizovaný (MA)'!R3*'Model aktualizovaný (MA)'!$W3</f>
        <v>0</v>
      </c>
      <c r="S3" s="95">
        <f>'Model aktualizovaný (MA)'!S3*'Model aktualizovaný (MA)'!$W3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ht="14.4" x14ac:dyDescent="0.3">
      <c r="A4" s="6"/>
      <c r="B4" s="7"/>
      <c r="C4" s="120">
        <v>1.2</v>
      </c>
      <c r="D4" s="29" t="s">
        <v>43</v>
      </c>
      <c r="E4" s="51">
        <f>'Model aktualizovaný (MA)'!E4*'Model aktualizovaný (MA)'!$W4</f>
        <v>0</v>
      </c>
      <c r="F4" s="51">
        <f>'Model aktualizovaný (MA)'!F4*'Model aktualizovaný (MA)'!$W4</f>
        <v>0</v>
      </c>
      <c r="G4" s="51">
        <f>'Model aktualizovaný (MA)'!G4*'Model aktualizovaný (MA)'!$W4</f>
        <v>0</v>
      </c>
      <c r="H4" s="51">
        <f>'Model aktualizovaný (MA)'!H4*'Model aktualizovaný (MA)'!$W4</f>
        <v>0</v>
      </c>
      <c r="I4" s="51">
        <f>'Model aktualizovaný (MA)'!I4*'Model aktualizovaný (MA)'!$W4</f>
        <v>0</v>
      </c>
      <c r="J4" s="51">
        <f>'Model aktualizovaný (MA)'!J4*'Model aktualizovaný (MA)'!$W4</f>
        <v>0</v>
      </c>
      <c r="K4" s="51">
        <f>'Model aktualizovaný (MA)'!K4*'Model aktualizovaný (MA)'!$W4</f>
        <v>0</v>
      </c>
      <c r="L4" s="51">
        <f>'Model aktualizovaný (MA)'!L4*'Model aktualizovaný (MA)'!$W4</f>
        <v>0</v>
      </c>
      <c r="M4" s="51">
        <f>'Model aktualizovaný (MA)'!M4*'Model aktualizovaný (MA)'!$W4</f>
        <v>0</v>
      </c>
      <c r="N4" s="51">
        <f>'Model aktualizovaný (MA)'!N4*'Model aktualizovaný (MA)'!$W4</f>
        <v>0</v>
      </c>
      <c r="O4" s="51">
        <f>'Model aktualizovaný (MA)'!O4*'Model aktualizovaný (MA)'!$W4</f>
        <v>0</v>
      </c>
      <c r="P4" s="51">
        <f>'Model aktualizovaný (MA)'!P4*'Model aktualizovaný (MA)'!$W4</f>
        <v>0</v>
      </c>
      <c r="Q4" s="51">
        <f>'Model aktualizovaný (MA)'!Q4*'Model aktualizovaný (MA)'!$W4</f>
        <v>0</v>
      </c>
      <c r="R4" s="51">
        <f>'Model aktualizovaný (MA)'!R4*'Model aktualizovaný (MA)'!$W4</f>
        <v>0</v>
      </c>
      <c r="S4" s="51">
        <f>'Model aktualizovaný (MA)'!S4*'Model aktualizovaný (MA)'!$W4</f>
        <v>0</v>
      </c>
      <c r="T4" s="50">
        <f t="shared" si="0"/>
        <v>0</v>
      </c>
      <c r="U4" s="111">
        <f t="shared" si="1"/>
        <v>0</v>
      </c>
    </row>
    <row r="5" spans="1:21" ht="14.4" x14ac:dyDescent="0.3">
      <c r="A5" s="6">
        <v>2</v>
      </c>
      <c r="B5" s="7" t="s">
        <v>44</v>
      </c>
      <c r="C5" s="120"/>
      <c r="D5" s="29"/>
      <c r="E5" s="51">
        <f>'Model aktualizovaný (MA)'!E5*'Model aktualizovaný (MA)'!$W5</f>
        <v>0</v>
      </c>
      <c r="F5" s="51">
        <f>'Model aktualizovaný (MA)'!F5*'Model aktualizovaný (MA)'!$W5</f>
        <v>0</v>
      </c>
      <c r="G5" s="51">
        <f>'Model aktualizovaný (MA)'!G5*'Model aktualizovaný (MA)'!$W5</f>
        <v>0</v>
      </c>
      <c r="H5" s="51">
        <f>'Model aktualizovaný (MA)'!H5*'Model aktualizovaný (MA)'!$W5</f>
        <v>0</v>
      </c>
      <c r="I5" s="51">
        <f>'Model aktualizovaný (MA)'!I5*'Model aktualizovaný (MA)'!$W5</f>
        <v>0</v>
      </c>
      <c r="J5" s="51">
        <f>'Model aktualizovaný (MA)'!J5*'Model aktualizovaný (MA)'!$W5</f>
        <v>0</v>
      </c>
      <c r="K5" s="51">
        <f>'Model aktualizovaný (MA)'!K5*'Model aktualizovaný (MA)'!$W5</f>
        <v>0</v>
      </c>
      <c r="L5" s="51">
        <f>'Model aktualizovaný (MA)'!L5*'Model aktualizovaný (MA)'!$W5</f>
        <v>0</v>
      </c>
      <c r="M5" s="51">
        <f>'Model aktualizovaný (MA)'!M5*'Model aktualizovaný (MA)'!$W5</f>
        <v>0</v>
      </c>
      <c r="N5" s="51">
        <f>'Model aktualizovaný (MA)'!N5*'Model aktualizovaný (MA)'!$W5</f>
        <v>0</v>
      </c>
      <c r="O5" s="51">
        <f>'Model aktualizovaný (MA)'!O5*'Model aktualizovaný (MA)'!$W5</f>
        <v>0</v>
      </c>
      <c r="P5" s="51">
        <f>'Model aktualizovaný (MA)'!P5*'Model aktualizovaný (MA)'!$W5</f>
        <v>0</v>
      </c>
      <c r="Q5" s="51">
        <f>'Model aktualizovaný (MA)'!Q5*'Model aktualizovaný (MA)'!$W5</f>
        <v>0</v>
      </c>
      <c r="R5" s="51">
        <f>'Model aktualizovaný (MA)'!R5*'Model aktualizovaný (MA)'!$W5</f>
        <v>0</v>
      </c>
      <c r="S5" s="51">
        <f>'Model aktualizovaný (MA)'!S5*'Model aktualizovaný (MA)'!$W5</f>
        <v>0</v>
      </c>
      <c r="T5" s="50">
        <f t="shared" si="0"/>
        <v>0</v>
      </c>
      <c r="U5" s="111">
        <f t="shared" si="1"/>
        <v>0</v>
      </c>
    </row>
    <row r="6" spans="1:21" ht="14.4" x14ac:dyDescent="0.3">
      <c r="A6" s="6">
        <v>3</v>
      </c>
      <c r="B6" s="7" t="s">
        <v>45</v>
      </c>
      <c r="C6" s="120"/>
      <c r="D6" s="29"/>
      <c r="E6" s="51">
        <f>'Model aktualizovaný (MA)'!E6*'Model aktualizovaný (MA)'!$W6</f>
        <v>0</v>
      </c>
      <c r="F6" s="51">
        <f>'Model aktualizovaný (MA)'!F6*'Model aktualizovaný (MA)'!$W6</f>
        <v>0</v>
      </c>
      <c r="G6" s="51">
        <f>'Model aktualizovaný (MA)'!G6*'Model aktualizovaný (MA)'!$W6</f>
        <v>0</v>
      </c>
      <c r="H6" s="51">
        <f>'Model aktualizovaný (MA)'!H6*'Model aktualizovaný (MA)'!$W6</f>
        <v>0</v>
      </c>
      <c r="I6" s="51">
        <f>'Model aktualizovaný (MA)'!I6*'Model aktualizovaný (MA)'!$W6</f>
        <v>0</v>
      </c>
      <c r="J6" s="51">
        <f>'Model aktualizovaný (MA)'!J6*'Model aktualizovaný (MA)'!$W6</f>
        <v>0</v>
      </c>
      <c r="K6" s="51">
        <f>'Model aktualizovaný (MA)'!K6*'Model aktualizovaný (MA)'!$W6</f>
        <v>0</v>
      </c>
      <c r="L6" s="51">
        <f>'Model aktualizovaný (MA)'!L6*'Model aktualizovaný (MA)'!$W6</f>
        <v>0</v>
      </c>
      <c r="M6" s="51">
        <f>'Model aktualizovaný (MA)'!M6*'Model aktualizovaný (MA)'!$W6</f>
        <v>0</v>
      </c>
      <c r="N6" s="51">
        <f>'Model aktualizovaný (MA)'!N6*'Model aktualizovaný (MA)'!$W6</f>
        <v>0</v>
      </c>
      <c r="O6" s="51">
        <f>'Model aktualizovaný (MA)'!O6*'Model aktualizovaný (MA)'!$W6</f>
        <v>0</v>
      </c>
      <c r="P6" s="51">
        <f>'Model aktualizovaný (MA)'!P6*'Model aktualizovaný (MA)'!$W6</f>
        <v>0</v>
      </c>
      <c r="Q6" s="51">
        <f>'Model aktualizovaný (MA)'!Q6*'Model aktualizovaný (MA)'!$W6</f>
        <v>0</v>
      </c>
      <c r="R6" s="51">
        <f>'Model aktualizovaný (MA)'!R6*'Model aktualizovaný (MA)'!$W6</f>
        <v>0</v>
      </c>
      <c r="S6" s="51">
        <f>'Model aktualizovaný (MA)'!S6*'Model aktualizovaný (MA)'!$W6</f>
        <v>0</v>
      </c>
      <c r="T6" s="50">
        <f t="shared" si="0"/>
        <v>0</v>
      </c>
      <c r="U6" s="111">
        <f t="shared" si="1"/>
        <v>0</v>
      </c>
    </row>
    <row r="7" spans="1:21" ht="14.4" x14ac:dyDescent="0.3">
      <c r="A7" s="6">
        <v>4</v>
      </c>
      <c r="B7" s="7" t="s">
        <v>46</v>
      </c>
      <c r="C7" s="120"/>
      <c r="D7" s="29"/>
      <c r="E7" s="51">
        <f>'Model aktualizovaný (MA)'!E7*'Model aktualizovaný (MA)'!$W7</f>
        <v>0</v>
      </c>
      <c r="F7" s="51">
        <f>'Model aktualizovaný (MA)'!F7*'Model aktualizovaný (MA)'!$W7</f>
        <v>0</v>
      </c>
      <c r="G7" s="51">
        <f>'Model aktualizovaný (MA)'!G7*'Model aktualizovaný (MA)'!$W7</f>
        <v>0</v>
      </c>
      <c r="H7" s="51">
        <f>'Model aktualizovaný (MA)'!H7*'Model aktualizovaný (MA)'!$W7</f>
        <v>0</v>
      </c>
      <c r="I7" s="51">
        <f>'Model aktualizovaný (MA)'!I7*'Model aktualizovaný (MA)'!$W7</f>
        <v>0</v>
      </c>
      <c r="J7" s="51">
        <f>'Model aktualizovaný (MA)'!J7*'Model aktualizovaný (MA)'!$W7</f>
        <v>0</v>
      </c>
      <c r="K7" s="51">
        <f>'Model aktualizovaný (MA)'!K7*'Model aktualizovaný (MA)'!$W7</f>
        <v>0</v>
      </c>
      <c r="L7" s="51">
        <f>'Model aktualizovaný (MA)'!L7*'Model aktualizovaný (MA)'!$W7</f>
        <v>0</v>
      </c>
      <c r="M7" s="51">
        <f>'Model aktualizovaný (MA)'!M7*'Model aktualizovaný (MA)'!$W7</f>
        <v>0</v>
      </c>
      <c r="N7" s="51">
        <f>'Model aktualizovaný (MA)'!N7*'Model aktualizovaný (MA)'!$W7</f>
        <v>0</v>
      </c>
      <c r="O7" s="51">
        <f>'Model aktualizovaný (MA)'!O7*'Model aktualizovaný (MA)'!$W7</f>
        <v>0</v>
      </c>
      <c r="P7" s="51">
        <f>'Model aktualizovaný (MA)'!P7*'Model aktualizovaný (MA)'!$W7</f>
        <v>0</v>
      </c>
      <c r="Q7" s="51">
        <f>'Model aktualizovaný (MA)'!Q7*'Model aktualizovaný (MA)'!$W7</f>
        <v>0</v>
      </c>
      <c r="R7" s="51">
        <f>'Model aktualizovaný (MA)'!R7*'Model aktualizovaný (MA)'!$W7</f>
        <v>0</v>
      </c>
      <c r="S7" s="51">
        <f>'Model aktualizovaný (MA)'!S7*'Model aktualizovaný (MA)'!$W7</f>
        <v>0</v>
      </c>
      <c r="T7" s="50">
        <f t="shared" si="0"/>
        <v>0</v>
      </c>
      <c r="U7" s="111">
        <f t="shared" si="1"/>
        <v>0</v>
      </c>
    </row>
    <row r="8" spans="1:21" ht="14.4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'Model aktualizovaný (MA)'!E8*'Model aktualizovaný (MA)'!$W8</f>
        <v>0</v>
      </c>
      <c r="F8" s="51">
        <f>'Model aktualizovaný (MA)'!F8*'Model aktualizovaný (MA)'!$W8</f>
        <v>0</v>
      </c>
      <c r="G8" s="51">
        <f>'Model aktualizovaný (MA)'!G8*'Model aktualizovaný (MA)'!$W8</f>
        <v>0</v>
      </c>
      <c r="H8" s="51">
        <f>'Model aktualizovaný (MA)'!H8*'Model aktualizovaný (MA)'!$W8</f>
        <v>0</v>
      </c>
      <c r="I8" s="51">
        <f>'Model aktualizovaný (MA)'!I8*'Model aktualizovaný (MA)'!$W8</f>
        <v>0</v>
      </c>
      <c r="J8" s="51">
        <f>'Model aktualizovaný (MA)'!J8*'Model aktualizovaný (MA)'!$W8</f>
        <v>0</v>
      </c>
      <c r="K8" s="51">
        <f>'Model aktualizovaný (MA)'!K8*'Model aktualizovaný (MA)'!$W8</f>
        <v>0</v>
      </c>
      <c r="L8" s="51">
        <f>'Model aktualizovaný (MA)'!L8*'Model aktualizovaný (MA)'!$W8</f>
        <v>0</v>
      </c>
      <c r="M8" s="51">
        <f>'Model aktualizovaný (MA)'!M8*'Model aktualizovaný (MA)'!$W8</f>
        <v>0</v>
      </c>
      <c r="N8" s="51">
        <f>'Model aktualizovaný (MA)'!N8*'Model aktualizovaný (MA)'!$W8</f>
        <v>0</v>
      </c>
      <c r="O8" s="51">
        <f>'Model aktualizovaný (MA)'!O8*'Model aktualizovaný (MA)'!$W8</f>
        <v>0</v>
      </c>
      <c r="P8" s="51">
        <f>'Model aktualizovaný (MA)'!P8*'Model aktualizovaný (MA)'!$W8</f>
        <v>0</v>
      </c>
      <c r="Q8" s="51">
        <f>'Model aktualizovaný (MA)'!Q8*'Model aktualizovaný (MA)'!$W8</f>
        <v>0</v>
      </c>
      <c r="R8" s="51">
        <f>'Model aktualizovaný (MA)'!R8*'Model aktualizovaný (MA)'!$W8</f>
        <v>0</v>
      </c>
      <c r="S8" s="51">
        <f>'Model aktualizovaný (MA)'!S8*'Model aktualizovaný (MA)'!$W8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ht="14.4" x14ac:dyDescent="0.3">
      <c r="A9" s="6"/>
      <c r="B9" s="7"/>
      <c r="C9" s="120" t="s">
        <v>271</v>
      </c>
      <c r="D9" s="30" t="s">
        <v>48</v>
      </c>
      <c r="E9" s="51">
        <f>'Model aktualizovaný (MA)'!E9*'Model aktualizovaný (MA)'!$W9</f>
        <v>0</v>
      </c>
      <c r="F9" s="51">
        <f>'Model aktualizovaný (MA)'!F9*'Model aktualizovaný (MA)'!$W9</f>
        <v>0</v>
      </c>
      <c r="G9" s="51">
        <f>'Model aktualizovaný (MA)'!G9*'Model aktualizovaný (MA)'!$W9</f>
        <v>0</v>
      </c>
      <c r="H9" s="51">
        <f>'Model aktualizovaný (MA)'!H9*'Model aktualizovaný (MA)'!$W9</f>
        <v>0</v>
      </c>
      <c r="I9" s="51">
        <f>'Model aktualizovaný (MA)'!I9*'Model aktualizovaný (MA)'!$W9</f>
        <v>0</v>
      </c>
      <c r="J9" s="51">
        <f>'Model aktualizovaný (MA)'!J9*'Model aktualizovaný (MA)'!$W9</f>
        <v>0</v>
      </c>
      <c r="K9" s="51">
        <f>'Model aktualizovaný (MA)'!K9*'Model aktualizovaný (MA)'!$W9</f>
        <v>0</v>
      </c>
      <c r="L9" s="51">
        <f>'Model aktualizovaný (MA)'!L9*'Model aktualizovaný (MA)'!$W9</f>
        <v>0</v>
      </c>
      <c r="M9" s="51">
        <f>'Model aktualizovaný (MA)'!M9*'Model aktualizovaný (MA)'!$W9</f>
        <v>0</v>
      </c>
      <c r="N9" s="51">
        <f>'Model aktualizovaný (MA)'!N9*'Model aktualizovaný (MA)'!$W9</f>
        <v>0</v>
      </c>
      <c r="O9" s="51">
        <f>'Model aktualizovaný (MA)'!O9*'Model aktualizovaný (MA)'!$W9</f>
        <v>0</v>
      </c>
      <c r="P9" s="51">
        <f>'Model aktualizovaný (MA)'!P9*'Model aktualizovaný (MA)'!$W9</f>
        <v>0</v>
      </c>
      <c r="Q9" s="51">
        <f>'Model aktualizovaný (MA)'!Q9*'Model aktualizovaný (MA)'!$W9</f>
        <v>0</v>
      </c>
      <c r="R9" s="51">
        <f>'Model aktualizovaný (MA)'!R9*'Model aktualizovaný (MA)'!$W9</f>
        <v>0</v>
      </c>
      <c r="S9" s="51">
        <f>'Model aktualizovaný (MA)'!S9*'Model aktualizovaný (MA)'!$W9</f>
        <v>0</v>
      </c>
      <c r="T9" s="50">
        <f t="shared" si="0"/>
        <v>0</v>
      </c>
      <c r="U9" s="111">
        <f t="shared" si="1"/>
        <v>0</v>
      </c>
    </row>
    <row r="10" spans="1:21" ht="14.4" x14ac:dyDescent="0.3">
      <c r="A10" s="6">
        <v>6</v>
      </c>
      <c r="B10" s="7" t="s">
        <v>49</v>
      </c>
      <c r="C10" s="120"/>
      <c r="D10" s="29"/>
      <c r="E10" s="51">
        <f>'Model aktualizovaný (MA)'!E10*'Model aktualizovaný (MA)'!$W10</f>
        <v>0</v>
      </c>
      <c r="F10" s="51">
        <f>'Model aktualizovaný (MA)'!F10*'Model aktualizovaný (MA)'!$W10</f>
        <v>0</v>
      </c>
      <c r="G10" s="51">
        <f>'Model aktualizovaný (MA)'!G10*'Model aktualizovaný (MA)'!$W10</f>
        <v>0</v>
      </c>
      <c r="H10" s="51">
        <f>'Model aktualizovaný (MA)'!H10*'Model aktualizovaný (MA)'!$W10</f>
        <v>0</v>
      </c>
      <c r="I10" s="51">
        <f>'Model aktualizovaný (MA)'!I10*'Model aktualizovaný (MA)'!$W10</f>
        <v>0</v>
      </c>
      <c r="J10" s="51">
        <f>'Model aktualizovaný (MA)'!J10*'Model aktualizovaný (MA)'!$W10</f>
        <v>0</v>
      </c>
      <c r="K10" s="51">
        <f>'Model aktualizovaný (MA)'!K10*'Model aktualizovaný (MA)'!$W10</f>
        <v>0</v>
      </c>
      <c r="L10" s="51">
        <f>'Model aktualizovaný (MA)'!L10*'Model aktualizovaný (MA)'!$W10</f>
        <v>0</v>
      </c>
      <c r="M10" s="51">
        <f>'Model aktualizovaný (MA)'!M10*'Model aktualizovaný (MA)'!$W10</f>
        <v>0</v>
      </c>
      <c r="N10" s="51">
        <f>'Model aktualizovaný (MA)'!N10*'Model aktualizovaný (MA)'!$W10</f>
        <v>0</v>
      </c>
      <c r="O10" s="51">
        <f>'Model aktualizovaný (MA)'!O10*'Model aktualizovaný (MA)'!$W10</f>
        <v>0</v>
      </c>
      <c r="P10" s="51">
        <f>'Model aktualizovaný (MA)'!P10*'Model aktualizovaný (MA)'!$W10</f>
        <v>0</v>
      </c>
      <c r="Q10" s="51">
        <f>'Model aktualizovaný (MA)'!Q10*'Model aktualizovaný (MA)'!$W10</f>
        <v>0</v>
      </c>
      <c r="R10" s="51">
        <f>'Model aktualizovaný (MA)'!R10*'Model aktualizovaný (MA)'!$W10</f>
        <v>0</v>
      </c>
      <c r="S10" s="51">
        <f>'Model aktualizovaný (MA)'!S10*'Model aktualizovaný (MA)'!$W10</f>
        <v>0</v>
      </c>
      <c r="T10" s="50">
        <f t="shared" si="0"/>
        <v>0</v>
      </c>
      <c r="U10" s="111">
        <f t="shared" si="1"/>
        <v>0</v>
      </c>
    </row>
    <row r="11" spans="1:21" ht="14.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'Model aktualizovaný (MA)'!E11*'Model aktualizovaný (MA)'!$W11</f>
        <v>0</v>
      </c>
      <c r="F11" s="51">
        <f>'Model aktualizovaný (MA)'!F11*'Model aktualizovaný (MA)'!$W11</f>
        <v>0</v>
      </c>
      <c r="G11" s="51">
        <f>'Model aktualizovaný (MA)'!G11*'Model aktualizovaný (MA)'!$W11</f>
        <v>0</v>
      </c>
      <c r="H11" s="51">
        <f>'Model aktualizovaný (MA)'!H11*'Model aktualizovaný (MA)'!$W11</f>
        <v>0</v>
      </c>
      <c r="I11" s="51">
        <f>'Model aktualizovaný (MA)'!I11*'Model aktualizovaný (MA)'!$W11</f>
        <v>0</v>
      </c>
      <c r="J11" s="51">
        <f>'Model aktualizovaný (MA)'!J11*'Model aktualizovaný (MA)'!$W11</f>
        <v>0</v>
      </c>
      <c r="K11" s="51">
        <f>'Model aktualizovaný (MA)'!K11*'Model aktualizovaný (MA)'!$W11</f>
        <v>0</v>
      </c>
      <c r="L11" s="51">
        <f>'Model aktualizovaný (MA)'!L11*'Model aktualizovaný (MA)'!$W11</f>
        <v>0</v>
      </c>
      <c r="M11" s="51">
        <f>'Model aktualizovaný (MA)'!M11*'Model aktualizovaný (MA)'!$W11</f>
        <v>0</v>
      </c>
      <c r="N11" s="51">
        <f>'Model aktualizovaný (MA)'!N11*'Model aktualizovaný (MA)'!$W11</f>
        <v>0</v>
      </c>
      <c r="O11" s="51">
        <f>'Model aktualizovaný (MA)'!O11*'Model aktualizovaný (MA)'!$W11</f>
        <v>0</v>
      </c>
      <c r="P11" s="51">
        <f>'Model aktualizovaný (MA)'!P11*'Model aktualizovaný (MA)'!$W11</f>
        <v>0</v>
      </c>
      <c r="Q11" s="51">
        <f>'Model aktualizovaný (MA)'!Q11*'Model aktualizovaný (MA)'!$W11</f>
        <v>0</v>
      </c>
      <c r="R11" s="51">
        <f>'Model aktualizovaný (MA)'!R11*'Model aktualizovaný (MA)'!$W11</f>
        <v>0</v>
      </c>
      <c r="S11" s="51">
        <f>'Model aktualizovaný (MA)'!S11*'Model aktualizovaný (MA)'!$W11</f>
        <v>0</v>
      </c>
      <c r="T11" s="50">
        <f t="shared" si="0"/>
        <v>0</v>
      </c>
      <c r="U11" s="111">
        <f t="shared" si="1"/>
        <v>0</v>
      </c>
    </row>
    <row r="12" spans="1:21" ht="14.4" x14ac:dyDescent="0.3">
      <c r="A12" s="6"/>
      <c r="B12" s="7"/>
      <c r="C12" s="30" t="s">
        <v>274</v>
      </c>
      <c r="D12" s="29" t="s">
        <v>53</v>
      </c>
      <c r="E12" s="51">
        <f>'Model aktualizovaný (MA)'!E12*'Model aktualizovaný (MA)'!$W12</f>
        <v>0</v>
      </c>
      <c r="F12" s="51">
        <f>'Model aktualizovaný (MA)'!F12*'Model aktualizovaný (MA)'!$W12</f>
        <v>0</v>
      </c>
      <c r="G12" s="51">
        <f>'Model aktualizovaný (MA)'!G12*'Model aktualizovaný (MA)'!$W12</f>
        <v>0</v>
      </c>
      <c r="H12" s="51">
        <f>'Model aktualizovaný (MA)'!H12*'Model aktualizovaný (MA)'!$W12</f>
        <v>0</v>
      </c>
      <c r="I12" s="51">
        <f>'Model aktualizovaný (MA)'!I12*'Model aktualizovaný (MA)'!$W12</f>
        <v>0</v>
      </c>
      <c r="J12" s="51">
        <f>'Model aktualizovaný (MA)'!J12*'Model aktualizovaný (MA)'!$W12</f>
        <v>0</v>
      </c>
      <c r="K12" s="51">
        <f>'Model aktualizovaný (MA)'!K12*'Model aktualizovaný (MA)'!$W12</f>
        <v>0</v>
      </c>
      <c r="L12" s="51">
        <f>'Model aktualizovaný (MA)'!L12*'Model aktualizovaný (MA)'!$W12</f>
        <v>0</v>
      </c>
      <c r="M12" s="51">
        <f>'Model aktualizovaný (MA)'!M12*'Model aktualizovaný (MA)'!$W12</f>
        <v>0</v>
      </c>
      <c r="N12" s="51">
        <f>'Model aktualizovaný (MA)'!N12*'Model aktualizovaný (MA)'!$W12</f>
        <v>0</v>
      </c>
      <c r="O12" s="51">
        <f>'Model aktualizovaný (MA)'!O12*'Model aktualizovaný (MA)'!$W12</f>
        <v>0</v>
      </c>
      <c r="P12" s="51">
        <f>'Model aktualizovaný (MA)'!P12*'Model aktualizovaný (MA)'!$W12</f>
        <v>0</v>
      </c>
      <c r="Q12" s="51">
        <f>'Model aktualizovaný (MA)'!Q12*'Model aktualizovaný (MA)'!$W12</f>
        <v>0</v>
      </c>
      <c r="R12" s="51">
        <f>'Model aktualizovaný (MA)'!R12*'Model aktualizovaný (MA)'!$W12</f>
        <v>0</v>
      </c>
      <c r="S12" s="51">
        <f>'Model aktualizovaný (MA)'!S12*'Model aktualizovaný (MA)'!$W12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ht="14.4" x14ac:dyDescent="0.3">
      <c r="A13" s="6"/>
      <c r="B13" s="7"/>
      <c r="C13" s="120" t="s">
        <v>54</v>
      </c>
      <c r="D13" s="29" t="s">
        <v>55</v>
      </c>
      <c r="E13" s="51">
        <f>'Model aktualizovaný (MA)'!E13*'Model aktualizovaný (MA)'!$W13</f>
        <v>0</v>
      </c>
      <c r="F13" s="51">
        <f>'Model aktualizovaný (MA)'!F13*'Model aktualizovaný (MA)'!$W13</f>
        <v>0</v>
      </c>
      <c r="G13" s="51">
        <f>'Model aktualizovaný (MA)'!G13*'Model aktualizovaný (MA)'!$W13</f>
        <v>0</v>
      </c>
      <c r="H13" s="51">
        <f>'Model aktualizovaný (MA)'!H13*'Model aktualizovaný (MA)'!$W13</f>
        <v>0</v>
      </c>
      <c r="I13" s="51">
        <f>'Model aktualizovaný (MA)'!I13*'Model aktualizovaný (MA)'!$W13</f>
        <v>0</v>
      </c>
      <c r="J13" s="51">
        <f>'Model aktualizovaný (MA)'!J13*'Model aktualizovaný (MA)'!$W13</f>
        <v>0</v>
      </c>
      <c r="K13" s="51">
        <f>'Model aktualizovaný (MA)'!K13*'Model aktualizovaný (MA)'!$W13</f>
        <v>0</v>
      </c>
      <c r="L13" s="51">
        <f>'Model aktualizovaný (MA)'!L13*'Model aktualizovaný (MA)'!$W13</f>
        <v>0</v>
      </c>
      <c r="M13" s="51">
        <f>'Model aktualizovaný (MA)'!M13*'Model aktualizovaný (MA)'!$W13</f>
        <v>0</v>
      </c>
      <c r="N13" s="51">
        <f>'Model aktualizovaný (MA)'!N13*'Model aktualizovaný (MA)'!$W13</f>
        <v>0</v>
      </c>
      <c r="O13" s="51">
        <f>'Model aktualizovaný (MA)'!O13*'Model aktualizovaný (MA)'!$W13</f>
        <v>0</v>
      </c>
      <c r="P13" s="51">
        <f>'Model aktualizovaný (MA)'!P13*'Model aktualizovaný (MA)'!$W13</f>
        <v>0</v>
      </c>
      <c r="Q13" s="51">
        <f>'Model aktualizovaný (MA)'!Q13*'Model aktualizovaný (MA)'!$W13</f>
        <v>0</v>
      </c>
      <c r="R13" s="51">
        <f>'Model aktualizovaný (MA)'!R13*'Model aktualizovaný (MA)'!$W13</f>
        <v>0</v>
      </c>
      <c r="S13" s="51">
        <f>'Model aktualizovaný (MA)'!S13*'Model aktualizovaný (MA)'!$W13</f>
        <v>0</v>
      </c>
      <c r="T13" s="50">
        <f t="shared" si="0"/>
        <v>0</v>
      </c>
      <c r="U13" s="111">
        <f t="shared" si="1"/>
        <v>0</v>
      </c>
    </row>
    <row r="14" spans="1:21" ht="14.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'Model aktualizovaný (MA)'!E14*'Model aktualizovaný (MA)'!$W14</f>
        <v>0</v>
      </c>
      <c r="F14" s="51">
        <f>'Model aktualizovaný (MA)'!F14*'Model aktualizovaný (MA)'!$W14</f>
        <v>0</v>
      </c>
      <c r="G14" s="51">
        <f>'Model aktualizovaný (MA)'!G14*'Model aktualizovaný (MA)'!$W14</f>
        <v>0</v>
      </c>
      <c r="H14" s="51">
        <f>'Model aktualizovaný (MA)'!H14*'Model aktualizovaný (MA)'!$W14</f>
        <v>0</v>
      </c>
      <c r="I14" s="51">
        <f>'Model aktualizovaný (MA)'!I14*'Model aktualizovaný (MA)'!$W14</f>
        <v>0</v>
      </c>
      <c r="J14" s="51">
        <f>'Model aktualizovaný (MA)'!J14*'Model aktualizovaný (MA)'!$W14</f>
        <v>0</v>
      </c>
      <c r="K14" s="51">
        <f>'Model aktualizovaný (MA)'!K14*'Model aktualizovaný (MA)'!$W14</f>
        <v>0</v>
      </c>
      <c r="L14" s="51">
        <f>'Model aktualizovaný (MA)'!L14*'Model aktualizovaný (MA)'!$W14</f>
        <v>0</v>
      </c>
      <c r="M14" s="51">
        <f>'Model aktualizovaný (MA)'!M14*'Model aktualizovaný (MA)'!$W14</f>
        <v>0</v>
      </c>
      <c r="N14" s="51">
        <f>'Model aktualizovaný (MA)'!N14*'Model aktualizovaný (MA)'!$W14</f>
        <v>0</v>
      </c>
      <c r="O14" s="51">
        <f>'Model aktualizovaný (MA)'!O14*'Model aktualizovaný (MA)'!$W14</f>
        <v>0</v>
      </c>
      <c r="P14" s="51">
        <f>'Model aktualizovaný (MA)'!P14*'Model aktualizovaný (MA)'!$W14</f>
        <v>0</v>
      </c>
      <c r="Q14" s="51">
        <f>'Model aktualizovaný (MA)'!Q14*'Model aktualizovaný (MA)'!$W14</f>
        <v>0</v>
      </c>
      <c r="R14" s="51">
        <f>'Model aktualizovaný (MA)'!R14*'Model aktualizovaný (MA)'!$W14</f>
        <v>0</v>
      </c>
      <c r="S14" s="51">
        <f>'Model aktualizovaný (MA)'!S14*'Model aktualizovaný (MA)'!$W14</f>
        <v>0</v>
      </c>
      <c r="T14" s="50">
        <f t="shared" si="0"/>
        <v>0</v>
      </c>
      <c r="U14" s="111">
        <f t="shared" si="1"/>
        <v>0</v>
      </c>
    </row>
    <row r="15" spans="1:21" ht="14.4" x14ac:dyDescent="0.3">
      <c r="A15" s="6"/>
      <c r="B15" s="7"/>
      <c r="C15" s="120" t="s">
        <v>57</v>
      </c>
      <c r="D15" s="29" t="s">
        <v>53</v>
      </c>
      <c r="E15" s="51">
        <f>'Model aktualizovaný (MA)'!E15*'Model aktualizovaný (MA)'!$W15</f>
        <v>0</v>
      </c>
      <c r="F15" s="51">
        <f>'Model aktualizovaný (MA)'!F15*'Model aktualizovaný (MA)'!$W15</f>
        <v>0</v>
      </c>
      <c r="G15" s="51">
        <f>'Model aktualizovaný (MA)'!G15*'Model aktualizovaný (MA)'!$W15</f>
        <v>0</v>
      </c>
      <c r="H15" s="51">
        <f>'Model aktualizovaný (MA)'!H15*'Model aktualizovaný (MA)'!$W15</f>
        <v>0</v>
      </c>
      <c r="I15" s="51">
        <f>'Model aktualizovaný (MA)'!I15*'Model aktualizovaný (MA)'!$W15</f>
        <v>0</v>
      </c>
      <c r="J15" s="51">
        <f>'Model aktualizovaný (MA)'!J15*'Model aktualizovaný (MA)'!$W15</f>
        <v>0</v>
      </c>
      <c r="K15" s="51">
        <f>'Model aktualizovaný (MA)'!K15*'Model aktualizovaný (MA)'!$W15</f>
        <v>0</v>
      </c>
      <c r="L15" s="51">
        <f>'Model aktualizovaný (MA)'!L15*'Model aktualizovaný (MA)'!$W15</f>
        <v>0</v>
      </c>
      <c r="M15" s="51">
        <f>'Model aktualizovaný (MA)'!M15*'Model aktualizovaný (MA)'!$W15</f>
        <v>0</v>
      </c>
      <c r="N15" s="51">
        <f>'Model aktualizovaný (MA)'!N15*'Model aktualizovaný (MA)'!$W15</f>
        <v>0</v>
      </c>
      <c r="O15" s="51">
        <f>'Model aktualizovaný (MA)'!O15*'Model aktualizovaný (MA)'!$W15</f>
        <v>0</v>
      </c>
      <c r="P15" s="51">
        <f>'Model aktualizovaný (MA)'!P15*'Model aktualizovaný (MA)'!$W15</f>
        <v>0</v>
      </c>
      <c r="Q15" s="51">
        <f>'Model aktualizovaný (MA)'!Q15*'Model aktualizovaný (MA)'!$W15</f>
        <v>0</v>
      </c>
      <c r="R15" s="51">
        <f>'Model aktualizovaný (MA)'!R15*'Model aktualizovaný (MA)'!$W15</f>
        <v>0</v>
      </c>
      <c r="S15" s="51">
        <f>'Model aktualizovaný (MA)'!S15*'Model aktualizovaný (MA)'!$W15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ht="14.4" x14ac:dyDescent="0.3">
      <c r="A16" s="6"/>
      <c r="B16" s="7"/>
      <c r="C16" s="120" t="s">
        <v>58</v>
      </c>
      <c r="D16" s="29" t="s">
        <v>55</v>
      </c>
      <c r="E16" s="51">
        <f>'Model aktualizovaný (MA)'!E16*'Model aktualizovaný (MA)'!$W16</f>
        <v>0</v>
      </c>
      <c r="F16" s="51">
        <f>'Model aktualizovaný (MA)'!F16*'Model aktualizovaný (MA)'!$W16</f>
        <v>0</v>
      </c>
      <c r="G16" s="51">
        <f>'Model aktualizovaný (MA)'!G16*'Model aktualizovaný (MA)'!$W16</f>
        <v>0</v>
      </c>
      <c r="H16" s="51">
        <f>'Model aktualizovaný (MA)'!H16*'Model aktualizovaný (MA)'!$W16</f>
        <v>0</v>
      </c>
      <c r="I16" s="51">
        <f>'Model aktualizovaný (MA)'!I16*'Model aktualizovaný (MA)'!$W16</f>
        <v>0</v>
      </c>
      <c r="J16" s="51">
        <f>'Model aktualizovaný (MA)'!J16*'Model aktualizovaný (MA)'!$W16</f>
        <v>0</v>
      </c>
      <c r="K16" s="51">
        <f>'Model aktualizovaný (MA)'!K16*'Model aktualizovaný (MA)'!$W16</f>
        <v>0</v>
      </c>
      <c r="L16" s="51">
        <f>'Model aktualizovaný (MA)'!L16*'Model aktualizovaný (MA)'!$W16</f>
        <v>0</v>
      </c>
      <c r="M16" s="51">
        <f>'Model aktualizovaný (MA)'!M16*'Model aktualizovaný (MA)'!$W16</f>
        <v>0</v>
      </c>
      <c r="N16" s="51">
        <f>'Model aktualizovaný (MA)'!N16*'Model aktualizovaný (MA)'!$W16</f>
        <v>0</v>
      </c>
      <c r="O16" s="51">
        <f>'Model aktualizovaný (MA)'!O16*'Model aktualizovaný (MA)'!$W16</f>
        <v>0</v>
      </c>
      <c r="P16" s="51">
        <f>'Model aktualizovaný (MA)'!P16*'Model aktualizovaný (MA)'!$W16</f>
        <v>0</v>
      </c>
      <c r="Q16" s="51">
        <f>'Model aktualizovaný (MA)'!Q16*'Model aktualizovaný (MA)'!$W16</f>
        <v>0</v>
      </c>
      <c r="R16" s="51">
        <f>'Model aktualizovaný (MA)'!R16*'Model aktualizovaný (MA)'!$W16</f>
        <v>0</v>
      </c>
      <c r="S16" s="51">
        <f>'Model aktualizovaný (MA)'!S16*'Model aktualizovaný (MA)'!$W16</f>
        <v>0</v>
      </c>
      <c r="T16" s="50">
        <f t="shared" si="0"/>
        <v>0</v>
      </c>
      <c r="U16" s="111">
        <f t="shared" si="1"/>
        <v>0</v>
      </c>
    </row>
    <row r="17" spans="1:24" ht="14.4" x14ac:dyDescent="0.3">
      <c r="A17" s="6">
        <v>9</v>
      </c>
      <c r="B17" s="7" t="s">
        <v>59</v>
      </c>
      <c r="C17" s="120"/>
      <c r="D17" s="8"/>
      <c r="E17" s="51">
        <f>'Model aktualizovaný (MA)'!E17*'Model aktualizovaný (MA)'!$W17</f>
        <v>0</v>
      </c>
      <c r="F17" s="51">
        <f>'Model aktualizovaný (MA)'!F17*'Model aktualizovaný (MA)'!$W17</f>
        <v>0</v>
      </c>
      <c r="G17" s="51">
        <f>'Model aktualizovaný (MA)'!G17*'Model aktualizovaný (MA)'!$W17</f>
        <v>0</v>
      </c>
      <c r="H17" s="51">
        <f>'Model aktualizovaný (MA)'!H17*'Model aktualizovaný (MA)'!$W17</f>
        <v>0</v>
      </c>
      <c r="I17" s="51">
        <f>'Model aktualizovaný (MA)'!I17*'Model aktualizovaný (MA)'!$W17</f>
        <v>0</v>
      </c>
      <c r="J17" s="51">
        <f>'Model aktualizovaný (MA)'!J17*'Model aktualizovaný (MA)'!$W17</f>
        <v>0</v>
      </c>
      <c r="K17" s="51">
        <f>'Model aktualizovaný (MA)'!K17*'Model aktualizovaný (MA)'!$W17</f>
        <v>0</v>
      </c>
      <c r="L17" s="51">
        <f>'Model aktualizovaný (MA)'!L17*'Model aktualizovaný (MA)'!$W17</f>
        <v>0</v>
      </c>
      <c r="M17" s="51">
        <f>'Model aktualizovaný (MA)'!M17*'Model aktualizovaný (MA)'!$W17</f>
        <v>0</v>
      </c>
      <c r="N17" s="51">
        <f>'Model aktualizovaný (MA)'!N17*'Model aktualizovaný (MA)'!$W17</f>
        <v>0</v>
      </c>
      <c r="O17" s="51">
        <f>'Model aktualizovaný (MA)'!O17*'Model aktualizovaný (MA)'!$W17</f>
        <v>0</v>
      </c>
      <c r="P17" s="51">
        <f>'Model aktualizovaný (MA)'!P17*'Model aktualizovaný (MA)'!$W17</f>
        <v>0</v>
      </c>
      <c r="Q17" s="51">
        <f>'Model aktualizovaný (MA)'!Q17*'Model aktualizovaný (MA)'!$W17</f>
        <v>0</v>
      </c>
      <c r="R17" s="51">
        <f>'Model aktualizovaný (MA)'!R17*'Model aktualizovaný (MA)'!$W17</f>
        <v>0</v>
      </c>
      <c r="S17" s="51">
        <f>'Model aktualizovaný (MA)'!S17*'Model aktualizovaný (MA)'!$W17</f>
        <v>0</v>
      </c>
      <c r="T17" s="50">
        <f t="shared" si="0"/>
        <v>0</v>
      </c>
      <c r="U17" s="111">
        <f t="shared" si="1"/>
        <v>0</v>
      </c>
    </row>
    <row r="18" spans="1:24" ht="14.4" x14ac:dyDescent="0.3">
      <c r="A18" s="6">
        <v>10</v>
      </c>
      <c r="B18" s="7" t="s">
        <v>60</v>
      </c>
      <c r="C18" s="120"/>
      <c r="D18" s="8"/>
      <c r="E18" s="51">
        <f>'Model aktualizovaný (MA)'!E18*'Model aktualizovaný (MA)'!$W18</f>
        <v>0</v>
      </c>
      <c r="F18" s="51">
        <f>'Model aktualizovaný (MA)'!F18*'Model aktualizovaný (MA)'!$W18</f>
        <v>0</v>
      </c>
      <c r="G18" s="51">
        <f>'Model aktualizovaný (MA)'!G18*'Model aktualizovaný (MA)'!$W18</f>
        <v>0</v>
      </c>
      <c r="H18" s="51">
        <f>'Model aktualizovaný (MA)'!H18*'Model aktualizovaný (MA)'!$W18</f>
        <v>0</v>
      </c>
      <c r="I18" s="51">
        <f>'Model aktualizovaný (MA)'!I18*'Model aktualizovaný (MA)'!$W18</f>
        <v>0</v>
      </c>
      <c r="J18" s="51">
        <f>'Model aktualizovaný (MA)'!J18*'Model aktualizovaný (MA)'!$W18</f>
        <v>0</v>
      </c>
      <c r="K18" s="51">
        <f>'Model aktualizovaný (MA)'!K18*'Model aktualizovaný (MA)'!$W18</f>
        <v>0</v>
      </c>
      <c r="L18" s="51">
        <f>'Model aktualizovaný (MA)'!L18*'Model aktualizovaný (MA)'!$W18</f>
        <v>0</v>
      </c>
      <c r="M18" s="51">
        <f>'Model aktualizovaný (MA)'!M18*'Model aktualizovaný (MA)'!$W18</f>
        <v>0</v>
      </c>
      <c r="N18" s="51">
        <f>'Model aktualizovaný (MA)'!N18*'Model aktualizovaný (MA)'!$W18</f>
        <v>0</v>
      </c>
      <c r="O18" s="51">
        <f>'Model aktualizovaný (MA)'!O18*'Model aktualizovaný (MA)'!$W18</f>
        <v>0</v>
      </c>
      <c r="P18" s="51">
        <f>'Model aktualizovaný (MA)'!P18*'Model aktualizovaný (MA)'!$W18</f>
        <v>0</v>
      </c>
      <c r="Q18" s="51">
        <f>'Model aktualizovaný (MA)'!Q18*'Model aktualizovaný (MA)'!$W18</f>
        <v>0</v>
      </c>
      <c r="R18" s="51">
        <f>'Model aktualizovaný (MA)'!R18*'Model aktualizovaný (MA)'!$W18</f>
        <v>0</v>
      </c>
      <c r="S18" s="51">
        <f>'Model aktualizovaný (MA)'!S18*'Model aktualizovaný (MA)'!$W18</f>
        <v>0</v>
      </c>
      <c r="T18" s="50">
        <f t="shared" si="0"/>
        <v>0</v>
      </c>
      <c r="U18" s="111">
        <f t="shared" si="1"/>
        <v>0</v>
      </c>
    </row>
    <row r="19" spans="1:24" ht="14.4" x14ac:dyDescent="0.3">
      <c r="A19" s="6">
        <v>11</v>
      </c>
      <c r="B19" s="7" t="s">
        <v>61</v>
      </c>
      <c r="C19" s="120"/>
      <c r="D19" s="8"/>
      <c r="E19" s="51">
        <f>'Model aktualizovaný (MA)'!E19*'Model aktualizovaný (MA)'!$W19</f>
        <v>0</v>
      </c>
      <c r="F19" s="51">
        <f>'Model aktualizovaný (MA)'!F19*'Model aktualizovaný (MA)'!$W19</f>
        <v>0</v>
      </c>
      <c r="G19" s="51">
        <f>'Model aktualizovaný (MA)'!G19*'Model aktualizovaný (MA)'!$W19</f>
        <v>0</v>
      </c>
      <c r="H19" s="51">
        <f>'Model aktualizovaný (MA)'!H19*'Model aktualizovaný (MA)'!$W19</f>
        <v>0</v>
      </c>
      <c r="I19" s="51">
        <f>'Model aktualizovaný (MA)'!I19*'Model aktualizovaný (MA)'!$W19</f>
        <v>0</v>
      </c>
      <c r="J19" s="51">
        <f>'Model aktualizovaný (MA)'!J19*'Model aktualizovaný (MA)'!$W19</f>
        <v>0</v>
      </c>
      <c r="K19" s="51">
        <f>'Model aktualizovaný (MA)'!K19*'Model aktualizovaný (MA)'!$W19</f>
        <v>0</v>
      </c>
      <c r="L19" s="51">
        <f>'Model aktualizovaný (MA)'!L19*'Model aktualizovaný (MA)'!$W19</f>
        <v>0</v>
      </c>
      <c r="M19" s="51">
        <f>'Model aktualizovaný (MA)'!M19*'Model aktualizovaný (MA)'!$W19</f>
        <v>0</v>
      </c>
      <c r="N19" s="51">
        <f>'Model aktualizovaný (MA)'!N19*'Model aktualizovaný (MA)'!$W19</f>
        <v>0</v>
      </c>
      <c r="O19" s="51">
        <f>'Model aktualizovaný (MA)'!O19*'Model aktualizovaný (MA)'!$W19</f>
        <v>0</v>
      </c>
      <c r="P19" s="51">
        <f>'Model aktualizovaný (MA)'!P19*'Model aktualizovaný (MA)'!$W19</f>
        <v>0</v>
      </c>
      <c r="Q19" s="51">
        <f>'Model aktualizovaný (MA)'!Q19*'Model aktualizovaný (MA)'!$W19</f>
        <v>0</v>
      </c>
      <c r="R19" s="51">
        <f>'Model aktualizovaný (MA)'!R19*'Model aktualizovaný (MA)'!$W19</f>
        <v>0</v>
      </c>
      <c r="S19" s="51">
        <f>'Model aktualizovaný (MA)'!S19*'Model aktualizovaný (MA)'!$W19</f>
        <v>0</v>
      </c>
      <c r="T19" s="50">
        <f t="shared" si="0"/>
        <v>0</v>
      </c>
      <c r="U19" s="111">
        <f t="shared" si="1"/>
        <v>0</v>
      </c>
    </row>
    <row r="20" spans="1:24" ht="14.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'Model aktualizovaný (MA)'!E20*'Model aktualizovaný (MA)'!$W20</f>
        <v>0</v>
      </c>
      <c r="F20" s="51">
        <f>'Model aktualizovaný (MA)'!F20*'Model aktualizovaný (MA)'!$W20</f>
        <v>0</v>
      </c>
      <c r="G20" s="51">
        <f>'Model aktualizovaný (MA)'!G20*'Model aktualizovaný (MA)'!$W20</f>
        <v>0</v>
      </c>
      <c r="H20" s="51">
        <f>'Model aktualizovaný (MA)'!H20*'Model aktualizovaný (MA)'!$W20</f>
        <v>0</v>
      </c>
      <c r="I20" s="51">
        <f>'Model aktualizovaný (MA)'!I20*'Model aktualizovaný (MA)'!$W20</f>
        <v>0</v>
      </c>
      <c r="J20" s="51">
        <f>'Model aktualizovaný (MA)'!J20*'Model aktualizovaný (MA)'!$W20</f>
        <v>0</v>
      </c>
      <c r="K20" s="51">
        <f>'Model aktualizovaný (MA)'!K20*'Model aktualizovaný (MA)'!$W20</f>
        <v>0</v>
      </c>
      <c r="L20" s="51">
        <f>'Model aktualizovaný (MA)'!L20*'Model aktualizovaný (MA)'!$W20</f>
        <v>0</v>
      </c>
      <c r="M20" s="51">
        <f>'Model aktualizovaný (MA)'!M20*'Model aktualizovaný (MA)'!$W20</f>
        <v>0</v>
      </c>
      <c r="N20" s="51">
        <f>'Model aktualizovaný (MA)'!N20*'Model aktualizovaný (MA)'!$W20</f>
        <v>0</v>
      </c>
      <c r="O20" s="51">
        <f>'Model aktualizovaný (MA)'!O20*'Model aktualizovaný (MA)'!$W20</f>
        <v>0</v>
      </c>
      <c r="P20" s="51">
        <f>'Model aktualizovaný (MA)'!P20*'Model aktualizovaný (MA)'!$W20</f>
        <v>0</v>
      </c>
      <c r="Q20" s="51">
        <f>'Model aktualizovaný (MA)'!Q20*'Model aktualizovaný (MA)'!$W20</f>
        <v>0</v>
      </c>
      <c r="R20" s="51">
        <f>'Model aktualizovaný (MA)'!R20*'Model aktualizovaný (MA)'!$W20</f>
        <v>0</v>
      </c>
      <c r="S20" s="51">
        <f>'Model aktualizovaný (MA)'!S20*'Model aktualizovaný (MA)'!$W20</f>
        <v>0</v>
      </c>
      <c r="T20" s="50">
        <f t="shared" si="0"/>
        <v>0</v>
      </c>
      <c r="U20" s="111">
        <f t="shared" si="1"/>
        <v>0</v>
      </c>
    </row>
    <row r="21" spans="1:24" ht="14.4" x14ac:dyDescent="0.3">
      <c r="A21" s="6"/>
      <c r="B21" s="7"/>
      <c r="C21" s="7">
        <v>12.2</v>
      </c>
      <c r="D21" s="8" t="s">
        <v>65</v>
      </c>
      <c r="E21" s="51">
        <f>'Model aktualizovaný (MA)'!E21*'Model aktualizovaný (MA)'!$W21</f>
        <v>0</v>
      </c>
      <c r="F21" s="51">
        <f>'Model aktualizovaný (MA)'!F21*'Model aktualizovaný (MA)'!$W21</f>
        <v>0</v>
      </c>
      <c r="G21" s="51">
        <f>'Model aktualizovaný (MA)'!G21*'Model aktualizovaný (MA)'!$W21</f>
        <v>0</v>
      </c>
      <c r="H21" s="51">
        <f>'Model aktualizovaný (MA)'!H21*'Model aktualizovaný (MA)'!$W21</f>
        <v>0</v>
      </c>
      <c r="I21" s="51">
        <f>'Model aktualizovaný (MA)'!I21*'Model aktualizovaný (MA)'!$W21</f>
        <v>0</v>
      </c>
      <c r="J21" s="51">
        <f>'Model aktualizovaný (MA)'!J21*'Model aktualizovaný (MA)'!$W21</f>
        <v>0</v>
      </c>
      <c r="K21" s="51">
        <f>'Model aktualizovaný (MA)'!K21*'Model aktualizovaný (MA)'!$W21</f>
        <v>0</v>
      </c>
      <c r="L21" s="51">
        <f>'Model aktualizovaný (MA)'!L21*'Model aktualizovaný (MA)'!$W21</f>
        <v>0</v>
      </c>
      <c r="M21" s="51">
        <f>'Model aktualizovaný (MA)'!M21*'Model aktualizovaný (MA)'!$W21</f>
        <v>0</v>
      </c>
      <c r="N21" s="51">
        <f>'Model aktualizovaný (MA)'!N21*'Model aktualizovaný (MA)'!$W21</f>
        <v>0</v>
      </c>
      <c r="O21" s="51">
        <f>'Model aktualizovaný (MA)'!O21*'Model aktualizovaný (MA)'!$W21</f>
        <v>0</v>
      </c>
      <c r="P21" s="51">
        <f>'Model aktualizovaný (MA)'!P21*'Model aktualizovaný (MA)'!$W21</f>
        <v>0</v>
      </c>
      <c r="Q21" s="51">
        <f>'Model aktualizovaný (MA)'!Q21*'Model aktualizovaný (MA)'!$W21</f>
        <v>0</v>
      </c>
      <c r="R21" s="51">
        <f>'Model aktualizovaný (MA)'!R21*'Model aktualizovaný (MA)'!$W21</f>
        <v>0</v>
      </c>
      <c r="S21" s="51">
        <f>'Model aktualizovaný (MA)'!S21*'Model aktualizovaný (MA)'!$W21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ht="14.4" x14ac:dyDescent="0.3">
      <c r="A22" s="6">
        <v>13</v>
      </c>
      <c r="B22" s="7" t="s">
        <v>66</v>
      </c>
      <c r="C22" s="120"/>
      <c r="D22" s="8"/>
      <c r="E22" s="51">
        <f>'Model aktualizovaný (MA)'!E22*'Model aktualizovaný (MA)'!$W22</f>
        <v>0</v>
      </c>
      <c r="F22" s="51">
        <f>'Model aktualizovaný (MA)'!F22*'Model aktualizovaný (MA)'!$W22</f>
        <v>0</v>
      </c>
      <c r="G22" s="51">
        <f>'Model aktualizovaný (MA)'!G22*'Model aktualizovaný (MA)'!$W22</f>
        <v>0</v>
      </c>
      <c r="H22" s="51">
        <f>'Model aktualizovaný (MA)'!H22*'Model aktualizovaný (MA)'!$W22</f>
        <v>0</v>
      </c>
      <c r="I22" s="51">
        <f>'Model aktualizovaný (MA)'!I22*'Model aktualizovaný (MA)'!$W22</f>
        <v>0</v>
      </c>
      <c r="J22" s="51">
        <f>'Model aktualizovaný (MA)'!J22*'Model aktualizovaný (MA)'!$W22</f>
        <v>0</v>
      </c>
      <c r="K22" s="51">
        <f>'Model aktualizovaný (MA)'!K22*'Model aktualizovaný (MA)'!$W22</f>
        <v>0</v>
      </c>
      <c r="L22" s="51">
        <f>'Model aktualizovaný (MA)'!L22*'Model aktualizovaný (MA)'!$W22</f>
        <v>0</v>
      </c>
      <c r="M22" s="51">
        <f>'Model aktualizovaný (MA)'!M22*'Model aktualizovaný (MA)'!$W22</f>
        <v>0</v>
      </c>
      <c r="N22" s="51">
        <f>'Model aktualizovaný (MA)'!N22*'Model aktualizovaný (MA)'!$W22</f>
        <v>0</v>
      </c>
      <c r="O22" s="51">
        <f>'Model aktualizovaný (MA)'!O22*'Model aktualizovaný (MA)'!$W22</f>
        <v>0</v>
      </c>
      <c r="P22" s="51">
        <f>'Model aktualizovaný (MA)'!P22*'Model aktualizovaný (MA)'!$W22</f>
        <v>0</v>
      </c>
      <c r="Q22" s="51">
        <f>'Model aktualizovaný (MA)'!Q22*'Model aktualizovaný (MA)'!$W22</f>
        <v>0</v>
      </c>
      <c r="R22" s="51">
        <f>'Model aktualizovaný (MA)'!R22*'Model aktualizovaný (MA)'!$W22</f>
        <v>0</v>
      </c>
      <c r="S22" s="51">
        <f>'Model aktualizovaný (MA)'!S22*'Model aktualizovaný (MA)'!$W22</f>
        <v>0</v>
      </c>
      <c r="T22" s="50">
        <f t="shared" si="0"/>
        <v>0</v>
      </c>
      <c r="U22" s="111">
        <f t="shared" si="1"/>
        <v>0</v>
      </c>
    </row>
    <row r="23" spans="1:24" ht="14.4" x14ac:dyDescent="0.3">
      <c r="A23" s="6">
        <v>14</v>
      </c>
      <c r="B23" s="7" t="s">
        <v>67</v>
      </c>
      <c r="C23" s="7"/>
      <c r="D23" s="8"/>
      <c r="E23" s="51">
        <f>'Model aktualizovaný (MA)'!E23*'Model aktualizovaný (MA)'!$W23</f>
        <v>0</v>
      </c>
      <c r="F23" s="51">
        <f>'Model aktualizovaný (MA)'!F23*'Model aktualizovaný (MA)'!$W23</f>
        <v>0</v>
      </c>
      <c r="G23" s="51">
        <f>'Model aktualizovaný (MA)'!G23*'Model aktualizovaný (MA)'!$W23</f>
        <v>0</v>
      </c>
      <c r="H23" s="51">
        <f>'Model aktualizovaný (MA)'!H23*'Model aktualizovaný (MA)'!$W23</f>
        <v>0</v>
      </c>
      <c r="I23" s="51">
        <f>'Model aktualizovaný (MA)'!I23*'Model aktualizovaný (MA)'!$W23</f>
        <v>0</v>
      </c>
      <c r="J23" s="51">
        <f>'Model aktualizovaný (MA)'!J23*'Model aktualizovaný (MA)'!$W23</f>
        <v>0</v>
      </c>
      <c r="K23" s="51">
        <f>'Model aktualizovaný (MA)'!K23*'Model aktualizovaný (MA)'!$W23</f>
        <v>0</v>
      </c>
      <c r="L23" s="51">
        <f>'Model aktualizovaný (MA)'!L23*'Model aktualizovaný (MA)'!$W23</f>
        <v>0</v>
      </c>
      <c r="M23" s="51">
        <f>'Model aktualizovaný (MA)'!M23*'Model aktualizovaný (MA)'!$W23</f>
        <v>0</v>
      </c>
      <c r="N23" s="51">
        <f>'Model aktualizovaný (MA)'!N23*'Model aktualizovaný (MA)'!$W23</f>
        <v>0</v>
      </c>
      <c r="O23" s="51">
        <f>'Model aktualizovaný (MA)'!O23*'Model aktualizovaný (MA)'!$W23</f>
        <v>0</v>
      </c>
      <c r="P23" s="51">
        <f>'Model aktualizovaný (MA)'!P23*'Model aktualizovaný (MA)'!$W23</f>
        <v>0</v>
      </c>
      <c r="Q23" s="51">
        <f>'Model aktualizovaný (MA)'!Q23*'Model aktualizovaný (MA)'!$W23</f>
        <v>0</v>
      </c>
      <c r="R23" s="51">
        <f>'Model aktualizovaný (MA)'!R23*'Model aktualizovaný (MA)'!$W23</f>
        <v>0</v>
      </c>
      <c r="S23" s="51">
        <f>'Model aktualizovaný (MA)'!S23*'Model aktualizovaný (MA)'!$W23</f>
        <v>0</v>
      </c>
      <c r="T23" s="50">
        <f t="shared" si="0"/>
        <v>0</v>
      </c>
      <c r="U23" s="111">
        <f t="shared" si="1"/>
        <v>0</v>
      </c>
    </row>
    <row r="24" spans="1:24" ht="14.4" x14ac:dyDescent="0.3">
      <c r="A24" s="6">
        <v>15</v>
      </c>
      <c r="B24" s="7" t="s">
        <v>68</v>
      </c>
      <c r="C24" s="7"/>
      <c r="D24" s="8"/>
      <c r="E24" s="51">
        <f>'Model aktualizovaný (MA)'!E24*'Model aktualizovaný (MA)'!$W24</f>
        <v>0</v>
      </c>
      <c r="F24" s="51">
        <f>'Model aktualizovaný (MA)'!F24*'Model aktualizovaný (MA)'!$W24</f>
        <v>0</v>
      </c>
      <c r="G24" s="51">
        <f>'Model aktualizovaný (MA)'!G24*'Model aktualizovaný (MA)'!$W24</f>
        <v>0</v>
      </c>
      <c r="H24" s="51">
        <f>'Model aktualizovaný (MA)'!H24*'Model aktualizovaný (MA)'!$W24</f>
        <v>0</v>
      </c>
      <c r="I24" s="51">
        <f>'Model aktualizovaný (MA)'!I24*'Model aktualizovaný (MA)'!$W24</f>
        <v>0</v>
      </c>
      <c r="J24" s="51">
        <f>'Model aktualizovaný (MA)'!J24*'Model aktualizovaný (MA)'!$W24</f>
        <v>0</v>
      </c>
      <c r="K24" s="51">
        <f>'Model aktualizovaný (MA)'!K24*'Model aktualizovaný (MA)'!$W24</f>
        <v>0</v>
      </c>
      <c r="L24" s="51">
        <f>'Model aktualizovaný (MA)'!L24*'Model aktualizovaný (MA)'!$W24</f>
        <v>0</v>
      </c>
      <c r="M24" s="51">
        <f>'Model aktualizovaný (MA)'!M24*'Model aktualizovaný (MA)'!$W24</f>
        <v>0</v>
      </c>
      <c r="N24" s="51">
        <f>'Model aktualizovaný (MA)'!N24*'Model aktualizovaný (MA)'!$W24</f>
        <v>0</v>
      </c>
      <c r="O24" s="51">
        <f>'Model aktualizovaný (MA)'!O24*'Model aktualizovaný (MA)'!$W24</f>
        <v>0</v>
      </c>
      <c r="P24" s="51">
        <f>'Model aktualizovaný (MA)'!P24*'Model aktualizovaný (MA)'!$W24</f>
        <v>0</v>
      </c>
      <c r="Q24" s="51">
        <f>'Model aktualizovaný (MA)'!Q24*'Model aktualizovaný (MA)'!$W24</f>
        <v>0</v>
      </c>
      <c r="R24" s="51">
        <f>'Model aktualizovaný (MA)'!R24*'Model aktualizovaný (MA)'!$W24</f>
        <v>0</v>
      </c>
      <c r="S24" s="51">
        <f>'Model aktualizovaný (MA)'!S24*'Model aktualizovaný (MA)'!$W24</f>
        <v>0</v>
      </c>
      <c r="T24" s="50">
        <f t="shared" si="0"/>
        <v>0</v>
      </c>
      <c r="U24" s="111">
        <f t="shared" si="1"/>
        <v>0</v>
      </c>
    </row>
    <row r="25" spans="1:24" ht="14.4" x14ac:dyDescent="0.3">
      <c r="A25" s="32">
        <v>22</v>
      </c>
      <c r="B25" s="33" t="s">
        <v>69</v>
      </c>
      <c r="C25" s="7"/>
      <c r="D25" s="8"/>
      <c r="E25" s="51">
        <f>'Model aktualizovaný (MA)'!E25*'Model aktualizovaný (MA)'!$W25</f>
        <v>0</v>
      </c>
      <c r="F25" s="51">
        <f>'Model aktualizovaný (MA)'!F25*'Model aktualizovaný (MA)'!$W25</f>
        <v>0</v>
      </c>
      <c r="G25" s="51">
        <f>'Model aktualizovaný (MA)'!G25*'Model aktualizovaný (MA)'!$W25</f>
        <v>0</v>
      </c>
      <c r="H25" s="51">
        <f>'Model aktualizovaný (MA)'!H25*'Model aktualizovaný (MA)'!$W25</f>
        <v>0</v>
      </c>
      <c r="I25" s="51">
        <f>'Model aktualizovaný (MA)'!I25*'Model aktualizovaný (MA)'!$W25</f>
        <v>0</v>
      </c>
      <c r="J25" s="51">
        <f>'Model aktualizovaný (MA)'!J25*'Model aktualizovaný (MA)'!$W25</f>
        <v>0</v>
      </c>
      <c r="K25" s="51">
        <f>'Model aktualizovaný (MA)'!K25*'Model aktualizovaný (MA)'!$W25</f>
        <v>0</v>
      </c>
      <c r="L25" s="51">
        <f>'Model aktualizovaný (MA)'!L25*'Model aktualizovaný (MA)'!$W25</f>
        <v>0</v>
      </c>
      <c r="M25" s="51">
        <f>'Model aktualizovaný (MA)'!M25*'Model aktualizovaný (MA)'!$W25</f>
        <v>0</v>
      </c>
      <c r="N25" s="51">
        <f>'Model aktualizovaný (MA)'!N25*'Model aktualizovaný (MA)'!$W25</f>
        <v>0</v>
      </c>
      <c r="O25" s="51">
        <f>'Model aktualizovaný (MA)'!O25*'Model aktualizovaný (MA)'!$W25</f>
        <v>0</v>
      </c>
      <c r="P25" s="51">
        <f>'Model aktualizovaný (MA)'!P25*'Model aktualizovaný (MA)'!$W25</f>
        <v>0</v>
      </c>
      <c r="Q25" s="51">
        <f>'Model aktualizovaný (MA)'!Q25*'Model aktualizovaný (MA)'!$W25</f>
        <v>0</v>
      </c>
      <c r="R25" s="51">
        <f>'Model aktualizovaný (MA)'!R25*'Model aktualizovaný (MA)'!$W25</f>
        <v>0</v>
      </c>
      <c r="S25" s="51">
        <f>'Model aktualizovaný (MA)'!S25*'Model aktualizovaný (MA)'!$W25</f>
        <v>0</v>
      </c>
      <c r="T25" s="50">
        <f t="shared" si="0"/>
        <v>0</v>
      </c>
      <c r="U25" s="111">
        <f t="shared" si="1"/>
        <v>0</v>
      </c>
    </row>
    <row r="26" spans="1:24" s="1" customFormat="1" ht="16.2" thickBot="1" x14ac:dyDescent="0.4">
      <c r="A26" s="9">
        <v>23</v>
      </c>
      <c r="B26" s="10" t="s">
        <v>96</v>
      </c>
      <c r="C26" s="10"/>
      <c r="D26" s="147" t="s">
        <v>97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ht="14.4" x14ac:dyDescent="0.3">
      <c r="A27" s="32">
        <v>26</v>
      </c>
      <c r="B27" s="33" t="s">
        <v>71</v>
      </c>
      <c r="C27" s="33"/>
      <c r="D27" s="144" t="s">
        <v>22</v>
      </c>
      <c r="E27" s="100">
        <f>'MVD Zaokrouhlený'!E27</f>
        <v>947</v>
      </c>
      <c r="F27" s="100">
        <f>'MVD Zaokrouhlený'!F27</f>
        <v>947</v>
      </c>
      <c r="G27" s="100">
        <f>'MVD Zaokrouhlený'!G27</f>
        <v>947</v>
      </c>
      <c r="H27" s="100">
        <f>'MVD Zaokrouhlený'!H27</f>
        <v>1642</v>
      </c>
      <c r="I27" s="100">
        <f>'MVD Zaokrouhlený'!I27</f>
        <v>1642</v>
      </c>
      <c r="J27" s="100">
        <f>'MVD Zaokrouhlený'!J27</f>
        <v>1642</v>
      </c>
      <c r="K27" s="100">
        <f>'MVD Zaokrouhlený'!K27</f>
        <v>1642</v>
      </c>
      <c r="L27" s="100">
        <f>'MVD Zaokrouhlený'!L27</f>
        <v>1642</v>
      </c>
      <c r="M27" s="100">
        <f>'MVD Zaokrouhlený'!M27</f>
        <v>1642</v>
      </c>
      <c r="N27" s="100">
        <f>'MVD Zaokrouhlený'!N27</f>
        <v>1642</v>
      </c>
      <c r="O27" s="100">
        <f>'MVD Zaokrouhlený'!O27</f>
        <v>1642</v>
      </c>
      <c r="P27" s="100">
        <f>'MVD Zaokrouhlený'!P27</f>
        <v>1642</v>
      </c>
      <c r="Q27" s="100">
        <f>'MVD Zaokrouhlený'!Q27</f>
        <v>1642</v>
      </c>
      <c r="R27" s="100">
        <f>'MVD Zaokrouhlený'!R27</f>
        <v>1642</v>
      </c>
      <c r="S27" s="100">
        <f>'MVD Zaokrouhlený'!S27</f>
        <v>1642</v>
      </c>
      <c r="T27" s="107">
        <f t="shared" si="0"/>
        <v>22545</v>
      </c>
      <c r="U27" s="213" t="s">
        <v>272</v>
      </c>
    </row>
    <row r="28" spans="1:24" s="1" customFormat="1" ht="16.2" thickBot="1" x14ac:dyDescent="0.4">
      <c r="A28" s="9">
        <v>27</v>
      </c>
      <c r="B28" s="10" t="s">
        <v>98</v>
      </c>
      <c r="C28" s="10"/>
      <c r="D28" s="147" t="s">
        <v>99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T26/T27</f>
        <v>0</v>
      </c>
      <c r="U28" s="214" t="s">
        <v>272</v>
      </c>
      <c r="X28"/>
    </row>
    <row r="29" spans="1:24" ht="14.4" x14ac:dyDescent="0.3"/>
    <row r="30" spans="1:24" ht="14.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t="14.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t="14.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t="14.4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sheetProtection algorithmName="SHA-512" hashValue="vR8wWiCNpo66cRA8tjlLSF0ppn5eWXQFBeFUg4F0+RATUuW9yLqFuIYQGhMxnEKoOM+aL3ksc/GTImIm6dYL0Q==" saltValue="uRIRzKA/lrg0pTa6vv7Egg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8244-0C2F-4C92-ADF5-7BD5027D9D17}">
  <sheetPr codeName="List10">
    <tabColor theme="1"/>
  </sheetPr>
  <dimension ref="A1:X33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0" customHeight="1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ht="14.4" x14ac:dyDescent="0.3">
      <c r="A1" s="42" t="s">
        <v>100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'Model aktualizovaný (MA)'!E2</f>
        <v>2030/31</v>
      </c>
      <c r="F2" s="17" t="str">
        <f>'Model aktualizovaný (MA)'!F2</f>
        <v>2031/32</v>
      </c>
      <c r="G2" s="17" t="str">
        <f>'Model aktualizovaný (MA)'!G2</f>
        <v>2032/33</v>
      </c>
      <c r="H2" s="17" t="str">
        <f>'Model aktualizovaný (MA)'!H2</f>
        <v>2033/34</v>
      </c>
      <c r="I2" s="17" t="str">
        <f>'Model aktualizovaný (MA)'!I2</f>
        <v>2034/35</v>
      </c>
      <c r="J2" s="17" t="str">
        <f>'Model aktualizovaný (MA)'!J2</f>
        <v>2035/36</v>
      </c>
      <c r="K2" s="17" t="str">
        <f>'Model aktualizovaný (MA)'!K2</f>
        <v>2036/37</v>
      </c>
      <c r="L2" s="17" t="str">
        <f>'Model aktualizovaný (MA)'!L2</f>
        <v>2037/38</v>
      </c>
      <c r="M2" s="17" t="str">
        <f>'Model aktualizovaný (MA)'!M2</f>
        <v>2038/39</v>
      </c>
      <c r="N2" s="17" t="str">
        <f>'Model aktualizovaný (MA)'!N2</f>
        <v>2039/40</v>
      </c>
      <c r="O2" s="17" t="str">
        <f>'Model aktualizovaný (MA)'!O2</f>
        <v>2040/41</v>
      </c>
      <c r="P2" s="17" t="str">
        <f>'Model aktualizovaný (MA)'!P2</f>
        <v>2041/42</v>
      </c>
      <c r="Q2" s="17" t="str">
        <f>'Model aktualizovaný (MA)'!Q2</f>
        <v>2042/43</v>
      </c>
      <c r="R2" s="17" t="str">
        <f>'Model aktualizovaný (MA)'!R2</f>
        <v>2043/44</v>
      </c>
      <c r="S2" s="17" t="str">
        <f>'Model aktualizovaný (MA)'!S2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'Model aktualizovaný (MA)'!E3*'Model aktualizovaný (MA)'!$X3</f>
        <v>0</v>
      </c>
      <c r="F3" s="95">
        <f>'Model aktualizovaný (MA)'!F3*'Model aktualizovaný (MA)'!$X3</f>
        <v>0</v>
      </c>
      <c r="G3" s="95">
        <f>'Model aktualizovaný (MA)'!G3*'Model aktualizovaný (MA)'!$X3</f>
        <v>0</v>
      </c>
      <c r="H3" s="95">
        <f>'Model aktualizovaný (MA)'!H3*'Model aktualizovaný (MA)'!$X3</f>
        <v>0</v>
      </c>
      <c r="I3" s="95">
        <f>'Model aktualizovaný (MA)'!I3*'Model aktualizovaný (MA)'!$X3</f>
        <v>0</v>
      </c>
      <c r="J3" s="95">
        <f>'Model aktualizovaný (MA)'!J3*'Model aktualizovaný (MA)'!$X3</f>
        <v>0</v>
      </c>
      <c r="K3" s="95">
        <f>'Model aktualizovaný (MA)'!K3*'Model aktualizovaný (MA)'!$X3</f>
        <v>0</v>
      </c>
      <c r="L3" s="95">
        <f>'Model aktualizovaný (MA)'!L3*'Model aktualizovaný (MA)'!$X3</f>
        <v>0</v>
      </c>
      <c r="M3" s="95">
        <f>'Model aktualizovaný (MA)'!M3*'Model aktualizovaný (MA)'!$X3</f>
        <v>0</v>
      </c>
      <c r="N3" s="95">
        <f>'Model aktualizovaný (MA)'!N3*'Model aktualizovaný (MA)'!$X3</f>
        <v>0</v>
      </c>
      <c r="O3" s="95">
        <f>'Model aktualizovaný (MA)'!O3*'Model aktualizovaný (MA)'!$X3</f>
        <v>0</v>
      </c>
      <c r="P3" s="95">
        <f>'Model aktualizovaný (MA)'!P3*'Model aktualizovaný (MA)'!$X3</f>
        <v>0</v>
      </c>
      <c r="Q3" s="95">
        <f>'Model aktualizovaný (MA)'!Q3*'Model aktualizovaný (MA)'!$X3</f>
        <v>0</v>
      </c>
      <c r="R3" s="95">
        <f>'Model aktualizovaný (MA)'!R3*'Model aktualizovaný (MA)'!$X3</f>
        <v>0</v>
      </c>
      <c r="S3" s="95">
        <f>'Model aktualizovaný (MA)'!S3*'Model aktualizovaný (MA)'!$X3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ht="14.4" x14ac:dyDescent="0.3">
      <c r="A4" s="6"/>
      <c r="B4" s="7"/>
      <c r="C4" s="120">
        <v>1.2</v>
      </c>
      <c r="D4" s="29" t="s">
        <v>43</v>
      </c>
      <c r="E4" s="51">
        <f>'Model aktualizovaný (MA)'!E4*'Model aktualizovaný (MA)'!$X4</f>
        <v>0</v>
      </c>
      <c r="F4" s="51">
        <f>'Model aktualizovaný (MA)'!F4*'Model aktualizovaný (MA)'!$X4</f>
        <v>0</v>
      </c>
      <c r="G4" s="51">
        <f>'Model aktualizovaný (MA)'!G4*'Model aktualizovaný (MA)'!$X4</f>
        <v>0</v>
      </c>
      <c r="H4" s="51">
        <f>'Model aktualizovaný (MA)'!H4*'Model aktualizovaný (MA)'!$X4</f>
        <v>0</v>
      </c>
      <c r="I4" s="51">
        <f>'Model aktualizovaný (MA)'!I4*'Model aktualizovaný (MA)'!$X4</f>
        <v>0</v>
      </c>
      <c r="J4" s="51">
        <f>'Model aktualizovaný (MA)'!J4*'Model aktualizovaný (MA)'!$X4</f>
        <v>0</v>
      </c>
      <c r="K4" s="51">
        <f>'Model aktualizovaný (MA)'!K4*'Model aktualizovaný (MA)'!$X4</f>
        <v>0</v>
      </c>
      <c r="L4" s="51">
        <f>'Model aktualizovaný (MA)'!L4*'Model aktualizovaný (MA)'!$X4</f>
        <v>0</v>
      </c>
      <c r="M4" s="51">
        <f>'Model aktualizovaný (MA)'!M4*'Model aktualizovaný (MA)'!$X4</f>
        <v>0</v>
      </c>
      <c r="N4" s="51">
        <f>'Model aktualizovaný (MA)'!N4*'Model aktualizovaný (MA)'!$X4</f>
        <v>0</v>
      </c>
      <c r="O4" s="51">
        <f>'Model aktualizovaný (MA)'!O4*'Model aktualizovaný (MA)'!$X4</f>
        <v>0</v>
      </c>
      <c r="P4" s="51">
        <f>'Model aktualizovaný (MA)'!P4*'Model aktualizovaný (MA)'!$X4</f>
        <v>0</v>
      </c>
      <c r="Q4" s="51">
        <f>'Model aktualizovaný (MA)'!Q4*'Model aktualizovaný (MA)'!$X4</f>
        <v>0</v>
      </c>
      <c r="R4" s="51">
        <f>'Model aktualizovaný (MA)'!R4*'Model aktualizovaný (MA)'!$X4</f>
        <v>0</v>
      </c>
      <c r="S4" s="51">
        <f>'Model aktualizovaný (MA)'!S4*'Model aktualizovaný (MA)'!$X4</f>
        <v>0</v>
      </c>
      <c r="T4" s="50">
        <f t="shared" si="0"/>
        <v>0</v>
      </c>
      <c r="U4" s="111">
        <f t="shared" si="1"/>
        <v>0</v>
      </c>
    </row>
    <row r="5" spans="1:21" ht="14.4" x14ac:dyDescent="0.3">
      <c r="A5" s="6">
        <v>2</v>
      </c>
      <c r="B5" s="7" t="s">
        <v>44</v>
      </c>
      <c r="C5" s="120"/>
      <c r="D5" s="29"/>
      <c r="E5" s="51">
        <f>'Model aktualizovaný (MA)'!E5*'Model aktualizovaný (MA)'!$X5</f>
        <v>0</v>
      </c>
      <c r="F5" s="51">
        <f>'Model aktualizovaný (MA)'!F5*'Model aktualizovaný (MA)'!$X5</f>
        <v>0</v>
      </c>
      <c r="G5" s="51">
        <f>'Model aktualizovaný (MA)'!G5*'Model aktualizovaný (MA)'!$X5</f>
        <v>0</v>
      </c>
      <c r="H5" s="51">
        <f>'Model aktualizovaný (MA)'!H5*'Model aktualizovaný (MA)'!$X5</f>
        <v>0</v>
      </c>
      <c r="I5" s="51">
        <f>'Model aktualizovaný (MA)'!I5*'Model aktualizovaný (MA)'!$X5</f>
        <v>0</v>
      </c>
      <c r="J5" s="51">
        <f>'Model aktualizovaný (MA)'!J5*'Model aktualizovaný (MA)'!$X5</f>
        <v>0</v>
      </c>
      <c r="K5" s="51">
        <f>'Model aktualizovaný (MA)'!K5*'Model aktualizovaný (MA)'!$X5</f>
        <v>0</v>
      </c>
      <c r="L5" s="51">
        <f>'Model aktualizovaný (MA)'!L5*'Model aktualizovaný (MA)'!$X5</f>
        <v>0</v>
      </c>
      <c r="M5" s="51">
        <f>'Model aktualizovaný (MA)'!M5*'Model aktualizovaný (MA)'!$X5</f>
        <v>0</v>
      </c>
      <c r="N5" s="51">
        <f>'Model aktualizovaný (MA)'!N5*'Model aktualizovaný (MA)'!$X5</f>
        <v>0</v>
      </c>
      <c r="O5" s="51">
        <f>'Model aktualizovaný (MA)'!O5*'Model aktualizovaný (MA)'!$X5</f>
        <v>0</v>
      </c>
      <c r="P5" s="51">
        <f>'Model aktualizovaný (MA)'!P5*'Model aktualizovaný (MA)'!$X5</f>
        <v>0</v>
      </c>
      <c r="Q5" s="51">
        <f>'Model aktualizovaný (MA)'!Q5*'Model aktualizovaný (MA)'!$X5</f>
        <v>0</v>
      </c>
      <c r="R5" s="51">
        <f>'Model aktualizovaný (MA)'!R5*'Model aktualizovaný (MA)'!$X5</f>
        <v>0</v>
      </c>
      <c r="S5" s="51">
        <f>'Model aktualizovaný (MA)'!S5*'Model aktualizovaný (MA)'!$X5</f>
        <v>0</v>
      </c>
      <c r="T5" s="50">
        <f t="shared" si="0"/>
        <v>0</v>
      </c>
      <c r="U5" s="111">
        <f t="shared" si="1"/>
        <v>0</v>
      </c>
    </row>
    <row r="6" spans="1:21" ht="14.4" x14ac:dyDescent="0.3">
      <c r="A6" s="6">
        <v>3</v>
      </c>
      <c r="B6" s="7" t="s">
        <v>45</v>
      </c>
      <c r="C6" s="120"/>
      <c r="D6" s="29"/>
      <c r="E6" s="51">
        <f>'Model aktualizovaný (MA)'!E6*'Model aktualizovaný (MA)'!$X6</f>
        <v>0</v>
      </c>
      <c r="F6" s="51">
        <f>'Model aktualizovaný (MA)'!F6*'Model aktualizovaný (MA)'!$X6</f>
        <v>0</v>
      </c>
      <c r="G6" s="51">
        <f>'Model aktualizovaný (MA)'!G6*'Model aktualizovaný (MA)'!$X6</f>
        <v>0</v>
      </c>
      <c r="H6" s="51">
        <f>'Model aktualizovaný (MA)'!H6*'Model aktualizovaný (MA)'!$X6</f>
        <v>0</v>
      </c>
      <c r="I6" s="51">
        <f>'Model aktualizovaný (MA)'!I6*'Model aktualizovaný (MA)'!$X6</f>
        <v>0</v>
      </c>
      <c r="J6" s="51">
        <f>'Model aktualizovaný (MA)'!J6*'Model aktualizovaný (MA)'!$X6</f>
        <v>0</v>
      </c>
      <c r="K6" s="51">
        <f>'Model aktualizovaný (MA)'!K6*'Model aktualizovaný (MA)'!$X6</f>
        <v>0</v>
      </c>
      <c r="L6" s="51">
        <f>'Model aktualizovaný (MA)'!L6*'Model aktualizovaný (MA)'!$X6</f>
        <v>0</v>
      </c>
      <c r="M6" s="51">
        <f>'Model aktualizovaný (MA)'!M6*'Model aktualizovaný (MA)'!$X6</f>
        <v>0</v>
      </c>
      <c r="N6" s="51">
        <f>'Model aktualizovaný (MA)'!N6*'Model aktualizovaný (MA)'!$X6</f>
        <v>0</v>
      </c>
      <c r="O6" s="51">
        <f>'Model aktualizovaný (MA)'!O6*'Model aktualizovaný (MA)'!$X6</f>
        <v>0</v>
      </c>
      <c r="P6" s="51">
        <f>'Model aktualizovaný (MA)'!P6*'Model aktualizovaný (MA)'!$X6</f>
        <v>0</v>
      </c>
      <c r="Q6" s="51">
        <f>'Model aktualizovaný (MA)'!Q6*'Model aktualizovaný (MA)'!$X6</f>
        <v>0</v>
      </c>
      <c r="R6" s="51">
        <f>'Model aktualizovaný (MA)'!R6*'Model aktualizovaný (MA)'!$X6</f>
        <v>0</v>
      </c>
      <c r="S6" s="51">
        <f>'Model aktualizovaný (MA)'!S6*'Model aktualizovaný (MA)'!$X6</f>
        <v>0</v>
      </c>
      <c r="T6" s="50">
        <f t="shared" si="0"/>
        <v>0</v>
      </c>
      <c r="U6" s="111">
        <f t="shared" si="1"/>
        <v>0</v>
      </c>
    </row>
    <row r="7" spans="1:21" ht="14.4" x14ac:dyDescent="0.3">
      <c r="A7" s="6">
        <v>4</v>
      </c>
      <c r="B7" s="7" t="s">
        <v>46</v>
      </c>
      <c r="C7" s="120"/>
      <c r="D7" s="29"/>
      <c r="E7" s="51">
        <f>'Model aktualizovaný (MA)'!E7*'Model aktualizovaný (MA)'!$X7</f>
        <v>0</v>
      </c>
      <c r="F7" s="51">
        <f>'Model aktualizovaný (MA)'!F7*'Model aktualizovaný (MA)'!$X7</f>
        <v>0</v>
      </c>
      <c r="G7" s="51">
        <f>'Model aktualizovaný (MA)'!G7*'Model aktualizovaný (MA)'!$X7</f>
        <v>0</v>
      </c>
      <c r="H7" s="51">
        <f>'Model aktualizovaný (MA)'!H7*'Model aktualizovaný (MA)'!$X7</f>
        <v>0</v>
      </c>
      <c r="I7" s="51">
        <f>'Model aktualizovaný (MA)'!I7*'Model aktualizovaný (MA)'!$X7</f>
        <v>0</v>
      </c>
      <c r="J7" s="51">
        <f>'Model aktualizovaný (MA)'!J7*'Model aktualizovaný (MA)'!$X7</f>
        <v>0</v>
      </c>
      <c r="K7" s="51">
        <f>'Model aktualizovaný (MA)'!K7*'Model aktualizovaný (MA)'!$X7</f>
        <v>0</v>
      </c>
      <c r="L7" s="51">
        <f>'Model aktualizovaný (MA)'!L7*'Model aktualizovaný (MA)'!$X7</f>
        <v>0</v>
      </c>
      <c r="M7" s="51">
        <f>'Model aktualizovaný (MA)'!M7*'Model aktualizovaný (MA)'!$X7</f>
        <v>0</v>
      </c>
      <c r="N7" s="51">
        <f>'Model aktualizovaný (MA)'!N7*'Model aktualizovaný (MA)'!$X7</f>
        <v>0</v>
      </c>
      <c r="O7" s="51">
        <f>'Model aktualizovaný (MA)'!O7*'Model aktualizovaný (MA)'!$X7</f>
        <v>0</v>
      </c>
      <c r="P7" s="51">
        <f>'Model aktualizovaný (MA)'!P7*'Model aktualizovaný (MA)'!$X7</f>
        <v>0</v>
      </c>
      <c r="Q7" s="51">
        <f>'Model aktualizovaný (MA)'!Q7*'Model aktualizovaný (MA)'!$X7</f>
        <v>0</v>
      </c>
      <c r="R7" s="51">
        <f>'Model aktualizovaný (MA)'!R7*'Model aktualizovaný (MA)'!$X7</f>
        <v>0</v>
      </c>
      <c r="S7" s="51">
        <f>'Model aktualizovaný (MA)'!S7*'Model aktualizovaný (MA)'!$X7</f>
        <v>0</v>
      </c>
      <c r="T7" s="50">
        <f t="shared" si="0"/>
        <v>0</v>
      </c>
      <c r="U7" s="111">
        <f t="shared" si="1"/>
        <v>0</v>
      </c>
    </row>
    <row r="8" spans="1:21" ht="14.4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'Model aktualizovaný (MA)'!E8*'Model aktualizovaný (MA)'!$X8</f>
        <v>0</v>
      </c>
      <c r="F8" s="51">
        <f>'Model aktualizovaný (MA)'!F8*'Model aktualizovaný (MA)'!$X8</f>
        <v>0</v>
      </c>
      <c r="G8" s="51">
        <f>'Model aktualizovaný (MA)'!G8*'Model aktualizovaný (MA)'!$X8</f>
        <v>0</v>
      </c>
      <c r="H8" s="51">
        <f>'Model aktualizovaný (MA)'!H8*'Model aktualizovaný (MA)'!$X8</f>
        <v>0</v>
      </c>
      <c r="I8" s="51">
        <f>'Model aktualizovaný (MA)'!I8*'Model aktualizovaný (MA)'!$X8</f>
        <v>0</v>
      </c>
      <c r="J8" s="51">
        <f>'Model aktualizovaný (MA)'!J8*'Model aktualizovaný (MA)'!$X8</f>
        <v>0</v>
      </c>
      <c r="K8" s="51">
        <f>'Model aktualizovaný (MA)'!K8*'Model aktualizovaný (MA)'!$X8</f>
        <v>0</v>
      </c>
      <c r="L8" s="51">
        <f>'Model aktualizovaný (MA)'!L8*'Model aktualizovaný (MA)'!$X8</f>
        <v>0</v>
      </c>
      <c r="M8" s="51">
        <f>'Model aktualizovaný (MA)'!M8*'Model aktualizovaný (MA)'!$X8</f>
        <v>0</v>
      </c>
      <c r="N8" s="51">
        <f>'Model aktualizovaný (MA)'!N8*'Model aktualizovaný (MA)'!$X8</f>
        <v>0</v>
      </c>
      <c r="O8" s="51">
        <f>'Model aktualizovaný (MA)'!O8*'Model aktualizovaný (MA)'!$X8</f>
        <v>0</v>
      </c>
      <c r="P8" s="51">
        <f>'Model aktualizovaný (MA)'!P8*'Model aktualizovaný (MA)'!$X8</f>
        <v>0</v>
      </c>
      <c r="Q8" s="51">
        <f>'Model aktualizovaný (MA)'!Q8*'Model aktualizovaný (MA)'!$X8</f>
        <v>0</v>
      </c>
      <c r="R8" s="51">
        <f>'Model aktualizovaný (MA)'!R8*'Model aktualizovaný (MA)'!$X8</f>
        <v>0</v>
      </c>
      <c r="S8" s="51">
        <f>'Model aktualizovaný (MA)'!S8*'Model aktualizovaný (MA)'!$X8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ht="14.4" x14ac:dyDescent="0.3">
      <c r="A9" s="6"/>
      <c r="B9" s="7"/>
      <c r="C9" s="120" t="s">
        <v>271</v>
      </c>
      <c r="D9" s="30" t="s">
        <v>48</v>
      </c>
      <c r="E9" s="51">
        <f>'Model aktualizovaný (MA)'!E9*'Model aktualizovaný (MA)'!$X9</f>
        <v>0</v>
      </c>
      <c r="F9" s="51">
        <f>'Model aktualizovaný (MA)'!F9*'Model aktualizovaný (MA)'!$X9</f>
        <v>0</v>
      </c>
      <c r="G9" s="51">
        <f>'Model aktualizovaný (MA)'!G9*'Model aktualizovaný (MA)'!$X9</f>
        <v>0</v>
      </c>
      <c r="H9" s="51">
        <f>'Model aktualizovaný (MA)'!H9*'Model aktualizovaný (MA)'!$X9</f>
        <v>0</v>
      </c>
      <c r="I9" s="51">
        <f>'Model aktualizovaný (MA)'!I9*'Model aktualizovaný (MA)'!$X9</f>
        <v>0</v>
      </c>
      <c r="J9" s="51">
        <f>'Model aktualizovaný (MA)'!J9*'Model aktualizovaný (MA)'!$X9</f>
        <v>0</v>
      </c>
      <c r="K9" s="51">
        <f>'Model aktualizovaný (MA)'!K9*'Model aktualizovaný (MA)'!$X9</f>
        <v>0</v>
      </c>
      <c r="L9" s="51">
        <f>'Model aktualizovaný (MA)'!L9*'Model aktualizovaný (MA)'!$X9</f>
        <v>0</v>
      </c>
      <c r="M9" s="51">
        <f>'Model aktualizovaný (MA)'!M9*'Model aktualizovaný (MA)'!$X9</f>
        <v>0</v>
      </c>
      <c r="N9" s="51">
        <f>'Model aktualizovaný (MA)'!N9*'Model aktualizovaný (MA)'!$X9</f>
        <v>0</v>
      </c>
      <c r="O9" s="51">
        <f>'Model aktualizovaný (MA)'!O9*'Model aktualizovaný (MA)'!$X9</f>
        <v>0</v>
      </c>
      <c r="P9" s="51">
        <f>'Model aktualizovaný (MA)'!P9*'Model aktualizovaný (MA)'!$X9</f>
        <v>0</v>
      </c>
      <c r="Q9" s="51">
        <f>'Model aktualizovaný (MA)'!Q9*'Model aktualizovaný (MA)'!$X9</f>
        <v>0</v>
      </c>
      <c r="R9" s="51">
        <f>'Model aktualizovaný (MA)'!R9*'Model aktualizovaný (MA)'!$X9</f>
        <v>0</v>
      </c>
      <c r="S9" s="51">
        <f>'Model aktualizovaný (MA)'!S9*'Model aktualizovaný (MA)'!$X9</f>
        <v>0</v>
      </c>
      <c r="T9" s="50">
        <f t="shared" si="0"/>
        <v>0</v>
      </c>
      <c r="U9" s="111">
        <f t="shared" si="1"/>
        <v>0</v>
      </c>
    </row>
    <row r="10" spans="1:21" ht="14.4" x14ac:dyDescent="0.3">
      <c r="A10" s="6">
        <v>6</v>
      </c>
      <c r="B10" s="7" t="s">
        <v>49</v>
      </c>
      <c r="C10" s="120"/>
      <c r="D10" s="29"/>
      <c r="E10" s="51">
        <f>'Model aktualizovaný (MA)'!E10*'Model aktualizovaný (MA)'!$X10</f>
        <v>0</v>
      </c>
      <c r="F10" s="51">
        <f>'Model aktualizovaný (MA)'!F10*'Model aktualizovaný (MA)'!$X10</f>
        <v>0</v>
      </c>
      <c r="G10" s="51">
        <f>'Model aktualizovaný (MA)'!G10*'Model aktualizovaný (MA)'!$X10</f>
        <v>0</v>
      </c>
      <c r="H10" s="51">
        <f>'Model aktualizovaný (MA)'!H10*'Model aktualizovaný (MA)'!$X10</f>
        <v>0</v>
      </c>
      <c r="I10" s="51">
        <f>'Model aktualizovaný (MA)'!I10*'Model aktualizovaný (MA)'!$X10</f>
        <v>0</v>
      </c>
      <c r="J10" s="51">
        <f>'Model aktualizovaný (MA)'!J10*'Model aktualizovaný (MA)'!$X10</f>
        <v>0</v>
      </c>
      <c r="K10" s="51">
        <f>'Model aktualizovaný (MA)'!K10*'Model aktualizovaný (MA)'!$X10</f>
        <v>0</v>
      </c>
      <c r="L10" s="51">
        <f>'Model aktualizovaný (MA)'!L10*'Model aktualizovaný (MA)'!$X10</f>
        <v>0</v>
      </c>
      <c r="M10" s="51">
        <f>'Model aktualizovaný (MA)'!M10*'Model aktualizovaný (MA)'!$X10</f>
        <v>0</v>
      </c>
      <c r="N10" s="51">
        <f>'Model aktualizovaný (MA)'!N10*'Model aktualizovaný (MA)'!$X10</f>
        <v>0</v>
      </c>
      <c r="O10" s="51">
        <f>'Model aktualizovaný (MA)'!O10*'Model aktualizovaný (MA)'!$X10</f>
        <v>0</v>
      </c>
      <c r="P10" s="51">
        <f>'Model aktualizovaný (MA)'!P10*'Model aktualizovaný (MA)'!$X10</f>
        <v>0</v>
      </c>
      <c r="Q10" s="51">
        <f>'Model aktualizovaný (MA)'!Q10*'Model aktualizovaný (MA)'!$X10</f>
        <v>0</v>
      </c>
      <c r="R10" s="51">
        <f>'Model aktualizovaný (MA)'!R10*'Model aktualizovaný (MA)'!$X10</f>
        <v>0</v>
      </c>
      <c r="S10" s="51">
        <f>'Model aktualizovaný (MA)'!S10*'Model aktualizovaný (MA)'!$X10</f>
        <v>0</v>
      </c>
      <c r="T10" s="50">
        <f t="shared" si="0"/>
        <v>0</v>
      </c>
      <c r="U10" s="111">
        <f t="shared" si="1"/>
        <v>0</v>
      </c>
    </row>
    <row r="11" spans="1:21" ht="14.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'Model aktualizovaný (MA)'!E11*'Model aktualizovaný (MA)'!$X11</f>
        <v>0</v>
      </c>
      <c r="F11" s="51">
        <f>'Model aktualizovaný (MA)'!F11*'Model aktualizovaný (MA)'!$X11</f>
        <v>0</v>
      </c>
      <c r="G11" s="51">
        <f>'Model aktualizovaný (MA)'!G11*'Model aktualizovaný (MA)'!$X11</f>
        <v>0</v>
      </c>
      <c r="H11" s="51">
        <f>'Model aktualizovaný (MA)'!H11*'Model aktualizovaný (MA)'!$X11</f>
        <v>0</v>
      </c>
      <c r="I11" s="51">
        <f>'Model aktualizovaný (MA)'!I11*'Model aktualizovaný (MA)'!$X11</f>
        <v>0</v>
      </c>
      <c r="J11" s="51">
        <f>'Model aktualizovaný (MA)'!J11*'Model aktualizovaný (MA)'!$X11</f>
        <v>0</v>
      </c>
      <c r="K11" s="51">
        <f>'Model aktualizovaný (MA)'!K11*'Model aktualizovaný (MA)'!$X11</f>
        <v>0</v>
      </c>
      <c r="L11" s="51">
        <f>'Model aktualizovaný (MA)'!L11*'Model aktualizovaný (MA)'!$X11</f>
        <v>0</v>
      </c>
      <c r="M11" s="51">
        <f>'Model aktualizovaný (MA)'!M11*'Model aktualizovaný (MA)'!$X11</f>
        <v>0</v>
      </c>
      <c r="N11" s="51">
        <f>'Model aktualizovaný (MA)'!N11*'Model aktualizovaný (MA)'!$X11</f>
        <v>0</v>
      </c>
      <c r="O11" s="51">
        <f>'Model aktualizovaný (MA)'!O11*'Model aktualizovaný (MA)'!$X11</f>
        <v>0</v>
      </c>
      <c r="P11" s="51">
        <f>'Model aktualizovaný (MA)'!P11*'Model aktualizovaný (MA)'!$X11</f>
        <v>0</v>
      </c>
      <c r="Q11" s="51">
        <f>'Model aktualizovaný (MA)'!Q11*'Model aktualizovaný (MA)'!$X11</f>
        <v>0</v>
      </c>
      <c r="R11" s="51">
        <f>'Model aktualizovaný (MA)'!R11*'Model aktualizovaný (MA)'!$X11</f>
        <v>0</v>
      </c>
      <c r="S11" s="51">
        <f>'Model aktualizovaný (MA)'!S11*'Model aktualizovaný (MA)'!$X11</f>
        <v>0</v>
      </c>
      <c r="T11" s="50">
        <f t="shared" si="0"/>
        <v>0</v>
      </c>
      <c r="U11" s="111">
        <f t="shared" si="1"/>
        <v>0</v>
      </c>
    </row>
    <row r="12" spans="1:21" ht="14.4" x14ac:dyDescent="0.3">
      <c r="A12" s="6"/>
      <c r="B12" s="7"/>
      <c r="C12" s="120" t="s">
        <v>52</v>
      </c>
      <c r="D12" s="29" t="s">
        <v>53</v>
      </c>
      <c r="E12" s="51">
        <f>'Model aktualizovaný (MA)'!E12*'Model aktualizovaný (MA)'!$X12</f>
        <v>0</v>
      </c>
      <c r="F12" s="51">
        <f>'Model aktualizovaný (MA)'!F12*'Model aktualizovaný (MA)'!$X12</f>
        <v>0</v>
      </c>
      <c r="G12" s="51">
        <f>'Model aktualizovaný (MA)'!G12*'Model aktualizovaný (MA)'!$X12</f>
        <v>0</v>
      </c>
      <c r="H12" s="51">
        <f>'Model aktualizovaný (MA)'!H12*'Model aktualizovaný (MA)'!$X12</f>
        <v>0</v>
      </c>
      <c r="I12" s="51">
        <f>'Model aktualizovaný (MA)'!I12*'Model aktualizovaný (MA)'!$X12</f>
        <v>0</v>
      </c>
      <c r="J12" s="51">
        <f>'Model aktualizovaný (MA)'!J12*'Model aktualizovaný (MA)'!$X12</f>
        <v>0</v>
      </c>
      <c r="K12" s="51">
        <f>'Model aktualizovaný (MA)'!K12*'Model aktualizovaný (MA)'!$X12</f>
        <v>0</v>
      </c>
      <c r="L12" s="51">
        <f>'Model aktualizovaný (MA)'!L12*'Model aktualizovaný (MA)'!$X12</f>
        <v>0</v>
      </c>
      <c r="M12" s="51">
        <f>'Model aktualizovaný (MA)'!M12*'Model aktualizovaný (MA)'!$X12</f>
        <v>0</v>
      </c>
      <c r="N12" s="51">
        <f>'Model aktualizovaný (MA)'!N12*'Model aktualizovaný (MA)'!$X12</f>
        <v>0</v>
      </c>
      <c r="O12" s="51">
        <f>'Model aktualizovaný (MA)'!O12*'Model aktualizovaný (MA)'!$X12</f>
        <v>0</v>
      </c>
      <c r="P12" s="51">
        <f>'Model aktualizovaný (MA)'!P12*'Model aktualizovaný (MA)'!$X12</f>
        <v>0</v>
      </c>
      <c r="Q12" s="51">
        <f>'Model aktualizovaný (MA)'!Q12*'Model aktualizovaný (MA)'!$X12</f>
        <v>0</v>
      </c>
      <c r="R12" s="51">
        <f>'Model aktualizovaný (MA)'!R12*'Model aktualizovaný (MA)'!$X12</f>
        <v>0</v>
      </c>
      <c r="S12" s="51">
        <f>'Model aktualizovaný (MA)'!S12*'Model aktualizovaný (MA)'!$X12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ht="14.4" x14ac:dyDescent="0.3">
      <c r="A13" s="6"/>
      <c r="B13" s="7"/>
      <c r="C13" s="120" t="s">
        <v>54</v>
      </c>
      <c r="D13" s="29" t="s">
        <v>55</v>
      </c>
      <c r="E13" s="51">
        <f>'Model aktualizovaný (MA)'!E13*'Model aktualizovaný (MA)'!$X13</f>
        <v>0</v>
      </c>
      <c r="F13" s="51">
        <f>'Model aktualizovaný (MA)'!F13*'Model aktualizovaný (MA)'!$X13</f>
        <v>0</v>
      </c>
      <c r="G13" s="51">
        <f>'Model aktualizovaný (MA)'!G13*'Model aktualizovaný (MA)'!$X13</f>
        <v>0</v>
      </c>
      <c r="H13" s="51">
        <f>'Model aktualizovaný (MA)'!H13*'Model aktualizovaný (MA)'!$X13</f>
        <v>0</v>
      </c>
      <c r="I13" s="51">
        <f>'Model aktualizovaný (MA)'!I13*'Model aktualizovaný (MA)'!$X13</f>
        <v>0</v>
      </c>
      <c r="J13" s="51">
        <f>'Model aktualizovaný (MA)'!J13*'Model aktualizovaný (MA)'!$X13</f>
        <v>0</v>
      </c>
      <c r="K13" s="51">
        <f>'Model aktualizovaný (MA)'!K13*'Model aktualizovaný (MA)'!$X13</f>
        <v>0</v>
      </c>
      <c r="L13" s="51">
        <f>'Model aktualizovaný (MA)'!L13*'Model aktualizovaný (MA)'!$X13</f>
        <v>0</v>
      </c>
      <c r="M13" s="51">
        <f>'Model aktualizovaný (MA)'!M13*'Model aktualizovaný (MA)'!$X13</f>
        <v>0</v>
      </c>
      <c r="N13" s="51">
        <f>'Model aktualizovaný (MA)'!N13*'Model aktualizovaný (MA)'!$X13</f>
        <v>0</v>
      </c>
      <c r="O13" s="51">
        <f>'Model aktualizovaný (MA)'!O13*'Model aktualizovaný (MA)'!$X13</f>
        <v>0</v>
      </c>
      <c r="P13" s="51">
        <f>'Model aktualizovaný (MA)'!P13*'Model aktualizovaný (MA)'!$X13</f>
        <v>0</v>
      </c>
      <c r="Q13" s="51">
        <f>'Model aktualizovaný (MA)'!Q13*'Model aktualizovaný (MA)'!$X13</f>
        <v>0</v>
      </c>
      <c r="R13" s="51">
        <f>'Model aktualizovaný (MA)'!R13*'Model aktualizovaný (MA)'!$X13</f>
        <v>0</v>
      </c>
      <c r="S13" s="51">
        <f>'Model aktualizovaný (MA)'!S13*'Model aktualizovaný (MA)'!$X13</f>
        <v>0</v>
      </c>
      <c r="T13" s="50">
        <f t="shared" si="0"/>
        <v>0</v>
      </c>
      <c r="U13" s="111">
        <f t="shared" si="1"/>
        <v>0</v>
      </c>
    </row>
    <row r="14" spans="1:21" ht="14.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'Model aktualizovaný (MA)'!E14*'Model aktualizovaný (MA)'!$X14</f>
        <v>0</v>
      </c>
      <c r="F14" s="51">
        <f>'Model aktualizovaný (MA)'!F14*'Model aktualizovaný (MA)'!$X14</f>
        <v>0</v>
      </c>
      <c r="G14" s="51">
        <f>'Model aktualizovaný (MA)'!G14*'Model aktualizovaný (MA)'!$X14</f>
        <v>0</v>
      </c>
      <c r="H14" s="51">
        <f>'Model aktualizovaný (MA)'!H14*'Model aktualizovaný (MA)'!$X14</f>
        <v>0</v>
      </c>
      <c r="I14" s="51">
        <f>'Model aktualizovaný (MA)'!I14*'Model aktualizovaný (MA)'!$X14</f>
        <v>0</v>
      </c>
      <c r="J14" s="51">
        <f>'Model aktualizovaný (MA)'!J14*'Model aktualizovaný (MA)'!$X14</f>
        <v>0</v>
      </c>
      <c r="K14" s="51">
        <f>'Model aktualizovaný (MA)'!K14*'Model aktualizovaný (MA)'!$X14</f>
        <v>0</v>
      </c>
      <c r="L14" s="51">
        <f>'Model aktualizovaný (MA)'!L14*'Model aktualizovaný (MA)'!$X14</f>
        <v>0</v>
      </c>
      <c r="M14" s="51">
        <f>'Model aktualizovaný (MA)'!M14*'Model aktualizovaný (MA)'!$X14</f>
        <v>0</v>
      </c>
      <c r="N14" s="51">
        <f>'Model aktualizovaný (MA)'!N14*'Model aktualizovaný (MA)'!$X14</f>
        <v>0</v>
      </c>
      <c r="O14" s="51">
        <f>'Model aktualizovaný (MA)'!O14*'Model aktualizovaný (MA)'!$X14</f>
        <v>0</v>
      </c>
      <c r="P14" s="51">
        <f>'Model aktualizovaný (MA)'!P14*'Model aktualizovaný (MA)'!$X14</f>
        <v>0</v>
      </c>
      <c r="Q14" s="51">
        <f>'Model aktualizovaný (MA)'!Q14*'Model aktualizovaný (MA)'!$X14</f>
        <v>0</v>
      </c>
      <c r="R14" s="51">
        <f>'Model aktualizovaný (MA)'!R14*'Model aktualizovaný (MA)'!$X14</f>
        <v>0</v>
      </c>
      <c r="S14" s="51">
        <f>'Model aktualizovaný (MA)'!S14*'Model aktualizovaný (MA)'!$X14</f>
        <v>0</v>
      </c>
      <c r="T14" s="50">
        <f t="shared" si="0"/>
        <v>0</v>
      </c>
      <c r="U14" s="111">
        <f t="shared" si="1"/>
        <v>0</v>
      </c>
    </row>
    <row r="15" spans="1:21" ht="14.4" x14ac:dyDescent="0.3">
      <c r="A15" s="6"/>
      <c r="B15" s="7"/>
      <c r="C15" s="120" t="s">
        <v>57</v>
      </c>
      <c r="D15" s="29" t="s">
        <v>53</v>
      </c>
      <c r="E15" s="51">
        <f>'Model aktualizovaný (MA)'!E15*'Model aktualizovaný (MA)'!$X15</f>
        <v>0</v>
      </c>
      <c r="F15" s="51">
        <f>'Model aktualizovaný (MA)'!F15*'Model aktualizovaný (MA)'!$X15</f>
        <v>0</v>
      </c>
      <c r="G15" s="51">
        <f>'Model aktualizovaný (MA)'!G15*'Model aktualizovaný (MA)'!$X15</f>
        <v>0</v>
      </c>
      <c r="H15" s="51">
        <f>'Model aktualizovaný (MA)'!H15*'Model aktualizovaný (MA)'!$X15</f>
        <v>0</v>
      </c>
      <c r="I15" s="51">
        <f>'Model aktualizovaný (MA)'!I15*'Model aktualizovaný (MA)'!$X15</f>
        <v>0</v>
      </c>
      <c r="J15" s="51">
        <f>'Model aktualizovaný (MA)'!J15*'Model aktualizovaný (MA)'!$X15</f>
        <v>0</v>
      </c>
      <c r="K15" s="51">
        <f>'Model aktualizovaný (MA)'!K15*'Model aktualizovaný (MA)'!$X15</f>
        <v>0</v>
      </c>
      <c r="L15" s="51">
        <f>'Model aktualizovaný (MA)'!L15*'Model aktualizovaný (MA)'!$X15</f>
        <v>0</v>
      </c>
      <c r="M15" s="51">
        <f>'Model aktualizovaný (MA)'!M15*'Model aktualizovaný (MA)'!$X15</f>
        <v>0</v>
      </c>
      <c r="N15" s="51">
        <f>'Model aktualizovaný (MA)'!N15*'Model aktualizovaný (MA)'!$X15</f>
        <v>0</v>
      </c>
      <c r="O15" s="51">
        <f>'Model aktualizovaný (MA)'!O15*'Model aktualizovaný (MA)'!$X15</f>
        <v>0</v>
      </c>
      <c r="P15" s="51">
        <f>'Model aktualizovaný (MA)'!P15*'Model aktualizovaný (MA)'!$X15</f>
        <v>0</v>
      </c>
      <c r="Q15" s="51">
        <f>'Model aktualizovaný (MA)'!Q15*'Model aktualizovaný (MA)'!$X15</f>
        <v>0</v>
      </c>
      <c r="R15" s="51">
        <f>'Model aktualizovaný (MA)'!R15*'Model aktualizovaný (MA)'!$X15</f>
        <v>0</v>
      </c>
      <c r="S15" s="51">
        <f>'Model aktualizovaný (MA)'!S15*'Model aktualizovaný (MA)'!$X15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ht="14.4" x14ac:dyDescent="0.3">
      <c r="A16" s="6"/>
      <c r="B16" s="7"/>
      <c r="C16" s="120" t="s">
        <v>58</v>
      </c>
      <c r="D16" s="29" t="s">
        <v>55</v>
      </c>
      <c r="E16" s="51">
        <f>'Model aktualizovaný (MA)'!E16*'Model aktualizovaný (MA)'!$X16</f>
        <v>0</v>
      </c>
      <c r="F16" s="51">
        <f>'Model aktualizovaný (MA)'!F16*'Model aktualizovaný (MA)'!$X16</f>
        <v>0</v>
      </c>
      <c r="G16" s="51">
        <f>'Model aktualizovaný (MA)'!G16*'Model aktualizovaný (MA)'!$X16</f>
        <v>0</v>
      </c>
      <c r="H16" s="51">
        <f>'Model aktualizovaný (MA)'!H16*'Model aktualizovaný (MA)'!$X16</f>
        <v>0</v>
      </c>
      <c r="I16" s="51">
        <f>'Model aktualizovaný (MA)'!I16*'Model aktualizovaný (MA)'!$X16</f>
        <v>0</v>
      </c>
      <c r="J16" s="51">
        <f>'Model aktualizovaný (MA)'!J16*'Model aktualizovaný (MA)'!$X16</f>
        <v>0</v>
      </c>
      <c r="K16" s="51">
        <f>'Model aktualizovaný (MA)'!K16*'Model aktualizovaný (MA)'!$X16</f>
        <v>0</v>
      </c>
      <c r="L16" s="51">
        <f>'Model aktualizovaný (MA)'!L16*'Model aktualizovaný (MA)'!$X16</f>
        <v>0</v>
      </c>
      <c r="M16" s="51">
        <f>'Model aktualizovaný (MA)'!M16*'Model aktualizovaný (MA)'!$X16</f>
        <v>0</v>
      </c>
      <c r="N16" s="51">
        <f>'Model aktualizovaný (MA)'!N16*'Model aktualizovaný (MA)'!$X16</f>
        <v>0</v>
      </c>
      <c r="O16" s="51">
        <f>'Model aktualizovaný (MA)'!O16*'Model aktualizovaný (MA)'!$X16</f>
        <v>0</v>
      </c>
      <c r="P16" s="51">
        <f>'Model aktualizovaný (MA)'!P16*'Model aktualizovaný (MA)'!$X16</f>
        <v>0</v>
      </c>
      <c r="Q16" s="51">
        <f>'Model aktualizovaný (MA)'!Q16*'Model aktualizovaný (MA)'!$X16</f>
        <v>0</v>
      </c>
      <c r="R16" s="51">
        <f>'Model aktualizovaný (MA)'!R16*'Model aktualizovaný (MA)'!$X16</f>
        <v>0</v>
      </c>
      <c r="S16" s="51">
        <f>'Model aktualizovaný (MA)'!S16*'Model aktualizovaný (MA)'!$X16</f>
        <v>0</v>
      </c>
      <c r="T16" s="50">
        <f t="shared" si="0"/>
        <v>0</v>
      </c>
      <c r="U16" s="111">
        <f t="shared" si="1"/>
        <v>0</v>
      </c>
    </row>
    <row r="17" spans="1:24" ht="14.4" x14ac:dyDescent="0.3">
      <c r="A17" s="6">
        <v>9</v>
      </c>
      <c r="B17" s="7" t="s">
        <v>59</v>
      </c>
      <c r="C17" s="120"/>
      <c r="D17" s="8"/>
      <c r="E17" s="51">
        <f>'Model aktualizovaný (MA)'!E17*'Model aktualizovaný (MA)'!$X17</f>
        <v>0</v>
      </c>
      <c r="F17" s="51">
        <f>'Model aktualizovaný (MA)'!F17*'Model aktualizovaný (MA)'!$X17</f>
        <v>0</v>
      </c>
      <c r="G17" s="51">
        <f>'Model aktualizovaný (MA)'!G17*'Model aktualizovaný (MA)'!$X17</f>
        <v>0</v>
      </c>
      <c r="H17" s="51">
        <f>'Model aktualizovaný (MA)'!H17*'Model aktualizovaný (MA)'!$X17</f>
        <v>0</v>
      </c>
      <c r="I17" s="51">
        <f>'Model aktualizovaný (MA)'!I17*'Model aktualizovaný (MA)'!$X17</f>
        <v>0</v>
      </c>
      <c r="J17" s="51">
        <f>'Model aktualizovaný (MA)'!J17*'Model aktualizovaný (MA)'!$X17</f>
        <v>0</v>
      </c>
      <c r="K17" s="51">
        <f>'Model aktualizovaný (MA)'!K17*'Model aktualizovaný (MA)'!$X17</f>
        <v>0</v>
      </c>
      <c r="L17" s="51">
        <f>'Model aktualizovaný (MA)'!L17*'Model aktualizovaný (MA)'!$X17</f>
        <v>0</v>
      </c>
      <c r="M17" s="51">
        <f>'Model aktualizovaný (MA)'!M17*'Model aktualizovaný (MA)'!$X17</f>
        <v>0</v>
      </c>
      <c r="N17" s="51">
        <f>'Model aktualizovaný (MA)'!N17*'Model aktualizovaný (MA)'!$X17</f>
        <v>0</v>
      </c>
      <c r="O17" s="51">
        <f>'Model aktualizovaný (MA)'!O17*'Model aktualizovaný (MA)'!$X17</f>
        <v>0</v>
      </c>
      <c r="P17" s="51">
        <f>'Model aktualizovaný (MA)'!P17*'Model aktualizovaný (MA)'!$X17</f>
        <v>0</v>
      </c>
      <c r="Q17" s="51">
        <f>'Model aktualizovaný (MA)'!Q17*'Model aktualizovaný (MA)'!$X17</f>
        <v>0</v>
      </c>
      <c r="R17" s="51">
        <f>'Model aktualizovaný (MA)'!R17*'Model aktualizovaný (MA)'!$X17</f>
        <v>0</v>
      </c>
      <c r="S17" s="51">
        <f>'Model aktualizovaný (MA)'!S17*'Model aktualizovaný (MA)'!$X17</f>
        <v>0</v>
      </c>
      <c r="T17" s="50">
        <f t="shared" si="0"/>
        <v>0</v>
      </c>
      <c r="U17" s="111">
        <f t="shared" si="1"/>
        <v>0</v>
      </c>
    </row>
    <row r="18" spans="1:24" ht="14.4" x14ac:dyDescent="0.3">
      <c r="A18" s="6">
        <v>10</v>
      </c>
      <c r="B18" s="7" t="s">
        <v>60</v>
      </c>
      <c r="C18" s="120"/>
      <c r="D18" s="8"/>
      <c r="E18" s="51">
        <f>'Model aktualizovaný (MA)'!E18*'Model aktualizovaný (MA)'!$X18</f>
        <v>0</v>
      </c>
      <c r="F18" s="51">
        <f>'Model aktualizovaný (MA)'!F18*'Model aktualizovaný (MA)'!$X18</f>
        <v>0</v>
      </c>
      <c r="G18" s="51">
        <f>'Model aktualizovaný (MA)'!G18*'Model aktualizovaný (MA)'!$X18</f>
        <v>0</v>
      </c>
      <c r="H18" s="51">
        <f>'Model aktualizovaný (MA)'!H18*'Model aktualizovaný (MA)'!$X18</f>
        <v>0</v>
      </c>
      <c r="I18" s="51">
        <f>'Model aktualizovaný (MA)'!I18*'Model aktualizovaný (MA)'!$X18</f>
        <v>0</v>
      </c>
      <c r="J18" s="51">
        <f>'Model aktualizovaný (MA)'!J18*'Model aktualizovaný (MA)'!$X18</f>
        <v>0</v>
      </c>
      <c r="K18" s="51">
        <f>'Model aktualizovaný (MA)'!K18*'Model aktualizovaný (MA)'!$X18</f>
        <v>0</v>
      </c>
      <c r="L18" s="51">
        <f>'Model aktualizovaný (MA)'!L18*'Model aktualizovaný (MA)'!$X18</f>
        <v>0</v>
      </c>
      <c r="M18" s="51">
        <f>'Model aktualizovaný (MA)'!M18*'Model aktualizovaný (MA)'!$X18</f>
        <v>0</v>
      </c>
      <c r="N18" s="51">
        <f>'Model aktualizovaný (MA)'!N18*'Model aktualizovaný (MA)'!$X18</f>
        <v>0</v>
      </c>
      <c r="O18" s="51">
        <f>'Model aktualizovaný (MA)'!O18*'Model aktualizovaný (MA)'!$X18</f>
        <v>0</v>
      </c>
      <c r="P18" s="51">
        <f>'Model aktualizovaný (MA)'!P18*'Model aktualizovaný (MA)'!$X18</f>
        <v>0</v>
      </c>
      <c r="Q18" s="51">
        <f>'Model aktualizovaný (MA)'!Q18*'Model aktualizovaný (MA)'!$X18</f>
        <v>0</v>
      </c>
      <c r="R18" s="51">
        <f>'Model aktualizovaný (MA)'!R18*'Model aktualizovaný (MA)'!$X18</f>
        <v>0</v>
      </c>
      <c r="S18" s="51">
        <f>'Model aktualizovaný (MA)'!S18*'Model aktualizovaný (MA)'!$X18</f>
        <v>0</v>
      </c>
      <c r="T18" s="50">
        <f t="shared" si="0"/>
        <v>0</v>
      </c>
      <c r="U18" s="111">
        <f t="shared" si="1"/>
        <v>0</v>
      </c>
    </row>
    <row r="19" spans="1:24" ht="14.4" x14ac:dyDescent="0.3">
      <c r="A19" s="6">
        <v>11</v>
      </c>
      <c r="B19" s="7" t="s">
        <v>61</v>
      </c>
      <c r="C19" s="120"/>
      <c r="D19" s="8"/>
      <c r="E19" s="51">
        <f>'Model aktualizovaný (MA)'!E19*'Model aktualizovaný (MA)'!$X19</f>
        <v>0</v>
      </c>
      <c r="F19" s="51">
        <f>'Model aktualizovaný (MA)'!F19*'Model aktualizovaný (MA)'!$X19</f>
        <v>0</v>
      </c>
      <c r="G19" s="51">
        <f>'Model aktualizovaný (MA)'!G19*'Model aktualizovaný (MA)'!$X19</f>
        <v>0</v>
      </c>
      <c r="H19" s="51">
        <f>'Model aktualizovaný (MA)'!H19*'Model aktualizovaný (MA)'!$X19</f>
        <v>0</v>
      </c>
      <c r="I19" s="51">
        <f>'Model aktualizovaný (MA)'!I19*'Model aktualizovaný (MA)'!$X19</f>
        <v>0</v>
      </c>
      <c r="J19" s="51">
        <f>'Model aktualizovaný (MA)'!J19*'Model aktualizovaný (MA)'!$X19</f>
        <v>0</v>
      </c>
      <c r="K19" s="51">
        <f>'Model aktualizovaný (MA)'!K19*'Model aktualizovaný (MA)'!$X19</f>
        <v>0</v>
      </c>
      <c r="L19" s="51">
        <f>'Model aktualizovaný (MA)'!L19*'Model aktualizovaný (MA)'!$X19</f>
        <v>0</v>
      </c>
      <c r="M19" s="51">
        <f>'Model aktualizovaný (MA)'!M19*'Model aktualizovaný (MA)'!$X19</f>
        <v>0</v>
      </c>
      <c r="N19" s="51">
        <f>'Model aktualizovaný (MA)'!N19*'Model aktualizovaný (MA)'!$X19</f>
        <v>0</v>
      </c>
      <c r="O19" s="51">
        <f>'Model aktualizovaný (MA)'!O19*'Model aktualizovaný (MA)'!$X19</f>
        <v>0</v>
      </c>
      <c r="P19" s="51">
        <f>'Model aktualizovaný (MA)'!P19*'Model aktualizovaný (MA)'!$X19</f>
        <v>0</v>
      </c>
      <c r="Q19" s="51">
        <f>'Model aktualizovaný (MA)'!Q19*'Model aktualizovaný (MA)'!$X19</f>
        <v>0</v>
      </c>
      <c r="R19" s="51">
        <f>'Model aktualizovaný (MA)'!R19*'Model aktualizovaný (MA)'!$X19</f>
        <v>0</v>
      </c>
      <c r="S19" s="51">
        <f>'Model aktualizovaný (MA)'!S19*'Model aktualizovaný (MA)'!$X19</f>
        <v>0</v>
      </c>
      <c r="T19" s="50">
        <f t="shared" si="0"/>
        <v>0</v>
      </c>
      <c r="U19" s="111">
        <f t="shared" si="1"/>
        <v>0</v>
      </c>
    </row>
    <row r="20" spans="1:24" ht="14.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'Model aktualizovaný (MA)'!E20*'Model aktualizovaný (MA)'!$X20</f>
        <v>0</v>
      </c>
      <c r="F20" s="51">
        <f>'Model aktualizovaný (MA)'!F20*'Model aktualizovaný (MA)'!$X20</f>
        <v>0</v>
      </c>
      <c r="G20" s="51">
        <f>'Model aktualizovaný (MA)'!G20*'Model aktualizovaný (MA)'!$X20</f>
        <v>0</v>
      </c>
      <c r="H20" s="51">
        <f>'Model aktualizovaný (MA)'!H20*'Model aktualizovaný (MA)'!$X20</f>
        <v>0</v>
      </c>
      <c r="I20" s="51">
        <f>'Model aktualizovaný (MA)'!I20*'Model aktualizovaný (MA)'!$X20</f>
        <v>0</v>
      </c>
      <c r="J20" s="51">
        <f>'Model aktualizovaný (MA)'!J20*'Model aktualizovaný (MA)'!$X20</f>
        <v>0</v>
      </c>
      <c r="K20" s="51">
        <f>'Model aktualizovaný (MA)'!K20*'Model aktualizovaný (MA)'!$X20</f>
        <v>0</v>
      </c>
      <c r="L20" s="51">
        <f>'Model aktualizovaný (MA)'!L20*'Model aktualizovaný (MA)'!$X20</f>
        <v>0</v>
      </c>
      <c r="M20" s="51">
        <f>'Model aktualizovaný (MA)'!M20*'Model aktualizovaný (MA)'!$X20</f>
        <v>0</v>
      </c>
      <c r="N20" s="51">
        <f>'Model aktualizovaný (MA)'!N20*'Model aktualizovaný (MA)'!$X20</f>
        <v>0</v>
      </c>
      <c r="O20" s="51">
        <f>'Model aktualizovaný (MA)'!O20*'Model aktualizovaný (MA)'!$X20</f>
        <v>0</v>
      </c>
      <c r="P20" s="51">
        <f>'Model aktualizovaný (MA)'!P20*'Model aktualizovaný (MA)'!$X20</f>
        <v>0</v>
      </c>
      <c r="Q20" s="51">
        <f>'Model aktualizovaný (MA)'!Q20*'Model aktualizovaný (MA)'!$X20</f>
        <v>0</v>
      </c>
      <c r="R20" s="51">
        <f>'Model aktualizovaný (MA)'!R20*'Model aktualizovaný (MA)'!$X20</f>
        <v>0</v>
      </c>
      <c r="S20" s="51">
        <f>'Model aktualizovaný (MA)'!S20*'Model aktualizovaný (MA)'!$X20</f>
        <v>0</v>
      </c>
      <c r="T20" s="50">
        <f t="shared" si="0"/>
        <v>0</v>
      </c>
      <c r="U20" s="111">
        <f t="shared" si="1"/>
        <v>0</v>
      </c>
    </row>
    <row r="21" spans="1:24" ht="14.4" x14ac:dyDescent="0.3">
      <c r="A21" s="6"/>
      <c r="B21" s="7"/>
      <c r="C21" s="7">
        <v>12.2</v>
      </c>
      <c r="D21" s="8" t="s">
        <v>65</v>
      </c>
      <c r="E21" s="51">
        <f>'Model aktualizovaný (MA)'!E21*'Model aktualizovaný (MA)'!$X21</f>
        <v>0</v>
      </c>
      <c r="F21" s="51">
        <f>'Model aktualizovaný (MA)'!F21*'Model aktualizovaný (MA)'!$X21</f>
        <v>0</v>
      </c>
      <c r="G21" s="51">
        <f>'Model aktualizovaný (MA)'!G21*'Model aktualizovaný (MA)'!$X21</f>
        <v>0</v>
      </c>
      <c r="H21" s="51">
        <f>'Model aktualizovaný (MA)'!H21*'Model aktualizovaný (MA)'!$X21</f>
        <v>0</v>
      </c>
      <c r="I21" s="51">
        <f>'Model aktualizovaný (MA)'!I21*'Model aktualizovaný (MA)'!$X21</f>
        <v>0</v>
      </c>
      <c r="J21" s="51">
        <f>'Model aktualizovaný (MA)'!J21*'Model aktualizovaný (MA)'!$X21</f>
        <v>0</v>
      </c>
      <c r="K21" s="51">
        <f>'Model aktualizovaný (MA)'!K21*'Model aktualizovaný (MA)'!$X21</f>
        <v>0</v>
      </c>
      <c r="L21" s="51">
        <f>'Model aktualizovaný (MA)'!L21*'Model aktualizovaný (MA)'!$X21</f>
        <v>0</v>
      </c>
      <c r="M21" s="51">
        <f>'Model aktualizovaný (MA)'!M21*'Model aktualizovaný (MA)'!$X21</f>
        <v>0</v>
      </c>
      <c r="N21" s="51">
        <f>'Model aktualizovaný (MA)'!N21*'Model aktualizovaný (MA)'!$X21</f>
        <v>0</v>
      </c>
      <c r="O21" s="51">
        <f>'Model aktualizovaný (MA)'!O21*'Model aktualizovaný (MA)'!$X21</f>
        <v>0</v>
      </c>
      <c r="P21" s="51">
        <f>'Model aktualizovaný (MA)'!P21*'Model aktualizovaný (MA)'!$X21</f>
        <v>0</v>
      </c>
      <c r="Q21" s="51">
        <f>'Model aktualizovaný (MA)'!Q21*'Model aktualizovaný (MA)'!$X21</f>
        <v>0</v>
      </c>
      <c r="R21" s="51">
        <f>'Model aktualizovaný (MA)'!R21*'Model aktualizovaný (MA)'!$X21</f>
        <v>0</v>
      </c>
      <c r="S21" s="51">
        <f>'Model aktualizovaný (MA)'!S21*'Model aktualizovaný (MA)'!$X21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ht="14.4" x14ac:dyDescent="0.3">
      <c r="A22" s="6">
        <v>13</v>
      </c>
      <c r="B22" s="7" t="s">
        <v>66</v>
      </c>
      <c r="C22" s="120"/>
      <c r="D22" s="8"/>
      <c r="E22" s="51">
        <f>'Model aktualizovaný (MA)'!E22*'Model aktualizovaný (MA)'!$X22</f>
        <v>0</v>
      </c>
      <c r="F22" s="51">
        <f>'Model aktualizovaný (MA)'!F22*'Model aktualizovaný (MA)'!$X22</f>
        <v>0</v>
      </c>
      <c r="G22" s="51">
        <f>'Model aktualizovaný (MA)'!G22*'Model aktualizovaný (MA)'!$X22</f>
        <v>0</v>
      </c>
      <c r="H22" s="51">
        <f>'Model aktualizovaný (MA)'!H22*'Model aktualizovaný (MA)'!$X22</f>
        <v>0</v>
      </c>
      <c r="I22" s="51">
        <f>'Model aktualizovaný (MA)'!I22*'Model aktualizovaný (MA)'!$X22</f>
        <v>0</v>
      </c>
      <c r="J22" s="51">
        <f>'Model aktualizovaný (MA)'!J22*'Model aktualizovaný (MA)'!$X22</f>
        <v>0</v>
      </c>
      <c r="K22" s="51">
        <f>'Model aktualizovaný (MA)'!K22*'Model aktualizovaný (MA)'!$X22</f>
        <v>0</v>
      </c>
      <c r="L22" s="51">
        <f>'Model aktualizovaný (MA)'!L22*'Model aktualizovaný (MA)'!$X22</f>
        <v>0</v>
      </c>
      <c r="M22" s="51">
        <f>'Model aktualizovaný (MA)'!M22*'Model aktualizovaný (MA)'!$X22</f>
        <v>0</v>
      </c>
      <c r="N22" s="51">
        <f>'Model aktualizovaný (MA)'!N22*'Model aktualizovaný (MA)'!$X22</f>
        <v>0</v>
      </c>
      <c r="O22" s="51">
        <f>'Model aktualizovaný (MA)'!O22*'Model aktualizovaný (MA)'!$X22</f>
        <v>0</v>
      </c>
      <c r="P22" s="51">
        <f>'Model aktualizovaný (MA)'!P22*'Model aktualizovaný (MA)'!$X22</f>
        <v>0</v>
      </c>
      <c r="Q22" s="51">
        <f>'Model aktualizovaný (MA)'!Q22*'Model aktualizovaný (MA)'!$X22</f>
        <v>0</v>
      </c>
      <c r="R22" s="51">
        <f>'Model aktualizovaný (MA)'!R22*'Model aktualizovaný (MA)'!$X22</f>
        <v>0</v>
      </c>
      <c r="S22" s="51">
        <f>'Model aktualizovaný (MA)'!S22*'Model aktualizovaný (MA)'!$X22</f>
        <v>0</v>
      </c>
      <c r="T22" s="50">
        <f t="shared" si="0"/>
        <v>0</v>
      </c>
      <c r="U22" s="111">
        <f t="shared" si="1"/>
        <v>0</v>
      </c>
    </row>
    <row r="23" spans="1:24" ht="14.4" x14ac:dyDescent="0.3">
      <c r="A23" s="6">
        <v>14</v>
      </c>
      <c r="B23" s="7" t="s">
        <v>67</v>
      </c>
      <c r="C23" s="7"/>
      <c r="D23" s="8"/>
      <c r="E23" s="51">
        <f>'Model aktualizovaný (MA)'!E23*'Model aktualizovaný (MA)'!$X23</f>
        <v>0</v>
      </c>
      <c r="F23" s="51">
        <f>'Model aktualizovaný (MA)'!F23*'Model aktualizovaný (MA)'!$X23</f>
        <v>0</v>
      </c>
      <c r="G23" s="51">
        <f>'Model aktualizovaný (MA)'!G23*'Model aktualizovaný (MA)'!$X23</f>
        <v>0</v>
      </c>
      <c r="H23" s="51">
        <f>'Model aktualizovaný (MA)'!H23*'Model aktualizovaný (MA)'!$X23</f>
        <v>0</v>
      </c>
      <c r="I23" s="51">
        <f>'Model aktualizovaný (MA)'!I23*'Model aktualizovaný (MA)'!$X23</f>
        <v>0</v>
      </c>
      <c r="J23" s="51">
        <f>'Model aktualizovaný (MA)'!J23*'Model aktualizovaný (MA)'!$X23</f>
        <v>0</v>
      </c>
      <c r="K23" s="51">
        <f>'Model aktualizovaný (MA)'!K23*'Model aktualizovaný (MA)'!$X23</f>
        <v>0</v>
      </c>
      <c r="L23" s="51">
        <f>'Model aktualizovaný (MA)'!L23*'Model aktualizovaný (MA)'!$X23</f>
        <v>0</v>
      </c>
      <c r="M23" s="51">
        <f>'Model aktualizovaný (MA)'!M23*'Model aktualizovaný (MA)'!$X23</f>
        <v>0</v>
      </c>
      <c r="N23" s="51">
        <f>'Model aktualizovaný (MA)'!N23*'Model aktualizovaný (MA)'!$X23</f>
        <v>0</v>
      </c>
      <c r="O23" s="51">
        <f>'Model aktualizovaný (MA)'!O23*'Model aktualizovaný (MA)'!$X23</f>
        <v>0</v>
      </c>
      <c r="P23" s="51">
        <f>'Model aktualizovaný (MA)'!P23*'Model aktualizovaný (MA)'!$X23</f>
        <v>0</v>
      </c>
      <c r="Q23" s="51">
        <f>'Model aktualizovaný (MA)'!Q23*'Model aktualizovaný (MA)'!$X23</f>
        <v>0</v>
      </c>
      <c r="R23" s="51">
        <f>'Model aktualizovaný (MA)'!R23*'Model aktualizovaný (MA)'!$X23</f>
        <v>0</v>
      </c>
      <c r="S23" s="51">
        <f>'Model aktualizovaný (MA)'!S23*'Model aktualizovaný (MA)'!$X23</f>
        <v>0</v>
      </c>
      <c r="T23" s="50">
        <f t="shared" si="0"/>
        <v>0</v>
      </c>
      <c r="U23" s="111">
        <f t="shared" si="1"/>
        <v>0</v>
      </c>
    </row>
    <row r="24" spans="1:24" ht="14.4" x14ac:dyDescent="0.3">
      <c r="A24" s="6">
        <v>15</v>
      </c>
      <c r="B24" s="7" t="s">
        <v>68</v>
      </c>
      <c r="C24" s="7"/>
      <c r="D24" s="8"/>
      <c r="E24" s="51">
        <f>'Model aktualizovaný (MA)'!E24*'Model aktualizovaný (MA)'!$X24</f>
        <v>0</v>
      </c>
      <c r="F24" s="51">
        <f>'Model aktualizovaný (MA)'!F24*'Model aktualizovaný (MA)'!$X24</f>
        <v>0</v>
      </c>
      <c r="G24" s="51">
        <f>'Model aktualizovaný (MA)'!G24*'Model aktualizovaný (MA)'!$X24</f>
        <v>0</v>
      </c>
      <c r="H24" s="51">
        <f>'Model aktualizovaný (MA)'!H24*'Model aktualizovaný (MA)'!$X24</f>
        <v>0</v>
      </c>
      <c r="I24" s="51">
        <f>'Model aktualizovaný (MA)'!I24*'Model aktualizovaný (MA)'!$X24</f>
        <v>0</v>
      </c>
      <c r="J24" s="51">
        <f>'Model aktualizovaný (MA)'!J24*'Model aktualizovaný (MA)'!$X24</f>
        <v>0</v>
      </c>
      <c r="K24" s="51">
        <f>'Model aktualizovaný (MA)'!K24*'Model aktualizovaný (MA)'!$X24</f>
        <v>0</v>
      </c>
      <c r="L24" s="51">
        <f>'Model aktualizovaný (MA)'!L24*'Model aktualizovaný (MA)'!$X24</f>
        <v>0</v>
      </c>
      <c r="M24" s="51">
        <f>'Model aktualizovaný (MA)'!M24*'Model aktualizovaný (MA)'!$X24</f>
        <v>0</v>
      </c>
      <c r="N24" s="51">
        <f>'Model aktualizovaný (MA)'!N24*'Model aktualizovaný (MA)'!$X24</f>
        <v>0</v>
      </c>
      <c r="O24" s="51">
        <f>'Model aktualizovaný (MA)'!O24*'Model aktualizovaný (MA)'!$X24</f>
        <v>0</v>
      </c>
      <c r="P24" s="51">
        <f>'Model aktualizovaný (MA)'!P24*'Model aktualizovaný (MA)'!$X24</f>
        <v>0</v>
      </c>
      <c r="Q24" s="51">
        <f>'Model aktualizovaný (MA)'!Q24*'Model aktualizovaný (MA)'!$X24</f>
        <v>0</v>
      </c>
      <c r="R24" s="51">
        <f>'Model aktualizovaný (MA)'!R24*'Model aktualizovaný (MA)'!$X24</f>
        <v>0</v>
      </c>
      <c r="S24" s="51">
        <f>'Model aktualizovaný (MA)'!S24*'Model aktualizovaný (MA)'!$X24</f>
        <v>0</v>
      </c>
      <c r="T24" s="50">
        <f t="shared" si="0"/>
        <v>0</v>
      </c>
      <c r="U24" s="111">
        <f t="shared" si="1"/>
        <v>0</v>
      </c>
    </row>
    <row r="25" spans="1:24" ht="14.4" x14ac:dyDescent="0.3">
      <c r="A25" s="32">
        <v>22</v>
      </c>
      <c r="B25" s="33" t="s">
        <v>69</v>
      </c>
      <c r="C25" s="7"/>
      <c r="D25" s="8"/>
      <c r="E25" s="51">
        <f>'Model aktualizovaný (MA)'!E25*'Model aktualizovaný (MA)'!$X25</f>
        <v>0</v>
      </c>
      <c r="F25" s="51">
        <f>'Model aktualizovaný (MA)'!F25*'Model aktualizovaný (MA)'!$X25</f>
        <v>0</v>
      </c>
      <c r="G25" s="51">
        <f>'Model aktualizovaný (MA)'!G25*'Model aktualizovaný (MA)'!$X25</f>
        <v>0</v>
      </c>
      <c r="H25" s="51">
        <f>'Model aktualizovaný (MA)'!H25*'Model aktualizovaný (MA)'!$X25</f>
        <v>0</v>
      </c>
      <c r="I25" s="51">
        <f>'Model aktualizovaný (MA)'!I25*'Model aktualizovaný (MA)'!$X25</f>
        <v>0</v>
      </c>
      <c r="J25" s="51">
        <f>'Model aktualizovaný (MA)'!J25*'Model aktualizovaný (MA)'!$X25</f>
        <v>0</v>
      </c>
      <c r="K25" s="51">
        <f>'Model aktualizovaný (MA)'!K25*'Model aktualizovaný (MA)'!$X25</f>
        <v>0</v>
      </c>
      <c r="L25" s="51">
        <f>'Model aktualizovaný (MA)'!L25*'Model aktualizovaný (MA)'!$X25</f>
        <v>0</v>
      </c>
      <c r="M25" s="51">
        <f>'Model aktualizovaný (MA)'!M25*'Model aktualizovaný (MA)'!$X25</f>
        <v>0</v>
      </c>
      <c r="N25" s="51">
        <f>'Model aktualizovaný (MA)'!N25*'Model aktualizovaný (MA)'!$X25</f>
        <v>0</v>
      </c>
      <c r="O25" s="51">
        <f>'Model aktualizovaný (MA)'!O25*'Model aktualizovaný (MA)'!$X25</f>
        <v>0</v>
      </c>
      <c r="P25" s="51">
        <f>'Model aktualizovaný (MA)'!P25*'Model aktualizovaný (MA)'!$X25</f>
        <v>0</v>
      </c>
      <c r="Q25" s="51">
        <f>'Model aktualizovaný (MA)'!Q25*'Model aktualizovaný (MA)'!$X25</f>
        <v>0</v>
      </c>
      <c r="R25" s="51">
        <f>'Model aktualizovaný (MA)'!R25*'Model aktualizovaný (MA)'!$X25</f>
        <v>0</v>
      </c>
      <c r="S25" s="51">
        <f>'Model aktualizovaný (MA)'!S25*'Model aktualizovaný (MA)'!$X25</f>
        <v>0</v>
      </c>
      <c r="T25" s="50">
        <f t="shared" si="0"/>
        <v>0</v>
      </c>
      <c r="U25" s="111">
        <f t="shared" si="1"/>
        <v>0</v>
      </c>
    </row>
    <row r="26" spans="1:24" s="1" customFormat="1" ht="16.2" thickBot="1" x14ac:dyDescent="0.4">
      <c r="A26" s="9">
        <v>23</v>
      </c>
      <c r="B26" s="10" t="s">
        <v>101</v>
      </c>
      <c r="C26" s="10"/>
      <c r="D26" s="147" t="s">
        <v>102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ht="14.4" x14ac:dyDescent="0.3">
      <c r="A27" s="32">
        <v>26</v>
      </c>
      <c r="B27" s="33" t="s">
        <v>71</v>
      </c>
      <c r="C27" s="33"/>
      <c r="D27" s="144" t="s">
        <v>22</v>
      </c>
      <c r="E27" s="100">
        <f>'MVB Zaokrouhlený'!E27</f>
        <v>947</v>
      </c>
      <c r="F27" s="100">
        <f>'MVB Zaokrouhlený'!F27</f>
        <v>947</v>
      </c>
      <c r="G27" s="100">
        <f>'MVB Zaokrouhlený'!G27</f>
        <v>947</v>
      </c>
      <c r="H27" s="100">
        <f>'MVB Zaokrouhlený'!H27</f>
        <v>1642</v>
      </c>
      <c r="I27" s="100">
        <f>'MVB Zaokrouhlený'!I27</f>
        <v>1642</v>
      </c>
      <c r="J27" s="100">
        <f>'MVB Zaokrouhlený'!J27</f>
        <v>1642</v>
      </c>
      <c r="K27" s="100">
        <f>'MVB Zaokrouhlený'!K27</f>
        <v>1642</v>
      </c>
      <c r="L27" s="100">
        <f>'MVB Zaokrouhlený'!L27</f>
        <v>1642</v>
      </c>
      <c r="M27" s="100">
        <f>'MVB Zaokrouhlený'!M27</f>
        <v>1642</v>
      </c>
      <c r="N27" s="100">
        <f>'MVB Zaokrouhlený'!N27</f>
        <v>1642</v>
      </c>
      <c r="O27" s="100">
        <f>'MVB Zaokrouhlený'!O27</f>
        <v>1642</v>
      </c>
      <c r="P27" s="100">
        <f>'MVB Zaokrouhlený'!P27</f>
        <v>1642</v>
      </c>
      <c r="Q27" s="100">
        <f>'MVB Zaokrouhlený'!Q27</f>
        <v>1642</v>
      </c>
      <c r="R27" s="100">
        <f>'MVB Zaokrouhlený'!R27</f>
        <v>1642</v>
      </c>
      <c r="S27" s="100">
        <f>'MVB Zaokrouhlený'!S27</f>
        <v>1642</v>
      </c>
      <c r="T27" s="107">
        <f t="shared" si="0"/>
        <v>22545</v>
      </c>
      <c r="U27" s="213" t="s">
        <v>272</v>
      </c>
    </row>
    <row r="28" spans="1:24" s="1" customFormat="1" ht="16.2" thickBot="1" x14ac:dyDescent="0.4">
      <c r="A28" s="9">
        <v>27</v>
      </c>
      <c r="B28" s="10" t="s">
        <v>103</v>
      </c>
      <c r="C28" s="10"/>
      <c r="D28" s="147" t="s">
        <v>104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T26/T27</f>
        <v>0</v>
      </c>
      <c r="U28" s="214" t="s">
        <v>272</v>
      </c>
      <c r="X28"/>
    </row>
    <row r="29" spans="1:24" ht="14.4" x14ac:dyDescent="0.3"/>
    <row r="30" spans="1:24" ht="14.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t="14.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t="14.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t="14.4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sheetProtection algorithmName="SHA-512" hashValue="0pyDNqSzurrXyxVezTjMvdlOrK/ZcL4LLKsg9o4KhmODLGE3tsVpI1uyCOhwdc9GNSxCsyf/faT030ixQ5snoQ==" saltValue="w/MjxRNb9SMYxRpj0ENLHw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tabColor theme="4"/>
  </sheetPr>
  <dimension ref="A1:R97"/>
  <sheetViews>
    <sheetView showGridLines="0" zoomScaleNormal="100" workbookViewId="0">
      <pane xSplit="2" topLeftCell="C1" activePane="topRight" state="frozen"/>
      <selection pane="topRight"/>
    </sheetView>
  </sheetViews>
  <sheetFormatPr defaultColWidth="0" defaultRowHeight="14.4" zeroHeight="1" x14ac:dyDescent="0.3"/>
  <cols>
    <col min="1" max="1" width="50.6640625" customWidth="1"/>
    <col min="2" max="17" width="9.6640625" customWidth="1"/>
    <col min="18" max="18" width="3.6640625" customWidth="1"/>
    <col min="19" max="16384" width="9.109375" hidden="1"/>
  </cols>
  <sheetData>
    <row r="1" spans="1:17" x14ac:dyDescent="0.3">
      <c r="A1" s="129" t="s">
        <v>5</v>
      </c>
      <c r="B1" s="142"/>
      <c r="C1" s="19" t="s">
        <v>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7"/>
    </row>
    <row r="2" spans="1:17" ht="15" thickBot="1" x14ac:dyDescent="0.35">
      <c r="A2" s="15" t="s">
        <v>7</v>
      </c>
      <c r="B2" s="138"/>
      <c r="C2" s="20" t="str">
        <f>'Model aktualizovaný (MA)'!E2</f>
        <v>2030/31</v>
      </c>
      <c r="D2" s="17" t="str">
        <f>'Model aktualizovaný (MA)'!F2</f>
        <v>2031/32</v>
      </c>
      <c r="E2" s="17" t="str">
        <f>'Model aktualizovaný (MA)'!G2</f>
        <v>2032/33</v>
      </c>
      <c r="F2" s="17" t="str">
        <f>'Model aktualizovaný (MA)'!H2</f>
        <v>2033/34</v>
      </c>
      <c r="G2" s="17" t="str">
        <f>'Model aktualizovaný (MA)'!I2</f>
        <v>2034/35</v>
      </c>
      <c r="H2" s="17" t="str">
        <f>'Model aktualizovaný (MA)'!J2</f>
        <v>2035/36</v>
      </c>
      <c r="I2" s="17" t="str">
        <f>'Model aktualizovaný (MA)'!K2</f>
        <v>2036/37</v>
      </c>
      <c r="J2" s="17" t="str">
        <f>'Model aktualizovaný (MA)'!L2</f>
        <v>2037/38</v>
      </c>
      <c r="K2" s="17" t="str">
        <f>'Model aktualizovaný (MA)'!M2</f>
        <v>2038/39</v>
      </c>
      <c r="L2" s="17" t="str">
        <f>'Model aktualizovaný (MA)'!N2</f>
        <v>2039/40</v>
      </c>
      <c r="M2" s="17" t="str">
        <f>'Model aktualizovaný (MA)'!O2</f>
        <v>2040/41</v>
      </c>
      <c r="N2" s="17" t="str">
        <f>'Model aktualizovaný (MA)'!P2</f>
        <v>2041/42</v>
      </c>
      <c r="O2" s="17" t="str">
        <f>'Model aktualizovaný (MA)'!Q2</f>
        <v>2042/43</v>
      </c>
      <c r="P2" s="17" t="str">
        <f>'Model aktualizovaný (MA)'!R2</f>
        <v>2043/44</v>
      </c>
      <c r="Q2" s="25" t="str">
        <f>'Model aktualizovaný (MA)'!S2</f>
        <v>2044/45</v>
      </c>
    </row>
    <row r="3" spans="1:17" ht="15" thickTop="1" x14ac:dyDescent="0.3">
      <c r="A3" s="32" t="s">
        <v>21</v>
      </c>
      <c r="B3" s="148" t="s">
        <v>22</v>
      </c>
      <c r="C3" s="104">
        <f>'Provoz výchozí'!C3</f>
        <v>947000</v>
      </c>
      <c r="D3" s="109">
        <f>'Provoz výchozí'!D3</f>
        <v>947000</v>
      </c>
      <c r="E3" s="109">
        <f>'Provoz výchozí'!E3</f>
        <v>947000</v>
      </c>
      <c r="F3" s="109">
        <f>'Provoz výchozí'!F3</f>
        <v>1642000</v>
      </c>
      <c r="G3" s="109">
        <f>'Provoz výchozí'!G3</f>
        <v>1642000</v>
      </c>
      <c r="H3" s="109">
        <f>'Provoz výchozí'!H3</f>
        <v>1642000</v>
      </c>
      <c r="I3" s="109">
        <f>'Provoz výchozí'!I3</f>
        <v>1642000</v>
      </c>
      <c r="J3" s="109">
        <f>'Provoz výchozí'!J3</f>
        <v>1642000</v>
      </c>
      <c r="K3" s="109">
        <f>'Provoz výchozí'!K3</f>
        <v>1642000</v>
      </c>
      <c r="L3" s="109">
        <f>'Provoz výchozí'!L3</f>
        <v>1642000</v>
      </c>
      <c r="M3" s="109">
        <f>'Provoz výchozí'!M3</f>
        <v>1642000</v>
      </c>
      <c r="N3" s="109">
        <f>'Provoz výchozí'!N3</f>
        <v>1642000</v>
      </c>
      <c r="O3" s="109">
        <f>'Provoz výchozí'!O3</f>
        <v>1642000</v>
      </c>
      <c r="P3" s="109">
        <f>'Provoz výchozí'!P3</f>
        <v>1642000</v>
      </c>
      <c r="Q3" s="113">
        <f>'Provoz výchozí'!Q3</f>
        <v>1642000</v>
      </c>
    </row>
    <row r="4" spans="1:17" ht="15" x14ac:dyDescent="0.3">
      <c r="A4" s="32" t="s">
        <v>23</v>
      </c>
      <c r="B4" s="148" t="s">
        <v>24</v>
      </c>
      <c r="C4" s="104">
        <f>'Provoz výchozí'!C4</f>
        <v>742000</v>
      </c>
      <c r="D4" s="109">
        <f>'Provoz výchozí'!D4</f>
        <v>742000</v>
      </c>
      <c r="E4" s="109">
        <f>'Provoz výchozí'!E4</f>
        <v>742000</v>
      </c>
      <c r="F4" s="109">
        <f>'Provoz výchozí'!F4</f>
        <v>1425000</v>
      </c>
      <c r="G4" s="109">
        <f>'Provoz výchozí'!G4</f>
        <v>1425000</v>
      </c>
      <c r="H4" s="109">
        <f>'Provoz výchozí'!H4</f>
        <v>1425000</v>
      </c>
      <c r="I4" s="109">
        <f>'Provoz výchozí'!I4</f>
        <v>1425000</v>
      </c>
      <c r="J4" s="109">
        <f>'Provoz výchozí'!J4</f>
        <v>1425000</v>
      </c>
      <c r="K4" s="109">
        <f>'Provoz výchozí'!K4</f>
        <v>1425000</v>
      </c>
      <c r="L4" s="109">
        <f>'Provoz výchozí'!L4</f>
        <v>1425000</v>
      </c>
      <c r="M4" s="109">
        <f>'Provoz výchozí'!M4</f>
        <v>1425000</v>
      </c>
      <c r="N4" s="109">
        <f>'Provoz výchozí'!N4</f>
        <v>1425000</v>
      </c>
      <c r="O4" s="109">
        <f>'Provoz výchozí'!O4</f>
        <v>1425000</v>
      </c>
      <c r="P4" s="114">
        <f>'Provoz výchozí'!P4</f>
        <v>1425000</v>
      </c>
      <c r="Q4" s="261">
        <f>'Provoz výchozí'!Q4</f>
        <v>1425000</v>
      </c>
    </row>
    <row r="5" spans="1:17" ht="15" x14ac:dyDescent="0.3">
      <c r="A5" s="32" t="s">
        <v>25</v>
      </c>
      <c r="B5" s="148" t="s">
        <v>26</v>
      </c>
      <c r="C5" s="104">
        <f>'Provoz výchozí'!C5</f>
        <v>205000</v>
      </c>
      <c r="D5" s="109">
        <f>'Provoz výchozí'!D5</f>
        <v>205000</v>
      </c>
      <c r="E5" s="109">
        <f>'Provoz výchozí'!E5</f>
        <v>205000</v>
      </c>
      <c r="F5" s="109">
        <f>'Provoz výchozí'!F5</f>
        <v>217000</v>
      </c>
      <c r="G5" s="109">
        <f>'Provoz výchozí'!G5</f>
        <v>217000</v>
      </c>
      <c r="H5" s="109">
        <f>'Provoz výchozí'!H5</f>
        <v>217000</v>
      </c>
      <c r="I5" s="109">
        <f>'Provoz výchozí'!I5</f>
        <v>217000</v>
      </c>
      <c r="J5" s="109">
        <f>'Provoz výchozí'!J5</f>
        <v>217000</v>
      </c>
      <c r="K5" s="109">
        <f>'Provoz výchozí'!K5</f>
        <v>217000</v>
      </c>
      <c r="L5" s="109">
        <f>'Provoz výchozí'!L5</f>
        <v>217000</v>
      </c>
      <c r="M5" s="109">
        <f>'Provoz výchozí'!M5</f>
        <v>217000</v>
      </c>
      <c r="N5" s="109">
        <f>'Provoz výchozí'!N5</f>
        <v>217000</v>
      </c>
      <c r="O5" s="109">
        <f>'Provoz výchozí'!O5</f>
        <v>217000</v>
      </c>
      <c r="P5" s="115">
        <f>'Provoz výchozí'!P5</f>
        <v>217000</v>
      </c>
      <c r="Q5" s="116">
        <f>'Provoz výchozí'!Q5</f>
        <v>217000</v>
      </c>
    </row>
    <row r="6" spans="1:17" ht="15" x14ac:dyDescent="0.3">
      <c r="A6" s="32" t="s">
        <v>27</v>
      </c>
      <c r="B6" s="148" t="s">
        <v>28</v>
      </c>
      <c r="C6" s="104">
        <f>'Provoz výchozí'!C6</f>
        <v>0</v>
      </c>
      <c r="D6" s="109">
        <f>'Provoz výchozí'!D6</f>
        <v>0</v>
      </c>
      <c r="E6" s="109">
        <f>'Provoz výchozí'!E6</f>
        <v>0</v>
      </c>
      <c r="F6" s="109">
        <f>'Provoz výchozí'!F6</f>
        <v>0</v>
      </c>
      <c r="G6" s="109">
        <f>'Provoz výchozí'!G6</f>
        <v>0</v>
      </c>
      <c r="H6" s="109">
        <f>'Provoz výchozí'!H6</f>
        <v>0</v>
      </c>
      <c r="I6" s="109">
        <f>'Provoz výchozí'!I6</f>
        <v>0</v>
      </c>
      <c r="J6" s="109">
        <f>'Provoz výchozí'!J6</f>
        <v>0</v>
      </c>
      <c r="K6" s="109">
        <f>'Provoz výchozí'!K6</f>
        <v>0</v>
      </c>
      <c r="L6" s="109">
        <f>'Provoz výchozí'!L6</f>
        <v>0</v>
      </c>
      <c r="M6" s="109">
        <f>'Provoz výchozí'!M6</f>
        <v>0</v>
      </c>
      <c r="N6" s="109">
        <f>'Provoz výchozí'!N6</f>
        <v>0</v>
      </c>
      <c r="O6" s="109">
        <f>'Provoz výchozí'!O6</f>
        <v>0</v>
      </c>
      <c r="P6" s="115">
        <f>'Provoz výchozí'!P6</f>
        <v>0</v>
      </c>
      <c r="Q6" s="116">
        <f>'Provoz výchozí'!Q6</f>
        <v>0</v>
      </c>
    </row>
    <row r="7" spans="1:17" x14ac:dyDescent="0.3">
      <c r="A7" s="57" t="s">
        <v>29</v>
      </c>
      <c r="B7" s="154" t="s">
        <v>30</v>
      </c>
      <c r="C7" s="262">
        <f>'Provoz výchozí'!C7</f>
        <v>6</v>
      </c>
      <c r="D7" s="115">
        <f>'Provoz výchozí'!D7</f>
        <v>6</v>
      </c>
      <c r="E7" s="115">
        <f>'Provoz výchozí'!E7</f>
        <v>6</v>
      </c>
      <c r="F7" s="115">
        <f>'Provoz výchozí'!F7</f>
        <v>12</v>
      </c>
      <c r="G7" s="115">
        <f>'Provoz výchozí'!G7</f>
        <v>12</v>
      </c>
      <c r="H7" s="115">
        <f>'Provoz výchozí'!H7</f>
        <v>12</v>
      </c>
      <c r="I7" s="115">
        <f>'Provoz výchozí'!I7</f>
        <v>12</v>
      </c>
      <c r="J7" s="115">
        <f>'Provoz výchozí'!J7</f>
        <v>12</v>
      </c>
      <c r="K7" s="115">
        <f>'Provoz výchozí'!K7</f>
        <v>12</v>
      </c>
      <c r="L7" s="115">
        <f>'Provoz výchozí'!L7</f>
        <v>12</v>
      </c>
      <c r="M7" s="115">
        <f>'Provoz výchozí'!M7</f>
        <v>12</v>
      </c>
      <c r="N7" s="115">
        <f>'Provoz výchozí'!N7</f>
        <v>12</v>
      </c>
      <c r="O7" s="115">
        <f>'Provoz výchozí'!O7</f>
        <v>12</v>
      </c>
      <c r="P7" s="115">
        <f>'Provoz výchozí'!P7</f>
        <v>12</v>
      </c>
      <c r="Q7" s="116">
        <f>'Provoz výchozí'!Q7</f>
        <v>12</v>
      </c>
    </row>
    <row r="8" spans="1:17" ht="15" thickBot="1" x14ac:dyDescent="0.35">
      <c r="A8" s="37" t="s">
        <v>31</v>
      </c>
      <c r="B8" s="145" t="s">
        <v>32</v>
      </c>
      <c r="C8" s="263">
        <f>'Provoz výchozí'!C8</f>
        <v>2660</v>
      </c>
      <c r="D8" s="123">
        <f>'Provoz výchozí'!D8</f>
        <v>2660</v>
      </c>
      <c r="E8" s="123">
        <f>'Provoz výchozí'!E8</f>
        <v>2660</v>
      </c>
      <c r="F8" s="123">
        <f>'Provoz výchozí'!F8</f>
        <v>3880</v>
      </c>
      <c r="G8" s="123">
        <f>'Provoz výchozí'!G8</f>
        <v>3880</v>
      </c>
      <c r="H8" s="123">
        <f>'Provoz výchozí'!H8</f>
        <v>3880</v>
      </c>
      <c r="I8" s="123">
        <f>'Provoz výchozí'!I8</f>
        <v>3880</v>
      </c>
      <c r="J8" s="123">
        <f>'Provoz výchozí'!J8</f>
        <v>3880</v>
      </c>
      <c r="K8" s="123">
        <f>'Provoz výchozí'!K8</f>
        <v>3880</v>
      </c>
      <c r="L8" s="123">
        <f>'Provoz výchozí'!L8</f>
        <v>3880</v>
      </c>
      <c r="M8" s="123">
        <f>'Provoz výchozí'!M8</f>
        <v>3880</v>
      </c>
      <c r="N8" s="123">
        <f>'Provoz výchozí'!N8</f>
        <v>3880</v>
      </c>
      <c r="O8" s="123">
        <f>'Provoz výchozí'!O8</f>
        <v>3880</v>
      </c>
      <c r="P8" s="123">
        <f>'Provoz výchozí'!P8</f>
        <v>3880</v>
      </c>
      <c r="Q8" s="124">
        <f>'Provoz výchozí'!Q8</f>
        <v>3880</v>
      </c>
    </row>
    <row r="9" spans="1:17" ht="15" thickBot="1" x14ac:dyDescent="0.35"/>
    <row r="10" spans="1:17" x14ac:dyDescent="0.3">
      <c r="A10" s="264" t="s">
        <v>105</v>
      </c>
      <c r="B10" s="265"/>
      <c r="C10" s="19" t="s">
        <v>6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137"/>
    </row>
    <row r="11" spans="1:17" ht="15" thickBot="1" x14ac:dyDescent="0.35">
      <c r="A11" s="266" t="s">
        <v>106</v>
      </c>
      <c r="B11" s="267"/>
      <c r="C11" s="20" t="str">
        <f>C2</f>
        <v>2030/31</v>
      </c>
      <c r="D11" s="17" t="str">
        <f t="shared" ref="D11:Q11" si="0">D2</f>
        <v>2031/32</v>
      </c>
      <c r="E11" s="17" t="str">
        <f t="shared" si="0"/>
        <v>2032/33</v>
      </c>
      <c r="F11" s="17" t="str">
        <f t="shared" si="0"/>
        <v>2033/34</v>
      </c>
      <c r="G11" s="17" t="str">
        <f t="shared" si="0"/>
        <v>2034/35</v>
      </c>
      <c r="H11" s="17" t="str">
        <f t="shared" si="0"/>
        <v>2035/36</v>
      </c>
      <c r="I11" s="17" t="str">
        <f t="shared" si="0"/>
        <v>2036/37</v>
      </c>
      <c r="J11" s="17" t="str">
        <f t="shared" si="0"/>
        <v>2037/38</v>
      </c>
      <c r="K11" s="17" t="str">
        <f t="shared" si="0"/>
        <v>2038/39</v>
      </c>
      <c r="L11" s="17" t="str">
        <f t="shared" si="0"/>
        <v>2039/40</v>
      </c>
      <c r="M11" s="17" t="str">
        <f t="shared" si="0"/>
        <v>2040/41</v>
      </c>
      <c r="N11" s="17" t="str">
        <f t="shared" si="0"/>
        <v>2041/42</v>
      </c>
      <c r="O11" s="17" t="str">
        <f t="shared" si="0"/>
        <v>2042/43</v>
      </c>
      <c r="P11" s="17" t="str">
        <f t="shared" si="0"/>
        <v>2043/44</v>
      </c>
      <c r="Q11" s="25" t="str">
        <f t="shared" si="0"/>
        <v>2044/45</v>
      </c>
    </row>
    <row r="12" spans="1:17" ht="15.6" thickTop="1" x14ac:dyDescent="0.35">
      <c r="A12" s="268" t="s">
        <v>86</v>
      </c>
      <c r="B12" s="149" t="s">
        <v>87</v>
      </c>
      <c r="C12" s="48">
        <f>'Model aktualizovaný (MA)'!E28</f>
        <v>0</v>
      </c>
      <c r="D12" s="46">
        <f>'Model aktualizovaný (MA)'!F28</f>
        <v>0</v>
      </c>
      <c r="E12" s="46">
        <f>'Model aktualizovaný (MA)'!G28</f>
        <v>0</v>
      </c>
      <c r="F12" s="46">
        <f>'Model aktualizovaný (MA)'!H28</f>
        <v>0</v>
      </c>
      <c r="G12" s="46">
        <f>'Model aktualizovaný (MA)'!I28</f>
        <v>0</v>
      </c>
      <c r="H12" s="46">
        <f>'Model aktualizovaný (MA)'!J28</f>
        <v>0</v>
      </c>
      <c r="I12" s="46">
        <f>'Model aktualizovaný (MA)'!K28</f>
        <v>0</v>
      </c>
      <c r="J12" s="46">
        <f>'Model aktualizovaný (MA)'!L28</f>
        <v>0</v>
      </c>
      <c r="K12" s="46">
        <f>'Model aktualizovaný (MA)'!M28</f>
        <v>0</v>
      </c>
      <c r="L12" s="46">
        <f>'Model aktualizovaný (MA)'!N28</f>
        <v>0</v>
      </c>
      <c r="M12" s="46">
        <f>'Model aktualizovaný (MA)'!O28</f>
        <v>0</v>
      </c>
      <c r="N12" s="46">
        <f>'Model aktualizovaný (MA)'!P28</f>
        <v>0</v>
      </c>
      <c r="O12" s="46">
        <f>'Model aktualizovaný (MA)'!Q28</f>
        <v>0</v>
      </c>
      <c r="P12" s="46">
        <f>'Model aktualizovaný (MA)'!R28</f>
        <v>0</v>
      </c>
      <c r="Q12" s="127">
        <f>'Model aktualizovaný (MA)'!S28</f>
        <v>0</v>
      </c>
    </row>
    <row r="13" spans="1:17" ht="16.2" thickBot="1" x14ac:dyDescent="0.4">
      <c r="A13" s="269" t="s">
        <v>93</v>
      </c>
      <c r="B13" s="150" t="s">
        <v>89</v>
      </c>
      <c r="C13" s="270">
        <f>'Model aktualizovaný (MA)'!E29</f>
        <v>0</v>
      </c>
      <c r="D13" s="271">
        <f>'Model aktualizovaný (MA)'!F29</f>
        <v>0</v>
      </c>
      <c r="E13" s="271">
        <f>'Model aktualizovaný (MA)'!G29</f>
        <v>0</v>
      </c>
      <c r="F13" s="271">
        <f>'Model aktualizovaný (MA)'!H29</f>
        <v>0</v>
      </c>
      <c r="G13" s="271">
        <f>'Model aktualizovaný (MA)'!I29</f>
        <v>0</v>
      </c>
      <c r="H13" s="271">
        <f>'Model aktualizovaný (MA)'!J29</f>
        <v>0</v>
      </c>
      <c r="I13" s="271">
        <f>'Model aktualizovaný (MA)'!K29</f>
        <v>0</v>
      </c>
      <c r="J13" s="271">
        <f>'Model aktualizovaný (MA)'!L29</f>
        <v>0</v>
      </c>
      <c r="K13" s="271">
        <f>'Model aktualizovaný (MA)'!M29</f>
        <v>0</v>
      </c>
      <c r="L13" s="271">
        <f>'Model aktualizovaný (MA)'!N29</f>
        <v>0</v>
      </c>
      <c r="M13" s="271">
        <f>'Model aktualizovaný (MA)'!O29</f>
        <v>0</v>
      </c>
      <c r="N13" s="271">
        <f>'Model aktualizovaný (MA)'!P29</f>
        <v>0</v>
      </c>
      <c r="O13" s="271">
        <f>'Model aktualizovaný (MA)'!Q29</f>
        <v>0</v>
      </c>
      <c r="P13" s="271">
        <f>'Model aktualizovaný (MA)'!R29</f>
        <v>0</v>
      </c>
      <c r="Q13" s="272">
        <f>'Model aktualizovaný (MA)'!S29</f>
        <v>0</v>
      </c>
    </row>
    <row r="14" spans="1:17" ht="15" thickBot="1" x14ac:dyDescent="0.35">
      <c r="A14" s="81"/>
    </row>
    <row r="15" spans="1:17" x14ac:dyDescent="0.3">
      <c r="A15" s="52" t="s">
        <v>107</v>
      </c>
      <c r="B15" s="53"/>
      <c r="C15" s="19" t="s">
        <v>6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137"/>
    </row>
    <row r="16" spans="1:17" ht="15" thickBot="1" x14ac:dyDescent="0.35">
      <c r="A16" s="15" t="s">
        <v>106</v>
      </c>
      <c r="B16" s="138"/>
      <c r="C16" s="20" t="str">
        <f>C2</f>
        <v>2030/31</v>
      </c>
      <c r="D16" s="17" t="str">
        <f t="shared" ref="D16:Q16" si="1">D2</f>
        <v>2031/32</v>
      </c>
      <c r="E16" s="17" t="str">
        <f t="shared" si="1"/>
        <v>2032/33</v>
      </c>
      <c r="F16" s="17" t="str">
        <f t="shared" si="1"/>
        <v>2033/34</v>
      </c>
      <c r="G16" s="17" t="str">
        <f t="shared" si="1"/>
        <v>2034/35</v>
      </c>
      <c r="H16" s="17" t="str">
        <f t="shared" si="1"/>
        <v>2035/36</v>
      </c>
      <c r="I16" s="17" t="str">
        <f t="shared" si="1"/>
        <v>2036/37</v>
      </c>
      <c r="J16" s="17" t="str">
        <f t="shared" si="1"/>
        <v>2037/38</v>
      </c>
      <c r="K16" s="17" t="str">
        <f t="shared" si="1"/>
        <v>2038/39</v>
      </c>
      <c r="L16" s="17" t="str">
        <f t="shared" si="1"/>
        <v>2039/40</v>
      </c>
      <c r="M16" s="17" t="str">
        <f t="shared" si="1"/>
        <v>2040/41</v>
      </c>
      <c r="N16" s="17" t="str">
        <f t="shared" si="1"/>
        <v>2041/42</v>
      </c>
      <c r="O16" s="17" t="str">
        <f t="shared" si="1"/>
        <v>2042/43</v>
      </c>
      <c r="P16" s="17" t="str">
        <f t="shared" si="1"/>
        <v>2043/44</v>
      </c>
      <c r="Q16" s="25" t="str">
        <f t="shared" si="1"/>
        <v>2044/45</v>
      </c>
    </row>
    <row r="17" spans="1:17" ht="15.6" thickTop="1" x14ac:dyDescent="0.35">
      <c r="A17" s="45" t="s">
        <v>108</v>
      </c>
      <c r="B17" s="149" t="s">
        <v>109</v>
      </c>
      <c r="C17" s="48">
        <f>'Model objednávkový (MO)'!E28</f>
        <v>0</v>
      </c>
      <c r="D17" s="46">
        <f>'Model objednávkový (MO)'!F28</f>
        <v>0</v>
      </c>
      <c r="E17" s="46">
        <f>'Model objednávkový (MO)'!G28</f>
        <v>0</v>
      </c>
      <c r="F17" s="46">
        <f>'Model objednávkový (MO)'!H28</f>
        <v>0</v>
      </c>
      <c r="G17" s="46">
        <f>'Model objednávkový (MO)'!I28</f>
        <v>0</v>
      </c>
      <c r="H17" s="46">
        <f>'Model objednávkový (MO)'!J28</f>
        <v>0</v>
      </c>
      <c r="I17" s="46">
        <f>'Model objednávkový (MO)'!K28</f>
        <v>0</v>
      </c>
      <c r="J17" s="46">
        <f>'Model objednávkový (MO)'!L28</f>
        <v>0</v>
      </c>
      <c r="K17" s="46">
        <f>'Model objednávkový (MO)'!M28</f>
        <v>0</v>
      </c>
      <c r="L17" s="46">
        <f>'Model objednávkový (MO)'!N28</f>
        <v>0</v>
      </c>
      <c r="M17" s="46">
        <f>'Model objednávkový (MO)'!O28</f>
        <v>0</v>
      </c>
      <c r="N17" s="46">
        <f>'Model objednávkový (MO)'!P28</f>
        <v>0</v>
      </c>
      <c r="O17" s="46">
        <f>'Model objednávkový (MO)'!Q28</f>
        <v>0</v>
      </c>
      <c r="P17" s="46">
        <f>'Model objednávkový (MO)'!R28</f>
        <v>0</v>
      </c>
      <c r="Q17" s="127">
        <f>'Model objednávkový (MO)'!S28</f>
        <v>0</v>
      </c>
    </row>
    <row r="18" spans="1:17" ht="16.2" thickBot="1" x14ac:dyDescent="0.4">
      <c r="A18" s="37" t="s">
        <v>110</v>
      </c>
      <c r="B18" s="150" t="s">
        <v>111</v>
      </c>
      <c r="C18" s="49">
        <f>'MO Výkon'!E28</f>
        <v>0</v>
      </c>
      <c r="D18" s="47">
        <f>'MO Výkon'!F28</f>
        <v>0</v>
      </c>
      <c r="E18" s="47">
        <f>'MO Výkon'!G28</f>
        <v>0</v>
      </c>
      <c r="F18" s="47">
        <f>'MO Výkon'!H28</f>
        <v>0</v>
      </c>
      <c r="G18" s="47">
        <f>'MO Výkon'!I28</f>
        <v>0</v>
      </c>
      <c r="H18" s="47">
        <f>'MO Výkon'!J28</f>
        <v>0</v>
      </c>
      <c r="I18" s="47">
        <f>'MO Výkon'!K28</f>
        <v>0</v>
      </c>
      <c r="J18" s="47">
        <f>'MO Výkon'!L28</f>
        <v>0</v>
      </c>
      <c r="K18" s="47">
        <f>'MO Výkon'!M28</f>
        <v>0</v>
      </c>
      <c r="L18" s="47">
        <f>'MO Výkon'!N28</f>
        <v>0</v>
      </c>
      <c r="M18" s="47">
        <f>'MO Výkon'!O28</f>
        <v>0</v>
      </c>
      <c r="N18" s="47">
        <f>'MO Výkon'!P28</f>
        <v>0</v>
      </c>
      <c r="O18" s="47">
        <f>'MO Výkon'!Q28</f>
        <v>0</v>
      </c>
      <c r="P18" s="47">
        <f>'MO Výkon'!R28</f>
        <v>0</v>
      </c>
      <c r="Q18" s="128">
        <f>'MO Výkon'!S28</f>
        <v>0</v>
      </c>
    </row>
    <row r="19" spans="1:17" ht="15" thickBot="1" x14ac:dyDescent="0.35">
      <c r="A19" s="67"/>
    </row>
    <row r="20" spans="1:17" x14ac:dyDescent="0.3">
      <c r="A20" s="52" t="s">
        <v>112</v>
      </c>
      <c r="B20" s="53"/>
      <c r="C20" s="19" t="s">
        <v>6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137"/>
    </row>
    <row r="21" spans="1:17" ht="15" thickBot="1" x14ac:dyDescent="0.35">
      <c r="A21" s="15" t="s">
        <v>113</v>
      </c>
      <c r="B21" s="138"/>
      <c r="C21" s="20" t="str">
        <f>C2</f>
        <v>2030/31</v>
      </c>
      <c r="D21" s="17" t="str">
        <f t="shared" ref="D21:Q21" si="2">D2</f>
        <v>2031/32</v>
      </c>
      <c r="E21" s="17" t="str">
        <f t="shared" si="2"/>
        <v>2032/33</v>
      </c>
      <c r="F21" s="17" t="str">
        <f t="shared" si="2"/>
        <v>2033/34</v>
      </c>
      <c r="G21" s="17" t="str">
        <f t="shared" si="2"/>
        <v>2034/35</v>
      </c>
      <c r="H21" s="17" t="str">
        <f t="shared" si="2"/>
        <v>2035/36</v>
      </c>
      <c r="I21" s="17" t="str">
        <f t="shared" si="2"/>
        <v>2036/37</v>
      </c>
      <c r="J21" s="17" t="str">
        <f t="shared" si="2"/>
        <v>2037/38</v>
      </c>
      <c r="K21" s="17" t="str">
        <f t="shared" si="2"/>
        <v>2038/39</v>
      </c>
      <c r="L21" s="17" t="str">
        <f t="shared" si="2"/>
        <v>2039/40</v>
      </c>
      <c r="M21" s="17" t="str">
        <f t="shared" si="2"/>
        <v>2040/41</v>
      </c>
      <c r="N21" s="17" t="str">
        <f t="shared" si="2"/>
        <v>2041/42</v>
      </c>
      <c r="O21" s="17" t="str">
        <f t="shared" si="2"/>
        <v>2042/43</v>
      </c>
      <c r="P21" s="17" t="str">
        <f t="shared" si="2"/>
        <v>2043/44</v>
      </c>
      <c r="Q21" s="25" t="str">
        <f t="shared" si="2"/>
        <v>2044/45</v>
      </c>
    </row>
    <row r="22" spans="1:17" ht="15.6" thickTop="1" x14ac:dyDescent="0.35">
      <c r="A22" s="273" t="s">
        <v>114</v>
      </c>
      <c r="B22" s="274" t="s">
        <v>115</v>
      </c>
      <c r="C22" s="275">
        <f>C41+C61+C81</f>
        <v>0</v>
      </c>
      <c r="D22" s="276">
        <f t="shared" ref="D22:Q22" si="3">D41+D61+D81</f>
        <v>0</v>
      </c>
      <c r="E22" s="276">
        <f t="shared" si="3"/>
        <v>0</v>
      </c>
      <c r="F22" s="276">
        <f t="shared" si="3"/>
        <v>0</v>
      </c>
      <c r="G22" s="276">
        <f t="shared" si="3"/>
        <v>0</v>
      </c>
      <c r="H22" s="276">
        <f t="shared" si="3"/>
        <v>0</v>
      </c>
      <c r="I22" s="276">
        <f t="shared" si="3"/>
        <v>0</v>
      </c>
      <c r="J22" s="276">
        <f t="shared" si="3"/>
        <v>0</v>
      </c>
      <c r="K22" s="276">
        <f t="shared" si="3"/>
        <v>0</v>
      </c>
      <c r="L22" s="276">
        <f t="shared" si="3"/>
        <v>0</v>
      </c>
      <c r="M22" s="276">
        <f t="shared" si="3"/>
        <v>0</v>
      </c>
      <c r="N22" s="276">
        <f t="shared" si="3"/>
        <v>0</v>
      </c>
      <c r="O22" s="276">
        <f t="shared" si="3"/>
        <v>0</v>
      </c>
      <c r="P22" s="276">
        <f t="shared" si="3"/>
        <v>0</v>
      </c>
      <c r="Q22" s="277">
        <f t="shared" si="3"/>
        <v>0</v>
      </c>
    </row>
    <row r="23" spans="1:17" x14ac:dyDescent="0.3">
      <c r="A23" s="6" t="s">
        <v>116</v>
      </c>
      <c r="B23" s="7"/>
      <c r="C23" s="50">
        <f t="shared" ref="C23:Q23" si="4">C22-C3</f>
        <v>-947000</v>
      </c>
      <c r="D23" s="51">
        <f t="shared" si="4"/>
        <v>-947000</v>
      </c>
      <c r="E23" s="51">
        <f t="shared" si="4"/>
        <v>-947000</v>
      </c>
      <c r="F23" s="51">
        <f t="shared" si="4"/>
        <v>-1642000</v>
      </c>
      <c r="G23" s="51">
        <f t="shared" si="4"/>
        <v>-1642000</v>
      </c>
      <c r="H23" s="51">
        <f t="shared" si="4"/>
        <v>-1642000</v>
      </c>
      <c r="I23" s="51">
        <f t="shared" si="4"/>
        <v>-1642000</v>
      </c>
      <c r="J23" s="51">
        <f t="shared" si="4"/>
        <v>-1642000</v>
      </c>
      <c r="K23" s="51">
        <f t="shared" si="4"/>
        <v>-1642000</v>
      </c>
      <c r="L23" s="51">
        <f t="shared" si="4"/>
        <v>-1642000</v>
      </c>
      <c r="M23" s="51">
        <f t="shared" si="4"/>
        <v>-1642000</v>
      </c>
      <c r="N23" s="51">
        <f t="shared" si="4"/>
        <v>-1642000</v>
      </c>
      <c r="O23" s="51">
        <f t="shared" si="4"/>
        <v>-1642000</v>
      </c>
      <c r="P23" s="51">
        <f t="shared" si="4"/>
        <v>-1642000</v>
      </c>
      <c r="Q23" s="111">
        <f t="shared" si="4"/>
        <v>-1642000</v>
      </c>
    </row>
    <row r="24" spans="1:17" ht="15" thickBot="1" x14ac:dyDescent="0.35">
      <c r="A24" s="37" t="s">
        <v>117</v>
      </c>
      <c r="B24" s="31"/>
      <c r="C24" s="278">
        <f t="shared" ref="C24:Q24" si="5">IFERROR(C22/C3,"-")</f>
        <v>0</v>
      </c>
      <c r="D24" s="279">
        <f t="shared" si="5"/>
        <v>0</v>
      </c>
      <c r="E24" s="279">
        <f t="shared" si="5"/>
        <v>0</v>
      </c>
      <c r="F24" s="279">
        <f t="shared" si="5"/>
        <v>0</v>
      </c>
      <c r="G24" s="279">
        <f t="shared" si="5"/>
        <v>0</v>
      </c>
      <c r="H24" s="279">
        <f t="shared" si="5"/>
        <v>0</v>
      </c>
      <c r="I24" s="279">
        <f t="shared" si="5"/>
        <v>0</v>
      </c>
      <c r="J24" s="279">
        <f t="shared" si="5"/>
        <v>0</v>
      </c>
      <c r="K24" s="279">
        <f t="shared" si="5"/>
        <v>0</v>
      </c>
      <c r="L24" s="279">
        <f t="shared" si="5"/>
        <v>0</v>
      </c>
      <c r="M24" s="279">
        <f t="shared" si="5"/>
        <v>0</v>
      </c>
      <c r="N24" s="279">
        <f t="shared" si="5"/>
        <v>0</v>
      </c>
      <c r="O24" s="279">
        <f t="shared" si="5"/>
        <v>0</v>
      </c>
      <c r="P24" s="279">
        <f t="shared" si="5"/>
        <v>0</v>
      </c>
      <c r="Q24" s="280">
        <f t="shared" si="5"/>
        <v>0</v>
      </c>
    </row>
    <row r="25" spans="1:17" ht="15" thickBot="1" x14ac:dyDescent="0.35">
      <c r="A25" s="81"/>
    </row>
    <row r="26" spans="1:17" x14ac:dyDescent="0.3">
      <c r="A26" s="52" t="s">
        <v>112</v>
      </c>
      <c r="B26" s="53"/>
      <c r="C26" s="19" t="s">
        <v>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137"/>
    </row>
    <row r="27" spans="1:17" ht="15" thickBot="1" x14ac:dyDescent="0.35">
      <c r="A27" s="15" t="s">
        <v>118</v>
      </c>
      <c r="B27" s="138"/>
      <c r="C27" s="20" t="str">
        <f>C2</f>
        <v>2030/31</v>
      </c>
      <c r="D27" s="17" t="str">
        <f t="shared" ref="D27:Q27" si="6">D2</f>
        <v>2031/32</v>
      </c>
      <c r="E27" s="17" t="str">
        <f t="shared" si="6"/>
        <v>2032/33</v>
      </c>
      <c r="F27" s="17" t="str">
        <f t="shared" si="6"/>
        <v>2033/34</v>
      </c>
      <c r="G27" s="17" t="str">
        <f t="shared" si="6"/>
        <v>2034/35</v>
      </c>
      <c r="H27" s="17" t="str">
        <f t="shared" si="6"/>
        <v>2035/36</v>
      </c>
      <c r="I27" s="17" t="str">
        <f t="shared" si="6"/>
        <v>2036/37</v>
      </c>
      <c r="J27" s="17" t="str">
        <f t="shared" si="6"/>
        <v>2037/38</v>
      </c>
      <c r="K27" s="17" t="str">
        <f t="shared" si="6"/>
        <v>2038/39</v>
      </c>
      <c r="L27" s="17" t="str">
        <f t="shared" si="6"/>
        <v>2039/40</v>
      </c>
      <c r="M27" s="17" t="str">
        <f t="shared" si="6"/>
        <v>2040/41</v>
      </c>
      <c r="N27" s="17" t="str">
        <f t="shared" si="6"/>
        <v>2041/42</v>
      </c>
      <c r="O27" s="17" t="str">
        <f t="shared" si="6"/>
        <v>2042/43</v>
      </c>
      <c r="P27" s="17" t="str">
        <f t="shared" si="6"/>
        <v>2043/44</v>
      </c>
      <c r="Q27" s="25" t="str">
        <f t="shared" si="6"/>
        <v>2044/45</v>
      </c>
    </row>
    <row r="28" spans="1:17" ht="15" thickTop="1" x14ac:dyDescent="0.3">
      <c r="A28" s="4" t="s">
        <v>119</v>
      </c>
      <c r="B28" s="5"/>
      <c r="C28" s="185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7"/>
    </row>
    <row r="29" spans="1:17" x14ac:dyDescent="0.3">
      <c r="A29" s="32" t="s">
        <v>120</v>
      </c>
      <c r="B29" s="33"/>
      <c r="C29" s="188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90"/>
    </row>
    <row r="30" spans="1:17" x14ac:dyDescent="0.3">
      <c r="A30" s="6" t="s">
        <v>121</v>
      </c>
      <c r="B30" s="7"/>
      <c r="C30" s="191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3"/>
    </row>
    <row r="31" spans="1:17" x14ac:dyDescent="0.3">
      <c r="A31" s="6" t="s">
        <v>122</v>
      </c>
      <c r="B31" s="7"/>
      <c r="C31" s="191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3"/>
    </row>
    <row r="32" spans="1:17" x14ac:dyDescent="0.3">
      <c r="A32" s="6" t="s">
        <v>123</v>
      </c>
      <c r="B32" s="7"/>
      <c r="C32" s="191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3"/>
    </row>
    <row r="33" spans="1:17" x14ac:dyDescent="0.3">
      <c r="A33" s="6" t="s">
        <v>124</v>
      </c>
      <c r="B33" s="7"/>
      <c r="C33" s="191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3"/>
    </row>
    <row r="34" spans="1:17" x14ac:dyDescent="0.3">
      <c r="A34" s="6" t="s">
        <v>125</v>
      </c>
      <c r="B34" s="7"/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</row>
    <row r="35" spans="1:17" x14ac:dyDescent="0.3">
      <c r="A35" s="6" t="s">
        <v>126</v>
      </c>
      <c r="B35" s="7"/>
      <c r="C35" s="191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3"/>
    </row>
    <row r="36" spans="1:17" x14ac:dyDescent="0.3">
      <c r="A36" s="6" t="s">
        <v>127</v>
      </c>
      <c r="B36" s="7"/>
      <c r="C36" s="191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3"/>
    </row>
    <row r="37" spans="1:17" x14ac:dyDescent="0.3">
      <c r="A37" s="6" t="s">
        <v>128</v>
      </c>
      <c r="B37" s="7"/>
      <c r="C37" s="191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3"/>
    </row>
    <row r="38" spans="1:17" x14ac:dyDescent="0.3">
      <c r="A38" s="6" t="s">
        <v>129</v>
      </c>
      <c r="B38" s="7"/>
      <c r="C38" s="191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3"/>
    </row>
    <row r="39" spans="1:17" x14ac:dyDescent="0.3">
      <c r="A39" s="6" t="s">
        <v>130</v>
      </c>
      <c r="B39" s="7"/>
      <c r="C39" s="19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3"/>
    </row>
    <row r="40" spans="1:17" ht="15" thickBot="1" x14ac:dyDescent="0.35">
      <c r="A40" s="37" t="s">
        <v>131</v>
      </c>
      <c r="B40" s="31"/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6"/>
    </row>
    <row r="41" spans="1:17" ht="15.6" x14ac:dyDescent="0.35">
      <c r="A41" s="273" t="s">
        <v>132</v>
      </c>
      <c r="B41" s="281" t="s">
        <v>133</v>
      </c>
      <c r="C41" s="275">
        <f>SUM(C28:C40)</f>
        <v>0</v>
      </c>
      <c r="D41" s="276">
        <f t="shared" ref="D41:N41" si="7">SUM(D28:D40)</f>
        <v>0</v>
      </c>
      <c r="E41" s="276">
        <f t="shared" si="7"/>
        <v>0</v>
      </c>
      <c r="F41" s="276">
        <f t="shared" si="7"/>
        <v>0</v>
      </c>
      <c r="G41" s="276">
        <f t="shared" si="7"/>
        <v>0</v>
      </c>
      <c r="H41" s="276">
        <f t="shared" si="7"/>
        <v>0</v>
      </c>
      <c r="I41" s="276">
        <f t="shared" si="7"/>
        <v>0</v>
      </c>
      <c r="J41" s="276">
        <f t="shared" si="7"/>
        <v>0</v>
      </c>
      <c r="K41" s="276">
        <f t="shared" si="7"/>
        <v>0</v>
      </c>
      <c r="L41" s="276">
        <f t="shared" si="7"/>
        <v>0</v>
      </c>
      <c r="M41" s="276">
        <f t="shared" si="7"/>
        <v>0</v>
      </c>
      <c r="N41" s="276">
        <f t="shared" si="7"/>
        <v>0</v>
      </c>
      <c r="O41" s="276">
        <f t="shared" ref="O41:Q41" si="8">SUM(O28:O40)</f>
        <v>0</v>
      </c>
      <c r="P41" s="276">
        <f t="shared" si="8"/>
        <v>0</v>
      </c>
      <c r="Q41" s="277">
        <f t="shared" si="8"/>
        <v>0</v>
      </c>
    </row>
    <row r="42" spans="1:17" x14ac:dyDescent="0.3">
      <c r="A42" s="6" t="s">
        <v>134</v>
      </c>
      <c r="B42" s="7"/>
      <c r="C42" s="50">
        <f t="shared" ref="C42:Q42" si="9">C41-C4</f>
        <v>-742000</v>
      </c>
      <c r="D42" s="51">
        <f t="shared" si="9"/>
        <v>-742000</v>
      </c>
      <c r="E42" s="51">
        <f t="shared" si="9"/>
        <v>-742000</v>
      </c>
      <c r="F42" s="51">
        <f t="shared" si="9"/>
        <v>-1425000</v>
      </c>
      <c r="G42" s="51">
        <f t="shared" si="9"/>
        <v>-1425000</v>
      </c>
      <c r="H42" s="51">
        <f t="shared" si="9"/>
        <v>-1425000</v>
      </c>
      <c r="I42" s="51">
        <f t="shared" si="9"/>
        <v>-1425000</v>
      </c>
      <c r="J42" s="51">
        <f t="shared" si="9"/>
        <v>-1425000</v>
      </c>
      <c r="K42" s="51">
        <f t="shared" si="9"/>
        <v>-1425000</v>
      </c>
      <c r="L42" s="51">
        <f t="shared" si="9"/>
        <v>-1425000</v>
      </c>
      <c r="M42" s="51">
        <f t="shared" si="9"/>
        <v>-1425000</v>
      </c>
      <c r="N42" s="51">
        <f t="shared" si="9"/>
        <v>-1425000</v>
      </c>
      <c r="O42" s="51">
        <f t="shared" si="9"/>
        <v>-1425000</v>
      </c>
      <c r="P42" s="51">
        <f t="shared" si="9"/>
        <v>-1425000</v>
      </c>
      <c r="Q42" s="111">
        <f t="shared" si="9"/>
        <v>-1425000</v>
      </c>
    </row>
    <row r="43" spans="1:17" x14ac:dyDescent="0.3">
      <c r="A43" s="57" t="s">
        <v>135</v>
      </c>
      <c r="B43" s="282"/>
      <c r="C43" s="283">
        <f t="shared" ref="C43:Q43" si="10">IFERROR(C41/C4,"-")</f>
        <v>0</v>
      </c>
      <c r="D43" s="284">
        <f t="shared" si="10"/>
        <v>0</v>
      </c>
      <c r="E43" s="284">
        <f t="shared" si="10"/>
        <v>0</v>
      </c>
      <c r="F43" s="284">
        <f t="shared" si="10"/>
        <v>0</v>
      </c>
      <c r="G43" s="284">
        <f t="shared" si="10"/>
        <v>0</v>
      </c>
      <c r="H43" s="284">
        <f t="shared" si="10"/>
        <v>0</v>
      </c>
      <c r="I43" s="284">
        <f t="shared" si="10"/>
        <v>0</v>
      </c>
      <c r="J43" s="284">
        <f t="shared" si="10"/>
        <v>0</v>
      </c>
      <c r="K43" s="284">
        <f t="shared" si="10"/>
        <v>0</v>
      </c>
      <c r="L43" s="284">
        <f t="shared" si="10"/>
        <v>0</v>
      </c>
      <c r="M43" s="284">
        <f t="shared" si="10"/>
        <v>0</v>
      </c>
      <c r="N43" s="284">
        <f t="shared" si="10"/>
        <v>0</v>
      </c>
      <c r="O43" s="284">
        <f t="shared" si="10"/>
        <v>0</v>
      </c>
      <c r="P43" s="284">
        <f t="shared" si="10"/>
        <v>0</v>
      </c>
      <c r="Q43" s="285">
        <f t="shared" si="10"/>
        <v>0</v>
      </c>
    </row>
    <row r="44" spans="1:17" ht="15" thickBot="1" x14ac:dyDescent="0.35">
      <c r="A44" s="37" t="s">
        <v>136</v>
      </c>
      <c r="B44" s="31"/>
      <c r="C44" s="278" t="str">
        <f>IFERROR(C41/C22,"-")</f>
        <v>-</v>
      </c>
      <c r="D44" s="279" t="str">
        <f t="shared" ref="D44:N44" si="11">IFERROR(D41/D22,"-")</f>
        <v>-</v>
      </c>
      <c r="E44" s="279" t="str">
        <f t="shared" si="11"/>
        <v>-</v>
      </c>
      <c r="F44" s="279" t="str">
        <f t="shared" si="11"/>
        <v>-</v>
      </c>
      <c r="G44" s="279" t="str">
        <f t="shared" si="11"/>
        <v>-</v>
      </c>
      <c r="H44" s="279" t="str">
        <f t="shared" si="11"/>
        <v>-</v>
      </c>
      <c r="I44" s="279" t="str">
        <f t="shared" si="11"/>
        <v>-</v>
      </c>
      <c r="J44" s="279" t="str">
        <f t="shared" si="11"/>
        <v>-</v>
      </c>
      <c r="K44" s="279" t="str">
        <f t="shared" si="11"/>
        <v>-</v>
      </c>
      <c r="L44" s="279" t="str">
        <f t="shared" si="11"/>
        <v>-</v>
      </c>
      <c r="M44" s="279" t="str">
        <f t="shared" si="11"/>
        <v>-</v>
      </c>
      <c r="N44" s="279" t="str">
        <f t="shared" si="11"/>
        <v>-</v>
      </c>
      <c r="O44" s="279" t="str">
        <f t="shared" ref="O44:Q44" si="12">IFERROR(O41/O22,"-")</f>
        <v>-</v>
      </c>
      <c r="P44" s="279" t="str">
        <f t="shared" si="12"/>
        <v>-</v>
      </c>
      <c r="Q44" s="280" t="str">
        <f t="shared" si="12"/>
        <v>-</v>
      </c>
    </row>
    <row r="45" spans="1:17" ht="15" thickBot="1" x14ac:dyDescent="0.35">
      <c r="A45" s="81"/>
    </row>
    <row r="46" spans="1:17" x14ac:dyDescent="0.3">
      <c r="A46" s="52" t="s">
        <v>112</v>
      </c>
      <c r="B46" s="53"/>
      <c r="C46" s="19" t="s">
        <v>6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137"/>
    </row>
    <row r="47" spans="1:17" ht="15" thickBot="1" x14ac:dyDescent="0.35">
      <c r="A47" s="15" t="s">
        <v>137</v>
      </c>
      <c r="B47" s="138"/>
      <c r="C47" s="20" t="str">
        <f>C27</f>
        <v>2030/31</v>
      </c>
      <c r="D47" s="17" t="str">
        <f t="shared" ref="D47:Q47" si="13">D27</f>
        <v>2031/32</v>
      </c>
      <c r="E47" s="17" t="str">
        <f t="shared" si="13"/>
        <v>2032/33</v>
      </c>
      <c r="F47" s="17" t="str">
        <f t="shared" si="13"/>
        <v>2033/34</v>
      </c>
      <c r="G47" s="17" t="str">
        <f t="shared" si="13"/>
        <v>2034/35</v>
      </c>
      <c r="H47" s="17" t="str">
        <f t="shared" si="13"/>
        <v>2035/36</v>
      </c>
      <c r="I47" s="17" t="str">
        <f t="shared" si="13"/>
        <v>2036/37</v>
      </c>
      <c r="J47" s="17" t="str">
        <f t="shared" si="13"/>
        <v>2037/38</v>
      </c>
      <c r="K47" s="17" t="str">
        <f t="shared" si="13"/>
        <v>2038/39</v>
      </c>
      <c r="L47" s="17" t="str">
        <f t="shared" si="13"/>
        <v>2039/40</v>
      </c>
      <c r="M47" s="17" t="str">
        <f t="shared" si="13"/>
        <v>2040/41</v>
      </c>
      <c r="N47" s="17" t="str">
        <f t="shared" si="13"/>
        <v>2041/42</v>
      </c>
      <c r="O47" s="17" t="str">
        <f t="shared" si="13"/>
        <v>2042/43</v>
      </c>
      <c r="P47" s="17" t="str">
        <f t="shared" si="13"/>
        <v>2043/44</v>
      </c>
      <c r="Q47" s="25" t="str">
        <f t="shared" si="13"/>
        <v>2044/45</v>
      </c>
    </row>
    <row r="48" spans="1:17" ht="15" thickTop="1" x14ac:dyDescent="0.3">
      <c r="A48" s="4" t="s">
        <v>119</v>
      </c>
      <c r="B48" s="5"/>
      <c r="C48" s="185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7"/>
    </row>
    <row r="49" spans="1:17" x14ac:dyDescent="0.3">
      <c r="A49" s="32" t="s">
        <v>120</v>
      </c>
      <c r="B49" s="33"/>
      <c r="C49" s="188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90"/>
    </row>
    <row r="50" spans="1:17" x14ac:dyDescent="0.3">
      <c r="A50" s="6" t="s">
        <v>121</v>
      </c>
      <c r="B50" s="7"/>
      <c r="C50" s="191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3"/>
    </row>
    <row r="51" spans="1:17" x14ac:dyDescent="0.3">
      <c r="A51" s="6" t="s">
        <v>122</v>
      </c>
      <c r="B51" s="7"/>
      <c r="C51" s="191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3"/>
    </row>
    <row r="52" spans="1:17" x14ac:dyDescent="0.3">
      <c r="A52" s="6" t="s">
        <v>123</v>
      </c>
      <c r="B52" s="7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3"/>
    </row>
    <row r="53" spans="1:17" x14ac:dyDescent="0.3">
      <c r="A53" s="6" t="s">
        <v>124</v>
      </c>
      <c r="B53" s="7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3"/>
    </row>
    <row r="54" spans="1:17" x14ac:dyDescent="0.3">
      <c r="A54" s="6" t="s">
        <v>125</v>
      </c>
      <c r="B54" s="7"/>
      <c r="C54" s="191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3"/>
    </row>
    <row r="55" spans="1:17" x14ac:dyDescent="0.3">
      <c r="A55" s="6" t="s">
        <v>126</v>
      </c>
      <c r="B55" s="7"/>
      <c r="C55" s="191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3"/>
    </row>
    <row r="56" spans="1:17" x14ac:dyDescent="0.3">
      <c r="A56" s="6" t="s">
        <v>127</v>
      </c>
      <c r="B56" s="7"/>
      <c r="C56" s="191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3"/>
    </row>
    <row r="57" spans="1:17" x14ac:dyDescent="0.3">
      <c r="A57" s="6" t="s">
        <v>128</v>
      </c>
      <c r="B57" s="7"/>
      <c r="C57" s="191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3"/>
    </row>
    <row r="58" spans="1:17" x14ac:dyDescent="0.3">
      <c r="A58" s="6" t="s">
        <v>129</v>
      </c>
      <c r="B58" s="7"/>
      <c r="C58" s="191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3"/>
    </row>
    <row r="59" spans="1:17" x14ac:dyDescent="0.3">
      <c r="A59" s="6" t="s">
        <v>130</v>
      </c>
      <c r="B59" s="7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3"/>
    </row>
    <row r="60" spans="1:17" ht="15" thickBot="1" x14ac:dyDescent="0.35">
      <c r="A60" s="37" t="s">
        <v>131</v>
      </c>
      <c r="B60" s="31"/>
      <c r="C60" s="194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6"/>
    </row>
    <row r="61" spans="1:17" ht="15.6" x14ac:dyDescent="0.35">
      <c r="A61" s="273" t="s">
        <v>138</v>
      </c>
      <c r="B61" s="281" t="s">
        <v>139</v>
      </c>
      <c r="C61" s="275">
        <f t="shared" ref="C61:Q61" si="14">SUM(C48:C60)</f>
        <v>0</v>
      </c>
      <c r="D61" s="276">
        <f t="shared" ref="D61:N61" si="15">SUM(D48:D60)</f>
        <v>0</v>
      </c>
      <c r="E61" s="276">
        <f t="shared" si="15"/>
        <v>0</v>
      </c>
      <c r="F61" s="276">
        <f t="shared" si="15"/>
        <v>0</v>
      </c>
      <c r="G61" s="276">
        <f t="shared" si="15"/>
        <v>0</v>
      </c>
      <c r="H61" s="276">
        <f t="shared" si="15"/>
        <v>0</v>
      </c>
      <c r="I61" s="276">
        <f t="shared" si="15"/>
        <v>0</v>
      </c>
      <c r="J61" s="276">
        <f t="shared" si="15"/>
        <v>0</v>
      </c>
      <c r="K61" s="276">
        <f t="shared" si="15"/>
        <v>0</v>
      </c>
      <c r="L61" s="276">
        <f t="shared" si="15"/>
        <v>0</v>
      </c>
      <c r="M61" s="276">
        <f t="shared" si="15"/>
        <v>0</v>
      </c>
      <c r="N61" s="276">
        <f t="shared" si="15"/>
        <v>0</v>
      </c>
      <c r="O61" s="276">
        <f t="shared" si="14"/>
        <v>0</v>
      </c>
      <c r="P61" s="276">
        <f t="shared" si="14"/>
        <v>0</v>
      </c>
      <c r="Q61" s="277">
        <f t="shared" si="14"/>
        <v>0</v>
      </c>
    </row>
    <row r="62" spans="1:17" x14ac:dyDescent="0.3">
      <c r="A62" s="6" t="s">
        <v>140</v>
      </c>
      <c r="B62" s="7"/>
      <c r="C62" s="50">
        <f t="shared" ref="C62:Q62" si="16">C61-C5</f>
        <v>-205000</v>
      </c>
      <c r="D62" s="51">
        <f t="shared" si="16"/>
        <v>-205000</v>
      </c>
      <c r="E62" s="51">
        <f t="shared" si="16"/>
        <v>-205000</v>
      </c>
      <c r="F62" s="51">
        <f t="shared" si="16"/>
        <v>-217000</v>
      </c>
      <c r="G62" s="51">
        <f t="shared" si="16"/>
        <v>-217000</v>
      </c>
      <c r="H62" s="51">
        <f t="shared" si="16"/>
        <v>-217000</v>
      </c>
      <c r="I62" s="51">
        <f t="shared" si="16"/>
        <v>-217000</v>
      </c>
      <c r="J62" s="51">
        <f t="shared" si="16"/>
        <v>-217000</v>
      </c>
      <c r="K62" s="51">
        <f t="shared" si="16"/>
        <v>-217000</v>
      </c>
      <c r="L62" s="51">
        <f t="shared" si="16"/>
        <v>-217000</v>
      </c>
      <c r="M62" s="51">
        <f t="shared" si="16"/>
        <v>-217000</v>
      </c>
      <c r="N62" s="51">
        <f t="shared" si="16"/>
        <v>-217000</v>
      </c>
      <c r="O62" s="51">
        <f t="shared" si="16"/>
        <v>-217000</v>
      </c>
      <c r="P62" s="51">
        <f t="shared" si="16"/>
        <v>-217000</v>
      </c>
      <c r="Q62" s="111">
        <f t="shared" si="16"/>
        <v>-217000</v>
      </c>
    </row>
    <row r="63" spans="1:17" x14ac:dyDescent="0.3">
      <c r="A63" s="57" t="s">
        <v>117</v>
      </c>
      <c r="B63" s="282"/>
      <c r="C63" s="283">
        <f t="shared" ref="C63:Q63" si="17">IFERROR(C61/C5,"-")</f>
        <v>0</v>
      </c>
      <c r="D63" s="284">
        <f t="shared" si="17"/>
        <v>0</v>
      </c>
      <c r="E63" s="284">
        <f t="shared" si="17"/>
        <v>0</v>
      </c>
      <c r="F63" s="284">
        <f t="shared" si="17"/>
        <v>0</v>
      </c>
      <c r="G63" s="284">
        <f t="shared" si="17"/>
        <v>0</v>
      </c>
      <c r="H63" s="284">
        <f t="shared" si="17"/>
        <v>0</v>
      </c>
      <c r="I63" s="284">
        <f t="shared" si="17"/>
        <v>0</v>
      </c>
      <c r="J63" s="284">
        <f t="shared" si="17"/>
        <v>0</v>
      </c>
      <c r="K63" s="284">
        <f t="shared" si="17"/>
        <v>0</v>
      </c>
      <c r="L63" s="284">
        <f t="shared" si="17"/>
        <v>0</v>
      </c>
      <c r="M63" s="284">
        <f t="shared" si="17"/>
        <v>0</v>
      </c>
      <c r="N63" s="284">
        <f t="shared" si="17"/>
        <v>0</v>
      </c>
      <c r="O63" s="284">
        <f t="shared" si="17"/>
        <v>0</v>
      </c>
      <c r="P63" s="284">
        <f t="shared" si="17"/>
        <v>0</v>
      </c>
      <c r="Q63" s="285">
        <f t="shared" si="17"/>
        <v>0</v>
      </c>
    </row>
    <row r="64" spans="1:17" ht="15" thickBot="1" x14ac:dyDescent="0.35">
      <c r="A64" s="37" t="s">
        <v>141</v>
      </c>
      <c r="B64" s="31"/>
      <c r="C64" s="278" t="str">
        <f>IFERROR(C61/C22,"-")</f>
        <v>-</v>
      </c>
      <c r="D64" s="279" t="str">
        <f t="shared" ref="D64:N64" si="18">IFERROR(D61/D22,"-")</f>
        <v>-</v>
      </c>
      <c r="E64" s="279" t="str">
        <f t="shared" si="18"/>
        <v>-</v>
      </c>
      <c r="F64" s="279" t="str">
        <f t="shared" si="18"/>
        <v>-</v>
      </c>
      <c r="G64" s="279" t="str">
        <f t="shared" si="18"/>
        <v>-</v>
      </c>
      <c r="H64" s="279" t="str">
        <f t="shared" si="18"/>
        <v>-</v>
      </c>
      <c r="I64" s="279" t="str">
        <f t="shared" si="18"/>
        <v>-</v>
      </c>
      <c r="J64" s="279" t="str">
        <f t="shared" si="18"/>
        <v>-</v>
      </c>
      <c r="K64" s="279" t="str">
        <f t="shared" si="18"/>
        <v>-</v>
      </c>
      <c r="L64" s="279" t="str">
        <f t="shared" si="18"/>
        <v>-</v>
      </c>
      <c r="M64" s="279" t="str">
        <f t="shared" si="18"/>
        <v>-</v>
      </c>
      <c r="N64" s="279" t="str">
        <f t="shared" si="18"/>
        <v>-</v>
      </c>
      <c r="O64" s="279" t="str">
        <f t="shared" ref="O64:Q64" si="19">IFERROR(O61/O22,"-")</f>
        <v>-</v>
      </c>
      <c r="P64" s="279" t="str">
        <f t="shared" si="19"/>
        <v>-</v>
      </c>
      <c r="Q64" s="280" t="str">
        <f t="shared" si="19"/>
        <v>-</v>
      </c>
    </row>
    <row r="65" spans="1:17" ht="15" thickBot="1" x14ac:dyDescent="0.35">
      <c r="A65" s="81"/>
    </row>
    <row r="66" spans="1:17" x14ac:dyDescent="0.3">
      <c r="A66" s="52" t="s">
        <v>112</v>
      </c>
      <c r="B66" s="53"/>
      <c r="C66" s="19" t="s">
        <v>6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137"/>
    </row>
    <row r="67" spans="1:17" ht="15" thickBot="1" x14ac:dyDescent="0.35">
      <c r="A67" s="15" t="s">
        <v>142</v>
      </c>
      <c r="B67" s="138"/>
      <c r="C67" s="20" t="str">
        <f>C47</f>
        <v>2030/31</v>
      </c>
      <c r="D67" s="17" t="str">
        <f t="shared" ref="D67:Q67" si="20">D47</f>
        <v>2031/32</v>
      </c>
      <c r="E67" s="17" t="str">
        <f t="shared" si="20"/>
        <v>2032/33</v>
      </c>
      <c r="F67" s="17" t="str">
        <f t="shared" si="20"/>
        <v>2033/34</v>
      </c>
      <c r="G67" s="17" t="str">
        <f t="shared" si="20"/>
        <v>2034/35</v>
      </c>
      <c r="H67" s="17" t="str">
        <f t="shared" si="20"/>
        <v>2035/36</v>
      </c>
      <c r="I67" s="17" t="str">
        <f t="shared" si="20"/>
        <v>2036/37</v>
      </c>
      <c r="J67" s="17" t="str">
        <f t="shared" si="20"/>
        <v>2037/38</v>
      </c>
      <c r="K67" s="17" t="str">
        <f t="shared" si="20"/>
        <v>2038/39</v>
      </c>
      <c r="L67" s="17" t="str">
        <f t="shared" si="20"/>
        <v>2039/40</v>
      </c>
      <c r="M67" s="17" t="str">
        <f t="shared" si="20"/>
        <v>2040/41</v>
      </c>
      <c r="N67" s="17" t="str">
        <f t="shared" si="20"/>
        <v>2041/42</v>
      </c>
      <c r="O67" s="17" t="str">
        <f t="shared" si="20"/>
        <v>2042/43</v>
      </c>
      <c r="P67" s="17" t="str">
        <f t="shared" si="20"/>
        <v>2043/44</v>
      </c>
      <c r="Q67" s="25" t="str">
        <f t="shared" si="20"/>
        <v>2044/45</v>
      </c>
    </row>
    <row r="68" spans="1:17" ht="15" thickTop="1" x14ac:dyDescent="0.3">
      <c r="A68" s="4" t="s">
        <v>119</v>
      </c>
      <c r="B68" s="5"/>
      <c r="C68" s="185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7"/>
    </row>
    <row r="69" spans="1:17" x14ac:dyDescent="0.3">
      <c r="A69" s="32" t="s">
        <v>120</v>
      </c>
      <c r="B69" s="33"/>
      <c r="C69" s="188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90"/>
    </row>
    <row r="70" spans="1:17" x14ac:dyDescent="0.3">
      <c r="A70" s="6" t="s">
        <v>121</v>
      </c>
      <c r="B70" s="7"/>
      <c r="C70" s="191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3"/>
    </row>
    <row r="71" spans="1:17" x14ac:dyDescent="0.3">
      <c r="A71" s="6" t="s">
        <v>122</v>
      </c>
      <c r="B71" s="7"/>
      <c r="C71" s="191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3"/>
    </row>
    <row r="72" spans="1:17" x14ac:dyDescent="0.3">
      <c r="A72" s="6" t="s">
        <v>123</v>
      </c>
      <c r="B72" s="7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3"/>
    </row>
    <row r="73" spans="1:17" x14ac:dyDescent="0.3">
      <c r="A73" s="6" t="s">
        <v>124</v>
      </c>
      <c r="B73" s="7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3"/>
    </row>
    <row r="74" spans="1:17" x14ac:dyDescent="0.3">
      <c r="A74" s="6" t="s">
        <v>125</v>
      </c>
      <c r="B74" s="7"/>
      <c r="C74" s="191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3"/>
    </row>
    <row r="75" spans="1:17" x14ac:dyDescent="0.3">
      <c r="A75" s="6" t="s">
        <v>126</v>
      </c>
      <c r="B75" s="7"/>
      <c r="C75" s="191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3"/>
    </row>
    <row r="76" spans="1:17" x14ac:dyDescent="0.3">
      <c r="A76" s="6" t="s">
        <v>127</v>
      </c>
      <c r="B76" s="7"/>
      <c r="C76" s="191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3"/>
    </row>
    <row r="77" spans="1:17" x14ac:dyDescent="0.3">
      <c r="A77" s="6" t="s">
        <v>128</v>
      </c>
      <c r="B77" s="7"/>
      <c r="C77" s="191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3"/>
    </row>
    <row r="78" spans="1:17" x14ac:dyDescent="0.3">
      <c r="A78" s="6" t="s">
        <v>129</v>
      </c>
      <c r="B78" s="7"/>
      <c r="C78" s="191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</row>
    <row r="79" spans="1:17" x14ac:dyDescent="0.3">
      <c r="A79" s="6" t="s">
        <v>130</v>
      </c>
      <c r="B79" s="7"/>
      <c r="C79" s="191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3"/>
    </row>
    <row r="80" spans="1:17" ht="15" thickBot="1" x14ac:dyDescent="0.35">
      <c r="A80" s="37" t="s">
        <v>131</v>
      </c>
      <c r="B80" s="31"/>
      <c r="C80" s="194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6"/>
    </row>
    <row r="81" spans="1:17" ht="15.6" x14ac:dyDescent="0.35">
      <c r="A81" s="273" t="s">
        <v>143</v>
      </c>
      <c r="B81" s="281" t="s">
        <v>144</v>
      </c>
      <c r="C81" s="275">
        <f t="shared" ref="C81:Q81" si="21">SUM(C68:C80)</f>
        <v>0</v>
      </c>
      <c r="D81" s="276">
        <f t="shared" si="21"/>
        <v>0</v>
      </c>
      <c r="E81" s="276">
        <f t="shared" si="21"/>
        <v>0</v>
      </c>
      <c r="F81" s="276">
        <f t="shared" si="21"/>
        <v>0</v>
      </c>
      <c r="G81" s="276">
        <f t="shared" si="21"/>
        <v>0</v>
      </c>
      <c r="H81" s="276">
        <f t="shared" si="21"/>
        <v>0</v>
      </c>
      <c r="I81" s="276">
        <f t="shared" si="21"/>
        <v>0</v>
      </c>
      <c r="J81" s="276">
        <f t="shared" si="21"/>
        <v>0</v>
      </c>
      <c r="K81" s="276">
        <f t="shared" si="21"/>
        <v>0</v>
      </c>
      <c r="L81" s="276">
        <f t="shared" si="21"/>
        <v>0</v>
      </c>
      <c r="M81" s="276">
        <f t="shared" si="21"/>
        <v>0</v>
      </c>
      <c r="N81" s="276">
        <f t="shared" si="21"/>
        <v>0</v>
      </c>
      <c r="O81" s="276">
        <f t="shared" si="21"/>
        <v>0</v>
      </c>
      <c r="P81" s="276">
        <f t="shared" si="21"/>
        <v>0</v>
      </c>
      <c r="Q81" s="277">
        <f t="shared" si="21"/>
        <v>0</v>
      </c>
    </row>
    <row r="82" spans="1:17" x14ac:dyDescent="0.3">
      <c r="A82" s="6" t="s">
        <v>140</v>
      </c>
      <c r="B82" s="7"/>
      <c r="C82" s="50">
        <f t="shared" ref="C82:Q82" si="22">C81-C6</f>
        <v>0</v>
      </c>
      <c r="D82" s="51">
        <f t="shared" si="22"/>
        <v>0</v>
      </c>
      <c r="E82" s="51">
        <f t="shared" si="22"/>
        <v>0</v>
      </c>
      <c r="F82" s="51">
        <f t="shared" si="22"/>
        <v>0</v>
      </c>
      <c r="G82" s="51">
        <f t="shared" si="22"/>
        <v>0</v>
      </c>
      <c r="H82" s="51">
        <f t="shared" si="22"/>
        <v>0</v>
      </c>
      <c r="I82" s="51">
        <f t="shared" si="22"/>
        <v>0</v>
      </c>
      <c r="J82" s="51">
        <f t="shared" si="22"/>
        <v>0</v>
      </c>
      <c r="K82" s="51">
        <f t="shared" si="22"/>
        <v>0</v>
      </c>
      <c r="L82" s="51">
        <f t="shared" si="22"/>
        <v>0</v>
      </c>
      <c r="M82" s="51">
        <f t="shared" si="22"/>
        <v>0</v>
      </c>
      <c r="N82" s="51">
        <f t="shared" si="22"/>
        <v>0</v>
      </c>
      <c r="O82" s="51">
        <f t="shared" si="22"/>
        <v>0</v>
      </c>
      <c r="P82" s="51">
        <f t="shared" si="22"/>
        <v>0</v>
      </c>
      <c r="Q82" s="111">
        <f t="shared" si="22"/>
        <v>0</v>
      </c>
    </row>
    <row r="83" spans="1:17" x14ac:dyDescent="0.3">
      <c r="A83" s="57" t="s">
        <v>117</v>
      </c>
      <c r="B83" s="282"/>
      <c r="C83" s="283" t="str">
        <f t="shared" ref="C83:Q83" si="23">IFERROR(C81/C6,"-")</f>
        <v>-</v>
      </c>
      <c r="D83" s="284" t="str">
        <f t="shared" si="23"/>
        <v>-</v>
      </c>
      <c r="E83" s="284" t="str">
        <f t="shared" si="23"/>
        <v>-</v>
      </c>
      <c r="F83" s="284" t="str">
        <f t="shared" si="23"/>
        <v>-</v>
      </c>
      <c r="G83" s="284" t="str">
        <f t="shared" si="23"/>
        <v>-</v>
      </c>
      <c r="H83" s="284" t="str">
        <f t="shared" si="23"/>
        <v>-</v>
      </c>
      <c r="I83" s="284" t="str">
        <f t="shared" si="23"/>
        <v>-</v>
      </c>
      <c r="J83" s="284" t="str">
        <f t="shared" si="23"/>
        <v>-</v>
      </c>
      <c r="K83" s="284" t="str">
        <f t="shared" si="23"/>
        <v>-</v>
      </c>
      <c r="L83" s="284" t="str">
        <f t="shared" si="23"/>
        <v>-</v>
      </c>
      <c r="M83" s="284" t="str">
        <f t="shared" si="23"/>
        <v>-</v>
      </c>
      <c r="N83" s="284" t="str">
        <f t="shared" si="23"/>
        <v>-</v>
      </c>
      <c r="O83" s="284" t="str">
        <f t="shared" si="23"/>
        <v>-</v>
      </c>
      <c r="P83" s="284" t="str">
        <f t="shared" si="23"/>
        <v>-</v>
      </c>
      <c r="Q83" s="285" t="str">
        <f t="shared" si="23"/>
        <v>-</v>
      </c>
    </row>
    <row r="84" spans="1:17" ht="15" thickBot="1" x14ac:dyDescent="0.35">
      <c r="A84" s="37" t="s">
        <v>145</v>
      </c>
      <c r="B84" s="31"/>
      <c r="C84" s="278" t="str">
        <f>IFERROR(C81/C22,"-")</f>
        <v>-</v>
      </c>
      <c r="D84" s="279" t="str">
        <f t="shared" ref="D84:Q84" si="24">IFERROR(D81/D22,"-")</f>
        <v>-</v>
      </c>
      <c r="E84" s="279" t="str">
        <f t="shared" si="24"/>
        <v>-</v>
      </c>
      <c r="F84" s="279" t="str">
        <f t="shared" si="24"/>
        <v>-</v>
      </c>
      <c r="G84" s="279" t="str">
        <f t="shared" si="24"/>
        <v>-</v>
      </c>
      <c r="H84" s="279" t="str">
        <f t="shared" si="24"/>
        <v>-</v>
      </c>
      <c r="I84" s="279" t="str">
        <f t="shared" si="24"/>
        <v>-</v>
      </c>
      <c r="J84" s="279" t="str">
        <f t="shared" si="24"/>
        <v>-</v>
      </c>
      <c r="K84" s="279" t="str">
        <f t="shared" si="24"/>
        <v>-</v>
      </c>
      <c r="L84" s="279" t="str">
        <f t="shared" si="24"/>
        <v>-</v>
      </c>
      <c r="M84" s="279" t="str">
        <f t="shared" si="24"/>
        <v>-</v>
      </c>
      <c r="N84" s="279" t="str">
        <f t="shared" si="24"/>
        <v>-</v>
      </c>
      <c r="O84" s="279" t="str">
        <f t="shared" si="24"/>
        <v>-</v>
      </c>
      <c r="P84" s="279" t="str">
        <f t="shared" si="24"/>
        <v>-</v>
      </c>
      <c r="Q84" s="280" t="str">
        <f t="shared" si="24"/>
        <v>-</v>
      </c>
    </row>
    <row r="85" spans="1:17" ht="15" thickBot="1" x14ac:dyDescent="0.35">
      <c r="A85" s="81"/>
    </row>
    <row r="86" spans="1:17" x14ac:dyDescent="0.3">
      <c r="A86" s="52" t="s">
        <v>146</v>
      </c>
      <c r="B86" s="53"/>
      <c r="C86" s="19" t="s">
        <v>6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137"/>
    </row>
    <row r="87" spans="1:17" ht="15" thickBot="1" x14ac:dyDescent="0.35">
      <c r="A87" s="15" t="s">
        <v>147</v>
      </c>
      <c r="B87" s="138"/>
      <c r="C87" s="20" t="str">
        <f>C67</f>
        <v>2030/31</v>
      </c>
      <c r="D87" s="17" t="str">
        <f t="shared" ref="D87:Q87" si="25">D67</f>
        <v>2031/32</v>
      </c>
      <c r="E87" s="17" t="str">
        <f t="shared" si="25"/>
        <v>2032/33</v>
      </c>
      <c r="F87" s="17" t="str">
        <f t="shared" si="25"/>
        <v>2033/34</v>
      </c>
      <c r="G87" s="17" t="str">
        <f t="shared" si="25"/>
        <v>2034/35</v>
      </c>
      <c r="H87" s="17" t="str">
        <f t="shared" si="25"/>
        <v>2035/36</v>
      </c>
      <c r="I87" s="17" t="str">
        <f t="shared" si="25"/>
        <v>2036/37</v>
      </c>
      <c r="J87" s="17" t="str">
        <f t="shared" si="25"/>
        <v>2037/38</v>
      </c>
      <c r="K87" s="17" t="str">
        <f t="shared" si="25"/>
        <v>2038/39</v>
      </c>
      <c r="L87" s="17" t="str">
        <f t="shared" si="25"/>
        <v>2039/40</v>
      </c>
      <c r="M87" s="17" t="str">
        <f t="shared" si="25"/>
        <v>2040/41</v>
      </c>
      <c r="N87" s="17" t="str">
        <f t="shared" si="25"/>
        <v>2041/42</v>
      </c>
      <c r="O87" s="17" t="str">
        <f t="shared" si="25"/>
        <v>2042/43</v>
      </c>
      <c r="P87" s="17" t="str">
        <f t="shared" si="25"/>
        <v>2043/44</v>
      </c>
      <c r="Q87" s="25" t="str">
        <f t="shared" si="25"/>
        <v>2044/45</v>
      </c>
    </row>
    <row r="88" spans="1:17" ht="15.6" thickTop="1" x14ac:dyDescent="0.35">
      <c r="A88" s="6" t="s">
        <v>148</v>
      </c>
      <c r="B88" s="151" t="s">
        <v>149</v>
      </c>
      <c r="C88" s="197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9"/>
    </row>
    <row r="89" spans="1:17" x14ac:dyDescent="0.3">
      <c r="A89" s="6" t="s">
        <v>150</v>
      </c>
      <c r="B89" s="7"/>
      <c r="C89" s="50">
        <f t="shared" ref="C89:Q89" si="26">C88-C7</f>
        <v>-6</v>
      </c>
      <c r="D89" s="51">
        <f t="shared" si="26"/>
        <v>-6</v>
      </c>
      <c r="E89" s="51">
        <f t="shared" si="26"/>
        <v>-6</v>
      </c>
      <c r="F89" s="51">
        <f t="shared" si="26"/>
        <v>-12</v>
      </c>
      <c r="G89" s="51">
        <f t="shared" si="26"/>
        <v>-12</v>
      </c>
      <c r="H89" s="51">
        <f t="shared" si="26"/>
        <v>-12</v>
      </c>
      <c r="I89" s="51">
        <f t="shared" si="26"/>
        <v>-12</v>
      </c>
      <c r="J89" s="51">
        <f t="shared" si="26"/>
        <v>-12</v>
      </c>
      <c r="K89" s="51">
        <f t="shared" si="26"/>
        <v>-12</v>
      </c>
      <c r="L89" s="51">
        <f t="shared" si="26"/>
        <v>-12</v>
      </c>
      <c r="M89" s="51">
        <f t="shared" si="26"/>
        <v>-12</v>
      </c>
      <c r="N89" s="51">
        <f t="shared" si="26"/>
        <v>-12</v>
      </c>
      <c r="O89" s="51">
        <f t="shared" si="26"/>
        <v>-12</v>
      </c>
      <c r="P89" s="51">
        <f t="shared" si="26"/>
        <v>-12</v>
      </c>
      <c r="Q89" s="111">
        <f t="shared" si="26"/>
        <v>-12</v>
      </c>
    </row>
    <row r="90" spans="1:17" ht="15" thickBot="1" x14ac:dyDescent="0.35">
      <c r="A90" s="37" t="s">
        <v>151</v>
      </c>
      <c r="B90" s="31"/>
      <c r="C90" s="278">
        <f t="shared" ref="C90:Q90" si="27">IFERROR(1+(C89/C7),0)</f>
        <v>0</v>
      </c>
      <c r="D90" s="279">
        <f t="shared" si="27"/>
        <v>0</v>
      </c>
      <c r="E90" s="279">
        <f t="shared" si="27"/>
        <v>0</v>
      </c>
      <c r="F90" s="279">
        <f t="shared" si="27"/>
        <v>0</v>
      </c>
      <c r="G90" s="279">
        <f t="shared" si="27"/>
        <v>0</v>
      </c>
      <c r="H90" s="279">
        <f t="shared" si="27"/>
        <v>0</v>
      </c>
      <c r="I90" s="279">
        <f t="shared" si="27"/>
        <v>0</v>
      </c>
      <c r="J90" s="279">
        <f t="shared" si="27"/>
        <v>0</v>
      </c>
      <c r="K90" s="279">
        <f t="shared" si="27"/>
        <v>0</v>
      </c>
      <c r="L90" s="279">
        <f t="shared" si="27"/>
        <v>0</v>
      </c>
      <c r="M90" s="279">
        <f t="shared" si="27"/>
        <v>0</v>
      </c>
      <c r="N90" s="279">
        <f t="shared" si="27"/>
        <v>0</v>
      </c>
      <c r="O90" s="279">
        <f t="shared" si="27"/>
        <v>0</v>
      </c>
      <c r="P90" s="279">
        <f t="shared" si="27"/>
        <v>0</v>
      </c>
      <c r="Q90" s="280">
        <f t="shared" si="27"/>
        <v>0</v>
      </c>
    </row>
    <row r="91" spans="1:17" ht="15" thickBot="1" x14ac:dyDescent="0.35"/>
    <row r="92" spans="1:17" x14ac:dyDescent="0.3">
      <c r="A92" s="52" t="s">
        <v>152</v>
      </c>
      <c r="B92" s="53"/>
      <c r="C92" s="19" t="s">
        <v>6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137"/>
    </row>
    <row r="93" spans="1:17" ht="15" thickBot="1" x14ac:dyDescent="0.35">
      <c r="A93" s="15" t="s">
        <v>153</v>
      </c>
      <c r="B93" s="138"/>
      <c r="C93" s="20" t="str">
        <f>C87</f>
        <v>2030/31</v>
      </c>
      <c r="D93" s="17" t="str">
        <f t="shared" ref="D93:Q93" si="28">D87</f>
        <v>2031/32</v>
      </c>
      <c r="E93" s="17" t="str">
        <f t="shared" si="28"/>
        <v>2032/33</v>
      </c>
      <c r="F93" s="17" t="str">
        <f t="shared" si="28"/>
        <v>2033/34</v>
      </c>
      <c r="G93" s="17" t="str">
        <f t="shared" si="28"/>
        <v>2034/35</v>
      </c>
      <c r="H93" s="17" t="str">
        <f t="shared" si="28"/>
        <v>2035/36</v>
      </c>
      <c r="I93" s="17" t="str">
        <f t="shared" si="28"/>
        <v>2036/37</v>
      </c>
      <c r="J93" s="17" t="str">
        <f t="shared" si="28"/>
        <v>2037/38</v>
      </c>
      <c r="K93" s="17" t="str">
        <f t="shared" si="28"/>
        <v>2038/39</v>
      </c>
      <c r="L93" s="17" t="str">
        <f t="shared" si="28"/>
        <v>2039/40</v>
      </c>
      <c r="M93" s="17" t="str">
        <f t="shared" si="28"/>
        <v>2040/41</v>
      </c>
      <c r="N93" s="17" t="str">
        <f t="shared" si="28"/>
        <v>2041/42</v>
      </c>
      <c r="O93" s="17" t="str">
        <f t="shared" si="28"/>
        <v>2042/43</v>
      </c>
      <c r="P93" s="17" t="str">
        <f t="shared" si="28"/>
        <v>2043/44</v>
      </c>
      <c r="Q93" s="25" t="str">
        <f t="shared" si="28"/>
        <v>2044/45</v>
      </c>
    </row>
    <row r="94" spans="1:17" ht="15.6" thickTop="1" x14ac:dyDescent="0.35">
      <c r="A94" s="6" t="s">
        <v>154</v>
      </c>
      <c r="B94" s="151" t="s">
        <v>155</v>
      </c>
      <c r="C94" s="211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12"/>
    </row>
    <row r="95" spans="1:17" x14ac:dyDescent="0.3">
      <c r="A95" s="6" t="s">
        <v>156</v>
      </c>
      <c r="B95" s="7"/>
      <c r="C95" s="50">
        <f>C94-C8</f>
        <v>-2660</v>
      </c>
      <c r="D95" s="51">
        <f t="shared" ref="D95:Q95" si="29">D94-D8</f>
        <v>-2660</v>
      </c>
      <c r="E95" s="51">
        <f t="shared" si="29"/>
        <v>-2660</v>
      </c>
      <c r="F95" s="51">
        <f t="shared" si="29"/>
        <v>-3880</v>
      </c>
      <c r="G95" s="51">
        <f t="shared" si="29"/>
        <v>-3880</v>
      </c>
      <c r="H95" s="51">
        <f t="shared" si="29"/>
        <v>-3880</v>
      </c>
      <c r="I95" s="51">
        <f t="shared" si="29"/>
        <v>-3880</v>
      </c>
      <c r="J95" s="51">
        <f t="shared" si="29"/>
        <v>-3880</v>
      </c>
      <c r="K95" s="51">
        <f t="shared" si="29"/>
        <v>-3880</v>
      </c>
      <c r="L95" s="51">
        <f t="shared" si="29"/>
        <v>-3880</v>
      </c>
      <c r="M95" s="51">
        <f t="shared" si="29"/>
        <v>-3880</v>
      </c>
      <c r="N95" s="51">
        <f t="shared" si="29"/>
        <v>-3880</v>
      </c>
      <c r="O95" s="51">
        <f t="shared" si="29"/>
        <v>-3880</v>
      </c>
      <c r="P95" s="51">
        <f t="shared" si="29"/>
        <v>-3880</v>
      </c>
      <c r="Q95" s="111">
        <f t="shared" si="29"/>
        <v>-3880</v>
      </c>
    </row>
    <row r="96" spans="1:17" ht="15" thickBot="1" x14ac:dyDescent="0.35">
      <c r="A96" s="37" t="s">
        <v>157</v>
      </c>
      <c r="B96" s="31"/>
      <c r="C96" s="278">
        <f>IFERROR(1+(C95/C8),0)</f>
        <v>0</v>
      </c>
      <c r="D96" s="279">
        <f t="shared" ref="D96:Q96" si="30">IFERROR(1+(D95/D8),0)</f>
        <v>0</v>
      </c>
      <c r="E96" s="279">
        <f t="shared" si="30"/>
        <v>0</v>
      </c>
      <c r="F96" s="279">
        <f t="shared" si="30"/>
        <v>0</v>
      </c>
      <c r="G96" s="279">
        <f t="shared" si="30"/>
        <v>0</v>
      </c>
      <c r="H96" s="279">
        <f t="shared" si="30"/>
        <v>0</v>
      </c>
      <c r="I96" s="279">
        <f t="shared" si="30"/>
        <v>0</v>
      </c>
      <c r="J96" s="279">
        <f t="shared" si="30"/>
        <v>0</v>
      </c>
      <c r="K96" s="279">
        <f t="shared" si="30"/>
        <v>0</v>
      </c>
      <c r="L96" s="279">
        <f t="shared" si="30"/>
        <v>0</v>
      </c>
      <c r="M96" s="279">
        <f t="shared" si="30"/>
        <v>0</v>
      </c>
      <c r="N96" s="279">
        <f t="shared" si="30"/>
        <v>0</v>
      </c>
      <c r="O96" s="279">
        <f t="shared" si="30"/>
        <v>0</v>
      </c>
      <c r="P96" s="279">
        <f t="shared" si="30"/>
        <v>0</v>
      </c>
      <c r="Q96" s="280">
        <f t="shared" si="30"/>
        <v>0</v>
      </c>
    </row>
    <row r="97" customFormat="1" x14ac:dyDescent="0.3"/>
  </sheetData>
  <sheetProtection algorithmName="SHA-512" hashValue="Be2PV/mndhU+Gq3yAGcjLyChcQ1cTO0BKcA9HClcCgAeUh96+jOgie9Ux5Z4JyyrajUIXvBB4ag1/mEypGcsVQ==" saltValue="i05H4Y6x3CONj4A3RJeWsw==" spinCount="100000" sheet="1" objects="1" scenarios="1"/>
  <conditionalFormatting sqref="C23:Q23">
    <cfRule type="cellIs" dxfId="23" priority="83" operator="lessThan">
      <formula>0</formula>
    </cfRule>
    <cfRule type="cellIs" dxfId="22" priority="84" operator="greaterThan">
      <formula>0</formula>
    </cfRule>
  </conditionalFormatting>
  <conditionalFormatting sqref="C24:Q24">
    <cfRule type="cellIs" dxfId="21" priority="65" operator="lessThan">
      <formula>1</formula>
    </cfRule>
    <cfRule type="cellIs" dxfId="20" priority="66" operator="greaterThan">
      <formula>1</formula>
    </cfRule>
  </conditionalFormatting>
  <conditionalFormatting sqref="C42:Q42"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C43:Q43">
    <cfRule type="cellIs" dxfId="17" priority="33" operator="lessThan">
      <formula>1</formula>
    </cfRule>
    <cfRule type="cellIs" dxfId="16" priority="34" operator="greaterThan">
      <formula>1</formula>
    </cfRule>
  </conditionalFormatting>
  <conditionalFormatting sqref="C62:Q62">
    <cfRule type="cellIs" dxfId="15" priority="31" operator="lessThan">
      <formula>0</formula>
    </cfRule>
    <cfRule type="cellIs" dxfId="14" priority="32" operator="greaterThan">
      <formula>0</formula>
    </cfRule>
  </conditionalFormatting>
  <conditionalFormatting sqref="C63:Q63">
    <cfRule type="cellIs" dxfId="13" priority="29" operator="lessThan">
      <formula>1</formula>
    </cfRule>
    <cfRule type="cellIs" dxfId="12" priority="30" operator="greaterThan">
      <formula>1</formula>
    </cfRule>
  </conditionalFormatting>
  <conditionalFormatting sqref="C82:Q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C83:Q83">
    <cfRule type="cellIs" dxfId="9" priority="13" operator="lessThan">
      <formula>1</formula>
    </cfRule>
    <cfRule type="cellIs" dxfId="8" priority="14" operator="greaterThan">
      <formula>1</formula>
    </cfRule>
  </conditionalFormatting>
  <conditionalFormatting sqref="C89:Q89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C90:Q90">
    <cfRule type="cellIs" dxfId="5" priority="25" operator="lessThan">
      <formula>1</formula>
    </cfRule>
    <cfRule type="cellIs" dxfId="4" priority="26" operator="greaterThan">
      <formula>1</formula>
    </cfRule>
  </conditionalFormatting>
  <conditionalFormatting sqref="C95:Q9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96:Q96">
    <cfRule type="cellIs" dxfId="1" priority="1" operator="lessThan">
      <formula>1</formula>
    </cfRule>
    <cfRule type="cellIs" dxfId="0" priority="2" operator="greaterThan">
      <formula>1</formula>
    </cfRule>
  </conditionalFormatting>
  <pageMargins left="0.70866141732283472" right="0.70866141732283472" top="0.78740157480314965" bottom="0.78740157480314965" header="0.31496062992125984" footer="0.31496062992125984"/>
  <pageSetup paperSize="8" orientation="portrait" r:id="rId1"/>
  <headerFooter>
    <oddFooter>&amp;L&amp;F&amp;C&amp;A&amp;RStránka &amp;P z &amp;N</oddFooter>
  </headerFooter>
  <ignoredErrors>
    <ignoredError sqref="P61:Q61 P41:Q41 O41 O61 C61 C4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2">
    <tabColor theme="4"/>
  </sheetPr>
  <dimension ref="A1:X33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x14ac:dyDescent="0.3">
      <c r="A1" s="52" t="s">
        <v>158</v>
      </c>
      <c r="B1" s="53"/>
      <c r="C1" s="53"/>
      <c r="D1" s="5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Objednávka!C2</f>
        <v>2030/31</v>
      </c>
      <c r="F2" s="17" t="str">
        <f>Objednávka!D2</f>
        <v>2031/32</v>
      </c>
      <c r="G2" s="17" t="str">
        <f>Objednávka!E2</f>
        <v>2032/33</v>
      </c>
      <c r="H2" s="17" t="str">
        <f>Objednávka!F2</f>
        <v>2033/34</v>
      </c>
      <c r="I2" s="17" t="str">
        <f>Objednávka!G2</f>
        <v>2034/35</v>
      </c>
      <c r="J2" s="17" t="str">
        <f>Objednávka!H2</f>
        <v>2035/36</v>
      </c>
      <c r="K2" s="17" t="str">
        <f>Objednávka!I2</f>
        <v>2036/37</v>
      </c>
      <c r="L2" s="17" t="str">
        <f>Objednávka!J2</f>
        <v>2037/38</v>
      </c>
      <c r="M2" s="17" t="str">
        <f>Objednávka!K2</f>
        <v>2038/39</v>
      </c>
      <c r="N2" s="17" t="str">
        <f>Objednávka!L2</f>
        <v>2039/40</v>
      </c>
      <c r="O2" s="17" t="str">
        <f>Objednávka!M2</f>
        <v>2040/41</v>
      </c>
      <c r="P2" s="17" t="str">
        <f>Objednávka!N2</f>
        <v>2041/42</v>
      </c>
      <c r="Q2" s="17" t="str">
        <f>Objednávka!O2</f>
        <v>2042/43</v>
      </c>
      <c r="R2" s="17" t="str">
        <f>Objednávka!P2</f>
        <v>2043/44</v>
      </c>
      <c r="S2" s="17" t="str">
        <f>Objednávka!Q2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'MO Výkon'!E3+'MO Vozidlo'!E3+'MA Fixní'!E3</f>
        <v>0</v>
      </c>
      <c r="F3" s="95">
        <f>'MO Výkon'!F3+'MO Vozidlo'!F3+'MA Fixní'!F3</f>
        <v>0</v>
      </c>
      <c r="G3" s="95">
        <f>'MO Výkon'!G3+'MO Vozidlo'!G3+'MA Fixní'!G3</f>
        <v>0</v>
      </c>
      <c r="H3" s="95">
        <f>'MO Výkon'!H3+'MO Vozidlo'!H3+'MA Fixní'!H3</f>
        <v>0</v>
      </c>
      <c r="I3" s="95">
        <f>'MO Výkon'!I3+'MO Vozidlo'!I3+'MA Fixní'!I3</f>
        <v>0</v>
      </c>
      <c r="J3" s="95">
        <f>'MO Výkon'!J3+'MO Vozidlo'!J3+'MA Fixní'!J3</f>
        <v>0</v>
      </c>
      <c r="K3" s="95">
        <f>'MO Výkon'!K3+'MO Vozidlo'!K3+'MA Fixní'!K3</f>
        <v>0</v>
      </c>
      <c r="L3" s="95">
        <f>'MO Výkon'!L3+'MO Vozidlo'!L3+'MA Fixní'!L3</f>
        <v>0</v>
      </c>
      <c r="M3" s="95">
        <f>'MO Výkon'!M3+'MO Vozidlo'!M3+'MA Fixní'!M3</f>
        <v>0</v>
      </c>
      <c r="N3" s="95">
        <f>'MO Výkon'!N3+'MO Vozidlo'!N3+'MA Fixní'!N3</f>
        <v>0</v>
      </c>
      <c r="O3" s="95">
        <f>'MO Výkon'!O3+'MO Vozidlo'!O3+'MA Fixní'!O3</f>
        <v>0</v>
      </c>
      <c r="P3" s="95">
        <f>'MO Výkon'!P3+'MO Vozidlo'!P3+'MA Fixní'!P3</f>
        <v>0</v>
      </c>
      <c r="Q3" s="95">
        <f>'MO Výkon'!Q3+'MO Vozidlo'!Q3+'MA Fixní'!Q3</f>
        <v>0</v>
      </c>
      <c r="R3" s="95">
        <f>'MO Výkon'!R3+'MO Vozidlo'!R3+'MA Fixní'!R3</f>
        <v>0</v>
      </c>
      <c r="S3" s="95">
        <f>'MO Výkon'!S3+'MO Vozidlo'!S3+'MA Fixní'!S3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x14ac:dyDescent="0.3">
      <c r="A4" s="6"/>
      <c r="B4" s="7"/>
      <c r="C4" s="120">
        <v>1.2</v>
      </c>
      <c r="D4" s="29" t="s">
        <v>43</v>
      </c>
      <c r="E4" s="51">
        <f>'MO Výkon'!E4+'MO Vozidlo'!E4+'MA Fixní'!E4</f>
        <v>0</v>
      </c>
      <c r="F4" s="51">
        <f>'MO Výkon'!F4+'MO Vozidlo'!F4+'MA Fixní'!F4</f>
        <v>0</v>
      </c>
      <c r="G4" s="51">
        <f>'MO Výkon'!G4+'MO Vozidlo'!G4+'MA Fixní'!G4</f>
        <v>0</v>
      </c>
      <c r="H4" s="51">
        <f>'MO Výkon'!H4+'MO Vozidlo'!H4+'MA Fixní'!H4</f>
        <v>0</v>
      </c>
      <c r="I4" s="51">
        <f>'MO Výkon'!I4+'MO Vozidlo'!I4+'MA Fixní'!I4</f>
        <v>0</v>
      </c>
      <c r="J4" s="51">
        <f>'MO Výkon'!J4+'MO Vozidlo'!J4+'MA Fixní'!J4</f>
        <v>0</v>
      </c>
      <c r="K4" s="51">
        <f>'MO Výkon'!K4+'MO Vozidlo'!K4+'MA Fixní'!K4</f>
        <v>0</v>
      </c>
      <c r="L4" s="51">
        <f>'MO Výkon'!L4+'MO Vozidlo'!L4+'MA Fixní'!L4</f>
        <v>0</v>
      </c>
      <c r="M4" s="51">
        <f>'MO Výkon'!M4+'MO Vozidlo'!M4+'MA Fixní'!M4</f>
        <v>0</v>
      </c>
      <c r="N4" s="51">
        <f>'MO Výkon'!N4+'MO Vozidlo'!N4+'MA Fixní'!N4</f>
        <v>0</v>
      </c>
      <c r="O4" s="51">
        <f>'MO Výkon'!O4+'MO Vozidlo'!O4+'MA Fixní'!O4</f>
        <v>0</v>
      </c>
      <c r="P4" s="51">
        <f>'MO Výkon'!P4+'MO Vozidlo'!P4+'MA Fixní'!P4</f>
        <v>0</v>
      </c>
      <c r="Q4" s="51">
        <f>'MO Výkon'!Q4+'MO Vozidlo'!Q4+'MA Fixní'!Q4</f>
        <v>0</v>
      </c>
      <c r="R4" s="51">
        <f>'MO Výkon'!R4+'MO Vozidlo'!R4+'MA Fixní'!R4</f>
        <v>0</v>
      </c>
      <c r="S4" s="51">
        <f>'MO Výkon'!S4+'MO Vozidlo'!S4+'MA Fixní'!S4</f>
        <v>0</v>
      </c>
      <c r="T4" s="50">
        <f t="shared" si="0"/>
        <v>0</v>
      </c>
      <c r="U4" s="111">
        <f t="shared" si="1"/>
        <v>0</v>
      </c>
    </row>
    <row r="5" spans="1:21" x14ac:dyDescent="0.3">
      <c r="A5" s="6">
        <v>2</v>
      </c>
      <c r="B5" s="7" t="s">
        <v>44</v>
      </c>
      <c r="C5" s="120"/>
      <c r="D5" s="29"/>
      <c r="E5" s="51">
        <f>'MO Výkon'!E5+'MO Vozidlo'!E5+'MA Fixní'!E5</f>
        <v>0</v>
      </c>
      <c r="F5" s="51">
        <f>'MO Výkon'!F5+'MO Vozidlo'!F5+'MA Fixní'!F5</f>
        <v>0</v>
      </c>
      <c r="G5" s="51">
        <f>'MO Výkon'!G5+'MO Vozidlo'!G5+'MA Fixní'!G5</f>
        <v>0</v>
      </c>
      <c r="H5" s="51">
        <f>'MO Výkon'!H5+'MO Vozidlo'!H5+'MA Fixní'!H5</f>
        <v>0</v>
      </c>
      <c r="I5" s="51">
        <f>'MO Výkon'!I5+'MO Vozidlo'!I5+'MA Fixní'!I5</f>
        <v>0</v>
      </c>
      <c r="J5" s="51">
        <f>'MO Výkon'!J5+'MO Vozidlo'!J5+'MA Fixní'!J5</f>
        <v>0</v>
      </c>
      <c r="K5" s="51">
        <f>'MO Výkon'!K5+'MO Vozidlo'!K5+'MA Fixní'!K5</f>
        <v>0</v>
      </c>
      <c r="L5" s="51">
        <f>'MO Výkon'!L5+'MO Vozidlo'!L5+'MA Fixní'!L5</f>
        <v>0</v>
      </c>
      <c r="M5" s="51">
        <f>'MO Výkon'!M5+'MO Vozidlo'!M5+'MA Fixní'!M5</f>
        <v>0</v>
      </c>
      <c r="N5" s="51">
        <f>'MO Výkon'!N5+'MO Vozidlo'!N5+'MA Fixní'!N5</f>
        <v>0</v>
      </c>
      <c r="O5" s="51">
        <f>'MO Výkon'!O5+'MO Vozidlo'!O5+'MA Fixní'!O5</f>
        <v>0</v>
      </c>
      <c r="P5" s="51">
        <f>'MO Výkon'!P5+'MO Vozidlo'!P5+'MA Fixní'!P5</f>
        <v>0</v>
      </c>
      <c r="Q5" s="51">
        <f>'MO Výkon'!Q5+'MO Vozidlo'!Q5+'MA Fixní'!Q5</f>
        <v>0</v>
      </c>
      <c r="R5" s="51">
        <f>'MO Výkon'!R5+'MO Vozidlo'!R5+'MA Fixní'!R5</f>
        <v>0</v>
      </c>
      <c r="S5" s="51">
        <f>'MO Výkon'!S5+'MO Vozidlo'!S5+'MA Fixní'!S5</f>
        <v>0</v>
      </c>
      <c r="T5" s="50">
        <f t="shared" si="0"/>
        <v>0</v>
      </c>
      <c r="U5" s="111">
        <f t="shared" si="1"/>
        <v>0</v>
      </c>
    </row>
    <row r="6" spans="1:21" x14ac:dyDescent="0.3">
      <c r="A6" s="6">
        <v>3</v>
      </c>
      <c r="B6" s="7" t="s">
        <v>45</v>
      </c>
      <c r="C6" s="120"/>
      <c r="D6" s="29"/>
      <c r="E6" s="51">
        <f>'MO Výkon'!E6+'MO Vozidlo'!E6+'MA Fixní'!E6</f>
        <v>0</v>
      </c>
      <c r="F6" s="51">
        <f>'MO Výkon'!F6+'MO Vozidlo'!F6+'MA Fixní'!F6</f>
        <v>0</v>
      </c>
      <c r="G6" s="51">
        <f>'MO Výkon'!G6+'MO Vozidlo'!G6+'MA Fixní'!G6</f>
        <v>0</v>
      </c>
      <c r="H6" s="51">
        <f>'MO Výkon'!H6+'MO Vozidlo'!H6+'MA Fixní'!H6</f>
        <v>0</v>
      </c>
      <c r="I6" s="51">
        <f>'MO Výkon'!I6+'MO Vozidlo'!I6+'MA Fixní'!I6</f>
        <v>0</v>
      </c>
      <c r="J6" s="51">
        <f>'MO Výkon'!J6+'MO Vozidlo'!J6+'MA Fixní'!J6</f>
        <v>0</v>
      </c>
      <c r="K6" s="51">
        <f>'MO Výkon'!K6+'MO Vozidlo'!K6+'MA Fixní'!K6</f>
        <v>0</v>
      </c>
      <c r="L6" s="51">
        <f>'MO Výkon'!L6+'MO Vozidlo'!L6+'MA Fixní'!L6</f>
        <v>0</v>
      </c>
      <c r="M6" s="51">
        <f>'MO Výkon'!M6+'MO Vozidlo'!M6+'MA Fixní'!M6</f>
        <v>0</v>
      </c>
      <c r="N6" s="51">
        <f>'MO Výkon'!N6+'MO Vozidlo'!N6+'MA Fixní'!N6</f>
        <v>0</v>
      </c>
      <c r="O6" s="51">
        <f>'MO Výkon'!O6+'MO Vozidlo'!O6+'MA Fixní'!O6</f>
        <v>0</v>
      </c>
      <c r="P6" s="51">
        <f>'MO Výkon'!P6+'MO Vozidlo'!P6+'MA Fixní'!P6</f>
        <v>0</v>
      </c>
      <c r="Q6" s="51">
        <f>'MO Výkon'!Q6+'MO Vozidlo'!Q6+'MA Fixní'!Q6</f>
        <v>0</v>
      </c>
      <c r="R6" s="51">
        <f>'MO Výkon'!R6+'MO Vozidlo'!R6+'MA Fixní'!R6</f>
        <v>0</v>
      </c>
      <c r="S6" s="51">
        <f>'MO Výkon'!S6+'MO Vozidlo'!S6+'MA Fixní'!S6</f>
        <v>0</v>
      </c>
      <c r="T6" s="50">
        <f t="shared" si="0"/>
        <v>0</v>
      </c>
      <c r="U6" s="111">
        <f t="shared" si="1"/>
        <v>0</v>
      </c>
    </row>
    <row r="7" spans="1:21" x14ac:dyDescent="0.3">
      <c r="A7" s="6">
        <v>4</v>
      </c>
      <c r="B7" s="7" t="s">
        <v>46</v>
      </c>
      <c r="C7" s="120"/>
      <c r="D7" s="29"/>
      <c r="E7" s="51">
        <f>'MO Výkon'!E7+'MO Vozidlo'!E7+'MA Fixní'!E7</f>
        <v>0</v>
      </c>
      <c r="F7" s="51">
        <f>'MO Výkon'!F7+'MO Vozidlo'!F7+'MA Fixní'!F7</f>
        <v>0</v>
      </c>
      <c r="G7" s="51">
        <f>'MO Výkon'!G7+'MO Vozidlo'!G7+'MA Fixní'!G7</f>
        <v>0</v>
      </c>
      <c r="H7" s="51">
        <f>'MO Výkon'!H7+'MO Vozidlo'!H7+'MA Fixní'!H7</f>
        <v>0</v>
      </c>
      <c r="I7" s="51">
        <f>'MO Výkon'!I7+'MO Vozidlo'!I7+'MA Fixní'!I7</f>
        <v>0</v>
      </c>
      <c r="J7" s="51">
        <f>'MO Výkon'!J7+'MO Vozidlo'!J7+'MA Fixní'!J7</f>
        <v>0</v>
      </c>
      <c r="K7" s="51">
        <f>'MO Výkon'!K7+'MO Vozidlo'!K7+'MA Fixní'!K7</f>
        <v>0</v>
      </c>
      <c r="L7" s="51">
        <f>'MO Výkon'!L7+'MO Vozidlo'!L7+'MA Fixní'!L7</f>
        <v>0</v>
      </c>
      <c r="M7" s="51">
        <f>'MO Výkon'!M7+'MO Vozidlo'!M7+'MA Fixní'!M7</f>
        <v>0</v>
      </c>
      <c r="N7" s="51">
        <f>'MO Výkon'!N7+'MO Vozidlo'!N7+'MA Fixní'!N7</f>
        <v>0</v>
      </c>
      <c r="O7" s="51">
        <f>'MO Výkon'!O7+'MO Vozidlo'!O7+'MA Fixní'!O7</f>
        <v>0</v>
      </c>
      <c r="P7" s="51">
        <f>'MO Výkon'!P7+'MO Vozidlo'!P7+'MA Fixní'!P7</f>
        <v>0</v>
      </c>
      <c r="Q7" s="51">
        <f>'MO Výkon'!Q7+'MO Vozidlo'!Q7+'MA Fixní'!Q7</f>
        <v>0</v>
      </c>
      <c r="R7" s="51">
        <f>'MO Výkon'!R7+'MO Vozidlo'!R7+'MA Fixní'!R7</f>
        <v>0</v>
      </c>
      <c r="S7" s="51">
        <f>'MO Výkon'!S7+'MO Vozidlo'!S7+'MA Fixní'!S7</f>
        <v>0</v>
      </c>
      <c r="T7" s="50">
        <f t="shared" si="0"/>
        <v>0</v>
      </c>
      <c r="U7" s="111">
        <f t="shared" si="1"/>
        <v>0</v>
      </c>
    </row>
    <row r="8" spans="1:21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'MO Výkon'!E8+'MO Vozidlo'!E8+'MA Fixní'!E8</f>
        <v>0</v>
      </c>
      <c r="F8" s="51">
        <f>'MO Výkon'!F8+'MO Vozidlo'!F8+'MA Fixní'!F8</f>
        <v>0</v>
      </c>
      <c r="G8" s="51">
        <f>'MO Výkon'!G8+'MO Vozidlo'!G8+'MA Fixní'!G8</f>
        <v>0</v>
      </c>
      <c r="H8" s="51">
        <f>'MO Výkon'!H8+'MO Vozidlo'!H8+'MA Fixní'!H8</f>
        <v>0</v>
      </c>
      <c r="I8" s="51">
        <f>'MO Výkon'!I8+'MO Vozidlo'!I8+'MA Fixní'!I8</f>
        <v>0</v>
      </c>
      <c r="J8" s="51">
        <f>'MO Výkon'!J8+'MO Vozidlo'!J8+'MA Fixní'!J8</f>
        <v>0</v>
      </c>
      <c r="K8" s="51">
        <f>'MO Výkon'!K8+'MO Vozidlo'!K8+'MA Fixní'!K8</f>
        <v>0</v>
      </c>
      <c r="L8" s="51">
        <f>'MO Výkon'!L8+'MO Vozidlo'!L8+'MA Fixní'!L8</f>
        <v>0</v>
      </c>
      <c r="M8" s="51">
        <f>'MO Výkon'!M8+'MO Vozidlo'!M8+'MA Fixní'!M8</f>
        <v>0</v>
      </c>
      <c r="N8" s="51">
        <f>'MO Výkon'!N8+'MO Vozidlo'!N8+'MA Fixní'!N8</f>
        <v>0</v>
      </c>
      <c r="O8" s="51">
        <f>'MO Výkon'!O8+'MO Vozidlo'!O8+'MA Fixní'!O8</f>
        <v>0</v>
      </c>
      <c r="P8" s="51">
        <f>'MO Výkon'!P8+'MO Vozidlo'!P8+'MA Fixní'!P8</f>
        <v>0</v>
      </c>
      <c r="Q8" s="51">
        <f>'MO Výkon'!Q8+'MO Vozidlo'!Q8+'MA Fixní'!Q8</f>
        <v>0</v>
      </c>
      <c r="R8" s="51">
        <f>'MO Výkon'!R8+'MO Vozidlo'!R8+'MA Fixní'!R8</f>
        <v>0</v>
      </c>
      <c r="S8" s="51">
        <f>'MO Výkon'!S8+'MO Vozidlo'!S8+'MA Fixní'!S8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x14ac:dyDescent="0.3">
      <c r="A9" s="6"/>
      <c r="B9" s="7"/>
      <c r="C9" s="120" t="s">
        <v>271</v>
      </c>
      <c r="D9" s="30" t="s">
        <v>48</v>
      </c>
      <c r="E9" s="51">
        <f>'MO Výkon'!E9+'MO Vozidlo'!E9+'MA Fixní'!E9</f>
        <v>0</v>
      </c>
      <c r="F9" s="51">
        <f>'MO Výkon'!F9+'MO Vozidlo'!F9+'MA Fixní'!F9</f>
        <v>0</v>
      </c>
      <c r="G9" s="51">
        <f>'MO Výkon'!G9+'MO Vozidlo'!G9+'MA Fixní'!G9</f>
        <v>0</v>
      </c>
      <c r="H9" s="51">
        <f>'MO Výkon'!H9+'MO Vozidlo'!H9+'MA Fixní'!H9</f>
        <v>0</v>
      </c>
      <c r="I9" s="51">
        <f>'MO Výkon'!I9+'MO Vozidlo'!I9+'MA Fixní'!I9</f>
        <v>0</v>
      </c>
      <c r="J9" s="51">
        <f>'MO Výkon'!J9+'MO Vozidlo'!J9+'MA Fixní'!J9</f>
        <v>0</v>
      </c>
      <c r="K9" s="51">
        <f>'MO Výkon'!K9+'MO Vozidlo'!K9+'MA Fixní'!K9</f>
        <v>0</v>
      </c>
      <c r="L9" s="51">
        <f>'MO Výkon'!L9+'MO Vozidlo'!L9+'MA Fixní'!L9</f>
        <v>0</v>
      </c>
      <c r="M9" s="51">
        <f>'MO Výkon'!M9+'MO Vozidlo'!M9+'MA Fixní'!M9</f>
        <v>0</v>
      </c>
      <c r="N9" s="51">
        <f>'MO Výkon'!N9+'MO Vozidlo'!N9+'MA Fixní'!N9</f>
        <v>0</v>
      </c>
      <c r="O9" s="51">
        <f>'MO Výkon'!O9+'MO Vozidlo'!O9+'MA Fixní'!O9</f>
        <v>0</v>
      </c>
      <c r="P9" s="51">
        <f>'MO Výkon'!P9+'MO Vozidlo'!P9+'MA Fixní'!P9</f>
        <v>0</v>
      </c>
      <c r="Q9" s="51">
        <f>'MO Výkon'!Q9+'MO Vozidlo'!Q9+'MA Fixní'!Q9</f>
        <v>0</v>
      </c>
      <c r="R9" s="51">
        <f>'MO Výkon'!R9+'MO Vozidlo'!R9+'MA Fixní'!R9</f>
        <v>0</v>
      </c>
      <c r="S9" s="51">
        <f>'MO Výkon'!S9+'MO Vozidlo'!S9+'MA Fixní'!S9</f>
        <v>0</v>
      </c>
      <c r="T9" s="50">
        <f t="shared" si="0"/>
        <v>0</v>
      </c>
      <c r="U9" s="111">
        <f t="shared" si="1"/>
        <v>0</v>
      </c>
    </row>
    <row r="10" spans="1:21" x14ac:dyDescent="0.3">
      <c r="A10" s="6">
        <v>6</v>
      </c>
      <c r="B10" s="7" t="s">
        <v>49</v>
      </c>
      <c r="C10" s="120"/>
      <c r="D10" s="29"/>
      <c r="E10" s="51">
        <f>'MO Výkon'!E10+'MO Vozidlo'!E10+'MA Fixní'!E10</f>
        <v>0</v>
      </c>
      <c r="F10" s="51">
        <f>'MO Výkon'!F10+'MO Vozidlo'!F10+'MA Fixní'!F10</f>
        <v>0</v>
      </c>
      <c r="G10" s="51">
        <f>'MO Výkon'!G10+'MO Vozidlo'!G10+'MA Fixní'!G10</f>
        <v>0</v>
      </c>
      <c r="H10" s="51">
        <f>'MO Výkon'!H10+'MO Vozidlo'!H10+'MA Fixní'!H10</f>
        <v>0</v>
      </c>
      <c r="I10" s="51">
        <f>'MO Výkon'!I10+'MO Vozidlo'!I10+'MA Fixní'!I10</f>
        <v>0</v>
      </c>
      <c r="J10" s="51">
        <f>'MO Výkon'!J10+'MO Vozidlo'!J10+'MA Fixní'!J10</f>
        <v>0</v>
      </c>
      <c r="K10" s="51">
        <f>'MO Výkon'!K10+'MO Vozidlo'!K10+'MA Fixní'!K10</f>
        <v>0</v>
      </c>
      <c r="L10" s="51">
        <f>'MO Výkon'!L10+'MO Vozidlo'!L10+'MA Fixní'!L10</f>
        <v>0</v>
      </c>
      <c r="M10" s="51">
        <f>'MO Výkon'!M10+'MO Vozidlo'!M10+'MA Fixní'!M10</f>
        <v>0</v>
      </c>
      <c r="N10" s="51">
        <f>'MO Výkon'!N10+'MO Vozidlo'!N10+'MA Fixní'!N10</f>
        <v>0</v>
      </c>
      <c r="O10" s="51">
        <f>'MO Výkon'!O10+'MO Vozidlo'!O10+'MA Fixní'!O10</f>
        <v>0</v>
      </c>
      <c r="P10" s="51">
        <f>'MO Výkon'!P10+'MO Vozidlo'!P10+'MA Fixní'!P10</f>
        <v>0</v>
      </c>
      <c r="Q10" s="51">
        <f>'MO Výkon'!Q10+'MO Vozidlo'!Q10+'MA Fixní'!Q10</f>
        <v>0</v>
      </c>
      <c r="R10" s="51">
        <f>'MO Výkon'!R10+'MO Vozidlo'!R10+'MA Fixní'!R10</f>
        <v>0</v>
      </c>
      <c r="S10" s="51">
        <f>'MO Výkon'!S10+'MO Vozidlo'!S10+'MA Fixní'!S10</f>
        <v>0</v>
      </c>
      <c r="T10" s="50">
        <f t="shared" si="0"/>
        <v>0</v>
      </c>
      <c r="U10" s="111">
        <f t="shared" si="1"/>
        <v>0</v>
      </c>
    </row>
    <row r="11" spans="1:21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'MO Výkon'!E11+'MO Vozidlo'!E11+'MA Fixní'!E11</f>
        <v>0</v>
      </c>
      <c r="F11" s="51">
        <f>'MO Výkon'!F11+'MO Vozidlo'!F11+'MA Fixní'!F11</f>
        <v>0</v>
      </c>
      <c r="G11" s="51">
        <f>'MO Výkon'!G11+'MO Vozidlo'!G11+'MA Fixní'!G11</f>
        <v>0</v>
      </c>
      <c r="H11" s="51">
        <f>'MO Výkon'!H11+'MO Vozidlo'!H11+'MA Fixní'!H11</f>
        <v>0</v>
      </c>
      <c r="I11" s="51">
        <f>'MO Výkon'!I11+'MO Vozidlo'!I11+'MA Fixní'!I11</f>
        <v>0</v>
      </c>
      <c r="J11" s="51">
        <f>'MO Výkon'!J11+'MO Vozidlo'!J11+'MA Fixní'!J11</f>
        <v>0</v>
      </c>
      <c r="K11" s="51">
        <f>'MO Výkon'!K11+'MO Vozidlo'!K11+'MA Fixní'!K11</f>
        <v>0</v>
      </c>
      <c r="L11" s="51">
        <f>'MO Výkon'!L11+'MO Vozidlo'!L11+'MA Fixní'!L11</f>
        <v>0</v>
      </c>
      <c r="M11" s="51">
        <f>'MO Výkon'!M11+'MO Vozidlo'!M11+'MA Fixní'!M11</f>
        <v>0</v>
      </c>
      <c r="N11" s="51">
        <f>'MO Výkon'!N11+'MO Vozidlo'!N11+'MA Fixní'!N11</f>
        <v>0</v>
      </c>
      <c r="O11" s="51">
        <f>'MO Výkon'!O11+'MO Vozidlo'!O11+'MA Fixní'!O11</f>
        <v>0</v>
      </c>
      <c r="P11" s="51">
        <f>'MO Výkon'!P11+'MO Vozidlo'!P11+'MA Fixní'!P11</f>
        <v>0</v>
      </c>
      <c r="Q11" s="51">
        <f>'MO Výkon'!Q11+'MO Vozidlo'!Q11+'MA Fixní'!Q11</f>
        <v>0</v>
      </c>
      <c r="R11" s="51">
        <f>'MO Výkon'!R11+'MO Vozidlo'!R11+'MA Fixní'!R11</f>
        <v>0</v>
      </c>
      <c r="S11" s="51">
        <f>'MO Výkon'!S11+'MO Vozidlo'!S11+'MA Fixní'!S11</f>
        <v>0</v>
      </c>
      <c r="T11" s="50">
        <f t="shared" si="0"/>
        <v>0</v>
      </c>
      <c r="U11" s="111">
        <f t="shared" si="1"/>
        <v>0</v>
      </c>
    </row>
    <row r="12" spans="1:21" x14ac:dyDescent="0.3">
      <c r="A12" s="6"/>
      <c r="B12" s="7"/>
      <c r="C12" s="120" t="s">
        <v>52</v>
      </c>
      <c r="D12" s="29" t="s">
        <v>53</v>
      </c>
      <c r="E12" s="126">
        <f>'MO Výkon'!E12+'MO Vozidlo'!E12+'MA Fixní'!E12*Objednávka!C$96</f>
        <v>0</v>
      </c>
      <c r="F12" s="126">
        <f>'MO Výkon'!F12+'MO Vozidlo'!F12+'MA Fixní'!F12*Objednávka!D$96</f>
        <v>0</v>
      </c>
      <c r="G12" s="126">
        <f>'MO Výkon'!G12+'MO Vozidlo'!G12+'MA Fixní'!G12*Objednávka!E$96</f>
        <v>0</v>
      </c>
      <c r="H12" s="126">
        <f>'MO Výkon'!H12+'MO Vozidlo'!H12+'MA Fixní'!H12*Objednávka!F$96</f>
        <v>0</v>
      </c>
      <c r="I12" s="126">
        <f>'MO Výkon'!I12+'MO Vozidlo'!I12+'MA Fixní'!I12*Objednávka!G$96</f>
        <v>0</v>
      </c>
      <c r="J12" s="126">
        <f>'MO Výkon'!J12+'MO Vozidlo'!J12+'MA Fixní'!J12*Objednávka!H$96</f>
        <v>0</v>
      </c>
      <c r="K12" s="126">
        <f>'MO Výkon'!K12+'MO Vozidlo'!K12+'MA Fixní'!K12*Objednávka!I$96</f>
        <v>0</v>
      </c>
      <c r="L12" s="126">
        <f>'MO Výkon'!L12+'MO Vozidlo'!L12+'MA Fixní'!L12*Objednávka!J$96</f>
        <v>0</v>
      </c>
      <c r="M12" s="126">
        <f>'MO Výkon'!M12+'MO Vozidlo'!M12+'MA Fixní'!M12*Objednávka!K$96</f>
        <v>0</v>
      </c>
      <c r="N12" s="126">
        <f>'MO Výkon'!N12+'MO Vozidlo'!N12+'MA Fixní'!N12*Objednávka!L$96</f>
        <v>0</v>
      </c>
      <c r="O12" s="126">
        <f>'MO Výkon'!O12+'MO Vozidlo'!O12+'MA Fixní'!O12*Objednávka!M$96</f>
        <v>0</v>
      </c>
      <c r="P12" s="126">
        <f>'MO Výkon'!P12+'MO Vozidlo'!P12+'MA Fixní'!P12*Objednávka!N$96</f>
        <v>0</v>
      </c>
      <c r="Q12" s="126">
        <f>'MO Výkon'!Q12+'MO Vozidlo'!Q12+'MA Fixní'!Q12*Objednávka!O$96</f>
        <v>0</v>
      </c>
      <c r="R12" s="126">
        <f>'MO Výkon'!R12+'MO Vozidlo'!R12+'MA Fixní'!R12*Objednávka!P$96</f>
        <v>0</v>
      </c>
      <c r="S12" s="126">
        <f>'MO Výkon'!S12+'MO Vozidlo'!S12+'MA Fixní'!S12*Objednávka!Q$96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x14ac:dyDescent="0.3">
      <c r="A13" s="6"/>
      <c r="B13" s="7"/>
      <c r="C13" s="120" t="s">
        <v>54</v>
      </c>
      <c r="D13" s="29" t="s">
        <v>55</v>
      </c>
      <c r="E13" s="51">
        <f>'MO Výkon'!E13+'MO Vozidlo'!E13+'MA Fixní'!E13</f>
        <v>0</v>
      </c>
      <c r="F13" s="51">
        <f>'MO Výkon'!F13+'MO Vozidlo'!F13+'MA Fixní'!F13</f>
        <v>0</v>
      </c>
      <c r="G13" s="51">
        <f>'MO Výkon'!G13+'MO Vozidlo'!G13+'MA Fixní'!G13</f>
        <v>0</v>
      </c>
      <c r="H13" s="51">
        <f>'MO Výkon'!H13+'MO Vozidlo'!H13+'MA Fixní'!H13</f>
        <v>0</v>
      </c>
      <c r="I13" s="51">
        <f>'MO Výkon'!I13+'MO Vozidlo'!I13+'MA Fixní'!I13</f>
        <v>0</v>
      </c>
      <c r="J13" s="51">
        <f>'MO Výkon'!J13+'MO Vozidlo'!J13+'MA Fixní'!J13</f>
        <v>0</v>
      </c>
      <c r="K13" s="51">
        <f>'MO Výkon'!K13+'MO Vozidlo'!K13+'MA Fixní'!K13</f>
        <v>0</v>
      </c>
      <c r="L13" s="51">
        <f>'MO Výkon'!L13+'MO Vozidlo'!L13+'MA Fixní'!L13</f>
        <v>0</v>
      </c>
      <c r="M13" s="51">
        <f>'MO Výkon'!M13+'MO Vozidlo'!M13+'MA Fixní'!M13</f>
        <v>0</v>
      </c>
      <c r="N13" s="51">
        <f>'MO Výkon'!N13+'MO Vozidlo'!N13+'MA Fixní'!N13</f>
        <v>0</v>
      </c>
      <c r="O13" s="51">
        <f>'MO Výkon'!O13+'MO Vozidlo'!O13+'MA Fixní'!O13</f>
        <v>0</v>
      </c>
      <c r="P13" s="51">
        <f>'MO Výkon'!P13+'MO Vozidlo'!P13+'MA Fixní'!P13</f>
        <v>0</v>
      </c>
      <c r="Q13" s="51">
        <f>'MO Výkon'!Q13+'MO Vozidlo'!Q13+'MA Fixní'!Q13</f>
        <v>0</v>
      </c>
      <c r="R13" s="51">
        <f>'MO Výkon'!R13+'MO Vozidlo'!R13+'MA Fixní'!R13</f>
        <v>0</v>
      </c>
      <c r="S13" s="51">
        <f>'MO Výkon'!S13+'MO Vozidlo'!S13+'MA Fixní'!S13</f>
        <v>0</v>
      </c>
      <c r="T13" s="50">
        <f t="shared" si="0"/>
        <v>0</v>
      </c>
      <c r="U13" s="111">
        <f t="shared" si="1"/>
        <v>0</v>
      </c>
    </row>
    <row r="14" spans="1:21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'MO Výkon'!E14+'MO Vozidlo'!E14+'MA Fixní'!E14</f>
        <v>0</v>
      </c>
      <c r="F14" s="51">
        <f>'MO Výkon'!F14+'MO Vozidlo'!F14+'MA Fixní'!F14</f>
        <v>0</v>
      </c>
      <c r="G14" s="51">
        <f>'MO Výkon'!G14+'MO Vozidlo'!G14+'MA Fixní'!G14</f>
        <v>0</v>
      </c>
      <c r="H14" s="51">
        <f>'MO Výkon'!H14+'MO Vozidlo'!H14+'MA Fixní'!H14</f>
        <v>0</v>
      </c>
      <c r="I14" s="51">
        <f>'MO Výkon'!I14+'MO Vozidlo'!I14+'MA Fixní'!I14</f>
        <v>0</v>
      </c>
      <c r="J14" s="51">
        <f>'MO Výkon'!J14+'MO Vozidlo'!J14+'MA Fixní'!J14</f>
        <v>0</v>
      </c>
      <c r="K14" s="51">
        <f>'MO Výkon'!K14+'MO Vozidlo'!K14+'MA Fixní'!K14</f>
        <v>0</v>
      </c>
      <c r="L14" s="51">
        <f>'MO Výkon'!L14+'MO Vozidlo'!L14+'MA Fixní'!L14</f>
        <v>0</v>
      </c>
      <c r="M14" s="51">
        <f>'MO Výkon'!M14+'MO Vozidlo'!M14+'MA Fixní'!M14</f>
        <v>0</v>
      </c>
      <c r="N14" s="51">
        <f>'MO Výkon'!N14+'MO Vozidlo'!N14+'MA Fixní'!N14</f>
        <v>0</v>
      </c>
      <c r="O14" s="51">
        <f>'MO Výkon'!O14+'MO Vozidlo'!O14+'MA Fixní'!O14</f>
        <v>0</v>
      </c>
      <c r="P14" s="51">
        <f>'MO Výkon'!P14+'MO Vozidlo'!P14+'MA Fixní'!P14</f>
        <v>0</v>
      </c>
      <c r="Q14" s="51">
        <f>'MO Výkon'!Q14+'MO Vozidlo'!Q14+'MA Fixní'!Q14</f>
        <v>0</v>
      </c>
      <c r="R14" s="51">
        <f>'MO Výkon'!R14+'MO Vozidlo'!R14+'MA Fixní'!R14</f>
        <v>0</v>
      </c>
      <c r="S14" s="51">
        <f>'MO Výkon'!S14+'MO Vozidlo'!S14+'MA Fixní'!S14</f>
        <v>0</v>
      </c>
      <c r="T14" s="50">
        <f t="shared" si="0"/>
        <v>0</v>
      </c>
      <c r="U14" s="111">
        <f t="shared" si="1"/>
        <v>0</v>
      </c>
    </row>
    <row r="15" spans="1:21" x14ac:dyDescent="0.3">
      <c r="A15" s="6"/>
      <c r="B15" s="7"/>
      <c r="C15" s="120" t="s">
        <v>57</v>
      </c>
      <c r="D15" s="29" t="s">
        <v>53</v>
      </c>
      <c r="E15" s="126">
        <f>'MO Výkon'!E15+'MO Vozidlo'!E15+'MA Fixní'!E15*Objednávka!C$96</f>
        <v>0</v>
      </c>
      <c r="F15" s="126">
        <f>'MO Výkon'!F15+'MO Vozidlo'!F15+'MA Fixní'!F15*Objednávka!D$96</f>
        <v>0</v>
      </c>
      <c r="G15" s="126">
        <f>'MO Výkon'!G15+'MO Vozidlo'!G15+'MA Fixní'!G15*Objednávka!E$96</f>
        <v>0</v>
      </c>
      <c r="H15" s="126">
        <f>'MO Výkon'!H15+'MO Vozidlo'!H15+'MA Fixní'!H15*Objednávka!F$96</f>
        <v>0</v>
      </c>
      <c r="I15" s="126">
        <f>'MO Výkon'!I15+'MO Vozidlo'!I15+'MA Fixní'!I15*Objednávka!G$96</f>
        <v>0</v>
      </c>
      <c r="J15" s="126">
        <f>'MO Výkon'!J15+'MO Vozidlo'!J15+'MA Fixní'!J15*Objednávka!H$96</f>
        <v>0</v>
      </c>
      <c r="K15" s="126">
        <f>'MO Výkon'!K15+'MO Vozidlo'!K15+'MA Fixní'!K15*Objednávka!I$96</f>
        <v>0</v>
      </c>
      <c r="L15" s="126">
        <f>'MO Výkon'!L15+'MO Vozidlo'!L15+'MA Fixní'!L15*Objednávka!J$96</f>
        <v>0</v>
      </c>
      <c r="M15" s="126">
        <f>'MO Výkon'!M15+'MO Vozidlo'!M15+'MA Fixní'!M15*Objednávka!K$96</f>
        <v>0</v>
      </c>
      <c r="N15" s="126">
        <f>'MO Výkon'!N15+'MO Vozidlo'!N15+'MA Fixní'!N15*Objednávka!L$96</f>
        <v>0</v>
      </c>
      <c r="O15" s="126">
        <f>'MO Výkon'!O15+'MO Vozidlo'!O15+'MA Fixní'!O15*Objednávka!M$96</f>
        <v>0</v>
      </c>
      <c r="P15" s="126">
        <f>'MO Výkon'!P15+'MO Vozidlo'!P15+'MA Fixní'!P15*Objednávka!N$96</f>
        <v>0</v>
      </c>
      <c r="Q15" s="126">
        <f>'MO Výkon'!Q15+'MO Vozidlo'!Q15+'MA Fixní'!Q15*Objednávka!O$96</f>
        <v>0</v>
      </c>
      <c r="R15" s="126">
        <f>'MO Výkon'!R15+'MO Vozidlo'!R15+'MA Fixní'!R15*Objednávka!P$96</f>
        <v>0</v>
      </c>
      <c r="S15" s="126">
        <f>'MO Výkon'!S15+'MO Vozidlo'!S15+'MA Fixní'!S15*Objednávka!Q$96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x14ac:dyDescent="0.3">
      <c r="A16" s="6"/>
      <c r="B16" s="7"/>
      <c r="C16" s="120" t="s">
        <v>58</v>
      </c>
      <c r="D16" s="29" t="s">
        <v>55</v>
      </c>
      <c r="E16" s="51">
        <f>'MO Výkon'!E16+'MO Vozidlo'!E16+'MA Fixní'!E16</f>
        <v>0</v>
      </c>
      <c r="F16" s="51">
        <f>'MO Výkon'!F16+'MO Vozidlo'!F16+'MA Fixní'!F16</f>
        <v>0</v>
      </c>
      <c r="G16" s="51">
        <f>'MO Výkon'!G16+'MO Vozidlo'!G16+'MA Fixní'!G16</f>
        <v>0</v>
      </c>
      <c r="H16" s="51">
        <f>'MO Výkon'!H16+'MO Vozidlo'!H16+'MA Fixní'!H16</f>
        <v>0</v>
      </c>
      <c r="I16" s="51">
        <f>'MO Výkon'!I16+'MO Vozidlo'!I16+'MA Fixní'!I16</f>
        <v>0</v>
      </c>
      <c r="J16" s="51">
        <f>'MO Výkon'!J16+'MO Vozidlo'!J16+'MA Fixní'!J16</f>
        <v>0</v>
      </c>
      <c r="K16" s="51">
        <f>'MO Výkon'!K16+'MO Vozidlo'!K16+'MA Fixní'!K16</f>
        <v>0</v>
      </c>
      <c r="L16" s="51">
        <f>'MO Výkon'!L16+'MO Vozidlo'!L16+'MA Fixní'!L16</f>
        <v>0</v>
      </c>
      <c r="M16" s="51">
        <f>'MO Výkon'!M16+'MO Vozidlo'!M16+'MA Fixní'!M16</f>
        <v>0</v>
      </c>
      <c r="N16" s="51">
        <f>'MO Výkon'!N16+'MO Vozidlo'!N16+'MA Fixní'!N16</f>
        <v>0</v>
      </c>
      <c r="O16" s="51">
        <f>'MO Výkon'!O16+'MO Vozidlo'!O16+'MA Fixní'!O16</f>
        <v>0</v>
      </c>
      <c r="P16" s="51">
        <f>'MO Výkon'!P16+'MO Vozidlo'!P16+'MA Fixní'!P16</f>
        <v>0</v>
      </c>
      <c r="Q16" s="51">
        <f>'MO Výkon'!Q16+'MO Vozidlo'!Q16+'MA Fixní'!Q16</f>
        <v>0</v>
      </c>
      <c r="R16" s="51">
        <f>'MO Výkon'!R16+'MO Vozidlo'!R16+'MA Fixní'!R16</f>
        <v>0</v>
      </c>
      <c r="S16" s="51">
        <f>'MO Výkon'!S16+'MO Vozidlo'!S16+'MA Fixní'!S16</f>
        <v>0</v>
      </c>
      <c r="T16" s="50">
        <f t="shared" si="0"/>
        <v>0</v>
      </c>
      <c r="U16" s="111">
        <f t="shared" si="1"/>
        <v>0</v>
      </c>
    </row>
    <row r="17" spans="1:24" x14ac:dyDescent="0.3">
      <c r="A17" s="6">
        <v>9</v>
      </c>
      <c r="B17" s="7" t="s">
        <v>59</v>
      </c>
      <c r="C17" s="120"/>
      <c r="D17" s="8"/>
      <c r="E17" s="51">
        <f>'MO Výkon'!E17+'MO Vozidlo'!E17+'MA Fixní'!E17</f>
        <v>0</v>
      </c>
      <c r="F17" s="51">
        <f>'MO Výkon'!F17+'MO Vozidlo'!F17+'MA Fixní'!F17</f>
        <v>0</v>
      </c>
      <c r="G17" s="51">
        <f>'MO Výkon'!G17+'MO Vozidlo'!G17+'MA Fixní'!G17</f>
        <v>0</v>
      </c>
      <c r="H17" s="51">
        <f>'MO Výkon'!H17+'MO Vozidlo'!H17+'MA Fixní'!H17</f>
        <v>0</v>
      </c>
      <c r="I17" s="51">
        <f>'MO Výkon'!I17+'MO Vozidlo'!I17+'MA Fixní'!I17</f>
        <v>0</v>
      </c>
      <c r="J17" s="51">
        <f>'MO Výkon'!J17+'MO Vozidlo'!J17+'MA Fixní'!J17</f>
        <v>0</v>
      </c>
      <c r="K17" s="51">
        <f>'MO Výkon'!K17+'MO Vozidlo'!K17+'MA Fixní'!K17</f>
        <v>0</v>
      </c>
      <c r="L17" s="51">
        <f>'MO Výkon'!L17+'MO Vozidlo'!L17+'MA Fixní'!L17</f>
        <v>0</v>
      </c>
      <c r="M17" s="51">
        <f>'MO Výkon'!M17+'MO Vozidlo'!M17+'MA Fixní'!M17</f>
        <v>0</v>
      </c>
      <c r="N17" s="51">
        <f>'MO Výkon'!N17+'MO Vozidlo'!N17+'MA Fixní'!N17</f>
        <v>0</v>
      </c>
      <c r="O17" s="51">
        <f>'MO Výkon'!O17+'MO Vozidlo'!O17+'MA Fixní'!O17</f>
        <v>0</v>
      </c>
      <c r="P17" s="51">
        <f>'MO Výkon'!P17+'MO Vozidlo'!P17+'MA Fixní'!P17</f>
        <v>0</v>
      </c>
      <c r="Q17" s="51">
        <f>'MO Výkon'!Q17+'MO Vozidlo'!Q17+'MA Fixní'!Q17</f>
        <v>0</v>
      </c>
      <c r="R17" s="51">
        <f>'MO Výkon'!R17+'MO Vozidlo'!R17+'MA Fixní'!R17</f>
        <v>0</v>
      </c>
      <c r="S17" s="51">
        <f>'MO Výkon'!S17+'MO Vozidlo'!S17+'MA Fixní'!S17</f>
        <v>0</v>
      </c>
      <c r="T17" s="50">
        <f t="shared" si="0"/>
        <v>0</v>
      </c>
      <c r="U17" s="111">
        <f t="shared" si="1"/>
        <v>0</v>
      </c>
    </row>
    <row r="18" spans="1:24" x14ac:dyDescent="0.3">
      <c r="A18" s="6">
        <v>10</v>
      </c>
      <c r="B18" s="7" t="s">
        <v>60</v>
      </c>
      <c r="C18" s="120"/>
      <c r="D18" s="8"/>
      <c r="E18" s="51">
        <f>'MO Výkon'!E18+'MO Vozidlo'!E18+'MA Fixní'!E18</f>
        <v>0</v>
      </c>
      <c r="F18" s="51">
        <f>'MO Výkon'!F18+'MO Vozidlo'!F18+'MA Fixní'!F18</f>
        <v>0</v>
      </c>
      <c r="G18" s="51">
        <f>'MO Výkon'!G18+'MO Vozidlo'!G18+'MA Fixní'!G18</f>
        <v>0</v>
      </c>
      <c r="H18" s="51">
        <f>'MO Výkon'!H18+'MO Vozidlo'!H18+'MA Fixní'!H18</f>
        <v>0</v>
      </c>
      <c r="I18" s="51">
        <f>'MO Výkon'!I18+'MO Vozidlo'!I18+'MA Fixní'!I18</f>
        <v>0</v>
      </c>
      <c r="J18" s="51">
        <f>'MO Výkon'!J18+'MO Vozidlo'!J18+'MA Fixní'!J18</f>
        <v>0</v>
      </c>
      <c r="K18" s="51">
        <f>'MO Výkon'!K18+'MO Vozidlo'!K18+'MA Fixní'!K18</f>
        <v>0</v>
      </c>
      <c r="L18" s="51">
        <f>'MO Výkon'!L18+'MO Vozidlo'!L18+'MA Fixní'!L18</f>
        <v>0</v>
      </c>
      <c r="M18" s="51">
        <f>'MO Výkon'!M18+'MO Vozidlo'!M18+'MA Fixní'!M18</f>
        <v>0</v>
      </c>
      <c r="N18" s="51">
        <f>'MO Výkon'!N18+'MO Vozidlo'!N18+'MA Fixní'!N18</f>
        <v>0</v>
      </c>
      <c r="O18" s="51">
        <f>'MO Výkon'!O18+'MO Vozidlo'!O18+'MA Fixní'!O18</f>
        <v>0</v>
      </c>
      <c r="P18" s="51">
        <f>'MO Výkon'!P18+'MO Vozidlo'!P18+'MA Fixní'!P18</f>
        <v>0</v>
      </c>
      <c r="Q18" s="51">
        <f>'MO Výkon'!Q18+'MO Vozidlo'!Q18+'MA Fixní'!Q18</f>
        <v>0</v>
      </c>
      <c r="R18" s="51">
        <f>'MO Výkon'!R18+'MO Vozidlo'!R18+'MA Fixní'!R18</f>
        <v>0</v>
      </c>
      <c r="S18" s="51">
        <f>'MO Výkon'!S18+'MO Vozidlo'!S18+'MA Fixní'!S18</f>
        <v>0</v>
      </c>
      <c r="T18" s="50">
        <f t="shared" si="0"/>
        <v>0</v>
      </c>
      <c r="U18" s="111">
        <f t="shared" si="1"/>
        <v>0</v>
      </c>
    </row>
    <row r="19" spans="1:24" x14ac:dyDescent="0.3">
      <c r="A19" s="6">
        <v>11</v>
      </c>
      <c r="B19" s="7" t="s">
        <v>61</v>
      </c>
      <c r="C19" s="120"/>
      <c r="D19" s="8"/>
      <c r="E19" s="51">
        <f>'MO Výkon'!E19+'MO Vozidlo'!E19+'MA Fixní'!E19</f>
        <v>0</v>
      </c>
      <c r="F19" s="51">
        <f>'MO Výkon'!F19+'MO Vozidlo'!F19+'MA Fixní'!F19</f>
        <v>0</v>
      </c>
      <c r="G19" s="51">
        <f>'MO Výkon'!G19+'MO Vozidlo'!G19+'MA Fixní'!G19</f>
        <v>0</v>
      </c>
      <c r="H19" s="51">
        <f>'MO Výkon'!H19+'MO Vozidlo'!H19+'MA Fixní'!H19</f>
        <v>0</v>
      </c>
      <c r="I19" s="51">
        <f>'MO Výkon'!I19+'MO Vozidlo'!I19+'MA Fixní'!I19</f>
        <v>0</v>
      </c>
      <c r="J19" s="51">
        <f>'MO Výkon'!J19+'MO Vozidlo'!J19+'MA Fixní'!J19</f>
        <v>0</v>
      </c>
      <c r="K19" s="51">
        <f>'MO Výkon'!K19+'MO Vozidlo'!K19+'MA Fixní'!K19</f>
        <v>0</v>
      </c>
      <c r="L19" s="51">
        <f>'MO Výkon'!L19+'MO Vozidlo'!L19+'MA Fixní'!L19</f>
        <v>0</v>
      </c>
      <c r="M19" s="51">
        <f>'MO Výkon'!M19+'MO Vozidlo'!M19+'MA Fixní'!M19</f>
        <v>0</v>
      </c>
      <c r="N19" s="51">
        <f>'MO Výkon'!N19+'MO Vozidlo'!N19+'MA Fixní'!N19</f>
        <v>0</v>
      </c>
      <c r="O19" s="51">
        <f>'MO Výkon'!O19+'MO Vozidlo'!O19+'MA Fixní'!O19</f>
        <v>0</v>
      </c>
      <c r="P19" s="51">
        <f>'MO Výkon'!P19+'MO Vozidlo'!P19+'MA Fixní'!P19</f>
        <v>0</v>
      </c>
      <c r="Q19" s="51">
        <f>'MO Výkon'!Q19+'MO Vozidlo'!Q19+'MA Fixní'!Q19</f>
        <v>0</v>
      </c>
      <c r="R19" s="51">
        <f>'MO Výkon'!R19+'MO Vozidlo'!R19+'MA Fixní'!R19</f>
        <v>0</v>
      </c>
      <c r="S19" s="51">
        <f>'MO Výkon'!S19+'MO Vozidlo'!S19+'MA Fixní'!S19</f>
        <v>0</v>
      </c>
      <c r="T19" s="50">
        <f t="shared" si="0"/>
        <v>0</v>
      </c>
      <c r="U19" s="111">
        <f t="shared" si="1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'MO Výkon'!E20+'MO Vozidlo'!E20+'MA Fixní'!E20</f>
        <v>0</v>
      </c>
      <c r="F20" s="51">
        <f>'MO Výkon'!F20+'MO Vozidlo'!F20+'MA Fixní'!F20</f>
        <v>0</v>
      </c>
      <c r="G20" s="51">
        <f>'MO Výkon'!G20+'MO Vozidlo'!G20+'MA Fixní'!G20</f>
        <v>0</v>
      </c>
      <c r="H20" s="51">
        <f>'MO Výkon'!H20+'MO Vozidlo'!H20+'MA Fixní'!H20</f>
        <v>0</v>
      </c>
      <c r="I20" s="51">
        <f>'MO Výkon'!I20+'MO Vozidlo'!I20+'MA Fixní'!I20</f>
        <v>0</v>
      </c>
      <c r="J20" s="51">
        <f>'MO Výkon'!J20+'MO Vozidlo'!J20+'MA Fixní'!J20</f>
        <v>0</v>
      </c>
      <c r="K20" s="51">
        <f>'MO Výkon'!K20+'MO Vozidlo'!K20+'MA Fixní'!K20</f>
        <v>0</v>
      </c>
      <c r="L20" s="51">
        <f>'MO Výkon'!L20+'MO Vozidlo'!L20+'MA Fixní'!L20</f>
        <v>0</v>
      </c>
      <c r="M20" s="51">
        <f>'MO Výkon'!M20+'MO Vozidlo'!M20+'MA Fixní'!M20</f>
        <v>0</v>
      </c>
      <c r="N20" s="51">
        <f>'MO Výkon'!N20+'MO Vozidlo'!N20+'MA Fixní'!N20</f>
        <v>0</v>
      </c>
      <c r="O20" s="51">
        <f>'MO Výkon'!O20+'MO Vozidlo'!O20+'MA Fixní'!O20</f>
        <v>0</v>
      </c>
      <c r="P20" s="51">
        <f>'MO Výkon'!P20+'MO Vozidlo'!P20+'MA Fixní'!P20</f>
        <v>0</v>
      </c>
      <c r="Q20" s="51">
        <f>'MO Výkon'!Q20+'MO Vozidlo'!Q20+'MA Fixní'!Q20</f>
        <v>0</v>
      </c>
      <c r="R20" s="51">
        <f>'MO Výkon'!R20+'MO Vozidlo'!R20+'MA Fixní'!R20</f>
        <v>0</v>
      </c>
      <c r="S20" s="51">
        <f>'MO Výkon'!S20+'MO Vozidlo'!S20+'MA Fixní'!S20</f>
        <v>0</v>
      </c>
      <c r="T20" s="50">
        <f t="shared" si="0"/>
        <v>0</v>
      </c>
      <c r="U20" s="111">
        <f t="shared" si="1"/>
        <v>0</v>
      </c>
    </row>
    <row r="21" spans="1:24" x14ac:dyDescent="0.3">
      <c r="A21" s="6"/>
      <c r="B21" s="7"/>
      <c r="C21" s="7">
        <v>12.2</v>
      </c>
      <c r="D21" s="8" t="s">
        <v>65</v>
      </c>
      <c r="E21" s="51">
        <f>'MO Výkon'!E21+'MO Vozidlo'!E21+'MA Fixní'!E21</f>
        <v>0</v>
      </c>
      <c r="F21" s="51">
        <f>'MO Výkon'!F21+'MO Vozidlo'!F21+'MA Fixní'!F21</f>
        <v>0</v>
      </c>
      <c r="G21" s="51">
        <f>'MO Výkon'!G21+'MO Vozidlo'!G21+'MA Fixní'!G21</f>
        <v>0</v>
      </c>
      <c r="H21" s="51">
        <f>'MO Výkon'!H21+'MO Vozidlo'!H21+'MA Fixní'!H21</f>
        <v>0</v>
      </c>
      <c r="I21" s="51">
        <f>'MO Výkon'!I21+'MO Vozidlo'!I21+'MA Fixní'!I21</f>
        <v>0</v>
      </c>
      <c r="J21" s="51">
        <f>'MO Výkon'!J21+'MO Vozidlo'!J21+'MA Fixní'!J21</f>
        <v>0</v>
      </c>
      <c r="K21" s="51">
        <f>'MO Výkon'!K21+'MO Vozidlo'!K21+'MA Fixní'!K21</f>
        <v>0</v>
      </c>
      <c r="L21" s="51">
        <f>'MO Výkon'!L21+'MO Vozidlo'!L21+'MA Fixní'!L21</f>
        <v>0</v>
      </c>
      <c r="M21" s="51">
        <f>'MO Výkon'!M21+'MO Vozidlo'!M21+'MA Fixní'!M21</f>
        <v>0</v>
      </c>
      <c r="N21" s="51">
        <f>'MO Výkon'!N21+'MO Vozidlo'!N21+'MA Fixní'!N21</f>
        <v>0</v>
      </c>
      <c r="O21" s="51">
        <f>'MO Výkon'!O21+'MO Vozidlo'!O21+'MA Fixní'!O21</f>
        <v>0</v>
      </c>
      <c r="P21" s="51">
        <f>'MO Výkon'!P21+'MO Vozidlo'!P21+'MA Fixní'!P21</f>
        <v>0</v>
      </c>
      <c r="Q21" s="51">
        <f>'MO Výkon'!Q21+'MO Vozidlo'!Q21+'MA Fixní'!Q21</f>
        <v>0</v>
      </c>
      <c r="R21" s="51">
        <f>'MO Výkon'!R21+'MO Vozidlo'!R21+'MA Fixní'!R21</f>
        <v>0</v>
      </c>
      <c r="S21" s="51">
        <f>'MO Výkon'!S21+'MO Vozidlo'!S21+'MA Fixní'!S21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x14ac:dyDescent="0.3">
      <c r="A22" s="6">
        <v>13</v>
      </c>
      <c r="B22" s="7" t="s">
        <v>66</v>
      </c>
      <c r="C22" s="120"/>
      <c r="D22" s="8"/>
      <c r="E22" s="51">
        <f>'MO Výkon'!E22+'MO Vozidlo'!E22+'MA Fixní'!E22</f>
        <v>0</v>
      </c>
      <c r="F22" s="51">
        <f>'MO Výkon'!F22+'MO Vozidlo'!F22+'MA Fixní'!F22</f>
        <v>0</v>
      </c>
      <c r="G22" s="51">
        <f>'MO Výkon'!G22+'MO Vozidlo'!G22+'MA Fixní'!G22</f>
        <v>0</v>
      </c>
      <c r="H22" s="51">
        <f>'MO Výkon'!H22+'MO Vozidlo'!H22+'MA Fixní'!H22</f>
        <v>0</v>
      </c>
      <c r="I22" s="51">
        <f>'MO Výkon'!I22+'MO Vozidlo'!I22+'MA Fixní'!I22</f>
        <v>0</v>
      </c>
      <c r="J22" s="51">
        <f>'MO Výkon'!J22+'MO Vozidlo'!J22+'MA Fixní'!J22</f>
        <v>0</v>
      </c>
      <c r="K22" s="51">
        <f>'MO Výkon'!K22+'MO Vozidlo'!K22+'MA Fixní'!K22</f>
        <v>0</v>
      </c>
      <c r="L22" s="51">
        <f>'MO Výkon'!L22+'MO Vozidlo'!L22+'MA Fixní'!L22</f>
        <v>0</v>
      </c>
      <c r="M22" s="51">
        <f>'MO Výkon'!M22+'MO Vozidlo'!M22+'MA Fixní'!M22</f>
        <v>0</v>
      </c>
      <c r="N22" s="51">
        <f>'MO Výkon'!N22+'MO Vozidlo'!N22+'MA Fixní'!N22</f>
        <v>0</v>
      </c>
      <c r="O22" s="51">
        <f>'MO Výkon'!O22+'MO Vozidlo'!O22+'MA Fixní'!O22</f>
        <v>0</v>
      </c>
      <c r="P22" s="51">
        <f>'MO Výkon'!P22+'MO Vozidlo'!P22+'MA Fixní'!P22</f>
        <v>0</v>
      </c>
      <c r="Q22" s="51">
        <f>'MO Výkon'!Q22+'MO Vozidlo'!Q22+'MA Fixní'!Q22</f>
        <v>0</v>
      </c>
      <c r="R22" s="51">
        <f>'MO Výkon'!R22+'MO Vozidlo'!R22+'MA Fixní'!R22</f>
        <v>0</v>
      </c>
      <c r="S22" s="51">
        <f>'MO Výkon'!S22+'MO Vozidlo'!S22+'MA Fixní'!S22</f>
        <v>0</v>
      </c>
      <c r="T22" s="50">
        <f t="shared" si="0"/>
        <v>0</v>
      </c>
      <c r="U22" s="111">
        <f t="shared" si="1"/>
        <v>0</v>
      </c>
    </row>
    <row r="23" spans="1:24" x14ac:dyDescent="0.3">
      <c r="A23" s="6">
        <v>14</v>
      </c>
      <c r="B23" s="7" t="s">
        <v>67</v>
      </c>
      <c r="C23" s="7"/>
      <c r="D23" s="8"/>
      <c r="E23" s="51">
        <f>'MO Výkon'!E23+'MO Vozidlo'!E23+'MA Fixní'!E23</f>
        <v>0</v>
      </c>
      <c r="F23" s="51">
        <f>'MO Výkon'!F23+'MO Vozidlo'!F23+'MA Fixní'!F23</f>
        <v>0</v>
      </c>
      <c r="G23" s="51">
        <f>'MO Výkon'!G23+'MO Vozidlo'!G23+'MA Fixní'!G23</f>
        <v>0</v>
      </c>
      <c r="H23" s="51">
        <f>'MO Výkon'!H23+'MO Vozidlo'!H23+'MA Fixní'!H23</f>
        <v>0</v>
      </c>
      <c r="I23" s="51">
        <f>'MO Výkon'!I23+'MO Vozidlo'!I23+'MA Fixní'!I23</f>
        <v>0</v>
      </c>
      <c r="J23" s="51">
        <f>'MO Výkon'!J23+'MO Vozidlo'!J23+'MA Fixní'!J23</f>
        <v>0</v>
      </c>
      <c r="K23" s="51">
        <f>'MO Výkon'!K23+'MO Vozidlo'!K23+'MA Fixní'!K23</f>
        <v>0</v>
      </c>
      <c r="L23" s="51">
        <f>'MO Výkon'!L23+'MO Vozidlo'!L23+'MA Fixní'!L23</f>
        <v>0</v>
      </c>
      <c r="M23" s="51">
        <f>'MO Výkon'!M23+'MO Vozidlo'!M23+'MA Fixní'!M23</f>
        <v>0</v>
      </c>
      <c r="N23" s="51">
        <f>'MO Výkon'!N23+'MO Vozidlo'!N23+'MA Fixní'!N23</f>
        <v>0</v>
      </c>
      <c r="O23" s="51">
        <f>'MO Výkon'!O23+'MO Vozidlo'!O23+'MA Fixní'!O23</f>
        <v>0</v>
      </c>
      <c r="P23" s="51">
        <f>'MO Výkon'!P23+'MO Vozidlo'!P23+'MA Fixní'!P23</f>
        <v>0</v>
      </c>
      <c r="Q23" s="51">
        <f>'MO Výkon'!Q23+'MO Vozidlo'!Q23+'MA Fixní'!Q23</f>
        <v>0</v>
      </c>
      <c r="R23" s="51">
        <f>'MO Výkon'!R23+'MO Vozidlo'!R23+'MA Fixní'!R23</f>
        <v>0</v>
      </c>
      <c r="S23" s="51">
        <f>'MO Výkon'!S23+'MO Vozidlo'!S23+'MA Fixní'!S23</f>
        <v>0</v>
      </c>
      <c r="T23" s="50">
        <f t="shared" si="0"/>
        <v>0</v>
      </c>
      <c r="U23" s="111">
        <f t="shared" si="1"/>
        <v>0</v>
      </c>
    </row>
    <row r="24" spans="1:24" x14ac:dyDescent="0.3">
      <c r="A24" s="6">
        <v>15</v>
      </c>
      <c r="B24" s="7" t="s">
        <v>68</v>
      </c>
      <c r="C24" s="7"/>
      <c r="D24" s="8"/>
      <c r="E24" s="51">
        <f>'MO Výkon'!E24+'MO Vozidlo'!E24+'MA Fixní'!E24</f>
        <v>0</v>
      </c>
      <c r="F24" s="51">
        <f>'MO Výkon'!F24+'MO Vozidlo'!F24+'MA Fixní'!F24</f>
        <v>0</v>
      </c>
      <c r="G24" s="51">
        <f>'MO Výkon'!G24+'MO Vozidlo'!G24+'MA Fixní'!G24</f>
        <v>0</v>
      </c>
      <c r="H24" s="51">
        <f>'MO Výkon'!H24+'MO Vozidlo'!H24+'MA Fixní'!H24</f>
        <v>0</v>
      </c>
      <c r="I24" s="51">
        <f>'MO Výkon'!I24+'MO Vozidlo'!I24+'MA Fixní'!I24</f>
        <v>0</v>
      </c>
      <c r="J24" s="51">
        <f>'MO Výkon'!J24+'MO Vozidlo'!J24+'MA Fixní'!J24</f>
        <v>0</v>
      </c>
      <c r="K24" s="51">
        <f>'MO Výkon'!K24+'MO Vozidlo'!K24+'MA Fixní'!K24</f>
        <v>0</v>
      </c>
      <c r="L24" s="51">
        <f>'MO Výkon'!L24+'MO Vozidlo'!L24+'MA Fixní'!L24</f>
        <v>0</v>
      </c>
      <c r="M24" s="51">
        <f>'MO Výkon'!M24+'MO Vozidlo'!M24+'MA Fixní'!M24</f>
        <v>0</v>
      </c>
      <c r="N24" s="51">
        <f>'MO Výkon'!N24+'MO Vozidlo'!N24+'MA Fixní'!N24</f>
        <v>0</v>
      </c>
      <c r="O24" s="51">
        <f>'MO Výkon'!O24+'MO Vozidlo'!O24+'MA Fixní'!O24</f>
        <v>0</v>
      </c>
      <c r="P24" s="51">
        <f>'MO Výkon'!P24+'MO Vozidlo'!P24+'MA Fixní'!P24</f>
        <v>0</v>
      </c>
      <c r="Q24" s="51">
        <f>'MO Výkon'!Q24+'MO Vozidlo'!Q24+'MA Fixní'!Q24</f>
        <v>0</v>
      </c>
      <c r="R24" s="51">
        <f>'MO Výkon'!R24+'MO Vozidlo'!R24+'MA Fixní'!R24</f>
        <v>0</v>
      </c>
      <c r="S24" s="51">
        <f>'MO Výkon'!S24+'MO Vozidlo'!S24+'MA Fixní'!S24</f>
        <v>0</v>
      </c>
      <c r="T24" s="50">
        <f t="shared" si="0"/>
        <v>0</v>
      </c>
      <c r="U24" s="111">
        <f t="shared" si="1"/>
        <v>0</v>
      </c>
    </row>
    <row r="25" spans="1:24" x14ac:dyDescent="0.3">
      <c r="A25" s="32">
        <v>22</v>
      </c>
      <c r="B25" s="33" t="s">
        <v>69</v>
      </c>
      <c r="C25" s="7"/>
      <c r="D25" s="8"/>
      <c r="E25" s="51">
        <f>'MO Výkon'!E25+'MO Vozidlo'!E25+'MA Fixní'!E25</f>
        <v>0</v>
      </c>
      <c r="F25" s="51">
        <f>'MO Výkon'!F25+'MO Vozidlo'!F25+'MA Fixní'!F25</f>
        <v>0</v>
      </c>
      <c r="G25" s="51">
        <f>'MO Výkon'!G25+'MO Vozidlo'!G25+'MA Fixní'!G25</f>
        <v>0</v>
      </c>
      <c r="H25" s="51">
        <f>'MO Výkon'!H25+'MO Vozidlo'!H25+'MA Fixní'!H25</f>
        <v>0</v>
      </c>
      <c r="I25" s="51">
        <f>'MO Výkon'!I25+'MO Vozidlo'!I25+'MA Fixní'!I25</f>
        <v>0</v>
      </c>
      <c r="J25" s="51">
        <f>'MO Výkon'!J25+'MO Vozidlo'!J25+'MA Fixní'!J25</f>
        <v>0</v>
      </c>
      <c r="K25" s="51">
        <f>'MO Výkon'!K25+'MO Vozidlo'!K25+'MA Fixní'!K25</f>
        <v>0</v>
      </c>
      <c r="L25" s="51">
        <f>'MO Výkon'!L25+'MO Vozidlo'!L25+'MA Fixní'!L25</f>
        <v>0</v>
      </c>
      <c r="M25" s="51">
        <f>'MO Výkon'!M25+'MO Vozidlo'!M25+'MA Fixní'!M25</f>
        <v>0</v>
      </c>
      <c r="N25" s="51">
        <f>'MO Výkon'!N25+'MO Vozidlo'!N25+'MA Fixní'!N25</f>
        <v>0</v>
      </c>
      <c r="O25" s="51">
        <f>'MO Výkon'!O25+'MO Vozidlo'!O25+'MA Fixní'!O25</f>
        <v>0</v>
      </c>
      <c r="P25" s="51">
        <f>'MO Výkon'!P25+'MO Vozidlo'!P25+'MA Fixní'!P25</f>
        <v>0</v>
      </c>
      <c r="Q25" s="51">
        <f>'MO Výkon'!Q25+'MO Vozidlo'!Q25+'MA Fixní'!Q25</f>
        <v>0</v>
      </c>
      <c r="R25" s="51">
        <f>'MO Výkon'!R25+'MO Vozidlo'!R25+'MA Fixní'!R25</f>
        <v>0</v>
      </c>
      <c r="S25" s="51">
        <f>'MO Výkon'!S25+'MO Vozidlo'!S25+'MA Fixní'!S25</f>
        <v>0</v>
      </c>
      <c r="T25" s="50">
        <f t="shared" si="0"/>
        <v>0</v>
      </c>
      <c r="U25" s="111">
        <f t="shared" si="1"/>
        <v>0</v>
      </c>
    </row>
    <row r="26" spans="1:24" s="1" customFormat="1" ht="15.6" thickBot="1" x14ac:dyDescent="0.4">
      <c r="A26" s="9">
        <v>23</v>
      </c>
      <c r="B26" s="10" t="s">
        <v>159</v>
      </c>
      <c r="C26" s="10"/>
      <c r="D26" s="143" t="s">
        <v>160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ht="15" x14ac:dyDescent="0.35">
      <c r="A27" s="32">
        <v>26</v>
      </c>
      <c r="B27" s="33" t="s">
        <v>161</v>
      </c>
      <c r="C27" s="33"/>
      <c r="D27" s="144" t="s">
        <v>162</v>
      </c>
      <c r="E27" s="100">
        <f>Objednávka!C22/1000</f>
        <v>0</v>
      </c>
      <c r="F27" s="100">
        <f>Objednávka!D22/1000</f>
        <v>0</v>
      </c>
      <c r="G27" s="100">
        <f>Objednávka!E22/1000</f>
        <v>0</v>
      </c>
      <c r="H27" s="100">
        <f>Objednávka!F22/1000</f>
        <v>0</v>
      </c>
      <c r="I27" s="100">
        <f>Objednávka!G22/1000</f>
        <v>0</v>
      </c>
      <c r="J27" s="100">
        <f>Objednávka!H22/1000</f>
        <v>0</v>
      </c>
      <c r="K27" s="100">
        <f>Objednávka!I22/1000</f>
        <v>0</v>
      </c>
      <c r="L27" s="100">
        <f>Objednávka!J22/1000</f>
        <v>0</v>
      </c>
      <c r="M27" s="100">
        <f>Objednávka!K22/1000</f>
        <v>0</v>
      </c>
      <c r="N27" s="100">
        <f>Objednávka!L22/1000</f>
        <v>0</v>
      </c>
      <c r="O27" s="100">
        <f>Objednávka!M22/1000</f>
        <v>0</v>
      </c>
      <c r="P27" s="100">
        <f>Objednávka!N22/1000</f>
        <v>0</v>
      </c>
      <c r="Q27" s="100">
        <f>Objednávka!O22/1000</f>
        <v>0</v>
      </c>
      <c r="R27" s="100">
        <f>Objednávka!P22/1000</f>
        <v>0</v>
      </c>
      <c r="S27" s="100">
        <f>Objednávka!Q22/1000</f>
        <v>0</v>
      </c>
      <c r="T27" s="107">
        <f t="shared" si="0"/>
        <v>0</v>
      </c>
      <c r="U27" s="213" t="s">
        <v>272</v>
      </c>
    </row>
    <row r="28" spans="1:24" s="1" customFormat="1" ht="15.6" thickBot="1" x14ac:dyDescent="0.4">
      <c r="A28" s="9">
        <v>27</v>
      </c>
      <c r="B28" s="10" t="s">
        <v>108</v>
      </c>
      <c r="C28" s="10"/>
      <c r="D28" s="143" t="s">
        <v>109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IFERROR(T26/T27,0)</f>
        <v>0</v>
      </c>
      <c r="U28" s="214" t="s">
        <v>272</v>
      </c>
      <c r="X28"/>
    </row>
    <row r="29" spans="1:24" ht="15" customHeight="1" thickBot="1" x14ac:dyDescent="0.4">
      <c r="A29" s="80"/>
      <c r="B29" s="81" t="s">
        <v>110</v>
      </c>
      <c r="C29" s="82"/>
      <c r="D29" s="146" t="s">
        <v>111</v>
      </c>
      <c r="E29" s="83">
        <f>'MO Výkon'!E28</f>
        <v>0</v>
      </c>
      <c r="F29" s="83">
        <f>'MO Výkon'!F28</f>
        <v>0</v>
      </c>
      <c r="G29" s="83">
        <f>'MO Výkon'!G28</f>
        <v>0</v>
      </c>
      <c r="H29" s="83">
        <f>'MO Výkon'!H28</f>
        <v>0</v>
      </c>
      <c r="I29" s="83">
        <f>'MO Výkon'!I28</f>
        <v>0</v>
      </c>
      <c r="J29" s="83">
        <f>'MO Výkon'!J28</f>
        <v>0</v>
      </c>
      <c r="K29" s="83">
        <f>'MO Výkon'!K28</f>
        <v>0</v>
      </c>
      <c r="L29" s="83">
        <f>'MO Výkon'!L28</f>
        <v>0</v>
      </c>
      <c r="M29" s="83">
        <f>'MO Výkon'!M28</f>
        <v>0</v>
      </c>
      <c r="N29" s="83">
        <f>'MO Výkon'!N28</f>
        <v>0</v>
      </c>
      <c r="O29" s="83">
        <f>'MO Výkon'!O28</f>
        <v>0</v>
      </c>
      <c r="P29" s="83">
        <f>'MO Výkon'!P28</f>
        <v>0</v>
      </c>
      <c r="Q29" s="83">
        <f>'MO Výkon'!Q28</f>
        <v>0</v>
      </c>
      <c r="R29" s="83">
        <f>'MO Výkon'!R28</f>
        <v>0</v>
      </c>
      <c r="S29" s="83">
        <f>'MO Výkon'!S28</f>
        <v>0</v>
      </c>
      <c r="T29" s="216"/>
      <c r="U29" s="217"/>
    </row>
    <row r="30" spans="1:2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1" x14ac:dyDescent="0.3"/>
  </sheetData>
  <sheetProtection algorithmName="SHA-512" hashValue="gXqpGJkbVhMzzVHFOPjZCapCGt1iMok2saYCDy3AhashMSjye4WMDycOZjsTkYlTo5hG7LqttTxYFLSAAvxW+g==" saltValue="xKKtnwBXS7cBD0iegEPjlw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2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tabColor theme="4"/>
  </sheetPr>
  <dimension ref="A1:X34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x14ac:dyDescent="0.3">
      <c r="A1" s="52" t="s">
        <v>163</v>
      </c>
      <c r="B1" s="53"/>
      <c r="C1" s="53"/>
      <c r="D1" s="5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Objednávka!C2</f>
        <v>2030/31</v>
      </c>
      <c r="F2" s="17" t="str">
        <f>Objednávka!D2</f>
        <v>2031/32</v>
      </c>
      <c r="G2" s="17" t="str">
        <f>Objednávka!E2</f>
        <v>2032/33</v>
      </c>
      <c r="H2" s="17" t="str">
        <f>Objednávka!F2</f>
        <v>2033/34</v>
      </c>
      <c r="I2" s="17" t="str">
        <f>Objednávka!G2</f>
        <v>2034/35</v>
      </c>
      <c r="J2" s="17" t="str">
        <f>Objednávka!H2</f>
        <v>2035/36</v>
      </c>
      <c r="K2" s="17" t="str">
        <f>Objednávka!I2</f>
        <v>2036/37</v>
      </c>
      <c r="L2" s="17" t="str">
        <f>Objednávka!J2</f>
        <v>2037/38</v>
      </c>
      <c r="M2" s="17" t="str">
        <f>Objednávka!K2</f>
        <v>2038/39</v>
      </c>
      <c r="N2" s="17" t="str">
        <f>Objednávka!L2</f>
        <v>2039/40</v>
      </c>
      <c r="O2" s="17" t="str">
        <f>Objednávka!M2</f>
        <v>2040/41</v>
      </c>
      <c r="P2" s="17" t="str">
        <f>Objednávka!N2</f>
        <v>2041/42</v>
      </c>
      <c r="Q2" s="17" t="str">
        <f>Objednávka!O2</f>
        <v>2042/43</v>
      </c>
      <c r="R2" s="17" t="str">
        <f>Objednávka!P2</f>
        <v>2043/44</v>
      </c>
      <c r="S2" s="17" t="str">
        <f>Objednávka!Q2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IFERROR(('MA Výkon'!E3*(Objednávka!C$41+2*Objednávka!C$61+3*Objednávka!C$81)/(Objednávka!C$4+2*Objednávka!C$5+3*Objednávka!C$6)),0)</f>
        <v>0</v>
      </c>
      <c r="F3" s="95">
        <f>IFERROR(('MA Výkon'!F3*(Objednávka!D$41+2*Objednávka!D$61+3*Objednávka!D$81)/(Objednávka!D$4+2*Objednávka!D$5+3*Objednávka!D$6)),0)</f>
        <v>0</v>
      </c>
      <c r="G3" s="95">
        <f>IFERROR(('MA Výkon'!G3*(Objednávka!E$41+2*Objednávka!E$61+3*Objednávka!E$81)/(Objednávka!E$4+2*Objednávka!E$5+3*Objednávka!E$6)),0)</f>
        <v>0</v>
      </c>
      <c r="H3" s="95">
        <f>IFERROR(('MA Výkon'!H3*(Objednávka!F$41+2*Objednávka!F$61+3*Objednávka!F$81)/(Objednávka!F$4+2*Objednávka!F$5+3*Objednávka!F$6)),0)</f>
        <v>0</v>
      </c>
      <c r="I3" s="95">
        <f>IFERROR(('MA Výkon'!I3*(Objednávka!G$41+2*Objednávka!G$61+3*Objednávka!G$81)/(Objednávka!G$4+2*Objednávka!G$5+3*Objednávka!G$6)),0)</f>
        <v>0</v>
      </c>
      <c r="J3" s="95">
        <f>IFERROR(('MA Výkon'!J3*(Objednávka!H$41+2*Objednávka!H$61+3*Objednávka!H$81)/(Objednávka!H$4+2*Objednávka!H$5+3*Objednávka!H$6)),0)</f>
        <v>0</v>
      </c>
      <c r="K3" s="95">
        <f>IFERROR(('MA Výkon'!K3*(Objednávka!I$41+2*Objednávka!I$61+3*Objednávka!I$81)/(Objednávka!I$4+2*Objednávka!I$5+3*Objednávka!I$6)),0)</f>
        <v>0</v>
      </c>
      <c r="L3" s="95">
        <f>IFERROR(('MA Výkon'!L3*(Objednávka!J$41+2*Objednávka!J$61+3*Objednávka!J$81)/(Objednávka!J$4+2*Objednávka!J$5+3*Objednávka!J$6)),0)</f>
        <v>0</v>
      </c>
      <c r="M3" s="95">
        <f>IFERROR(('MA Výkon'!M3*(Objednávka!K$41+2*Objednávka!K$61+3*Objednávka!K$81)/(Objednávka!K$4+2*Objednávka!K$5+3*Objednávka!K$6)),0)</f>
        <v>0</v>
      </c>
      <c r="N3" s="95">
        <f>IFERROR(('MA Výkon'!N3*(Objednávka!L$41+2*Objednávka!L$61+3*Objednávka!L$81)/(Objednávka!L$4+2*Objednávka!L$5+3*Objednávka!L$6)),0)</f>
        <v>0</v>
      </c>
      <c r="O3" s="95">
        <f>IFERROR(('MA Výkon'!O3*(Objednávka!M$41+2*Objednávka!M$61+3*Objednávka!M$81)/(Objednávka!M$4+2*Objednávka!M$5+3*Objednávka!M$6)),0)</f>
        <v>0</v>
      </c>
      <c r="P3" s="95">
        <f>IFERROR(('MA Výkon'!P3*(Objednávka!N$41+2*Objednávka!N$61+3*Objednávka!N$81)/(Objednávka!N$4+2*Objednávka!N$5+3*Objednávka!N$6)),0)</f>
        <v>0</v>
      </c>
      <c r="Q3" s="95">
        <f>IFERROR(('MA Výkon'!Q3*(Objednávka!O$41+2*Objednávka!O$61+3*Objednávka!O$81)/(Objednávka!O$4+2*Objednávka!O$5+3*Objednávka!O$6)),0)</f>
        <v>0</v>
      </c>
      <c r="R3" s="95">
        <f>IFERROR(('MA Výkon'!R3*(Objednávka!P$41+2*Objednávka!P$61+3*Objednávka!P$81)/(Objednávka!P$4+2*Objednávka!P$5+3*Objednávka!P$6)),0)</f>
        <v>0</v>
      </c>
      <c r="S3" s="95">
        <f>IFERROR(('MA Výkon'!S3*(Objednávka!Q$41+2*Objednávka!Q$61+3*Objednávka!Q$81)/(Objednávka!Q$4+2*Objednávka!Q$5+3*Objednávka!Q$6)),0)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x14ac:dyDescent="0.3">
      <c r="A4" s="6"/>
      <c r="B4" s="7"/>
      <c r="C4" s="120">
        <v>1.2</v>
      </c>
      <c r="D4" s="29" t="s">
        <v>43</v>
      </c>
      <c r="E4" s="51">
        <f>IFERROR(('MA Výkon'!E4*(Objednávka!C$41+2*Objednávka!C$61+3*Objednávka!C$81)/(Objednávka!C$4+2*Objednávka!C$5+3*Objednávka!C$6)),0)</f>
        <v>0</v>
      </c>
      <c r="F4" s="51">
        <f>IFERROR(('MA Výkon'!F4*(Objednávka!D$41+2*Objednávka!D$61+3*Objednávka!D$81)/(Objednávka!D$4+2*Objednávka!D$5+3*Objednávka!D$6)),0)</f>
        <v>0</v>
      </c>
      <c r="G4" s="51">
        <f>IFERROR(('MA Výkon'!G4*(Objednávka!E$41+2*Objednávka!E$61+3*Objednávka!E$81)/(Objednávka!E$4+2*Objednávka!E$5+3*Objednávka!E$6)),0)</f>
        <v>0</v>
      </c>
      <c r="H4" s="51">
        <f>IFERROR(('MA Výkon'!H4*(Objednávka!F$41+2*Objednávka!F$61+3*Objednávka!F$81)/(Objednávka!F$4+2*Objednávka!F$5+3*Objednávka!F$6)),0)</f>
        <v>0</v>
      </c>
      <c r="I4" s="51">
        <f>IFERROR(('MA Výkon'!I4*(Objednávka!G$41+2*Objednávka!G$61+3*Objednávka!G$81)/(Objednávka!G$4+2*Objednávka!G$5+3*Objednávka!G$6)),0)</f>
        <v>0</v>
      </c>
      <c r="J4" s="51">
        <f>IFERROR(('MA Výkon'!J4*(Objednávka!H$41+2*Objednávka!H$61+3*Objednávka!H$81)/(Objednávka!H$4+2*Objednávka!H$5+3*Objednávka!H$6)),0)</f>
        <v>0</v>
      </c>
      <c r="K4" s="51">
        <f>IFERROR(('MA Výkon'!K4*(Objednávka!I$41+2*Objednávka!I$61+3*Objednávka!I$81)/(Objednávka!I$4+2*Objednávka!I$5+3*Objednávka!I$6)),0)</f>
        <v>0</v>
      </c>
      <c r="L4" s="51">
        <f>IFERROR(('MA Výkon'!L4*(Objednávka!J$41+2*Objednávka!J$61+3*Objednávka!J$81)/(Objednávka!J$4+2*Objednávka!J$5+3*Objednávka!J$6)),0)</f>
        <v>0</v>
      </c>
      <c r="M4" s="51">
        <f>IFERROR(('MA Výkon'!M4*(Objednávka!K$41+2*Objednávka!K$61+3*Objednávka!K$81)/(Objednávka!K$4+2*Objednávka!K$5+3*Objednávka!K$6)),0)</f>
        <v>0</v>
      </c>
      <c r="N4" s="51">
        <f>IFERROR(('MA Výkon'!N4*(Objednávka!L$41+2*Objednávka!L$61+3*Objednávka!L$81)/(Objednávka!L$4+2*Objednávka!L$5+3*Objednávka!L$6)),0)</f>
        <v>0</v>
      </c>
      <c r="O4" s="51">
        <f>IFERROR(('MA Výkon'!O4*(Objednávka!M$41+2*Objednávka!M$61+3*Objednávka!M$81)/(Objednávka!M$4+2*Objednávka!M$5+3*Objednávka!M$6)),0)</f>
        <v>0</v>
      </c>
      <c r="P4" s="51">
        <f>IFERROR(('MA Výkon'!P4*(Objednávka!N$41+2*Objednávka!N$61+3*Objednávka!N$81)/(Objednávka!N$4+2*Objednávka!N$5+3*Objednávka!N$6)),0)</f>
        <v>0</v>
      </c>
      <c r="Q4" s="51">
        <f>IFERROR(('MA Výkon'!Q4*(Objednávka!O$41+2*Objednávka!O$61+3*Objednávka!O$81)/(Objednávka!O$4+2*Objednávka!O$5+3*Objednávka!O$6)),0)</f>
        <v>0</v>
      </c>
      <c r="R4" s="51">
        <f>IFERROR(('MA Výkon'!R4*(Objednávka!P$41+2*Objednávka!P$61+3*Objednávka!P$81)/(Objednávka!P$4+2*Objednávka!P$5+3*Objednávka!P$6)),0)</f>
        <v>0</v>
      </c>
      <c r="S4" s="51">
        <f>IFERROR(('MA Výkon'!S4*(Objednávka!Q$41+2*Objednávka!Q$61+3*Objednávka!Q$81)/(Objednávka!Q$4+2*Objednávka!Q$5+3*Objednávka!Q$6)),0)</f>
        <v>0</v>
      </c>
      <c r="T4" s="50">
        <f t="shared" si="0"/>
        <v>0</v>
      </c>
      <c r="U4" s="111">
        <f t="shared" si="1"/>
        <v>0</v>
      </c>
    </row>
    <row r="5" spans="1:21" x14ac:dyDescent="0.3">
      <c r="A5" s="6">
        <v>2</v>
      </c>
      <c r="B5" s="7" t="s">
        <v>44</v>
      </c>
      <c r="C5" s="120"/>
      <c r="D5" s="29"/>
      <c r="E5" s="51">
        <f>IFERROR(('MA Výkon'!E5*(Objednávka!C$41+2*Objednávka!C$61+3*Objednávka!C$81)/(Objednávka!C$4+2*Objednávka!C$5+3*Objednávka!C$6)),0)</f>
        <v>0</v>
      </c>
      <c r="F5" s="51">
        <f>IFERROR(('MA Výkon'!F5*(Objednávka!D$41+2*Objednávka!D$61+3*Objednávka!D$81)/(Objednávka!D$4+2*Objednávka!D$5+3*Objednávka!D$6)),0)</f>
        <v>0</v>
      </c>
      <c r="G5" s="51">
        <f>IFERROR(('MA Výkon'!G5*(Objednávka!E$41+2*Objednávka!E$61+3*Objednávka!E$81)/(Objednávka!E$4+2*Objednávka!E$5+3*Objednávka!E$6)),0)</f>
        <v>0</v>
      </c>
      <c r="H5" s="51">
        <f>IFERROR(('MA Výkon'!H5*(Objednávka!F$41+2*Objednávka!F$61+3*Objednávka!F$81)/(Objednávka!F$4+2*Objednávka!F$5+3*Objednávka!F$6)),0)</f>
        <v>0</v>
      </c>
      <c r="I5" s="51">
        <f>IFERROR(('MA Výkon'!I5*(Objednávka!G$41+2*Objednávka!G$61+3*Objednávka!G$81)/(Objednávka!G$4+2*Objednávka!G$5+3*Objednávka!G$6)),0)</f>
        <v>0</v>
      </c>
      <c r="J5" s="51">
        <f>IFERROR(('MA Výkon'!J5*(Objednávka!H$41+2*Objednávka!H$61+3*Objednávka!H$81)/(Objednávka!H$4+2*Objednávka!H$5+3*Objednávka!H$6)),0)</f>
        <v>0</v>
      </c>
      <c r="K5" s="51">
        <f>IFERROR(('MA Výkon'!K5*(Objednávka!I$41+2*Objednávka!I$61+3*Objednávka!I$81)/(Objednávka!I$4+2*Objednávka!I$5+3*Objednávka!I$6)),0)</f>
        <v>0</v>
      </c>
      <c r="L5" s="51">
        <f>IFERROR(('MA Výkon'!L5*(Objednávka!J$41+2*Objednávka!J$61+3*Objednávka!J$81)/(Objednávka!J$4+2*Objednávka!J$5+3*Objednávka!J$6)),0)</f>
        <v>0</v>
      </c>
      <c r="M5" s="51">
        <f>IFERROR(('MA Výkon'!M5*(Objednávka!K$41+2*Objednávka!K$61+3*Objednávka!K$81)/(Objednávka!K$4+2*Objednávka!K$5+3*Objednávka!K$6)),0)</f>
        <v>0</v>
      </c>
      <c r="N5" s="51">
        <f>IFERROR(('MA Výkon'!N5*(Objednávka!L$41+2*Objednávka!L$61+3*Objednávka!L$81)/(Objednávka!L$4+2*Objednávka!L$5+3*Objednávka!L$6)),0)</f>
        <v>0</v>
      </c>
      <c r="O5" s="51">
        <f>IFERROR(('MA Výkon'!O5*(Objednávka!M$41+2*Objednávka!M$61+3*Objednávka!M$81)/(Objednávka!M$4+2*Objednávka!M$5+3*Objednávka!M$6)),0)</f>
        <v>0</v>
      </c>
      <c r="P5" s="51">
        <f>IFERROR(('MA Výkon'!P5*(Objednávka!N$41+2*Objednávka!N$61+3*Objednávka!N$81)/(Objednávka!N$4+2*Objednávka!N$5+3*Objednávka!N$6)),0)</f>
        <v>0</v>
      </c>
      <c r="Q5" s="51">
        <f>IFERROR(('MA Výkon'!Q5*(Objednávka!O$41+2*Objednávka!O$61+3*Objednávka!O$81)/(Objednávka!O$4+2*Objednávka!O$5+3*Objednávka!O$6)),0)</f>
        <v>0</v>
      </c>
      <c r="R5" s="51">
        <f>IFERROR(('MA Výkon'!R5*(Objednávka!P$41+2*Objednávka!P$61+3*Objednávka!P$81)/(Objednávka!P$4+2*Objednávka!P$5+3*Objednávka!P$6)),0)</f>
        <v>0</v>
      </c>
      <c r="S5" s="51">
        <f>IFERROR(('MA Výkon'!S5*(Objednávka!Q$41+2*Objednávka!Q$61+3*Objednávka!Q$81)/(Objednávka!Q$4+2*Objednávka!Q$5+3*Objednávka!Q$6)),0)</f>
        <v>0</v>
      </c>
      <c r="T5" s="50">
        <f t="shared" si="0"/>
        <v>0</v>
      </c>
      <c r="U5" s="111">
        <f t="shared" si="1"/>
        <v>0</v>
      </c>
    </row>
    <row r="6" spans="1:21" x14ac:dyDescent="0.3">
      <c r="A6" s="6">
        <v>3</v>
      </c>
      <c r="B6" s="7" t="s">
        <v>45</v>
      </c>
      <c r="C6" s="120"/>
      <c r="D6" s="29"/>
      <c r="E6" s="51">
        <f>IFERROR(('MA Výkon'!E6*(Objednávka!C$41+2*Objednávka!C$61+3*Objednávka!C$81)/(Objednávka!C$4+2*Objednávka!C$5+3*Objednávka!C$6)),0)</f>
        <v>0</v>
      </c>
      <c r="F6" s="51">
        <f>IFERROR(('MA Výkon'!F6*(Objednávka!D$41+2*Objednávka!D$61+3*Objednávka!D$81)/(Objednávka!D$4+2*Objednávka!D$5+3*Objednávka!D$6)),0)</f>
        <v>0</v>
      </c>
      <c r="G6" s="51">
        <f>IFERROR(('MA Výkon'!G6*(Objednávka!E$41+2*Objednávka!E$61+3*Objednávka!E$81)/(Objednávka!E$4+2*Objednávka!E$5+3*Objednávka!E$6)),0)</f>
        <v>0</v>
      </c>
      <c r="H6" s="51">
        <f>IFERROR(('MA Výkon'!H6*(Objednávka!F$41+2*Objednávka!F$61+3*Objednávka!F$81)/(Objednávka!F$4+2*Objednávka!F$5+3*Objednávka!F$6)),0)</f>
        <v>0</v>
      </c>
      <c r="I6" s="51">
        <f>IFERROR(('MA Výkon'!I6*(Objednávka!G$41+2*Objednávka!G$61+3*Objednávka!G$81)/(Objednávka!G$4+2*Objednávka!G$5+3*Objednávka!G$6)),0)</f>
        <v>0</v>
      </c>
      <c r="J6" s="51">
        <f>IFERROR(('MA Výkon'!J6*(Objednávka!H$41+2*Objednávka!H$61+3*Objednávka!H$81)/(Objednávka!H$4+2*Objednávka!H$5+3*Objednávka!H$6)),0)</f>
        <v>0</v>
      </c>
      <c r="K6" s="51">
        <f>IFERROR(('MA Výkon'!K6*(Objednávka!I$41+2*Objednávka!I$61+3*Objednávka!I$81)/(Objednávka!I$4+2*Objednávka!I$5+3*Objednávka!I$6)),0)</f>
        <v>0</v>
      </c>
      <c r="L6" s="51">
        <f>IFERROR(('MA Výkon'!L6*(Objednávka!J$41+2*Objednávka!J$61+3*Objednávka!J$81)/(Objednávka!J$4+2*Objednávka!J$5+3*Objednávka!J$6)),0)</f>
        <v>0</v>
      </c>
      <c r="M6" s="51">
        <f>IFERROR(('MA Výkon'!M6*(Objednávka!K$41+2*Objednávka!K$61+3*Objednávka!K$81)/(Objednávka!K$4+2*Objednávka!K$5+3*Objednávka!K$6)),0)</f>
        <v>0</v>
      </c>
      <c r="N6" s="51">
        <f>IFERROR(('MA Výkon'!N6*(Objednávka!L$41+2*Objednávka!L$61+3*Objednávka!L$81)/(Objednávka!L$4+2*Objednávka!L$5+3*Objednávka!L$6)),0)</f>
        <v>0</v>
      </c>
      <c r="O6" s="51">
        <f>IFERROR(('MA Výkon'!O6*(Objednávka!M$41+2*Objednávka!M$61+3*Objednávka!M$81)/(Objednávka!M$4+2*Objednávka!M$5+3*Objednávka!M$6)),0)</f>
        <v>0</v>
      </c>
      <c r="P6" s="51">
        <f>IFERROR(('MA Výkon'!P6*(Objednávka!N$41+2*Objednávka!N$61+3*Objednávka!N$81)/(Objednávka!N$4+2*Objednávka!N$5+3*Objednávka!N$6)),0)</f>
        <v>0</v>
      </c>
      <c r="Q6" s="51">
        <f>IFERROR(('MA Výkon'!Q6*(Objednávka!O$41+2*Objednávka!O$61+3*Objednávka!O$81)/(Objednávka!O$4+2*Objednávka!O$5+3*Objednávka!O$6)),0)</f>
        <v>0</v>
      </c>
      <c r="R6" s="51">
        <f>IFERROR(('MA Výkon'!R6*(Objednávka!P$41+2*Objednávka!P$61+3*Objednávka!P$81)/(Objednávka!P$4+2*Objednávka!P$5+3*Objednávka!P$6)),0)</f>
        <v>0</v>
      </c>
      <c r="S6" s="51">
        <f>IFERROR(('MA Výkon'!S6*(Objednávka!Q$41+2*Objednávka!Q$61+3*Objednávka!Q$81)/(Objednávka!Q$4+2*Objednávka!Q$5+3*Objednávka!Q$6)),0)</f>
        <v>0</v>
      </c>
      <c r="T6" s="50">
        <f t="shared" si="0"/>
        <v>0</v>
      </c>
      <c r="U6" s="111">
        <f t="shared" si="1"/>
        <v>0</v>
      </c>
    </row>
    <row r="7" spans="1:21" x14ac:dyDescent="0.3">
      <c r="A7" s="6">
        <v>4</v>
      </c>
      <c r="B7" s="7" t="s">
        <v>46</v>
      </c>
      <c r="C7" s="120"/>
      <c r="D7" s="29"/>
      <c r="E7" s="51">
        <f>IFERROR(('MA Výkon'!E7*(Objednávka!C$41+2*Objednávka!C$61+3*Objednávka!C$81)/(Objednávka!C$4+2*Objednávka!C$5+3*Objednávka!C$6)),0)</f>
        <v>0</v>
      </c>
      <c r="F7" s="51">
        <f>IFERROR(('MA Výkon'!F7*(Objednávka!D$41+2*Objednávka!D$61+3*Objednávka!D$81)/(Objednávka!D$4+2*Objednávka!D$5+3*Objednávka!D$6)),0)</f>
        <v>0</v>
      </c>
      <c r="G7" s="51">
        <f>IFERROR(('MA Výkon'!G7*(Objednávka!E$41+2*Objednávka!E$61+3*Objednávka!E$81)/(Objednávka!E$4+2*Objednávka!E$5+3*Objednávka!E$6)),0)</f>
        <v>0</v>
      </c>
      <c r="H7" s="51">
        <f>IFERROR(('MA Výkon'!H7*(Objednávka!F$41+2*Objednávka!F$61+3*Objednávka!F$81)/(Objednávka!F$4+2*Objednávka!F$5+3*Objednávka!F$6)),0)</f>
        <v>0</v>
      </c>
      <c r="I7" s="51">
        <f>IFERROR(('MA Výkon'!I7*(Objednávka!G$41+2*Objednávka!G$61+3*Objednávka!G$81)/(Objednávka!G$4+2*Objednávka!G$5+3*Objednávka!G$6)),0)</f>
        <v>0</v>
      </c>
      <c r="J7" s="51">
        <f>IFERROR(('MA Výkon'!J7*(Objednávka!H$41+2*Objednávka!H$61+3*Objednávka!H$81)/(Objednávka!H$4+2*Objednávka!H$5+3*Objednávka!H$6)),0)</f>
        <v>0</v>
      </c>
      <c r="K7" s="51">
        <f>IFERROR(('MA Výkon'!K7*(Objednávka!I$41+2*Objednávka!I$61+3*Objednávka!I$81)/(Objednávka!I$4+2*Objednávka!I$5+3*Objednávka!I$6)),0)</f>
        <v>0</v>
      </c>
      <c r="L7" s="51">
        <f>IFERROR(('MA Výkon'!L7*(Objednávka!J$41+2*Objednávka!J$61+3*Objednávka!J$81)/(Objednávka!J$4+2*Objednávka!J$5+3*Objednávka!J$6)),0)</f>
        <v>0</v>
      </c>
      <c r="M7" s="51">
        <f>IFERROR(('MA Výkon'!M7*(Objednávka!K$41+2*Objednávka!K$61+3*Objednávka!K$81)/(Objednávka!K$4+2*Objednávka!K$5+3*Objednávka!K$6)),0)</f>
        <v>0</v>
      </c>
      <c r="N7" s="51">
        <f>IFERROR(('MA Výkon'!N7*(Objednávka!L$41+2*Objednávka!L$61+3*Objednávka!L$81)/(Objednávka!L$4+2*Objednávka!L$5+3*Objednávka!L$6)),0)</f>
        <v>0</v>
      </c>
      <c r="O7" s="51">
        <f>IFERROR(('MA Výkon'!O7*(Objednávka!M$41+2*Objednávka!M$61+3*Objednávka!M$81)/(Objednávka!M$4+2*Objednávka!M$5+3*Objednávka!M$6)),0)</f>
        <v>0</v>
      </c>
      <c r="P7" s="51">
        <f>IFERROR(('MA Výkon'!P7*(Objednávka!N$41+2*Objednávka!N$61+3*Objednávka!N$81)/(Objednávka!N$4+2*Objednávka!N$5+3*Objednávka!N$6)),0)</f>
        <v>0</v>
      </c>
      <c r="Q7" s="51">
        <f>IFERROR(('MA Výkon'!Q7*(Objednávka!O$41+2*Objednávka!O$61+3*Objednávka!O$81)/(Objednávka!O$4+2*Objednávka!O$5+3*Objednávka!O$6)),0)</f>
        <v>0</v>
      </c>
      <c r="R7" s="51">
        <f>IFERROR(('MA Výkon'!R7*(Objednávka!P$41+2*Objednávka!P$61+3*Objednávka!P$81)/(Objednávka!P$4+2*Objednávka!P$5+3*Objednávka!P$6)),0)</f>
        <v>0</v>
      </c>
      <c r="S7" s="51">
        <f>IFERROR(('MA Výkon'!S7*(Objednávka!Q$41+2*Objednávka!Q$61+3*Objednávka!Q$81)/(Objednávka!Q$4+2*Objednávka!Q$5+3*Objednávka!Q$6)),0)</f>
        <v>0</v>
      </c>
      <c r="T7" s="50">
        <f t="shared" si="0"/>
        <v>0</v>
      </c>
      <c r="U7" s="111">
        <f t="shared" si="1"/>
        <v>0</v>
      </c>
    </row>
    <row r="8" spans="1:21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IFERROR(('MA Výkon'!E8*(Objednávka!C$41+2*Objednávka!C$61+3*Objednávka!C$81)/(Objednávka!C$4+2*Objednávka!C$5+3*Objednávka!C$6)),0)</f>
        <v>0</v>
      </c>
      <c r="F8" s="51">
        <f>IFERROR(('MA Výkon'!F8*(Objednávka!D$41+2*Objednávka!D$61+3*Objednávka!D$81)/(Objednávka!D$4+2*Objednávka!D$5+3*Objednávka!D$6)),0)</f>
        <v>0</v>
      </c>
      <c r="G8" s="51">
        <f>IFERROR(('MA Výkon'!G8*(Objednávka!E$41+2*Objednávka!E$61+3*Objednávka!E$81)/(Objednávka!E$4+2*Objednávka!E$5+3*Objednávka!E$6)),0)</f>
        <v>0</v>
      </c>
      <c r="H8" s="51">
        <f>IFERROR(('MA Výkon'!H8*(Objednávka!F$41+2*Objednávka!F$61+3*Objednávka!F$81)/(Objednávka!F$4+2*Objednávka!F$5+3*Objednávka!F$6)),0)</f>
        <v>0</v>
      </c>
      <c r="I8" s="51">
        <f>IFERROR(('MA Výkon'!I8*(Objednávka!G$41+2*Objednávka!G$61+3*Objednávka!G$81)/(Objednávka!G$4+2*Objednávka!G$5+3*Objednávka!G$6)),0)</f>
        <v>0</v>
      </c>
      <c r="J8" s="51">
        <f>IFERROR(('MA Výkon'!J8*(Objednávka!H$41+2*Objednávka!H$61+3*Objednávka!H$81)/(Objednávka!H$4+2*Objednávka!H$5+3*Objednávka!H$6)),0)</f>
        <v>0</v>
      </c>
      <c r="K8" s="51">
        <f>IFERROR(('MA Výkon'!K8*(Objednávka!I$41+2*Objednávka!I$61+3*Objednávka!I$81)/(Objednávka!I$4+2*Objednávka!I$5+3*Objednávka!I$6)),0)</f>
        <v>0</v>
      </c>
      <c r="L8" s="51">
        <f>IFERROR(('MA Výkon'!L8*(Objednávka!J$41+2*Objednávka!J$61+3*Objednávka!J$81)/(Objednávka!J$4+2*Objednávka!J$5+3*Objednávka!J$6)),0)</f>
        <v>0</v>
      </c>
      <c r="M8" s="51">
        <f>IFERROR(('MA Výkon'!M8*(Objednávka!K$41+2*Objednávka!K$61+3*Objednávka!K$81)/(Objednávka!K$4+2*Objednávka!K$5+3*Objednávka!K$6)),0)</f>
        <v>0</v>
      </c>
      <c r="N8" s="51">
        <f>IFERROR(('MA Výkon'!N8*(Objednávka!L$41+2*Objednávka!L$61+3*Objednávka!L$81)/(Objednávka!L$4+2*Objednávka!L$5+3*Objednávka!L$6)),0)</f>
        <v>0</v>
      </c>
      <c r="O8" s="51">
        <f>IFERROR(('MA Výkon'!O8*(Objednávka!M$41+2*Objednávka!M$61+3*Objednávka!M$81)/(Objednávka!M$4+2*Objednávka!M$5+3*Objednávka!M$6)),0)</f>
        <v>0</v>
      </c>
      <c r="P8" s="51">
        <f>IFERROR(('MA Výkon'!P8*(Objednávka!N$41+2*Objednávka!N$61+3*Objednávka!N$81)/(Objednávka!N$4+2*Objednávka!N$5+3*Objednávka!N$6)),0)</f>
        <v>0</v>
      </c>
      <c r="Q8" s="51">
        <f>IFERROR(('MA Výkon'!Q8*(Objednávka!O$41+2*Objednávka!O$61+3*Objednávka!O$81)/(Objednávka!O$4+2*Objednávka!O$5+3*Objednávka!O$6)),0)</f>
        <v>0</v>
      </c>
      <c r="R8" s="51">
        <f>IFERROR(('MA Výkon'!R8*(Objednávka!P$41+2*Objednávka!P$61+3*Objednávka!P$81)/(Objednávka!P$4+2*Objednávka!P$5+3*Objednávka!P$6)),0)</f>
        <v>0</v>
      </c>
      <c r="S8" s="51">
        <f>IFERROR(('MA Výkon'!S8*(Objednávka!Q$41+2*Objednávka!Q$61+3*Objednávka!Q$81)/(Objednávka!Q$4+2*Objednávka!Q$5+3*Objednávka!Q$6)),0)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x14ac:dyDescent="0.3">
      <c r="A9" s="6"/>
      <c r="B9" s="7"/>
      <c r="C9" s="120" t="s">
        <v>271</v>
      </c>
      <c r="D9" s="30" t="s">
        <v>48</v>
      </c>
      <c r="E9" s="51">
        <f>IFERROR(('MA Výkon'!E9*(Objednávka!C$41+2*Objednávka!C$61+3*Objednávka!C$81)/(Objednávka!C$4+2*Objednávka!C$5+3*Objednávka!C$6)),0)</f>
        <v>0</v>
      </c>
      <c r="F9" s="51">
        <f>IFERROR(('MA Výkon'!F9*(Objednávka!D$41+2*Objednávka!D$61+3*Objednávka!D$81)/(Objednávka!D$4+2*Objednávka!D$5+3*Objednávka!D$6)),0)</f>
        <v>0</v>
      </c>
      <c r="G9" s="51">
        <f>IFERROR(('MA Výkon'!G9*(Objednávka!E$41+2*Objednávka!E$61+3*Objednávka!E$81)/(Objednávka!E$4+2*Objednávka!E$5+3*Objednávka!E$6)),0)</f>
        <v>0</v>
      </c>
      <c r="H9" s="51">
        <f>IFERROR(('MA Výkon'!H9*(Objednávka!F$41+2*Objednávka!F$61+3*Objednávka!F$81)/(Objednávka!F$4+2*Objednávka!F$5+3*Objednávka!F$6)),0)</f>
        <v>0</v>
      </c>
      <c r="I9" s="51">
        <f>IFERROR(('MA Výkon'!I9*(Objednávka!G$41+2*Objednávka!G$61+3*Objednávka!G$81)/(Objednávka!G$4+2*Objednávka!G$5+3*Objednávka!G$6)),0)</f>
        <v>0</v>
      </c>
      <c r="J9" s="51">
        <f>IFERROR(('MA Výkon'!J9*(Objednávka!H$41+2*Objednávka!H$61+3*Objednávka!H$81)/(Objednávka!H$4+2*Objednávka!H$5+3*Objednávka!H$6)),0)</f>
        <v>0</v>
      </c>
      <c r="K9" s="51">
        <f>IFERROR(('MA Výkon'!K9*(Objednávka!I$41+2*Objednávka!I$61+3*Objednávka!I$81)/(Objednávka!I$4+2*Objednávka!I$5+3*Objednávka!I$6)),0)</f>
        <v>0</v>
      </c>
      <c r="L9" s="51">
        <f>IFERROR(('MA Výkon'!L9*(Objednávka!J$41+2*Objednávka!J$61+3*Objednávka!J$81)/(Objednávka!J$4+2*Objednávka!J$5+3*Objednávka!J$6)),0)</f>
        <v>0</v>
      </c>
      <c r="M9" s="51">
        <f>IFERROR(('MA Výkon'!M9*(Objednávka!K$41+2*Objednávka!K$61+3*Objednávka!K$81)/(Objednávka!K$4+2*Objednávka!K$5+3*Objednávka!K$6)),0)</f>
        <v>0</v>
      </c>
      <c r="N9" s="51">
        <f>IFERROR(('MA Výkon'!N9*(Objednávka!L$41+2*Objednávka!L$61+3*Objednávka!L$81)/(Objednávka!L$4+2*Objednávka!L$5+3*Objednávka!L$6)),0)</f>
        <v>0</v>
      </c>
      <c r="O9" s="51">
        <f>IFERROR(('MA Výkon'!O9*(Objednávka!M$41+2*Objednávka!M$61+3*Objednávka!M$81)/(Objednávka!M$4+2*Objednávka!M$5+3*Objednávka!M$6)),0)</f>
        <v>0</v>
      </c>
      <c r="P9" s="51">
        <f>IFERROR(('MA Výkon'!P9*(Objednávka!N$41+2*Objednávka!N$61+3*Objednávka!N$81)/(Objednávka!N$4+2*Objednávka!N$5+3*Objednávka!N$6)),0)</f>
        <v>0</v>
      </c>
      <c r="Q9" s="51">
        <f>IFERROR(('MA Výkon'!Q9*(Objednávka!O$41+2*Objednávka!O$61+3*Objednávka!O$81)/(Objednávka!O$4+2*Objednávka!O$5+3*Objednávka!O$6)),0)</f>
        <v>0</v>
      </c>
      <c r="R9" s="51">
        <f>IFERROR(('MA Výkon'!R9*(Objednávka!P$41+2*Objednávka!P$61+3*Objednávka!P$81)/(Objednávka!P$4+2*Objednávka!P$5+3*Objednávka!P$6)),0)</f>
        <v>0</v>
      </c>
      <c r="S9" s="51">
        <f>IFERROR(('MA Výkon'!S9*(Objednávka!Q$41+2*Objednávka!Q$61+3*Objednávka!Q$81)/(Objednávka!Q$4+2*Objednávka!Q$5+3*Objednávka!Q$6)),0)</f>
        <v>0</v>
      </c>
      <c r="T9" s="50">
        <f t="shared" si="0"/>
        <v>0</v>
      </c>
      <c r="U9" s="111">
        <f t="shared" si="1"/>
        <v>0</v>
      </c>
    </row>
    <row r="10" spans="1:21" x14ac:dyDescent="0.3">
      <c r="A10" s="6">
        <v>6</v>
      </c>
      <c r="B10" s="7" t="s">
        <v>49</v>
      </c>
      <c r="C10" s="120"/>
      <c r="D10" s="29"/>
      <c r="E10" s="51">
        <f>IFERROR(('MA Výkon'!E10*(Objednávka!C$41+2*Objednávka!C$61+3*Objednávka!C$81)/(Objednávka!C$4+2*Objednávka!C$5+3*Objednávka!C$6)),0)</f>
        <v>0</v>
      </c>
      <c r="F10" s="51">
        <f>IFERROR(('MA Výkon'!F10*(Objednávka!D$41+2*Objednávka!D$61+3*Objednávka!D$81)/(Objednávka!D$4+2*Objednávka!D$5+3*Objednávka!D$6)),0)</f>
        <v>0</v>
      </c>
      <c r="G10" s="51">
        <f>IFERROR(('MA Výkon'!G10*(Objednávka!E$41+2*Objednávka!E$61+3*Objednávka!E$81)/(Objednávka!E$4+2*Objednávka!E$5+3*Objednávka!E$6)),0)</f>
        <v>0</v>
      </c>
      <c r="H10" s="51">
        <f>IFERROR(('MA Výkon'!H10*(Objednávka!F$41+2*Objednávka!F$61+3*Objednávka!F$81)/(Objednávka!F$4+2*Objednávka!F$5+3*Objednávka!F$6)),0)</f>
        <v>0</v>
      </c>
      <c r="I10" s="51">
        <f>IFERROR(('MA Výkon'!I10*(Objednávka!G$41+2*Objednávka!G$61+3*Objednávka!G$81)/(Objednávka!G$4+2*Objednávka!G$5+3*Objednávka!G$6)),0)</f>
        <v>0</v>
      </c>
      <c r="J10" s="51">
        <f>IFERROR(('MA Výkon'!J10*(Objednávka!H$41+2*Objednávka!H$61+3*Objednávka!H$81)/(Objednávka!H$4+2*Objednávka!H$5+3*Objednávka!H$6)),0)</f>
        <v>0</v>
      </c>
      <c r="K10" s="51">
        <f>IFERROR(('MA Výkon'!K10*(Objednávka!I$41+2*Objednávka!I$61+3*Objednávka!I$81)/(Objednávka!I$4+2*Objednávka!I$5+3*Objednávka!I$6)),0)</f>
        <v>0</v>
      </c>
      <c r="L10" s="51">
        <f>IFERROR(('MA Výkon'!L10*(Objednávka!J$41+2*Objednávka!J$61+3*Objednávka!J$81)/(Objednávka!J$4+2*Objednávka!J$5+3*Objednávka!J$6)),0)</f>
        <v>0</v>
      </c>
      <c r="M10" s="51">
        <f>IFERROR(('MA Výkon'!M10*(Objednávka!K$41+2*Objednávka!K$61+3*Objednávka!K$81)/(Objednávka!K$4+2*Objednávka!K$5+3*Objednávka!K$6)),0)</f>
        <v>0</v>
      </c>
      <c r="N10" s="51">
        <f>IFERROR(('MA Výkon'!N10*(Objednávka!L$41+2*Objednávka!L$61+3*Objednávka!L$81)/(Objednávka!L$4+2*Objednávka!L$5+3*Objednávka!L$6)),0)</f>
        <v>0</v>
      </c>
      <c r="O10" s="51">
        <f>IFERROR(('MA Výkon'!O10*(Objednávka!M$41+2*Objednávka!M$61+3*Objednávka!M$81)/(Objednávka!M$4+2*Objednávka!M$5+3*Objednávka!M$6)),0)</f>
        <v>0</v>
      </c>
      <c r="P10" s="51">
        <f>IFERROR(('MA Výkon'!P10*(Objednávka!N$41+2*Objednávka!N$61+3*Objednávka!N$81)/(Objednávka!N$4+2*Objednávka!N$5+3*Objednávka!N$6)),0)</f>
        <v>0</v>
      </c>
      <c r="Q10" s="51">
        <f>IFERROR(('MA Výkon'!Q10*(Objednávka!O$41+2*Objednávka!O$61+3*Objednávka!O$81)/(Objednávka!O$4+2*Objednávka!O$5+3*Objednávka!O$6)),0)</f>
        <v>0</v>
      </c>
      <c r="R10" s="51">
        <f>IFERROR(('MA Výkon'!R10*(Objednávka!P$41+2*Objednávka!P$61+3*Objednávka!P$81)/(Objednávka!P$4+2*Objednávka!P$5+3*Objednávka!P$6)),0)</f>
        <v>0</v>
      </c>
      <c r="S10" s="51">
        <f>IFERROR(('MA Výkon'!S10*(Objednávka!Q$41+2*Objednávka!Q$61+3*Objednávka!Q$81)/(Objednávka!Q$4+2*Objednávka!Q$5+3*Objednávka!Q$6)),0)</f>
        <v>0</v>
      </c>
      <c r="T10" s="50">
        <f t="shared" si="0"/>
        <v>0</v>
      </c>
      <c r="U10" s="111">
        <f t="shared" si="1"/>
        <v>0</v>
      </c>
    </row>
    <row r="11" spans="1:21" x14ac:dyDescent="0.3">
      <c r="A11" s="6">
        <v>7</v>
      </c>
      <c r="B11" s="7" t="s">
        <v>50</v>
      </c>
      <c r="C11" s="120">
        <v>7.1</v>
      </c>
      <c r="D11" s="29" t="s">
        <v>51</v>
      </c>
      <c r="E11" s="126">
        <f>IFERROR(('MA Výkon'!E11*(Objednávka!C$41+Objednávka!C$61+Objednávka!C$81)/(Objednávka!C$4+Objednávka!C$5+Objednávka!C$6)),0)</f>
        <v>0</v>
      </c>
      <c r="F11" s="126">
        <f>IFERROR(('MA Výkon'!F11*(Objednávka!D$41+Objednávka!D$61+Objednávka!D$81)/(Objednávka!D$4+Objednávka!D$5+Objednávka!D$6)),0)</f>
        <v>0</v>
      </c>
      <c r="G11" s="126">
        <f>IFERROR(('MA Výkon'!G11*(Objednávka!E$41+Objednávka!E$61+Objednávka!E$81)/(Objednávka!E$4+Objednávka!E$5+Objednávka!E$6)),0)</f>
        <v>0</v>
      </c>
      <c r="H11" s="126">
        <f>IFERROR(('MA Výkon'!H11*(Objednávka!F$41+Objednávka!F$61+Objednávka!F$81)/(Objednávka!F$4+Objednávka!F$5+Objednávka!F$6)),0)</f>
        <v>0</v>
      </c>
      <c r="I11" s="126">
        <f>IFERROR(('MA Výkon'!I11*(Objednávka!G$41+Objednávka!G$61+Objednávka!G$81)/(Objednávka!G$4+Objednávka!G$5+Objednávka!G$6)),0)</f>
        <v>0</v>
      </c>
      <c r="J11" s="126">
        <f>IFERROR(('MA Výkon'!J11*(Objednávka!H$41+Objednávka!H$61+Objednávka!H$81)/(Objednávka!H$4+Objednávka!H$5+Objednávka!H$6)),0)</f>
        <v>0</v>
      </c>
      <c r="K11" s="126">
        <f>IFERROR(('MA Výkon'!K11*(Objednávka!I$41+Objednávka!I$61+Objednávka!I$81)/(Objednávka!I$4+Objednávka!I$5+Objednávka!I$6)),0)</f>
        <v>0</v>
      </c>
      <c r="L11" s="126">
        <f>IFERROR(('MA Výkon'!L11*(Objednávka!J$41+Objednávka!J$61+Objednávka!J$81)/(Objednávka!J$4+Objednávka!J$5+Objednávka!J$6)),0)</f>
        <v>0</v>
      </c>
      <c r="M11" s="126">
        <f>IFERROR(('MA Výkon'!M11*(Objednávka!K$41+Objednávka!K$61+Objednávka!K$81)/(Objednávka!K$4+Objednávka!K$5+Objednávka!K$6)),0)</f>
        <v>0</v>
      </c>
      <c r="N11" s="126">
        <f>IFERROR(('MA Výkon'!N11*(Objednávka!L$41+Objednávka!L$61+Objednávka!L$81)/(Objednávka!L$4+Objednávka!L$5+Objednávka!L$6)),0)</f>
        <v>0</v>
      </c>
      <c r="O11" s="126">
        <f>IFERROR(('MA Výkon'!O11*(Objednávka!M$41+Objednávka!M$61+Objednávka!M$81)/(Objednávka!M$4+Objednávka!M$5+Objednávka!M$6)),0)</f>
        <v>0</v>
      </c>
      <c r="P11" s="126">
        <f>IFERROR(('MA Výkon'!P11*(Objednávka!N$41+Objednávka!N$61+Objednávka!N$81)/(Objednávka!N$4+Objednávka!N$5+Objednávka!N$6)),0)</f>
        <v>0</v>
      </c>
      <c r="Q11" s="126">
        <f>IFERROR(('MA Výkon'!Q11*(Objednávka!O$41+Objednávka!O$61+Objednávka!O$81)/(Objednávka!O$4+Objednávka!O$5+Objednávka!O$6)),0)</f>
        <v>0</v>
      </c>
      <c r="R11" s="126">
        <f>IFERROR(('MA Výkon'!R11*(Objednávka!P$41+Objednávka!P$61+Objednávka!P$81)/(Objednávka!P$4+Objednávka!P$5+Objednávka!P$6)),0)</f>
        <v>0</v>
      </c>
      <c r="S11" s="126">
        <f>IFERROR(('MA Výkon'!S11*(Objednávka!Q$41+Objednávka!Q$61+Objednávka!Q$81)/(Objednávka!Q$4+Objednávka!Q$5+Objednávka!Q$6)),0)</f>
        <v>0</v>
      </c>
      <c r="T11" s="50">
        <f t="shared" si="0"/>
        <v>0</v>
      </c>
      <c r="U11" s="111">
        <f t="shared" si="1"/>
        <v>0</v>
      </c>
    </row>
    <row r="12" spans="1:21" x14ac:dyDescent="0.3">
      <c r="A12" s="6"/>
      <c r="B12" s="7"/>
      <c r="C12" s="120" t="s">
        <v>52</v>
      </c>
      <c r="D12" s="29" t="s">
        <v>53</v>
      </c>
      <c r="E12" s="51">
        <f>IFERROR(('MA Výkon'!E12*(Objednávka!C$41+2*Objednávka!C$61+3*Objednávka!C$81)/(Objednávka!C$4+2*Objednávka!C$5+3*Objednávka!C$6)),0)</f>
        <v>0</v>
      </c>
      <c r="F12" s="51">
        <f>IFERROR(('MA Výkon'!F12*(Objednávka!D$41+2*Objednávka!D$61+3*Objednávka!D$81)/(Objednávka!D$4+2*Objednávka!D$5+3*Objednávka!D$6)),0)</f>
        <v>0</v>
      </c>
      <c r="G12" s="51">
        <f>IFERROR(('MA Výkon'!G12*(Objednávka!E$41+2*Objednávka!E$61+3*Objednávka!E$81)/(Objednávka!E$4+2*Objednávka!E$5+3*Objednávka!E$6)),0)</f>
        <v>0</v>
      </c>
      <c r="H12" s="51">
        <f>IFERROR(('MA Výkon'!H12*(Objednávka!F$41+2*Objednávka!F$61+3*Objednávka!F$81)/(Objednávka!F$4+2*Objednávka!F$5+3*Objednávka!F$6)),0)</f>
        <v>0</v>
      </c>
      <c r="I12" s="51">
        <f>IFERROR(('MA Výkon'!I12*(Objednávka!G$41+2*Objednávka!G$61+3*Objednávka!G$81)/(Objednávka!G$4+2*Objednávka!G$5+3*Objednávka!G$6)),0)</f>
        <v>0</v>
      </c>
      <c r="J12" s="51">
        <f>IFERROR(('MA Výkon'!J12*(Objednávka!H$41+2*Objednávka!H$61+3*Objednávka!H$81)/(Objednávka!H$4+2*Objednávka!H$5+3*Objednávka!H$6)),0)</f>
        <v>0</v>
      </c>
      <c r="K12" s="51">
        <f>IFERROR(('MA Výkon'!K12*(Objednávka!I$41+2*Objednávka!I$61+3*Objednávka!I$81)/(Objednávka!I$4+2*Objednávka!I$5+3*Objednávka!I$6)),0)</f>
        <v>0</v>
      </c>
      <c r="L12" s="51">
        <f>IFERROR(('MA Výkon'!L12*(Objednávka!J$41+2*Objednávka!J$61+3*Objednávka!J$81)/(Objednávka!J$4+2*Objednávka!J$5+3*Objednávka!J$6)),0)</f>
        <v>0</v>
      </c>
      <c r="M12" s="51">
        <f>IFERROR(('MA Výkon'!M12*(Objednávka!K$41+2*Objednávka!K$61+3*Objednávka!K$81)/(Objednávka!K$4+2*Objednávka!K$5+3*Objednávka!K$6)),0)</f>
        <v>0</v>
      </c>
      <c r="N12" s="51">
        <f>IFERROR(('MA Výkon'!N12*(Objednávka!L$41+2*Objednávka!L$61+3*Objednávka!L$81)/(Objednávka!L$4+2*Objednávka!L$5+3*Objednávka!L$6)),0)</f>
        <v>0</v>
      </c>
      <c r="O12" s="51">
        <f>IFERROR(('MA Výkon'!O12*(Objednávka!M$41+2*Objednávka!M$61+3*Objednávka!M$81)/(Objednávka!M$4+2*Objednávka!M$5+3*Objednávka!M$6)),0)</f>
        <v>0</v>
      </c>
      <c r="P12" s="51">
        <f>IFERROR(('MA Výkon'!P12*(Objednávka!N$41+2*Objednávka!N$61+3*Objednávka!N$81)/(Objednávka!N$4+2*Objednávka!N$5+3*Objednávka!N$6)),0)</f>
        <v>0</v>
      </c>
      <c r="Q12" s="51">
        <f>IFERROR(('MA Výkon'!Q12*(Objednávka!O$41+2*Objednávka!O$61+3*Objednávka!O$81)/(Objednávka!O$4+2*Objednávka!O$5+3*Objednávka!O$6)),0)</f>
        <v>0</v>
      </c>
      <c r="R12" s="51">
        <f>IFERROR(('MA Výkon'!R12*(Objednávka!P$41+2*Objednávka!P$61+3*Objednávka!P$81)/(Objednávka!P$4+2*Objednávka!P$5+3*Objednávka!P$6)),0)</f>
        <v>0</v>
      </c>
      <c r="S12" s="51">
        <f>IFERROR(('MA Výkon'!S12*(Objednávka!Q$41+2*Objednávka!Q$61+3*Objednávka!Q$81)/(Objednávka!Q$4+2*Objednávka!Q$5+3*Objednávka!Q$6)),0)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x14ac:dyDescent="0.3">
      <c r="A13" s="6"/>
      <c r="B13" s="7"/>
      <c r="C13" s="120" t="s">
        <v>54</v>
      </c>
      <c r="D13" s="29" t="s">
        <v>55</v>
      </c>
      <c r="E13" s="51">
        <f>IFERROR(('MA Výkon'!E13*(Objednávka!C$41+2*Objednávka!C$61+3*Objednávka!C$81)/(Objednávka!C$4+2*Objednávka!C$5+3*Objednávka!C$6)),0)</f>
        <v>0</v>
      </c>
      <c r="F13" s="51">
        <f>IFERROR(('MA Výkon'!F13*(Objednávka!D$41+2*Objednávka!D$61+3*Objednávka!D$81)/(Objednávka!D$4+2*Objednávka!D$5+3*Objednávka!D$6)),0)</f>
        <v>0</v>
      </c>
      <c r="G13" s="51">
        <f>IFERROR(('MA Výkon'!G13*(Objednávka!E$41+2*Objednávka!E$61+3*Objednávka!E$81)/(Objednávka!E$4+2*Objednávka!E$5+3*Objednávka!E$6)),0)</f>
        <v>0</v>
      </c>
      <c r="H13" s="51">
        <f>IFERROR(('MA Výkon'!H13*(Objednávka!F$41+2*Objednávka!F$61+3*Objednávka!F$81)/(Objednávka!F$4+2*Objednávka!F$5+3*Objednávka!F$6)),0)</f>
        <v>0</v>
      </c>
      <c r="I13" s="51">
        <f>IFERROR(('MA Výkon'!I13*(Objednávka!G$41+2*Objednávka!G$61+3*Objednávka!G$81)/(Objednávka!G$4+2*Objednávka!G$5+3*Objednávka!G$6)),0)</f>
        <v>0</v>
      </c>
      <c r="J13" s="51">
        <f>IFERROR(('MA Výkon'!J13*(Objednávka!H$41+2*Objednávka!H$61+3*Objednávka!H$81)/(Objednávka!H$4+2*Objednávka!H$5+3*Objednávka!H$6)),0)</f>
        <v>0</v>
      </c>
      <c r="K13" s="51">
        <f>IFERROR(('MA Výkon'!K13*(Objednávka!I$41+2*Objednávka!I$61+3*Objednávka!I$81)/(Objednávka!I$4+2*Objednávka!I$5+3*Objednávka!I$6)),0)</f>
        <v>0</v>
      </c>
      <c r="L13" s="51">
        <f>IFERROR(('MA Výkon'!L13*(Objednávka!J$41+2*Objednávka!J$61+3*Objednávka!J$81)/(Objednávka!J$4+2*Objednávka!J$5+3*Objednávka!J$6)),0)</f>
        <v>0</v>
      </c>
      <c r="M13" s="51">
        <f>IFERROR(('MA Výkon'!M13*(Objednávka!K$41+2*Objednávka!K$61+3*Objednávka!K$81)/(Objednávka!K$4+2*Objednávka!K$5+3*Objednávka!K$6)),0)</f>
        <v>0</v>
      </c>
      <c r="N13" s="51">
        <f>IFERROR(('MA Výkon'!N13*(Objednávka!L$41+2*Objednávka!L$61+3*Objednávka!L$81)/(Objednávka!L$4+2*Objednávka!L$5+3*Objednávka!L$6)),0)</f>
        <v>0</v>
      </c>
      <c r="O13" s="51">
        <f>IFERROR(('MA Výkon'!O13*(Objednávka!M$41+2*Objednávka!M$61+3*Objednávka!M$81)/(Objednávka!M$4+2*Objednávka!M$5+3*Objednávka!M$6)),0)</f>
        <v>0</v>
      </c>
      <c r="P13" s="51">
        <f>IFERROR(('MA Výkon'!P13*(Objednávka!N$41+2*Objednávka!N$61+3*Objednávka!N$81)/(Objednávka!N$4+2*Objednávka!N$5+3*Objednávka!N$6)),0)</f>
        <v>0</v>
      </c>
      <c r="Q13" s="51">
        <f>IFERROR(('MA Výkon'!Q13*(Objednávka!O$41+2*Objednávka!O$61+3*Objednávka!O$81)/(Objednávka!O$4+2*Objednávka!O$5+3*Objednávka!O$6)),0)</f>
        <v>0</v>
      </c>
      <c r="R13" s="51">
        <f>IFERROR(('MA Výkon'!R13*(Objednávka!P$41+2*Objednávka!P$61+3*Objednávka!P$81)/(Objednávka!P$4+2*Objednávka!P$5+3*Objednávka!P$6)),0)</f>
        <v>0</v>
      </c>
      <c r="S13" s="51">
        <f>IFERROR(('MA Výkon'!S13*(Objednávka!Q$41+2*Objednávka!Q$61+3*Objednávka!Q$81)/(Objednávka!Q$4+2*Objednávka!Q$5+3*Objednávka!Q$6)),0)</f>
        <v>0</v>
      </c>
      <c r="T13" s="50">
        <f t="shared" si="0"/>
        <v>0</v>
      </c>
      <c r="U13" s="111">
        <f t="shared" si="1"/>
        <v>0</v>
      </c>
    </row>
    <row r="14" spans="1:21" x14ac:dyDescent="0.3">
      <c r="A14" s="6">
        <v>8</v>
      </c>
      <c r="B14" s="7" t="s">
        <v>56</v>
      </c>
      <c r="C14" s="120">
        <v>8.1</v>
      </c>
      <c r="D14" s="29" t="s">
        <v>51</v>
      </c>
      <c r="E14" s="126">
        <f>IFERROR(('MA Výkon'!E14*(Objednávka!C$41+Objednávka!C$61+Objednávka!C$81)/(Objednávka!C$4+Objednávka!C$5+Objednávka!C$6)),0)</f>
        <v>0</v>
      </c>
      <c r="F14" s="126">
        <f>IFERROR(('MA Výkon'!F14*(Objednávka!D$41+Objednávka!D$61+Objednávka!D$81)/(Objednávka!D$4+Objednávka!D$5+Objednávka!D$6)),0)</f>
        <v>0</v>
      </c>
      <c r="G14" s="126">
        <f>IFERROR(('MA Výkon'!G14*(Objednávka!E$41+Objednávka!E$61+Objednávka!E$81)/(Objednávka!E$4+Objednávka!E$5+Objednávka!E$6)),0)</f>
        <v>0</v>
      </c>
      <c r="H14" s="126">
        <f>IFERROR(('MA Výkon'!H14*(Objednávka!F$41+Objednávka!F$61+Objednávka!F$81)/(Objednávka!F$4+Objednávka!F$5+Objednávka!F$6)),0)</f>
        <v>0</v>
      </c>
      <c r="I14" s="126">
        <f>IFERROR(('MA Výkon'!I14*(Objednávka!G$41+Objednávka!G$61+Objednávka!G$81)/(Objednávka!G$4+Objednávka!G$5+Objednávka!G$6)),0)</f>
        <v>0</v>
      </c>
      <c r="J14" s="126">
        <f>IFERROR(('MA Výkon'!J14*(Objednávka!H$41+Objednávka!H$61+Objednávka!H$81)/(Objednávka!H$4+Objednávka!H$5+Objednávka!H$6)),0)</f>
        <v>0</v>
      </c>
      <c r="K14" s="126">
        <f>IFERROR(('MA Výkon'!K14*(Objednávka!I$41+Objednávka!I$61+Objednávka!I$81)/(Objednávka!I$4+Objednávka!I$5+Objednávka!I$6)),0)</f>
        <v>0</v>
      </c>
      <c r="L14" s="126">
        <f>IFERROR(('MA Výkon'!L14*(Objednávka!J$41+Objednávka!J$61+Objednávka!J$81)/(Objednávka!J$4+Objednávka!J$5+Objednávka!J$6)),0)</f>
        <v>0</v>
      </c>
      <c r="M14" s="126">
        <f>IFERROR(('MA Výkon'!M14*(Objednávka!K$41+Objednávka!K$61+Objednávka!K$81)/(Objednávka!K$4+Objednávka!K$5+Objednávka!K$6)),0)</f>
        <v>0</v>
      </c>
      <c r="N14" s="126">
        <f>IFERROR(('MA Výkon'!N14*(Objednávka!L$41+Objednávka!L$61+Objednávka!L$81)/(Objednávka!L$4+Objednávka!L$5+Objednávka!L$6)),0)</f>
        <v>0</v>
      </c>
      <c r="O14" s="126">
        <f>IFERROR(('MA Výkon'!O14*(Objednávka!M$41+Objednávka!M$61+Objednávka!M$81)/(Objednávka!M$4+Objednávka!M$5+Objednávka!M$6)),0)</f>
        <v>0</v>
      </c>
      <c r="P14" s="126">
        <f>IFERROR(('MA Výkon'!P14*(Objednávka!N$41+Objednávka!N$61+Objednávka!N$81)/(Objednávka!N$4+Objednávka!N$5+Objednávka!N$6)),0)</f>
        <v>0</v>
      </c>
      <c r="Q14" s="126">
        <f>IFERROR(('MA Výkon'!Q14*(Objednávka!O$41+Objednávka!O$61+Objednávka!O$81)/(Objednávka!O$4+Objednávka!O$5+Objednávka!O$6)),0)</f>
        <v>0</v>
      </c>
      <c r="R14" s="126">
        <f>IFERROR(('MA Výkon'!R14*(Objednávka!P$41+Objednávka!P$61+Objednávka!P$81)/(Objednávka!P$4+Objednávka!P$5+Objednávka!P$6)),0)</f>
        <v>0</v>
      </c>
      <c r="S14" s="126">
        <f>IFERROR(('MA Výkon'!S14*(Objednávka!Q$41+Objednávka!Q$61+Objednávka!Q$81)/(Objednávka!Q$4+Objednávka!Q$5+Objednávka!Q$6)),0)</f>
        <v>0</v>
      </c>
      <c r="T14" s="50">
        <f t="shared" si="0"/>
        <v>0</v>
      </c>
      <c r="U14" s="111">
        <f t="shared" si="1"/>
        <v>0</v>
      </c>
    </row>
    <row r="15" spans="1:21" x14ac:dyDescent="0.3">
      <c r="A15" s="6"/>
      <c r="B15" s="7"/>
      <c r="C15" s="120" t="s">
        <v>57</v>
      </c>
      <c r="D15" s="29" t="s">
        <v>53</v>
      </c>
      <c r="E15" s="51">
        <f>IFERROR(('MA Výkon'!E15*(Objednávka!C$41+2*Objednávka!C$61+3*Objednávka!C$81)/(Objednávka!C$4+2*Objednávka!C$5+3*Objednávka!C$6)),0)</f>
        <v>0</v>
      </c>
      <c r="F15" s="51">
        <f>IFERROR(('MA Výkon'!F15*(Objednávka!D$41+2*Objednávka!D$61+3*Objednávka!D$81)/(Objednávka!D$4+2*Objednávka!D$5+3*Objednávka!D$6)),0)</f>
        <v>0</v>
      </c>
      <c r="G15" s="51">
        <f>IFERROR(('MA Výkon'!G15*(Objednávka!E$41+2*Objednávka!E$61+3*Objednávka!E$81)/(Objednávka!E$4+2*Objednávka!E$5+3*Objednávka!E$6)),0)</f>
        <v>0</v>
      </c>
      <c r="H15" s="51">
        <f>IFERROR(('MA Výkon'!H15*(Objednávka!F$41+2*Objednávka!F$61+3*Objednávka!F$81)/(Objednávka!F$4+2*Objednávka!F$5+3*Objednávka!F$6)),0)</f>
        <v>0</v>
      </c>
      <c r="I15" s="51">
        <f>IFERROR(('MA Výkon'!I15*(Objednávka!G$41+2*Objednávka!G$61+3*Objednávka!G$81)/(Objednávka!G$4+2*Objednávka!G$5+3*Objednávka!G$6)),0)</f>
        <v>0</v>
      </c>
      <c r="J15" s="51">
        <f>IFERROR(('MA Výkon'!J15*(Objednávka!H$41+2*Objednávka!H$61+3*Objednávka!H$81)/(Objednávka!H$4+2*Objednávka!H$5+3*Objednávka!H$6)),0)</f>
        <v>0</v>
      </c>
      <c r="K15" s="51">
        <f>IFERROR(('MA Výkon'!K15*(Objednávka!I$41+2*Objednávka!I$61+3*Objednávka!I$81)/(Objednávka!I$4+2*Objednávka!I$5+3*Objednávka!I$6)),0)</f>
        <v>0</v>
      </c>
      <c r="L15" s="51">
        <f>IFERROR(('MA Výkon'!L15*(Objednávka!J$41+2*Objednávka!J$61+3*Objednávka!J$81)/(Objednávka!J$4+2*Objednávka!J$5+3*Objednávka!J$6)),0)</f>
        <v>0</v>
      </c>
      <c r="M15" s="51">
        <f>IFERROR(('MA Výkon'!M15*(Objednávka!K$41+2*Objednávka!K$61+3*Objednávka!K$81)/(Objednávka!K$4+2*Objednávka!K$5+3*Objednávka!K$6)),0)</f>
        <v>0</v>
      </c>
      <c r="N15" s="51">
        <f>IFERROR(('MA Výkon'!N15*(Objednávka!L$41+2*Objednávka!L$61+3*Objednávka!L$81)/(Objednávka!L$4+2*Objednávka!L$5+3*Objednávka!L$6)),0)</f>
        <v>0</v>
      </c>
      <c r="O15" s="51">
        <f>IFERROR(('MA Výkon'!O15*(Objednávka!M$41+2*Objednávka!M$61+3*Objednávka!M$81)/(Objednávka!M$4+2*Objednávka!M$5+3*Objednávka!M$6)),0)</f>
        <v>0</v>
      </c>
      <c r="P15" s="51">
        <f>IFERROR(('MA Výkon'!P15*(Objednávka!N$41+2*Objednávka!N$61+3*Objednávka!N$81)/(Objednávka!N$4+2*Objednávka!N$5+3*Objednávka!N$6)),0)</f>
        <v>0</v>
      </c>
      <c r="Q15" s="51">
        <f>IFERROR(('MA Výkon'!Q15*(Objednávka!O$41+2*Objednávka!O$61+3*Objednávka!O$81)/(Objednávka!O$4+2*Objednávka!O$5+3*Objednávka!O$6)),0)</f>
        <v>0</v>
      </c>
      <c r="R15" s="51">
        <f>IFERROR(('MA Výkon'!R15*(Objednávka!P$41+2*Objednávka!P$61+3*Objednávka!P$81)/(Objednávka!P$4+2*Objednávka!P$5+3*Objednávka!P$6)),0)</f>
        <v>0</v>
      </c>
      <c r="S15" s="51">
        <f>IFERROR(('MA Výkon'!S15*(Objednávka!Q$41+2*Objednávka!Q$61+3*Objednávka!Q$81)/(Objednávka!Q$4+2*Objednávka!Q$5+3*Objednávka!Q$6)),0)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x14ac:dyDescent="0.3">
      <c r="A16" s="6"/>
      <c r="B16" s="7"/>
      <c r="C16" s="120" t="s">
        <v>58</v>
      </c>
      <c r="D16" s="29" t="s">
        <v>55</v>
      </c>
      <c r="E16" s="51">
        <f>IFERROR(('MA Výkon'!E16*(Objednávka!C$41+2*Objednávka!C$61+3*Objednávka!C$81)/(Objednávka!C$4+2*Objednávka!C$5+3*Objednávka!C$6)),0)</f>
        <v>0</v>
      </c>
      <c r="F16" s="51">
        <f>IFERROR(('MA Výkon'!F16*(Objednávka!D$41+2*Objednávka!D$61+3*Objednávka!D$81)/(Objednávka!D$4+2*Objednávka!D$5+3*Objednávka!D$6)),0)</f>
        <v>0</v>
      </c>
      <c r="G16" s="51">
        <f>IFERROR(('MA Výkon'!G16*(Objednávka!E$41+2*Objednávka!E$61+3*Objednávka!E$81)/(Objednávka!E$4+2*Objednávka!E$5+3*Objednávka!E$6)),0)</f>
        <v>0</v>
      </c>
      <c r="H16" s="51">
        <f>IFERROR(('MA Výkon'!H16*(Objednávka!F$41+2*Objednávka!F$61+3*Objednávka!F$81)/(Objednávka!F$4+2*Objednávka!F$5+3*Objednávka!F$6)),0)</f>
        <v>0</v>
      </c>
      <c r="I16" s="51">
        <f>IFERROR(('MA Výkon'!I16*(Objednávka!G$41+2*Objednávka!G$61+3*Objednávka!G$81)/(Objednávka!G$4+2*Objednávka!G$5+3*Objednávka!G$6)),0)</f>
        <v>0</v>
      </c>
      <c r="J16" s="51">
        <f>IFERROR(('MA Výkon'!J16*(Objednávka!H$41+2*Objednávka!H$61+3*Objednávka!H$81)/(Objednávka!H$4+2*Objednávka!H$5+3*Objednávka!H$6)),0)</f>
        <v>0</v>
      </c>
      <c r="K16" s="51">
        <f>IFERROR(('MA Výkon'!K16*(Objednávka!I$41+2*Objednávka!I$61+3*Objednávka!I$81)/(Objednávka!I$4+2*Objednávka!I$5+3*Objednávka!I$6)),0)</f>
        <v>0</v>
      </c>
      <c r="L16" s="51">
        <f>IFERROR(('MA Výkon'!L16*(Objednávka!J$41+2*Objednávka!J$61+3*Objednávka!J$81)/(Objednávka!J$4+2*Objednávka!J$5+3*Objednávka!J$6)),0)</f>
        <v>0</v>
      </c>
      <c r="M16" s="51">
        <f>IFERROR(('MA Výkon'!M16*(Objednávka!K$41+2*Objednávka!K$61+3*Objednávka!K$81)/(Objednávka!K$4+2*Objednávka!K$5+3*Objednávka!K$6)),0)</f>
        <v>0</v>
      </c>
      <c r="N16" s="51">
        <f>IFERROR(('MA Výkon'!N16*(Objednávka!L$41+2*Objednávka!L$61+3*Objednávka!L$81)/(Objednávka!L$4+2*Objednávka!L$5+3*Objednávka!L$6)),0)</f>
        <v>0</v>
      </c>
      <c r="O16" s="51">
        <f>IFERROR(('MA Výkon'!O16*(Objednávka!M$41+2*Objednávka!M$61+3*Objednávka!M$81)/(Objednávka!M$4+2*Objednávka!M$5+3*Objednávka!M$6)),0)</f>
        <v>0</v>
      </c>
      <c r="P16" s="51">
        <f>IFERROR(('MA Výkon'!P16*(Objednávka!N$41+2*Objednávka!N$61+3*Objednávka!N$81)/(Objednávka!N$4+2*Objednávka!N$5+3*Objednávka!N$6)),0)</f>
        <v>0</v>
      </c>
      <c r="Q16" s="51">
        <f>IFERROR(('MA Výkon'!Q16*(Objednávka!O$41+2*Objednávka!O$61+3*Objednávka!O$81)/(Objednávka!O$4+2*Objednávka!O$5+3*Objednávka!O$6)),0)</f>
        <v>0</v>
      </c>
      <c r="R16" s="51">
        <f>IFERROR(('MA Výkon'!R16*(Objednávka!P$41+2*Objednávka!P$61+3*Objednávka!P$81)/(Objednávka!P$4+2*Objednávka!P$5+3*Objednávka!P$6)),0)</f>
        <v>0</v>
      </c>
      <c r="S16" s="51">
        <f>IFERROR(('MA Výkon'!S16*(Objednávka!Q$41+2*Objednávka!Q$61+3*Objednávka!Q$81)/(Objednávka!Q$4+2*Objednávka!Q$5+3*Objednávka!Q$6)),0)</f>
        <v>0</v>
      </c>
      <c r="T16" s="50">
        <f t="shared" si="0"/>
        <v>0</v>
      </c>
      <c r="U16" s="111">
        <f t="shared" si="1"/>
        <v>0</v>
      </c>
    </row>
    <row r="17" spans="1:24" x14ac:dyDescent="0.3">
      <c r="A17" s="6">
        <v>9</v>
      </c>
      <c r="B17" s="7" t="s">
        <v>59</v>
      </c>
      <c r="C17" s="120"/>
      <c r="D17" s="8"/>
      <c r="E17" s="51">
        <f>IFERROR(('MA Výkon'!E17*(Objednávka!C$41+2*Objednávka!C$61+3*Objednávka!C$81)/(Objednávka!C$4+2*Objednávka!C$5+3*Objednávka!C$6)),0)</f>
        <v>0</v>
      </c>
      <c r="F17" s="51">
        <f>IFERROR(('MA Výkon'!F17*(Objednávka!D$41+2*Objednávka!D$61+3*Objednávka!D$81)/(Objednávka!D$4+2*Objednávka!D$5+3*Objednávka!D$6)),0)</f>
        <v>0</v>
      </c>
      <c r="G17" s="51">
        <f>IFERROR(('MA Výkon'!G17*(Objednávka!E$41+2*Objednávka!E$61+3*Objednávka!E$81)/(Objednávka!E$4+2*Objednávka!E$5+3*Objednávka!E$6)),0)</f>
        <v>0</v>
      </c>
      <c r="H17" s="51">
        <f>IFERROR(('MA Výkon'!H17*(Objednávka!F$41+2*Objednávka!F$61+3*Objednávka!F$81)/(Objednávka!F$4+2*Objednávka!F$5+3*Objednávka!F$6)),0)</f>
        <v>0</v>
      </c>
      <c r="I17" s="51">
        <f>IFERROR(('MA Výkon'!I17*(Objednávka!G$41+2*Objednávka!G$61+3*Objednávka!G$81)/(Objednávka!G$4+2*Objednávka!G$5+3*Objednávka!G$6)),0)</f>
        <v>0</v>
      </c>
      <c r="J17" s="51">
        <f>IFERROR(('MA Výkon'!J17*(Objednávka!H$41+2*Objednávka!H$61+3*Objednávka!H$81)/(Objednávka!H$4+2*Objednávka!H$5+3*Objednávka!H$6)),0)</f>
        <v>0</v>
      </c>
      <c r="K17" s="51">
        <f>IFERROR(('MA Výkon'!K17*(Objednávka!I$41+2*Objednávka!I$61+3*Objednávka!I$81)/(Objednávka!I$4+2*Objednávka!I$5+3*Objednávka!I$6)),0)</f>
        <v>0</v>
      </c>
      <c r="L17" s="51">
        <f>IFERROR(('MA Výkon'!L17*(Objednávka!J$41+2*Objednávka!J$61+3*Objednávka!J$81)/(Objednávka!J$4+2*Objednávka!J$5+3*Objednávka!J$6)),0)</f>
        <v>0</v>
      </c>
      <c r="M17" s="51">
        <f>IFERROR(('MA Výkon'!M17*(Objednávka!K$41+2*Objednávka!K$61+3*Objednávka!K$81)/(Objednávka!K$4+2*Objednávka!K$5+3*Objednávka!K$6)),0)</f>
        <v>0</v>
      </c>
      <c r="N17" s="51">
        <f>IFERROR(('MA Výkon'!N17*(Objednávka!L$41+2*Objednávka!L$61+3*Objednávka!L$81)/(Objednávka!L$4+2*Objednávka!L$5+3*Objednávka!L$6)),0)</f>
        <v>0</v>
      </c>
      <c r="O17" s="51">
        <f>IFERROR(('MA Výkon'!O17*(Objednávka!M$41+2*Objednávka!M$61+3*Objednávka!M$81)/(Objednávka!M$4+2*Objednávka!M$5+3*Objednávka!M$6)),0)</f>
        <v>0</v>
      </c>
      <c r="P17" s="51">
        <f>IFERROR(('MA Výkon'!P17*(Objednávka!N$41+2*Objednávka!N$61+3*Objednávka!N$81)/(Objednávka!N$4+2*Objednávka!N$5+3*Objednávka!N$6)),0)</f>
        <v>0</v>
      </c>
      <c r="Q17" s="51">
        <f>IFERROR(('MA Výkon'!Q17*(Objednávka!O$41+2*Objednávka!O$61+3*Objednávka!O$81)/(Objednávka!O$4+2*Objednávka!O$5+3*Objednávka!O$6)),0)</f>
        <v>0</v>
      </c>
      <c r="R17" s="51">
        <f>IFERROR(('MA Výkon'!R17*(Objednávka!P$41+2*Objednávka!P$61+3*Objednávka!P$81)/(Objednávka!P$4+2*Objednávka!P$5+3*Objednávka!P$6)),0)</f>
        <v>0</v>
      </c>
      <c r="S17" s="51">
        <f>IFERROR(('MA Výkon'!S17*(Objednávka!Q$41+2*Objednávka!Q$61+3*Objednávka!Q$81)/(Objednávka!Q$4+2*Objednávka!Q$5+3*Objednávka!Q$6)),0)</f>
        <v>0</v>
      </c>
      <c r="T17" s="50">
        <f t="shared" si="0"/>
        <v>0</v>
      </c>
      <c r="U17" s="111">
        <f t="shared" si="1"/>
        <v>0</v>
      </c>
    </row>
    <row r="18" spans="1:24" x14ac:dyDescent="0.3">
      <c r="A18" s="6">
        <v>10</v>
      </c>
      <c r="B18" s="7" t="s">
        <v>60</v>
      </c>
      <c r="C18" s="120"/>
      <c r="D18" s="8"/>
      <c r="E18" s="117">
        <f>'MA Výkon'!E18</f>
        <v>0</v>
      </c>
      <c r="F18" s="117">
        <f>'MA Výkon'!F18</f>
        <v>0</v>
      </c>
      <c r="G18" s="117">
        <f>'MA Výkon'!G18</f>
        <v>0</v>
      </c>
      <c r="H18" s="117">
        <f>'MA Výkon'!H18</f>
        <v>0</v>
      </c>
      <c r="I18" s="117">
        <f>'MA Výkon'!I18</f>
        <v>0</v>
      </c>
      <c r="J18" s="117">
        <f>'MA Výkon'!J18</f>
        <v>0</v>
      </c>
      <c r="K18" s="117">
        <f>'MA Výkon'!K18</f>
        <v>0</v>
      </c>
      <c r="L18" s="117">
        <f>'MA Výkon'!L18</f>
        <v>0</v>
      </c>
      <c r="M18" s="117">
        <f>'MA Výkon'!M18</f>
        <v>0</v>
      </c>
      <c r="N18" s="117">
        <f>'MA Výkon'!N18</f>
        <v>0</v>
      </c>
      <c r="O18" s="117">
        <f>'MA Výkon'!O18</f>
        <v>0</v>
      </c>
      <c r="P18" s="117">
        <f>'MA Výkon'!P18</f>
        <v>0</v>
      </c>
      <c r="Q18" s="117">
        <f>'MA Výkon'!Q18</f>
        <v>0</v>
      </c>
      <c r="R18" s="117">
        <f>'MA Výkon'!R18</f>
        <v>0</v>
      </c>
      <c r="S18" s="117">
        <f>'MA Výkon'!S18</f>
        <v>0</v>
      </c>
      <c r="T18" s="50">
        <f t="shared" si="0"/>
        <v>0</v>
      </c>
      <c r="U18" s="111">
        <f t="shared" si="1"/>
        <v>0</v>
      </c>
    </row>
    <row r="19" spans="1:24" x14ac:dyDescent="0.3">
      <c r="A19" s="6">
        <v>11</v>
      </c>
      <c r="B19" s="7" t="s">
        <v>61</v>
      </c>
      <c r="C19" s="120"/>
      <c r="D19" s="8"/>
      <c r="E19" s="117">
        <f>'MA Výkon'!E19</f>
        <v>0</v>
      </c>
      <c r="F19" s="117">
        <f>'MA Výkon'!F19</f>
        <v>0</v>
      </c>
      <c r="G19" s="117">
        <f>'MA Výkon'!G19</f>
        <v>0</v>
      </c>
      <c r="H19" s="117">
        <f>'MA Výkon'!H19</f>
        <v>0</v>
      </c>
      <c r="I19" s="117">
        <f>'MA Výkon'!I19</f>
        <v>0</v>
      </c>
      <c r="J19" s="117">
        <f>'MA Výkon'!J19</f>
        <v>0</v>
      </c>
      <c r="K19" s="117">
        <f>'MA Výkon'!K19</f>
        <v>0</v>
      </c>
      <c r="L19" s="117">
        <f>'MA Výkon'!L19</f>
        <v>0</v>
      </c>
      <c r="M19" s="117">
        <f>'MA Výkon'!M19</f>
        <v>0</v>
      </c>
      <c r="N19" s="117">
        <f>'MA Výkon'!N19</f>
        <v>0</v>
      </c>
      <c r="O19" s="117">
        <f>'MA Výkon'!O19</f>
        <v>0</v>
      </c>
      <c r="P19" s="117">
        <f>'MA Výkon'!P19</f>
        <v>0</v>
      </c>
      <c r="Q19" s="117">
        <f>'MA Výkon'!Q19</f>
        <v>0</v>
      </c>
      <c r="R19" s="117">
        <f>'MA Výkon'!R19</f>
        <v>0</v>
      </c>
      <c r="S19" s="117">
        <f>'MA Výkon'!S19</f>
        <v>0</v>
      </c>
      <c r="T19" s="50">
        <f t="shared" si="0"/>
        <v>0</v>
      </c>
      <c r="U19" s="111">
        <f t="shared" si="1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IFERROR(('MA Výkon'!E20*(Objednávka!C$41+2*Objednávka!C$61+3*Objednávka!C$81)/(Objednávka!C$4+2*Objednávka!C$5+3*Objednávka!C$6)),0)</f>
        <v>0</v>
      </c>
      <c r="F20" s="51">
        <f>IFERROR(('MA Výkon'!F20*(Objednávka!D$41+2*Objednávka!D$61+3*Objednávka!D$81)/(Objednávka!D$4+2*Objednávka!D$5+3*Objednávka!D$6)),0)</f>
        <v>0</v>
      </c>
      <c r="G20" s="51">
        <f>IFERROR(('MA Výkon'!G20*(Objednávka!E$41+2*Objednávka!E$61+3*Objednávka!E$81)/(Objednávka!E$4+2*Objednávka!E$5+3*Objednávka!E$6)),0)</f>
        <v>0</v>
      </c>
      <c r="H20" s="51">
        <f>IFERROR(('MA Výkon'!H20*(Objednávka!F$41+2*Objednávka!F$61+3*Objednávka!F$81)/(Objednávka!F$4+2*Objednávka!F$5+3*Objednávka!F$6)),0)</f>
        <v>0</v>
      </c>
      <c r="I20" s="51">
        <f>IFERROR(('MA Výkon'!I20*(Objednávka!G$41+2*Objednávka!G$61+3*Objednávka!G$81)/(Objednávka!G$4+2*Objednávka!G$5+3*Objednávka!G$6)),0)</f>
        <v>0</v>
      </c>
      <c r="J20" s="51">
        <f>IFERROR(('MA Výkon'!J20*(Objednávka!H$41+2*Objednávka!H$61+3*Objednávka!H$81)/(Objednávka!H$4+2*Objednávka!H$5+3*Objednávka!H$6)),0)</f>
        <v>0</v>
      </c>
      <c r="K20" s="51">
        <f>IFERROR(('MA Výkon'!K20*(Objednávka!I$41+2*Objednávka!I$61+3*Objednávka!I$81)/(Objednávka!I$4+2*Objednávka!I$5+3*Objednávka!I$6)),0)</f>
        <v>0</v>
      </c>
      <c r="L20" s="51">
        <f>IFERROR(('MA Výkon'!L20*(Objednávka!J$41+2*Objednávka!J$61+3*Objednávka!J$81)/(Objednávka!J$4+2*Objednávka!J$5+3*Objednávka!J$6)),0)</f>
        <v>0</v>
      </c>
      <c r="M20" s="51">
        <f>IFERROR(('MA Výkon'!M20*(Objednávka!K$41+2*Objednávka!K$61+3*Objednávka!K$81)/(Objednávka!K$4+2*Objednávka!K$5+3*Objednávka!K$6)),0)</f>
        <v>0</v>
      </c>
      <c r="N20" s="51">
        <f>IFERROR(('MA Výkon'!N20*(Objednávka!L$41+2*Objednávka!L$61+3*Objednávka!L$81)/(Objednávka!L$4+2*Objednávka!L$5+3*Objednávka!L$6)),0)</f>
        <v>0</v>
      </c>
      <c r="O20" s="51">
        <f>IFERROR(('MA Výkon'!O20*(Objednávka!M$41+2*Objednávka!M$61+3*Objednávka!M$81)/(Objednávka!M$4+2*Objednávka!M$5+3*Objednávka!M$6)),0)</f>
        <v>0</v>
      </c>
      <c r="P20" s="51">
        <f>IFERROR(('MA Výkon'!P20*(Objednávka!N$41+2*Objednávka!N$61+3*Objednávka!N$81)/(Objednávka!N$4+2*Objednávka!N$5+3*Objednávka!N$6)),0)</f>
        <v>0</v>
      </c>
      <c r="Q20" s="51">
        <f>IFERROR(('MA Výkon'!Q20*(Objednávka!O$41+2*Objednávka!O$61+3*Objednávka!O$81)/(Objednávka!O$4+2*Objednávka!O$5+3*Objednávka!O$6)),0)</f>
        <v>0</v>
      </c>
      <c r="R20" s="51">
        <f>IFERROR(('MA Výkon'!R20*(Objednávka!P$41+2*Objednávka!P$61+3*Objednávka!P$81)/(Objednávka!P$4+2*Objednávka!P$5+3*Objednávka!P$6)),0)</f>
        <v>0</v>
      </c>
      <c r="S20" s="51">
        <f>IFERROR(('MA Výkon'!S20*(Objednávka!Q$41+2*Objednávka!Q$61+3*Objednávka!Q$81)/(Objednávka!Q$4+2*Objednávka!Q$5+3*Objednávka!Q$6)),0)</f>
        <v>0</v>
      </c>
      <c r="T20" s="50">
        <f t="shared" si="0"/>
        <v>0</v>
      </c>
      <c r="U20" s="111">
        <f t="shared" si="1"/>
        <v>0</v>
      </c>
    </row>
    <row r="21" spans="1:24" x14ac:dyDescent="0.3">
      <c r="A21" s="6"/>
      <c r="B21" s="7"/>
      <c r="C21" s="7">
        <v>12.2</v>
      </c>
      <c r="D21" s="8" t="s">
        <v>65</v>
      </c>
      <c r="E21" s="51">
        <f>IFERROR(('MA Výkon'!E21*(Objednávka!C$41+2*Objednávka!C$61+3*Objednávka!C$81)/(Objednávka!C$4+2*Objednávka!C$5+3*Objednávka!C$6)),0)</f>
        <v>0</v>
      </c>
      <c r="F21" s="51">
        <f>IFERROR(('MA Výkon'!F21*(Objednávka!D$41+2*Objednávka!D$61+3*Objednávka!D$81)/(Objednávka!D$4+2*Objednávka!D$5+3*Objednávka!D$6)),0)</f>
        <v>0</v>
      </c>
      <c r="G21" s="51">
        <f>IFERROR(('MA Výkon'!G21*(Objednávka!E$41+2*Objednávka!E$61+3*Objednávka!E$81)/(Objednávka!E$4+2*Objednávka!E$5+3*Objednávka!E$6)),0)</f>
        <v>0</v>
      </c>
      <c r="H21" s="51">
        <f>IFERROR(('MA Výkon'!H21*(Objednávka!F$41+2*Objednávka!F$61+3*Objednávka!F$81)/(Objednávka!F$4+2*Objednávka!F$5+3*Objednávka!F$6)),0)</f>
        <v>0</v>
      </c>
      <c r="I21" s="51">
        <f>IFERROR(('MA Výkon'!I21*(Objednávka!G$41+2*Objednávka!G$61+3*Objednávka!G$81)/(Objednávka!G$4+2*Objednávka!G$5+3*Objednávka!G$6)),0)</f>
        <v>0</v>
      </c>
      <c r="J21" s="51">
        <f>IFERROR(('MA Výkon'!J21*(Objednávka!H$41+2*Objednávka!H$61+3*Objednávka!H$81)/(Objednávka!H$4+2*Objednávka!H$5+3*Objednávka!H$6)),0)</f>
        <v>0</v>
      </c>
      <c r="K21" s="51">
        <f>IFERROR(('MA Výkon'!K21*(Objednávka!I$41+2*Objednávka!I$61+3*Objednávka!I$81)/(Objednávka!I$4+2*Objednávka!I$5+3*Objednávka!I$6)),0)</f>
        <v>0</v>
      </c>
      <c r="L21" s="51">
        <f>IFERROR(('MA Výkon'!L21*(Objednávka!J$41+2*Objednávka!J$61+3*Objednávka!J$81)/(Objednávka!J$4+2*Objednávka!J$5+3*Objednávka!J$6)),0)</f>
        <v>0</v>
      </c>
      <c r="M21" s="51">
        <f>IFERROR(('MA Výkon'!M21*(Objednávka!K$41+2*Objednávka!K$61+3*Objednávka!K$81)/(Objednávka!K$4+2*Objednávka!K$5+3*Objednávka!K$6)),0)</f>
        <v>0</v>
      </c>
      <c r="N21" s="51">
        <f>IFERROR(('MA Výkon'!N21*(Objednávka!L$41+2*Objednávka!L$61+3*Objednávka!L$81)/(Objednávka!L$4+2*Objednávka!L$5+3*Objednávka!L$6)),0)</f>
        <v>0</v>
      </c>
      <c r="O21" s="51">
        <f>IFERROR(('MA Výkon'!O21*(Objednávka!M$41+2*Objednávka!M$61+3*Objednávka!M$81)/(Objednávka!M$4+2*Objednávka!M$5+3*Objednávka!M$6)),0)</f>
        <v>0</v>
      </c>
      <c r="P21" s="51">
        <f>IFERROR(('MA Výkon'!P21*(Objednávka!N$41+2*Objednávka!N$61+3*Objednávka!N$81)/(Objednávka!N$4+2*Objednávka!N$5+3*Objednávka!N$6)),0)</f>
        <v>0</v>
      </c>
      <c r="Q21" s="51">
        <f>IFERROR(('MA Výkon'!Q21*(Objednávka!O$41+2*Objednávka!O$61+3*Objednávka!O$81)/(Objednávka!O$4+2*Objednávka!O$5+3*Objednávka!O$6)),0)</f>
        <v>0</v>
      </c>
      <c r="R21" s="51">
        <f>IFERROR(('MA Výkon'!R21*(Objednávka!P$41+2*Objednávka!P$61+3*Objednávka!P$81)/(Objednávka!P$4+2*Objednávka!P$5+3*Objednávka!P$6)),0)</f>
        <v>0</v>
      </c>
      <c r="S21" s="51">
        <f>IFERROR(('MA Výkon'!S21*(Objednávka!Q$41+2*Objednávka!Q$61+3*Objednávka!Q$81)/(Objednávka!Q$4+2*Objednávka!Q$5+3*Objednávka!Q$6)),0)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x14ac:dyDescent="0.3">
      <c r="A22" s="6">
        <v>13</v>
      </c>
      <c r="B22" s="7" t="s">
        <v>66</v>
      </c>
      <c r="C22" s="120"/>
      <c r="D22" s="8"/>
      <c r="E22" s="51">
        <f>IFERROR(('MA Výkon'!E22*(Objednávka!C$41+2*Objednávka!C$61+3*Objednávka!C$81)/(Objednávka!C$4+2*Objednávka!C$5+3*Objednávka!C$6)),0)</f>
        <v>0</v>
      </c>
      <c r="F22" s="51">
        <f>IFERROR(('MA Výkon'!F22*(Objednávka!D$41+2*Objednávka!D$61+3*Objednávka!D$81)/(Objednávka!D$4+2*Objednávka!D$5+3*Objednávka!D$6)),0)</f>
        <v>0</v>
      </c>
      <c r="G22" s="51">
        <f>IFERROR(('MA Výkon'!G22*(Objednávka!E$41+2*Objednávka!E$61+3*Objednávka!E$81)/(Objednávka!E$4+2*Objednávka!E$5+3*Objednávka!E$6)),0)</f>
        <v>0</v>
      </c>
      <c r="H22" s="51">
        <f>IFERROR(('MA Výkon'!H22*(Objednávka!F$41+2*Objednávka!F$61+3*Objednávka!F$81)/(Objednávka!F$4+2*Objednávka!F$5+3*Objednávka!F$6)),0)</f>
        <v>0</v>
      </c>
      <c r="I22" s="51">
        <f>IFERROR(('MA Výkon'!I22*(Objednávka!G$41+2*Objednávka!G$61+3*Objednávka!G$81)/(Objednávka!G$4+2*Objednávka!G$5+3*Objednávka!G$6)),0)</f>
        <v>0</v>
      </c>
      <c r="J22" s="51">
        <f>IFERROR(('MA Výkon'!J22*(Objednávka!H$41+2*Objednávka!H$61+3*Objednávka!H$81)/(Objednávka!H$4+2*Objednávka!H$5+3*Objednávka!H$6)),0)</f>
        <v>0</v>
      </c>
      <c r="K22" s="51">
        <f>IFERROR(('MA Výkon'!K22*(Objednávka!I$41+2*Objednávka!I$61+3*Objednávka!I$81)/(Objednávka!I$4+2*Objednávka!I$5+3*Objednávka!I$6)),0)</f>
        <v>0</v>
      </c>
      <c r="L22" s="51">
        <f>IFERROR(('MA Výkon'!L22*(Objednávka!J$41+2*Objednávka!J$61+3*Objednávka!J$81)/(Objednávka!J$4+2*Objednávka!J$5+3*Objednávka!J$6)),0)</f>
        <v>0</v>
      </c>
      <c r="M22" s="51">
        <f>IFERROR(('MA Výkon'!M22*(Objednávka!K$41+2*Objednávka!K$61+3*Objednávka!K$81)/(Objednávka!K$4+2*Objednávka!K$5+3*Objednávka!K$6)),0)</f>
        <v>0</v>
      </c>
      <c r="N22" s="51">
        <f>IFERROR(('MA Výkon'!N22*(Objednávka!L$41+2*Objednávka!L$61+3*Objednávka!L$81)/(Objednávka!L$4+2*Objednávka!L$5+3*Objednávka!L$6)),0)</f>
        <v>0</v>
      </c>
      <c r="O22" s="51">
        <f>IFERROR(('MA Výkon'!O22*(Objednávka!M$41+2*Objednávka!M$61+3*Objednávka!M$81)/(Objednávka!M$4+2*Objednávka!M$5+3*Objednávka!M$6)),0)</f>
        <v>0</v>
      </c>
      <c r="P22" s="51">
        <f>IFERROR(('MA Výkon'!P22*(Objednávka!N$41+2*Objednávka!N$61+3*Objednávka!N$81)/(Objednávka!N$4+2*Objednávka!N$5+3*Objednávka!N$6)),0)</f>
        <v>0</v>
      </c>
      <c r="Q22" s="51">
        <f>IFERROR(('MA Výkon'!Q22*(Objednávka!O$41+2*Objednávka!O$61+3*Objednávka!O$81)/(Objednávka!O$4+2*Objednávka!O$5+3*Objednávka!O$6)),0)</f>
        <v>0</v>
      </c>
      <c r="R22" s="51">
        <f>IFERROR(('MA Výkon'!R22*(Objednávka!P$41+2*Objednávka!P$61+3*Objednávka!P$81)/(Objednávka!P$4+2*Objednávka!P$5+3*Objednávka!P$6)),0)</f>
        <v>0</v>
      </c>
      <c r="S22" s="51">
        <f>IFERROR(('MA Výkon'!S22*(Objednávka!Q$41+2*Objednávka!Q$61+3*Objednávka!Q$81)/(Objednávka!Q$4+2*Objednávka!Q$5+3*Objednávka!Q$6)),0)</f>
        <v>0</v>
      </c>
      <c r="T22" s="50">
        <f t="shared" si="0"/>
        <v>0</v>
      </c>
      <c r="U22" s="111">
        <f t="shared" si="1"/>
        <v>0</v>
      </c>
    </row>
    <row r="23" spans="1:24" x14ac:dyDescent="0.3">
      <c r="A23" s="6">
        <v>14</v>
      </c>
      <c r="B23" s="7" t="s">
        <v>67</v>
      </c>
      <c r="C23" s="7"/>
      <c r="D23" s="8"/>
      <c r="E23" s="51">
        <f>IFERROR(('MA Výkon'!E23*(Objednávka!C$41+2*Objednávka!C$61+3*Objednávka!C$81)/(Objednávka!C$4+2*Objednávka!C$5+3*Objednávka!C$6)),0)</f>
        <v>0</v>
      </c>
      <c r="F23" s="51">
        <f>IFERROR(('MA Výkon'!F23*(Objednávka!D$41+2*Objednávka!D$61+3*Objednávka!D$81)/(Objednávka!D$4+2*Objednávka!D$5+3*Objednávka!D$6)),0)</f>
        <v>0</v>
      </c>
      <c r="G23" s="51">
        <f>IFERROR(('MA Výkon'!G23*(Objednávka!E$41+2*Objednávka!E$61+3*Objednávka!E$81)/(Objednávka!E$4+2*Objednávka!E$5+3*Objednávka!E$6)),0)</f>
        <v>0</v>
      </c>
      <c r="H23" s="51">
        <f>IFERROR(('MA Výkon'!H23*(Objednávka!F$41+2*Objednávka!F$61+3*Objednávka!F$81)/(Objednávka!F$4+2*Objednávka!F$5+3*Objednávka!F$6)),0)</f>
        <v>0</v>
      </c>
      <c r="I23" s="51">
        <f>IFERROR(('MA Výkon'!I23*(Objednávka!G$41+2*Objednávka!G$61+3*Objednávka!G$81)/(Objednávka!G$4+2*Objednávka!G$5+3*Objednávka!G$6)),0)</f>
        <v>0</v>
      </c>
      <c r="J23" s="51">
        <f>IFERROR(('MA Výkon'!J23*(Objednávka!H$41+2*Objednávka!H$61+3*Objednávka!H$81)/(Objednávka!H$4+2*Objednávka!H$5+3*Objednávka!H$6)),0)</f>
        <v>0</v>
      </c>
      <c r="K23" s="51">
        <f>IFERROR(('MA Výkon'!K23*(Objednávka!I$41+2*Objednávka!I$61+3*Objednávka!I$81)/(Objednávka!I$4+2*Objednávka!I$5+3*Objednávka!I$6)),0)</f>
        <v>0</v>
      </c>
      <c r="L23" s="51">
        <f>IFERROR(('MA Výkon'!L23*(Objednávka!J$41+2*Objednávka!J$61+3*Objednávka!J$81)/(Objednávka!J$4+2*Objednávka!J$5+3*Objednávka!J$6)),0)</f>
        <v>0</v>
      </c>
      <c r="M23" s="51">
        <f>IFERROR(('MA Výkon'!M23*(Objednávka!K$41+2*Objednávka!K$61+3*Objednávka!K$81)/(Objednávka!K$4+2*Objednávka!K$5+3*Objednávka!K$6)),0)</f>
        <v>0</v>
      </c>
      <c r="N23" s="51">
        <f>IFERROR(('MA Výkon'!N23*(Objednávka!L$41+2*Objednávka!L$61+3*Objednávka!L$81)/(Objednávka!L$4+2*Objednávka!L$5+3*Objednávka!L$6)),0)</f>
        <v>0</v>
      </c>
      <c r="O23" s="51">
        <f>IFERROR(('MA Výkon'!O23*(Objednávka!M$41+2*Objednávka!M$61+3*Objednávka!M$81)/(Objednávka!M$4+2*Objednávka!M$5+3*Objednávka!M$6)),0)</f>
        <v>0</v>
      </c>
      <c r="P23" s="51">
        <f>IFERROR(('MA Výkon'!P23*(Objednávka!N$41+2*Objednávka!N$61+3*Objednávka!N$81)/(Objednávka!N$4+2*Objednávka!N$5+3*Objednávka!N$6)),0)</f>
        <v>0</v>
      </c>
      <c r="Q23" s="51">
        <f>IFERROR(('MA Výkon'!Q23*(Objednávka!O$41+2*Objednávka!O$61+3*Objednávka!O$81)/(Objednávka!O$4+2*Objednávka!O$5+3*Objednávka!O$6)),0)</f>
        <v>0</v>
      </c>
      <c r="R23" s="51">
        <f>IFERROR(('MA Výkon'!R23*(Objednávka!P$41+2*Objednávka!P$61+3*Objednávka!P$81)/(Objednávka!P$4+2*Objednávka!P$5+3*Objednávka!P$6)),0)</f>
        <v>0</v>
      </c>
      <c r="S23" s="51">
        <f>IFERROR(('MA Výkon'!S23*(Objednávka!Q$41+2*Objednávka!Q$61+3*Objednávka!Q$81)/(Objednávka!Q$4+2*Objednávka!Q$5+3*Objednávka!Q$6)),0)</f>
        <v>0</v>
      </c>
      <c r="T23" s="50">
        <f t="shared" si="0"/>
        <v>0</v>
      </c>
      <c r="U23" s="111">
        <f t="shared" si="1"/>
        <v>0</v>
      </c>
    </row>
    <row r="24" spans="1:24" x14ac:dyDescent="0.3">
      <c r="A24" s="6">
        <v>15</v>
      </c>
      <c r="B24" s="7" t="s">
        <v>68</v>
      </c>
      <c r="C24" s="7"/>
      <c r="D24" s="8"/>
      <c r="E24" s="51">
        <f>IFERROR(('MA Výkon'!E24*(Objednávka!C$41+2*Objednávka!C$61+3*Objednávka!C$81)/(Objednávka!C$4+2*Objednávka!C$5+3*Objednávka!C$6)),0)</f>
        <v>0</v>
      </c>
      <c r="F24" s="51">
        <f>IFERROR(('MA Výkon'!F24*(Objednávka!D$41+2*Objednávka!D$61+3*Objednávka!D$81)/(Objednávka!D$4+2*Objednávka!D$5+3*Objednávka!D$6)),0)</f>
        <v>0</v>
      </c>
      <c r="G24" s="51">
        <f>IFERROR(('MA Výkon'!G24*(Objednávka!E$41+2*Objednávka!E$61+3*Objednávka!E$81)/(Objednávka!E$4+2*Objednávka!E$5+3*Objednávka!E$6)),0)</f>
        <v>0</v>
      </c>
      <c r="H24" s="51">
        <f>IFERROR(('MA Výkon'!H24*(Objednávka!F$41+2*Objednávka!F$61+3*Objednávka!F$81)/(Objednávka!F$4+2*Objednávka!F$5+3*Objednávka!F$6)),0)</f>
        <v>0</v>
      </c>
      <c r="I24" s="51">
        <f>IFERROR(('MA Výkon'!I24*(Objednávka!G$41+2*Objednávka!G$61+3*Objednávka!G$81)/(Objednávka!G$4+2*Objednávka!G$5+3*Objednávka!G$6)),0)</f>
        <v>0</v>
      </c>
      <c r="J24" s="51">
        <f>IFERROR(('MA Výkon'!J24*(Objednávka!H$41+2*Objednávka!H$61+3*Objednávka!H$81)/(Objednávka!H$4+2*Objednávka!H$5+3*Objednávka!H$6)),0)</f>
        <v>0</v>
      </c>
      <c r="K24" s="51">
        <f>IFERROR(('MA Výkon'!K24*(Objednávka!I$41+2*Objednávka!I$61+3*Objednávka!I$81)/(Objednávka!I$4+2*Objednávka!I$5+3*Objednávka!I$6)),0)</f>
        <v>0</v>
      </c>
      <c r="L24" s="51">
        <f>IFERROR(('MA Výkon'!L24*(Objednávka!J$41+2*Objednávka!J$61+3*Objednávka!J$81)/(Objednávka!J$4+2*Objednávka!J$5+3*Objednávka!J$6)),0)</f>
        <v>0</v>
      </c>
      <c r="M24" s="51">
        <f>IFERROR(('MA Výkon'!M24*(Objednávka!K$41+2*Objednávka!K$61+3*Objednávka!K$81)/(Objednávka!K$4+2*Objednávka!K$5+3*Objednávka!K$6)),0)</f>
        <v>0</v>
      </c>
      <c r="N24" s="51">
        <f>IFERROR(('MA Výkon'!N24*(Objednávka!L$41+2*Objednávka!L$61+3*Objednávka!L$81)/(Objednávka!L$4+2*Objednávka!L$5+3*Objednávka!L$6)),0)</f>
        <v>0</v>
      </c>
      <c r="O24" s="51">
        <f>IFERROR(('MA Výkon'!O24*(Objednávka!M$41+2*Objednávka!M$61+3*Objednávka!M$81)/(Objednávka!M$4+2*Objednávka!M$5+3*Objednávka!M$6)),0)</f>
        <v>0</v>
      </c>
      <c r="P24" s="51">
        <f>IFERROR(('MA Výkon'!P24*(Objednávka!N$41+2*Objednávka!N$61+3*Objednávka!N$81)/(Objednávka!N$4+2*Objednávka!N$5+3*Objednávka!N$6)),0)</f>
        <v>0</v>
      </c>
      <c r="Q24" s="51">
        <f>IFERROR(('MA Výkon'!Q24*(Objednávka!O$41+2*Objednávka!O$61+3*Objednávka!O$81)/(Objednávka!O$4+2*Objednávka!O$5+3*Objednávka!O$6)),0)</f>
        <v>0</v>
      </c>
      <c r="R24" s="51">
        <f>IFERROR(('MA Výkon'!R24*(Objednávka!P$41+2*Objednávka!P$61+3*Objednávka!P$81)/(Objednávka!P$4+2*Objednávka!P$5+3*Objednávka!P$6)),0)</f>
        <v>0</v>
      </c>
      <c r="S24" s="51">
        <f>IFERROR(('MA Výkon'!S24*(Objednávka!Q$41+2*Objednávka!Q$61+3*Objednávka!Q$81)/(Objednávka!Q$4+2*Objednávka!Q$5+3*Objednávka!Q$6)),0)</f>
        <v>0</v>
      </c>
      <c r="T24" s="50">
        <f t="shared" si="0"/>
        <v>0</v>
      </c>
      <c r="U24" s="111">
        <f t="shared" si="1"/>
        <v>0</v>
      </c>
    </row>
    <row r="25" spans="1:24" x14ac:dyDescent="0.3">
      <c r="A25" s="32">
        <v>22</v>
      </c>
      <c r="B25" s="33" t="s">
        <v>69</v>
      </c>
      <c r="C25" s="7"/>
      <c r="D25" s="8"/>
      <c r="E25" s="51">
        <f>IFERROR(('MA Výkon'!E25*(Objednávka!C$41+2*Objednávka!C$61+3*Objednávka!C$81)/(Objednávka!C$4+2*Objednávka!C$5+3*Objednávka!C$6)),0)</f>
        <v>0</v>
      </c>
      <c r="F25" s="51">
        <f>IFERROR(('MA Výkon'!F25*(Objednávka!D$41+2*Objednávka!D$61+3*Objednávka!D$81)/(Objednávka!D$4+2*Objednávka!D$5+3*Objednávka!D$6)),0)</f>
        <v>0</v>
      </c>
      <c r="G25" s="51">
        <f>IFERROR(('MA Výkon'!G25*(Objednávka!E$41+2*Objednávka!E$61+3*Objednávka!E$81)/(Objednávka!E$4+2*Objednávka!E$5+3*Objednávka!E$6)),0)</f>
        <v>0</v>
      </c>
      <c r="H25" s="51">
        <f>IFERROR(('MA Výkon'!H25*(Objednávka!F$41+2*Objednávka!F$61+3*Objednávka!F$81)/(Objednávka!F$4+2*Objednávka!F$5+3*Objednávka!F$6)),0)</f>
        <v>0</v>
      </c>
      <c r="I25" s="51">
        <f>IFERROR(('MA Výkon'!I25*(Objednávka!G$41+2*Objednávka!G$61+3*Objednávka!G$81)/(Objednávka!G$4+2*Objednávka!G$5+3*Objednávka!G$6)),0)</f>
        <v>0</v>
      </c>
      <c r="J25" s="51">
        <f>IFERROR(('MA Výkon'!J25*(Objednávka!H$41+2*Objednávka!H$61+3*Objednávka!H$81)/(Objednávka!H$4+2*Objednávka!H$5+3*Objednávka!H$6)),0)</f>
        <v>0</v>
      </c>
      <c r="K25" s="51">
        <f>IFERROR(('MA Výkon'!K25*(Objednávka!I$41+2*Objednávka!I$61+3*Objednávka!I$81)/(Objednávka!I$4+2*Objednávka!I$5+3*Objednávka!I$6)),0)</f>
        <v>0</v>
      </c>
      <c r="L25" s="51">
        <f>IFERROR(('MA Výkon'!L25*(Objednávka!J$41+2*Objednávka!J$61+3*Objednávka!J$81)/(Objednávka!J$4+2*Objednávka!J$5+3*Objednávka!J$6)),0)</f>
        <v>0</v>
      </c>
      <c r="M25" s="51">
        <f>IFERROR(('MA Výkon'!M25*(Objednávka!K$41+2*Objednávka!K$61+3*Objednávka!K$81)/(Objednávka!K$4+2*Objednávka!K$5+3*Objednávka!K$6)),0)</f>
        <v>0</v>
      </c>
      <c r="N25" s="51">
        <f>IFERROR(('MA Výkon'!N25*(Objednávka!L$41+2*Objednávka!L$61+3*Objednávka!L$81)/(Objednávka!L$4+2*Objednávka!L$5+3*Objednávka!L$6)),0)</f>
        <v>0</v>
      </c>
      <c r="O25" s="51">
        <f>IFERROR(('MA Výkon'!O25*(Objednávka!M$41+2*Objednávka!M$61+3*Objednávka!M$81)/(Objednávka!M$4+2*Objednávka!M$5+3*Objednávka!M$6)),0)</f>
        <v>0</v>
      </c>
      <c r="P25" s="51">
        <f>IFERROR(('MA Výkon'!P25*(Objednávka!N$41+2*Objednávka!N$61+3*Objednávka!N$81)/(Objednávka!N$4+2*Objednávka!N$5+3*Objednávka!N$6)),0)</f>
        <v>0</v>
      </c>
      <c r="Q25" s="51">
        <f>IFERROR(('MA Výkon'!Q25*(Objednávka!O$41+2*Objednávka!O$61+3*Objednávka!O$81)/(Objednávka!O$4+2*Objednávka!O$5+3*Objednávka!O$6)),0)</f>
        <v>0</v>
      </c>
      <c r="R25" s="51">
        <f>IFERROR(('MA Výkon'!R25*(Objednávka!P$41+2*Objednávka!P$61+3*Objednávka!P$81)/(Objednávka!P$4+2*Objednávka!P$5+3*Objednávka!P$6)),0)</f>
        <v>0</v>
      </c>
      <c r="S25" s="51">
        <f>IFERROR(('MA Výkon'!S25*(Objednávka!Q$41+2*Objednávka!Q$61+3*Objednávka!Q$81)/(Objednávka!Q$4+2*Objednávka!Q$5+3*Objednávka!Q$6)),0)</f>
        <v>0</v>
      </c>
      <c r="T25" s="50">
        <f t="shared" si="0"/>
        <v>0</v>
      </c>
      <c r="U25" s="111">
        <f t="shared" si="1"/>
        <v>0</v>
      </c>
    </row>
    <row r="26" spans="1:24" s="1" customFormat="1" ht="16.2" thickBot="1" x14ac:dyDescent="0.4">
      <c r="A26" s="9">
        <v>23</v>
      </c>
      <c r="B26" s="10" t="s">
        <v>164</v>
      </c>
      <c r="C26" s="10"/>
      <c r="D26" s="145" t="s">
        <v>165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ht="15" x14ac:dyDescent="0.35">
      <c r="A27" s="32">
        <v>26</v>
      </c>
      <c r="B27" s="33" t="s">
        <v>161</v>
      </c>
      <c r="C27" s="33"/>
      <c r="D27" s="144" t="s">
        <v>162</v>
      </c>
      <c r="E27" s="100">
        <f>Objednávka!C22/1000</f>
        <v>0</v>
      </c>
      <c r="F27" s="100">
        <f>Objednávka!D22/1000</f>
        <v>0</v>
      </c>
      <c r="G27" s="100">
        <f>Objednávka!E22/1000</f>
        <v>0</v>
      </c>
      <c r="H27" s="100">
        <f>Objednávka!F22/1000</f>
        <v>0</v>
      </c>
      <c r="I27" s="100">
        <f>Objednávka!G22/1000</f>
        <v>0</v>
      </c>
      <c r="J27" s="100">
        <f>Objednávka!H22/1000</f>
        <v>0</v>
      </c>
      <c r="K27" s="100">
        <f>Objednávka!I22/1000</f>
        <v>0</v>
      </c>
      <c r="L27" s="100">
        <f>Objednávka!J22/1000</f>
        <v>0</v>
      </c>
      <c r="M27" s="100">
        <f>Objednávka!K22/1000</f>
        <v>0</v>
      </c>
      <c r="N27" s="100">
        <f>Objednávka!L22/1000</f>
        <v>0</v>
      </c>
      <c r="O27" s="100">
        <f>Objednávka!M22/1000</f>
        <v>0</v>
      </c>
      <c r="P27" s="100">
        <f>Objednávka!N22/1000</f>
        <v>0</v>
      </c>
      <c r="Q27" s="100">
        <f>Objednávka!O22/1000</f>
        <v>0</v>
      </c>
      <c r="R27" s="100">
        <f>Objednávka!P22/1000</f>
        <v>0</v>
      </c>
      <c r="S27" s="100">
        <f>Objednávka!Q22/1000</f>
        <v>0</v>
      </c>
      <c r="T27" s="107">
        <f t="shared" si="0"/>
        <v>0</v>
      </c>
      <c r="U27" s="213" t="s">
        <v>272</v>
      </c>
    </row>
    <row r="28" spans="1:24" s="1" customFormat="1" ht="16.2" thickBot="1" x14ac:dyDescent="0.4">
      <c r="A28" s="9">
        <v>27</v>
      </c>
      <c r="B28" s="10" t="s">
        <v>110</v>
      </c>
      <c r="C28" s="10"/>
      <c r="D28" s="145" t="s">
        <v>111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IFERROR(T26/T27,0)</f>
        <v>0</v>
      </c>
      <c r="U28" s="214" t="s">
        <v>272</v>
      </c>
      <c r="X28"/>
    </row>
    <row r="30" spans="1:2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x14ac:dyDescent="0.3"/>
  </sheetData>
  <sheetProtection algorithmName="SHA-512" hashValue="KPVb3EBhgeH7iALBvifKkqMdYz2LfC8kZDEP4nBQerz+bzVrB2UaEr/qkS4kwos0KNNlcbnDvwXebJbly9vXzQ==" saltValue="AKI30wDKgW5XRPNiJo4onQ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2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theme="4"/>
  </sheetPr>
  <dimension ref="A1:X34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1" width="9.109375" customWidth="1"/>
    <col min="22" max="22" width="3.6640625" customWidth="1"/>
    <col min="23" max="16384" width="9.109375" hidden="1"/>
  </cols>
  <sheetData>
    <row r="1" spans="1:21" x14ac:dyDescent="0.3">
      <c r="A1" s="52" t="s">
        <v>166</v>
      </c>
      <c r="B1" s="53"/>
      <c r="C1" s="53"/>
      <c r="D1" s="5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39"/>
    </row>
    <row r="2" spans="1:21" ht="15" thickBot="1" x14ac:dyDescent="0.35">
      <c r="A2" s="15" t="s">
        <v>80</v>
      </c>
      <c r="B2" s="16"/>
      <c r="C2" s="17"/>
      <c r="D2" s="18"/>
      <c r="E2" s="17" t="str">
        <f>Objednávka!C2</f>
        <v>2030/31</v>
      </c>
      <c r="F2" s="17" t="str">
        <f>Objednávka!D2</f>
        <v>2031/32</v>
      </c>
      <c r="G2" s="17" t="str">
        <f>Objednávka!E2</f>
        <v>2032/33</v>
      </c>
      <c r="H2" s="17" t="str">
        <f>Objednávka!F2</f>
        <v>2033/34</v>
      </c>
      <c r="I2" s="17" t="str">
        <f>Objednávka!G2</f>
        <v>2034/35</v>
      </c>
      <c r="J2" s="17" t="str">
        <f>Objednávka!H2</f>
        <v>2035/36</v>
      </c>
      <c r="K2" s="17" t="str">
        <f>Objednávka!I2</f>
        <v>2036/37</v>
      </c>
      <c r="L2" s="17" t="str">
        <f>Objednávka!J2</f>
        <v>2037/38</v>
      </c>
      <c r="M2" s="17" t="str">
        <f>Objednávka!K2</f>
        <v>2038/39</v>
      </c>
      <c r="N2" s="17" t="str">
        <f>Objednávka!L2</f>
        <v>2039/40</v>
      </c>
      <c r="O2" s="17" t="str">
        <f>Objednávka!M2</f>
        <v>2040/41</v>
      </c>
      <c r="P2" s="17" t="str">
        <f>Objednávka!N2</f>
        <v>2041/42</v>
      </c>
      <c r="Q2" s="17" t="str">
        <f>Objednávka!O2</f>
        <v>2042/43</v>
      </c>
      <c r="R2" s="17" t="str">
        <f>Objednávka!P2</f>
        <v>2043/44</v>
      </c>
      <c r="S2" s="17" t="str">
        <f>Objednávka!Q2</f>
        <v>2044/45</v>
      </c>
      <c r="T2" s="20" t="s">
        <v>35</v>
      </c>
      <c r="U2" s="25" t="s">
        <v>36</v>
      </c>
    </row>
    <row r="3" spans="1:21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'MA Vozidlo'!E3*Objednávka!C$90</f>
        <v>0</v>
      </c>
      <c r="F3" s="95">
        <f>'MA Vozidlo'!F3*Objednávka!D$90</f>
        <v>0</v>
      </c>
      <c r="G3" s="95">
        <f>'MA Vozidlo'!G3*Objednávka!E$90</f>
        <v>0</v>
      </c>
      <c r="H3" s="95">
        <f>'MA Vozidlo'!H3*Objednávka!F$90</f>
        <v>0</v>
      </c>
      <c r="I3" s="95">
        <f>'MA Vozidlo'!I3*Objednávka!G$90</f>
        <v>0</v>
      </c>
      <c r="J3" s="95">
        <f>'MA Vozidlo'!J3*Objednávka!H$90</f>
        <v>0</v>
      </c>
      <c r="K3" s="95">
        <f>'MA Vozidlo'!K3*Objednávka!I$90</f>
        <v>0</v>
      </c>
      <c r="L3" s="95">
        <f>'MA Vozidlo'!L3*Objednávka!J$90</f>
        <v>0</v>
      </c>
      <c r="M3" s="95">
        <f>'MA Vozidlo'!M3*Objednávka!K$90</f>
        <v>0</v>
      </c>
      <c r="N3" s="95">
        <f>'MA Vozidlo'!N3*Objednávka!L$90</f>
        <v>0</v>
      </c>
      <c r="O3" s="95">
        <f>'MA Vozidlo'!O3*Objednávka!M$90</f>
        <v>0</v>
      </c>
      <c r="P3" s="95">
        <f>'MA Vozidlo'!P3*Objednávka!N$90</f>
        <v>0</v>
      </c>
      <c r="Q3" s="95">
        <f>'MA Vozidlo'!Q3*Objednávka!O$90</f>
        <v>0</v>
      </c>
      <c r="R3" s="95">
        <f>'MA Vozidlo'!R3*Objednávka!P$90</f>
        <v>0</v>
      </c>
      <c r="S3" s="95">
        <f>'MA Vozidlo'!S3*Objednávka!Q$90</f>
        <v>0</v>
      </c>
      <c r="T3" s="101">
        <f t="shared" ref="T3:T27" si="0">SUM(E3:S3)</f>
        <v>0</v>
      </c>
      <c r="U3" s="110">
        <f t="shared" ref="U3:U26" si="1">IFERROR(AVERAGE(E3:S3),0)</f>
        <v>0</v>
      </c>
    </row>
    <row r="4" spans="1:21" x14ac:dyDescent="0.3">
      <c r="A4" s="6"/>
      <c r="B4" s="7"/>
      <c r="C4" s="120">
        <v>1.2</v>
      </c>
      <c r="D4" s="29" t="s">
        <v>43</v>
      </c>
      <c r="E4" s="51">
        <f>'MA Vozidlo'!E4*Objednávka!C$90</f>
        <v>0</v>
      </c>
      <c r="F4" s="51">
        <f>'MA Vozidlo'!F4*Objednávka!D$90</f>
        <v>0</v>
      </c>
      <c r="G4" s="51">
        <f>'MA Vozidlo'!G4*Objednávka!E$90</f>
        <v>0</v>
      </c>
      <c r="H4" s="51">
        <f>'MA Vozidlo'!H4*Objednávka!F$90</f>
        <v>0</v>
      </c>
      <c r="I4" s="51">
        <f>'MA Vozidlo'!I4*Objednávka!G$90</f>
        <v>0</v>
      </c>
      <c r="J4" s="51">
        <f>'MA Vozidlo'!J4*Objednávka!H$90</f>
        <v>0</v>
      </c>
      <c r="K4" s="51">
        <f>'MA Vozidlo'!K4*Objednávka!I$90</f>
        <v>0</v>
      </c>
      <c r="L4" s="51">
        <f>'MA Vozidlo'!L4*Objednávka!J$90</f>
        <v>0</v>
      </c>
      <c r="M4" s="51">
        <f>'MA Vozidlo'!M4*Objednávka!K$90</f>
        <v>0</v>
      </c>
      <c r="N4" s="51">
        <f>'MA Vozidlo'!N4*Objednávka!L$90</f>
        <v>0</v>
      </c>
      <c r="O4" s="51">
        <f>'MA Vozidlo'!O4*Objednávka!M$90</f>
        <v>0</v>
      </c>
      <c r="P4" s="51">
        <f>'MA Vozidlo'!P4*Objednávka!N$90</f>
        <v>0</v>
      </c>
      <c r="Q4" s="51">
        <f>'MA Vozidlo'!Q4*Objednávka!O$90</f>
        <v>0</v>
      </c>
      <c r="R4" s="51">
        <f>'MA Vozidlo'!R4*Objednávka!P$90</f>
        <v>0</v>
      </c>
      <c r="S4" s="51">
        <f>'MA Vozidlo'!S4*Objednávka!Q$90</f>
        <v>0</v>
      </c>
      <c r="T4" s="50">
        <f t="shared" si="0"/>
        <v>0</v>
      </c>
      <c r="U4" s="111">
        <f t="shared" si="1"/>
        <v>0</v>
      </c>
    </row>
    <row r="5" spans="1:21" x14ac:dyDescent="0.3">
      <c r="A5" s="6">
        <v>2</v>
      </c>
      <c r="B5" s="7" t="s">
        <v>44</v>
      </c>
      <c r="C5" s="120"/>
      <c r="D5" s="29"/>
      <c r="E5" s="51">
        <f>'MA Vozidlo'!E5*Objednávka!C$90</f>
        <v>0</v>
      </c>
      <c r="F5" s="51">
        <f>'MA Vozidlo'!F5*Objednávka!D$90</f>
        <v>0</v>
      </c>
      <c r="G5" s="51">
        <f>'MA Vozidlo'!G5*Objednávka!E$90</f>
        <v>0</v>
      </c>
      <c r="H5" s="51">
        <f>'MA Vozidlo'!H5*Objednávka!F$90</f>
        <v>0</v>
      </c>
      <c r="I5" s="51">
        <f>'MA Vozidlo'!I5*Objednávka!G$90</f>
        <v>0</v>
      </c>
      <c r="J5" s="51">
        <f>'MA Vozidlo'!J5*Objednávka!H$90</f>
        <v>0</v>
      </c>
      <c r="K5" s="51">
        <f>'MA Vozidlo'!K5*Objednávka!I$90</f>
        <v>0</v>
      </c>
      <c r="L5" s="51">
        <f>'MA Vozidlo'!L5*Objednávka!J$90</f>
        <v>0</v>
      </c>
      <c r="M5" s="51">
        <f>'MA Vozidlo'!M5*Objednávka!K$90</f>
        <v>0</v>
      </c>
      <c r="N5" s="51">
        <f>'MA Vozidlo'!N5*Objednávka!L$90</f>
        <v>0</v>
      </c>
      <c r="O5" s="51">
        <f>'MA Vozidlo'!O5*Objednávka!M$90</f>
        <v>0</v>
      </c>
      <c r="P5" s="51">
        <f>'MA Vozidlo'!P5*Objednávka!N$90</f>
        <v>0</v>
      </c>
      <c r="Q5" s="51">
        <f>'MA Vozidlo'!Q5*Objednávka!O$90</f>
        <v>0</v>
      </c>
      <c r="R5" s="51">
        <f>'MA Vozidlo'!R5*Objednávka!P$90</f>
        <v>0</v>
      </c>
      <c r="S5" s="51">
        <f>'MA Vozidlo'!S5*Objednávka!Q$90</f>
        <v>0</v>
      </c>
      <c r="T5" s="50">
        <f t="shared" si="0"/>
        <v>0</v>
      </c>
      <c r="U5" s="111">
        <f t="shared" si="1"/>
        <v>0</v>
      </c>
    </row>
    <row r="6" spans="1:21" x14ac:dyDescent="0.3">
      <c r="A6" s="6">
        <v>3</v>
      </c>
      <c r="B6" s="7" t="s">
        <v>45</v>
      </c>
      <c r="C6" s="120"/>
      <c r="D6" s="29"/>
      <c r="E6" s="51">
        <f>'MA Vozidlo'!E6*Objednávka!C$90</f>
        <v>0</v>
      </c>
      <c r="F6" s="51">
        <f>'MA Vozidlo'!F6*Objednávka!D$90</f>
        <v>0</v>
      </c>
      <c r="G6" s="51">
        <f>'MA Vozidlo'!G6*Objednávka!E$90</f>
        <v>0</v>
      </c>
      <c r="H6" s="51">
        <f>'MA Vozidlo'!H6*Objednávka!F$90</f>
        <v>0</v>
      </c>
      <c r="I6" s="51">
        <f>'MA Vozidlo'!I6*Objednávka!G$90</f>
        <v>0</v>
      </c>
      <c r="J6" s="51">
        <f>'MA Vozidlo'!J6*Objednávka!H$90</f>
        <v>0</v>
      </c>
      <c r="K6" s="51">
        <f>'MA Vozidlo'!K6*Objednávka!I$90</f>
        <v>0</v>
      </c>
      <c r="L6" s="51">
        <f>'MA Vozidlo'!L6*Objednávka!J$90</f>
        <v>0</v>
      </c>
      <c r="M6" s="51">
        <f>'MA Vozidlo'!M6*Objednávka!K$90</f>
        <v>0</v>
      </c>
      <c r="N6" s="51">
        <f>'MA Vozidlo'!N6*Objednávka!L$90</f>
        <v>0</v>
      </c>
      <c r="O6" s="51">
        <f>'MA Vozidlo'!O6*Objednávka!M$90</f>
        <v>0</v>
      </c>
      <c r="P6" s="51">
        <f>'MA Vozidlo'!P6*Objednávka!N$90</f>
        <v>0</v>
      </c>
      <c r="Q6" s="51">
        <f>'MA Vozidlo'!Q6*Objednávka!O$90</f>
        <v>0</v>
      </c>
      <c r="R6" s="51">
        <f>'MA Vozidlo'!R6*Objednávka!P$90</f>
        <v>0</v>
      </c>
      <c r="S6" s="51">
        <f>'MA Vozidlo'!S6*Objednávka!Q$90</f>
        <v>0</v>
      </c>
      <c r="T6" s="50">
        <f t="shared" si="0"/>
        <v>0</v>
      </c>
      <c r="U6" s="111">
        <f t="shared" si="1"/>
        <v>0</v>
      </c>
    </row>
    <row r="7" spans="1:21" x14ac:dyDescent="0.3">
      <c r="A7" s="6">
        <v>4</v>
      </c>
      <c r="B7" s="7" t="s">
        <v>46</v>
      </c>
      <c r="C7" s="120"/>
      <c r="D7" s="29"/>
      <c r="E7" s="51">
        <f>'MA Vozidlo'!E7*Objednávka!C$90</f>
        <v>0</v>
      </c>
      <c r="F7" s="51">
        <f>'MA Vozidlo'!F7*Objednávka!D$90</f>
        <v>0</v>
      </c>
      <c r="G7" s="51">
        <f>'MA Vozidlo'!G7*Objednávka!E$90</f>
        <v>0</v>
      </c>
      <c r="H7" s="51">
        <f>'MA Vozidlo'!H7*Objednávka!F$90</f>
        <v>0</v>
      </c>
      <c r="I7" s="51">
        <f>'MA Vozidlo'!I7*Objednávka!G$90</f>
        <v>0</v>
      </c>
      <c r="J7" s="51">
        <f>'MA Vozidlo'!J7*Objednávka!H$90</f>
        <v>0</v>
      </c>
      <c r="K7" s="51">
        <f>'MA Vozidlo'!K7*Objednávka!I$90</f>
        <v>0</v>
      </c>
      <c r="L7" s="51">
        <f>'MA Vozidlo'!L7*Objednávka!J$90</f>
        <v>0</v>
      </c>
      <c r="M7" s="51">
        <f>'MA Vozidlo'!M7*Objednávka!K$90</f>
        <v>0</v>
      </c>
      <c r="N7" s="51">
        <f>'MA Vozidlo'!N7*Objednávka!L$90</f>
        <v>0</v>
      </c>
      <c r="O7" s="51">
        <f>'MA Vozidlo'!O7*Objednávka!M$90</f>
        <v>0</v>
      </c>
      <c r="P7" s="51">
        <f>'MA Vozidlo'!P7*Objednávka!N$90</f>
        <v>0</v>
      </c>
      <c r="Q7" s="51">
        <f>'MA Vozidlo'!Q7*Objednávka!O$90</f>
        <v>0</v>
      </c>
      <c r="R7" s="51">
        <f>'MA Vozidlo'!R7*Objednávka!P$90</f>
        <v>0</v>
      </c>
      <c r="S7" s="51">
        <f>'MA Vozidlo'!S7*Objednávka!Q$90</f>
        <v>0</v>
      </c>
      <c r="T7" s="50">
        <f t="shared" si="0"/>
        <v>0</v>
      </c>
      <c r="U7" s="111">
        <f t="shared" si="1"/>
        <v>0</v>
      </c>
    </row>
    <row r="8" spans="1:21" x14ac:dyDescent="0.3">
      <c r="A8" s="6">
        <v>5</v>
      </c>
      <c r="B8" s="7" t="s">
        <v>47</v>
      </c>
      <c r="C8" s="120" t="s">
        <v>270</v>
      </c>
      <c r="D8" s="30" t="s">
        <v>274</v>
      </c>
      <c r="E8" s="117">
        <f>'MA Vozidlo'!E8</f>
        <v>0</v>
      </c>
      <c r="F8" s="117">
        <f>'MA Vozidlo'!F8</f>
        <v>0</v>
      </c>
      <c r="G8" s="117">
        <f>'MA Vozidlo'!G8</f>
        <v>0</v>
      </c>
      <c r="H8" s="117">
        <f>'MA Vozidlo'!H8</f>
        <v>0</v>
      </c>
      <c r="I8" s="117">
        <f>'MA Vozidlo'!I8</f>
        <v>0</v>
      </c>
      <c r="J8" s="117">
        <f>'MA Vozidlo'!J8</f>
        <v>0</v>
      </c>
      <c r="K8" s="117">
        <f>'MA Vozidlo'!K8</f>
        <v>0</v>
      </c>
      <c r="L8" s="117">
        <f>'MA Vozidlo'!L8</f>
        <v>0</v>
      </c>
      <c r="M8" s="117">
        <f>'MA Vozidlo'!M8</f>
        <v>0</v>
      </c>
      <c r="N8" s="117">
        <f>'MA Vozidlo'!N8</f>
        <v>0</v>
      </c>
      <c r="O8" s="117">
        <f>'MA Vozidlo'!O8</f>
        <v>0</v>
      </c>
      <c r="P8" s="117">
        <f>'MA Vozidlo'!P8</f>
        <v>0</v>
      </c>
      <c r="Q8" s="117">
        <f>'MA Vozidlo'!Q8</f>
        <v>0</v>
      </c>
      <c r="R8" s="117">
        <f>'MA Vozidlo'!R8</f>
        <v>0</v>
      </c>
      <c r="S8" s="117">
        <f>'MA Vozidlo'!S8</f>
        <v>0</v>
      </c>
      <c r="T8" s="50">
        <f t="shared" ref="T8" si="2">SUM(E8:S8)</f>
        <v>0</v>
      </c>
      <c r="U8" s="111">
        <f t="shared" ref="U8" si="3">IFERROR(AVERAGE(E8:S8),0)</f>
        <v>0</v>
      </c>
    </row>
    <row r="9" spans="1:21" x14ac:dyDescent="0.3">
      <c r="A9" s="6"/>
      <c r="B9" s="7"/>
      <c r="C9" s="120" t="s">
        <v>271</v>
      </c>
      <c r="D9" s="30" t="s">
        <v>48</v>
      </c>
      <c r="E9" s="51">
        <f>'MA Vozidlo'!E9*Objednávka!C$90</f>
        <v>0</v>
      </c>
      <c r="F9" s="51">
        <f>'MA Vozidlo'!F9*Objednávka!D$90</f>
        <v>0</v>
      </c>
      <c r="G9" s="51">
        <f>'MA Vozidlo'!G9*Objednávka!E$90</f>
        <v>0</v>
      </c>
      <c r="H9" s="51">
        <f>'MA Vozidlo'!H9*Objednávka!F$90</f>
        <v>0</v>
      </c>
      <c r="I9" s="51">
        <f>'MA Vozidlo'!I9*Objednávka!G$90</f>
        <v>0</v>
      </c>
      <c r="J9" s="51">
        <f>'MA Vozidlo'!J9*Objednávka!H$90</f>
        <v>0</v>
      </c>
      <c r="K9" s="51">
        <f>'MA Vozidlo'!K9*Objednávka!I$90</f>
        <v>0</v>
      </c>
      <c r="L9" s="51">
        <f>'MA Vozidlo'!L9*Objednávka!J$90</f>
        <v>0</v>
      </c>
      <c r="M9" s="51">
        <f>'MA Vozidlo'!M9*Objednávka!K$90</f>
        <v>0</v>
      </c>
      <c r="N9" s="51">
        <f>'MA Vozidlo'!N9*Objednávka!L$90</f>
        <v>0</v>
      </c>
      <c r="O9" s="51">
        <f>'MA Vozidlo'!O9*Objednávka!M$90</f>
        <v>0</v>
      </c>
      <c r="P9" s="51">
        <f>'MA Vozidlo'!P9*Objednávka!N$90</f>
        <v>0</v>
      </c>
      <c r="Q9" s="51">
        <f>'MA Vozidlo'!Q9*Objednávka!O$90</f>
        <v>0</v>
      </c>
      <c r="R9" s="51">
        <f>'MA Vozidlo'!R9*Objednávka!P$90</f>
        <v>0</v>
      </c>
      <c r="S9" s="51">
        <f>'MA Vozidlo'!S9*Objednávka!Q$90</f>
        <v>0</v>
      </c>
      <c r="T9" s="50">
        <f t="shared" si="0"/>
        <v>0</v>
      </c>
      <c r="U9" s="111">
        <f t="shared" si="1"/>
        <v>0</v>
      </c>
    </row>
    <row r="10" spans="1:21" x14ac:dyDescent="0.3">
      <c r="A10" s="6">
        <v>6</v>
      </c>
      <c r="B10" s="7" t="s">
        <v>49</v>
      </c>
      <c r="C10" s="120"/>
      <c r="D10" s="29"/>
      <c r="E10" s="117">
        <f>'MA Vozidlo'!E10</f>
        <v>0</v>
      </c>
      <c r="F10" s="117">
        <f>'MA Vozidlo'!F10</f>
        <v>0</v>
      </c>
      <c r="G10" s="117">
        <f>'MA Vozidlo'!G10</f>
        <v>0</v>
      </c>
      <c r="H10" s="117">
        <f>'MA Vozidlo'!H10</f>
        <v>0</v>
      </c>
      <c r="I10" s="117">
        <f>'MA Vozidlo'!I10</f>
        <v>0</v>
      </c>
      <c r="J10" s="117">
        <f>'MA Vozidlo'!J10</f>
        <v>0</v>
      </c>
      <c r="K10" s="117">
        <f>'MA Vozidlo'!K10</f>
        <v>0</v>
      </c>
      <c r="L10" s="117">
        <f>'MA Vozidlo'!L10</f>
        <v>0</v>
      </c>
      <c r="M10" s="117">
        <f>'MA Vozidlo'!M10</f>
        <v>0</v>
      </c>
      <c r="N10" s="117">
        <f>'MA Vozidlo'!N10</f>
        <v>0</v>
      </c>
      <c r="O10" s="117">
        <f>'MA Vozidlo'!O10</f>
        <v>0</v>
      </c>
      <c r="P10" s="117">
        <f>'MA Vozidlo'!P10</f>
        <v>0</v>
      </c>
      <c r="Q10" s="117">
        <f>'MA Vozidlo'!Q10</f>
        <v>0</v>
      </c>
      <c r="R10" s="117">
        <f>'MA Vozidlo'!R10</f>
        <v>0</v>
      </c>
      <c r="S10" s="117">
        <f>'MA Vozidlo'!S10</f>
        <v>0</v>
      </c>
      <c r="T10" s="50">
        <f t="shared" si="0"/>
        <v>0</v>
      </c>
      <c r="U10" s="111">
        <f t="shared" si="1"/>
        <v>0</v>
      </c>
    </row>
    <row r="11" spans="1:21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'MA Vozidlo'!E11*Objednávka!C$90</f>
        <v>0</v>
      </c>
      <c r="F11" s="51">
        <f>'MA Vozidlo'!F11*Objednávka!D$90</f>
        <v>0</v>
      </c>
      <c r="G11" s="51">
        <f>'MA Vozidlo'!G11*Objednávka!E$90</f>
        <v>0</v>
      </c>
      <c r="H11" s="51">
        <f>'MA Vozidlo'!H11*Objednávka!F$90</f>
        <v>0</v>
      </c>
      <c r="I11" s="51">
        <f>'MA Vozidlo'!I11*Objednávka!G$90</f>
        <v>0</v>
      </c>
      <c r="J11" s="51">
        <f>'MA Vozidlo'!J11*Objednávka!H$90</f>
        <v>0</v>
      </c>
      <c r="K11" s="51">
        <f>'MA Vozidlo'!K11*Objednávka!I$90</f>
        <v>0</v>
      </c>
      <c r="L11" s="51">
        <f>'MA Vozidlo'!L11*Objednávka!J$90</f>
        <v>0</v>
      </c>
      <c r="M11" s="51">
        <f>'MA Vozidlo'!M11*Objednávka!K$90</f>
        <v>0</v>
      </c>
      <c r="N11" s="51">
        <f>'MA Vozidlo'!N11*Objednávka!L$90</f>
        <v>0</v>
      </c>
      <c r="O11" s="51">
        <f>'MA Vozidlo'!O11*Objednávka!M$90</f>
        <v>0</v>
      </c>
      <c r="P11" s="51">
        <f>'MA Vozidlo'!P11*Objednávka!N$90</f>
        <v>0</v>
      </c>
      <c r="Q11" s="51">
        <f>'MA Vozidlo'!Q11*Objednávka!O$90</f>
        <v>0</v>
      </c>
      <c r="R11" s="51">
        <f>'MA Vozidlo'!R11*Objednávka!P$90</f>
        <v>0</v>
      </c>
      <c r="S11" s="51">
        <f>'MA Vozidlo'!S11*Objednávka!Q$90</f>
        <v>0</v>
      </c>
      <c r="T11" s="50">
        <f t="shared" si="0"/>
        <v>0</v>
      </c>
      <c r="U11" s="111">
        <f t="shared" si="1"/>
        <v>0</v>
      </c>
    </row>
    <row r="12" spans="1:21" x14ac:dyDescent="0.3">
      <c r="A12" s="6"/>
      <c r="B12" s="7"/>
      <c r="C12" s="120" t="s">
        <v>52</v>
      </c>
      <c r="D12" s="29" t="s">
        <v>53</v>
      </c>
      <c r="E12" s="51">
        <f>'MA Vozidlo'!E12*Objednávka!C$90</f>
        <v>0</v>
      </c>
      <c r="F12" s="51">
        <f>'MA Vozidlo'!F12*Objednávka!D$90</f>
        <v>0</v>
      </c>
      <c r="G12" s="51">
        <f>'MA Vozidlo'!G12*Objednávka!E$90</f>
        <v>0</v>
      </c>
      <c r="H12" s="51">
        <f>'MA Vozidlo'!H12*Objednávka!F$90</f>
        <v>0</v>
      </c>
      <c r="I12" s="51">
        <f>'MA Vozidlo'!I12*Objednávka!G$90</f>
        <v>0</v>
      </c>
      <c r="J12" s="51">
        <f>'MA Vozidlo'!J12*Objednávka!H$90</f>
        <v>0</v>
      </c>
      <c r="K12" s="51">
        <f>'MA Vozidlo'!K12*Objednávka!I$90</f>
        <v>0</v>
      </c>
      <c r="L12" s="51">
        <f>'MA Vozidlo'!L12*Objednávka!J$90</f>
        <v>0</v>
      </c>
      <c r="M12" s="51">
        <f>'MA Vozidlo'!M12*Objednávka!K$90</f>
        <v>0</v>
      </c>
      <c r="N12" s="51">
        <f>'MA Vozidlo'!N12*Objednávka!L$90</f>
        <v>0</v>
      </c>
      <c r="O12" s="51">
        <f>'MA Vozidlo'!O12*Objednávka!M$90</f>
        <v>0</v>
      </c>
      <c r="P12" s="51">
        <f>'MA Vozidlo'!P12*Objednávka!N$90</f>
        <v>0</v>
      </c>
      <c r="Q12" s="51">
        <f>'MA Vozidlo'!Q12*Objednávka!O$90</f>
        <v>0</v>
      </c>
      <c r="R12" s="51">
        <f>'MA Vozidlo'!R12*Objednávka!P$90</f>
        <v>0</v>
      </c>
      <c r="S12" s="51">
        <f>'MA Vozidlo'!S12*Objednávka!Q$90</f>
        <v>0</v>
      </c>
      <c r="T12" s="50">
        <f t="shared" ref="T12" si="4">SUM(E12:S12)</f>
        <v>0</v>
      </c>
      <c r="U12" s="111">
        <f t="shared" ref="U12" si="5">IFERROR(AVERAGE(E12:S12),0)</f>
        <v>0</v>
      </c>
    </row>
    <row r="13" spans="1:21" x14ac:dyDescent="0.3">
      <c r="A13" s="6"/>
      <c r="B13" s="7"/>
      <c r="C13" s="120" t="s">
        <v>54</v>
      </c>
      <c r="D13" s="29" t="s">
        <v>55</v>
      </c>
      <c r="E13" s="51">
        <f>'MA Vozidlo'!E13*Objednávka!C$90</f>
        <v>0</v>
      </c>
      <c r="F13" s="51">
        <f>'MA Vozidlo'!F13*Objednávka!D$90</f>
        <v>0</v>
      </c>
      <c r="G13" s="51">
        <f>'MA Vozidlo'!G13*Objednávka!E$90</f>
        <v>0</v>
      </c>
      <c r="H13" s="51">
        <f>'MA Vozidlo'!H13*Objednávka!F$90</f>
        <v>0</v>
      </c>
      <c r="I13" s="51">
        <f>'MA Vozidlo'!I13*Objednávka!G$90</f>
        <v>0</v>
      </c>
      <c r="J13" s="51">
        <f>'MA Vozidlo'!J13*Objednávka!H$90</f>
        <v>0</v>
      </c>
      <c r="K13" s="51">
        <f>'MA Vozidlo'!K13*Objednávka!I$90</f>
        <v>0</v>
      </c>
      <c r="L13" s="51">
        <f>'MA Vozidlo'!L13*Objednávka!J$90</f>
        <v>0</v>
      </c>
      <c r="M13" s="51">
        <f>'MA Vozidlo'!M13*Objednávka!K$90</f>
        <v>0</v>
      </c>
      <c r="N13" s="51">
        <f>'MA Vozidlo'!N13*Objednávka!L$90</f>
        <v>0</v>
      </c>
      <c r="O13" s="51">
        <f>'MA Vozidlo'!O13*Objednávka!M$90</f>
        <v>0</v>
      </c>
      <c r="P13" s="51">
        <f>'MA Vozidlo'!P13*Objednávka!N$90</f>
        <v>0</v>
      </c>
      <c r="Q13" s="51">
        <f>'MA Vozidlo'!Q13*Objednávka!O$90</f>
        <v>0</v>
      </c>
      <c r="R13" s="51">
        <f>'MA Vozidlo'!R13*Objednávka!P$90</f>
        <v>0</v>
      </c>
      <c r="S13" s="51">
        <f>'MA Vozidlo'!S13*Objednávka!Q$90</f>
        <v>0</v>
      </c>
      <c r="T13" s="50">
        <f t="shared" si="0"/>
        <v>0</v>
      </c>
      <c r="U13" s="111">
        <f t="shared" si="1"/>
        <v>0</v>
      </c>
    </row>
    <row r="14" spans="1:21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'MA Vozidlo'!E14*Objednávka!C$90</f>
        <v>0</v>
      </c>
      <c r="F14" s="51">
        <f>'MA Vozidlo'!F14*Objednávka!D$90</f>
        <v>0</v>
      </c>
      <c r="G14" s="51">
        <f>'MA Vozidlo'!G14*Objednávka!E$90</f>
        <v>0</v>
      </c>
      <c r="H14" s="51">
        <f>'MA Vozidlo'!H14*Objednávka!F$90</f>
        <v>0</v>
      </c>
      <c r="I14" s="51">
        <f>'MA Vozidlo'!I14*Objednávka!G$90</f>
        <v>0</v>
      </c>
      <c r="J14" s="51">
        <f>'MA Vozidlo'!J14*Objednávka!H$90</f>
        <v>0</v>
      </c>
      <c r="K14" s="51">
        <f>'MA Vozidlo'!K14*Objednávka!I$90</f>
        <v>0</v>
      </c>
      <c r="L14" s="51">
        <f>'MA Vozidlo'!L14*Objednávka!J$90</f>
        <v>0</v>
      </c>
      <c r="M14" s="51">
        <f>'MA Vozidlo'!M14*Objednávka!K$90</f>
        <v>0</v>
      </c>
      <c r="N14" s="51">
        <f>'MA Vozidlo'!N14*Objednávka!L$90</f>
        <v>0</v>
      </c>
      <c r="O14" s="51">
        <f>'MA Vozidlo'!O14*Objednávka!M$90</f>
        <v>0</v>
      </c>
      <c r="P14" s="51">
        <f>'MA Vozidlo'!P14*Objednávka!N$90</f>
        <v>0</v>
      </c>
      <c r="Q14" s="51">
        <f>'MA Vozidlo'!Q14*Objednávka!O$90</f>
        <v>0</v>
      </c>
      <c r="R14" s="51">
        <f>'MA Vozidlo'!R14*Objednávka!P$90</f>
        <v>0</v>
      </c>
      <c r="S14" s="51">
        <f>'MA Vozidlo'!S14*Objednávka!Q$90</f>
        <v>0</v>
      </c>
      <c r="T14" s="50">
        <f t="shared" si="0"/>
        <v>0</v>
      </c>
      <c r="U14" s="111">
        <f t="shared" si="1"/>
        <v>0</v>
      </c>
    </row>
    <row r="15" spans="1:21" x14ac:dyDescent="0.3">
      <c r="A15" s="6"/>
      <c r="B15" s="7"/>
      <c r="C15" s="120" t="s">
        <v>57</v>
      </c>
      <c r="D15" s="29" t="s">
        <v>53</v>
      </c>
      <c r="E15" s="51">
        <f>'MA Vozidlo'!E15*Objednávka!C$90</f>
        <v>0</v>
      </c>
      <c r="F15" s="51">
        <f>'MA Vozidlo'!F15*Objednávka!D$90</f>
        <v>0</v>
      </c>
      <c r="G15" s="51">
        <f>'MA Vozidlo'!G15*Objednávka!E$90</f>
        <v>0</v>
      </c>
      <c r="H15" s="51">
        <f>'MA Vozidlo'!H15*Objednávka!F$90</f>
        <v>0</v>
      </c>
      <c r="I15" s="51">
        <f>'MA Vozidlo'!I15*Objednávka!G$90</f>
        <v>0</v>
      </c>
      <c r="J15" s="51">
        <f>'MA Vozidlo'!J15*Objednávka!H$90</f>
        <v>0</v>
      </c>
      <c r="K15" s="51">
        <f>'MA Vozidlo'!K15*Objednávka!I$90</f>
        <v>0</v>
      </c>
      <c r="L15" s="51">
        <f>'MA Vozidlo'!L15*Objednávka!J$90</f>
        <v>0</v>
      </c>
      <c r="M15" s="51">
        <f>'MA Vozidlo'!M15*Objednávka!K$90</f>
        <v>0</v>
      </c>
      <c r="N15" s="51">
        <f>'MA Vozidlo'!N15*Objednávka!L$90</f>
        <v>0</v>
      </c>
      <c r="O15" s="51">
        <f>'MA Vozidlo'!O15*Objednávka!M$90</f>
        <v>0</v>
      </c>
      <c r="P15" s="51">
        <f>'MA Vozidlo'!P15*Objednávka!N$90</f>
        <v>0</v>
      </c>
      <c r="Q15" s="51">
        <f>'MA Vozidlo'!Q15*Objednávka!O$90</f>
        <v>0</v>
      </c>
      <c r="R15" s="51">
        <f>'MA Vozidlo'!R15*Objednávka!P$90</f>
        <v>0</v>
      </c>
      <c r="S15" s="51">
        <f>'MA Vozidlo'!S15*Objednávka!Q$90</f>
        <v>0</v>
      </c>
      <c r="T15" s="50">
        <f t="shared" ref="T15" si="6">SUM(E15:S15)</f>
        <v>0</v>
      </c>
      <c r="U15" s="111">
        <f t="shared" ref="U15" si="7">IFERROR(AVERAGE(E15:S15),0)</f>
        <v>0</v>
      </c>
    </row>
    <row r="16" spans="1:21" x14ac:dyDescent="0.3">
      <c r="A16" s="6"/>
      <c r="B16" s="7"/>
      <c r="C16" s="120" t="s">
        <v>58</v>
      </c>
      <c r="D16" s="29" t="s">
        <v>55</v>
      </c>
      <c r="E16" s="51">
        <f>'MA Vozidlo'!E16*Objednávka!C$90</f>
        <v>0</v>
      </c>
      <c r="F16" s="51">
        <f>'MA Vozidlo'!F16*Objednávka!D$90</f>
        <v>0</v>
      </c>
      <c r="G16" s="51">
        <f>'MA Vozidlo'!G16*Objednávka!E$90</f>
        <v>0</v>
      </c>
      <c r="H16" s="51">
        <f>'MA Vozidlo'!H16*Objednávka!F$90</f>
        <v>0</v>
      </c>
      <c r="I16" s="51">
        <f>'MA Vozidlo'!I16*Objednávka!G$90</f>
        <v>0</v>
      </c>
      <c r="J16" s="51">
        <f>'MA Vozidlo'!J16*Objednávka!H$90</f>
        <v>0</v>
      </c>
      <c r="K16" s="51">
        <f>'MA Vozidlo'!K16*Objednávka!I$90</f>
        <v>0</v>
      </c>
      <c r="L16" s="51">
        <f>'MA Vozidlo'!L16*Objednávka!J$90</f>
        <v>0</v>
      </c>
      <c r="M16" s="51">
        <f>'MA Vozidlo'!M16*Objednávka!K$90</f>
        <v>0</v>
      </c>
      <c r="N16" s="51">
        <f>'MA Vozidlo'!N16*Objednávka!L$90</f>
        <v>0</v>
      </c>
      <c r="O16" s="51">
        <f>'MA Vozidlo'!O16*Objednávka!M$90</f>
        <v>0</v>
      </c>
      <c r="P16" s="51">
        <f>'MA Vozidlo'!P16*Objednávka!N$90</f>
        <v>0</v>
      </c>
      <c r="Q16" s="51">
        <f>'MA Vozidlo'!Q16*Objednávka!O$90</f>
        <v>0</v>
      </c>
      <c r="R16" s="51">
        <f>'MA Vozidlo'!R16*Objednávka!P$90</f>
        <v>0</v>
      </c>
      <c r="S16" s="51">
        <f>'MA Vozidlo'!S16*Objednávka!Q$90</f>
        <v>0</v>
      </c>
      <c r="T16" s="50">
        <f t="shared" si="0"/>
        <v>0</v>
      </c>
      <c r="U16" s="111">
        <f t="shared" si="1"/>
        <v>0</v>
      </c>
    </row>
    <row r="17" spans="1:24" x14ac:dyDescent="0.3">
      <c r="A17" s="6">
        <v>9</v>
      </c>
      <c r="B17" s="7" t="s">
        <v>59</v>
      </c>
      <c r="C17" s="120"/>
      <c r="D17" s="8"/>
      <c r="E17" s="51">
        <f>'MA Vozidlo'!E17*Objednávka!C$90</f>
        <v>0</v>
      </c>
      <c r="F17" s="51">
        <f>'MA Vozidlo'!F17*Objednávka!D$90</f>
        <v>0</v>
      </c>
      <c r="G17" s="51">
        <f>'MA Vozidlo'!G17*Objednávka!E$90</f>
        <v>0</v>
      </c>
      <c r="H17" s="51">
        <f>'MA Vozidlo'!H17*Objednávka!F$90</f>
        <v>0</v>
      </c>
      <c r="I17" s="51">
        <f>'MA Vozidlo'!I17*Objednávka!G$90</f>
        <v>0</v>
      </c>
      <c r="J17" s="51">
        <f>'MA Vozidlo'!J17*Objednávka!H$90</f>
        <v>0</v>
      </c>
      <c r="K17" s="51">
        <f>'MA Vozidlo'!K17*Objednávka!I$90</f>
        <v>0</v>
      </c>
      <c r="L17" s="51">
        <f>'MA Vozidlo'!L17*Objednávka!J$90</f>
        <v>0</v>
      </c>
      <c r="M17" s="51">
        <f>'MA Vozidlo'!M17*Objednávka!K$90</f>
        <v>0</v>
      </c>
      <c r="N17" s="51">
        <f>'MA Vozidlo'!N17*Objednávka!L$90</f>
        <v>0</v>
      </c>
      <c r="O17" s="51">
        <f>'MA Vozidlo'!O17*Objednávka!M$90</f>
        <v>0</v>
      </c>
      <c r="P17" s="51">
        <f>'MA Vozidlo'!P17*Objednávka!N$90</f>
        <v>0</v>
      </c>
      <c r="Q17" s="51">
        <f>'MA Vozidlo'!Q17*Objednávka!O$90</f>
        <v>0</v>
      </c>
      <c r="R17" s="51">
        <f>'MA Vozidlo'!R17*Objednávka!P$90</f>
        <v>0</v>
      </c>
      <c r="S17" s="51">
        <f>'MA Vozidlo'!S17*Objednávka!Q$90</f>
        <v>0</v>
      </c>
      <c r="T17" s="50">
        <f t="shared" si="0"/>
        <v>0</v>
      </c>
      <c r="U17" s="111">
        <f t="shared" si="1"/>
        <v>0</v>
      </c>
    </row>
    <row r="18" spans="1:24" x14ac:dyDescent="0.3">
      <c r="A18" s="6">
        <v>10</v>
      </c>
      <c r="B18" s="7" t="s">
        <v>60</v>
      </c>
      <c r="C18" s="120"/>
      <c r="D18" s="8"/>
      <c r="E18" s="51">
        <f>'MA Vozidlo'!E18*Objednávka!C$90</f>
        <v>0</v>
      </c>
      <c r="F18" s="51">
        <f>'MA Vozidlo'!F18*Objednávka!D$90</f>
        <v>0</v>
      </c>
      <c r="G18" s="51">
        <f>'MA Vozidlo'!G18*Objednávka!E$90</f>
        <v>0</v>
      </c>
      <c r="H18" s="51">
        <f>'MA Vozidlo'!H18*Objednávka!F$90</f>
        <v>0</v>
      </c>
      <c r="I18" s="51">
        <f>'MA Vozidlo'!I18*Objednávka!G$90</f>
        <v>0</v>
      </c>
      <c r="J18" s="51">
        <f>'MA Vozidlo'!J18*Objednávka!H$90</f>
        <v>0</v>
      </c>
      <c r="K18" s="51">
        <f>'MA Vozidlo'!K18*Objednávka!I$90</f>
        <v>0</v>
      </c>
      <c r="L18" s="51">
        <f>'MA Vozidlo'!L18*Objednávka!J$90</f>
        <v>0</v>
      </c>
      <c r="M18" s="51">
        <f>'MA Vozidlo'!M18*Objednávka!K$90</f>
        <v>0</v>
      </c>
      <c r="N18" s="51">
        <f>'MA Vozidlo'!N18*Objednávka!L$90</f>
        <v>0</v>
      </c>
      <c r="O18" s="51">
        <f>'MA Vozidlo'!O18*Objednávka!M$90</f>
        <v>0</v>
      </c>
      <c r="P18" s="51">
        <f>'MA Vozidlo'!P18*Objednávka!N$90</f>
        <v>0</v>
      </c>
      <c r="Q18" s="51">
        <f>'MA Vozidlo'!Q18*Objednávka!O$90</f>
        <v>0</v>
      </c>
      <c r="R18" s="51">
        <f>'MA Vozidlo'!R18*Objednávka!P$90</f>
        <v>0</v>
      </c>
      <c r="S18" s="51">
        <f>'MA Vozidlo'!S18*Objednávka!Q$90</f>
        <v>0</v>
      </c>
      <c r="T18" s="50">
        <f t="shared" si="0"/>
        <v>0</v>
      </c>
      <c r="U18" s="111">
        <f t="shared" si="1"/>
        <v>0</v>
      </c>
    </row>
    <row r="19" spans="1:24" x14ac:dyDescent="0.3">
      <c r="A19" s="6">
        <v>11</v>
      </c>
      <c r="B19" s="7" t="s">
        <v>61</v>
      </c>
      <c r="C19" s="120"/>
      <c r="D19" s="8"/>
      <c r="E19" s="51">
        <f>'MA Vozidlo'!E19*Objednávka!C$90</f>
        <v>0</v>
      </c>
      <c r="F19" s="51">
        <f>'MA Vozidlo'!F19*Objednávka!D$90</f>
        <v>0</v>
      </c>
      <c r="G19" s="51">
        <f>'MA Vozidlo'!G19*Objednávka!E$90</f>
        <v>0</v>
      </c>
      <c r="H19" s="51">
        <f>'MA Vozidlo'!H19*Objednávka!F$90</f>
        <v>0</v>
      </c>
      <c r="I19" s="51">
        <f>'MA Vozidlo'!I19*Objednávka!G$90</f>
        <v>0</v>
      </c>
      <c r="J19" s="51">
        <f>'MA Vozidlo'!J19*Objednávka!H$90</f>
        <v>0</v>
      </c>
      <c r="K19" s="51">
        <f>'MA Vozidlo'!K19*Objednávka!I$90</f>
        <v>0</v>
      </c>
      <c r="L19" s="51">
        <f>'MA Vozidlo'!L19*Objednávka!J$90</f>
        <v>0</v>
      </c>
      <c r="M19" s="51">
        <f>'MA Vozidlo'!M19*Objednávka!K$90</f>
        <v>0</v>
      </c>
      <c r="N19" s="51">
        <f>'MA Vozidlo'!N19*Objednávka!L$90</f>
        <v>0</v>
      </c>
      <c r="O19" s="51">
        <f>'MA Vozidlo'!O19*Objednávka!M$90</f>
        <v>0</v>
      </c>
      <c r="P19" s="51">
        <f>'MA Vozidlo'!P19*Objednávka!N$90</f>
        <v>0</v>
      </c>
      <c r="Q19" s="51">
        <f>'MA Vozidlo'!Q19*Objednávka!O$90</f>
        <v>0</v>
      </c>
      <c r="R19" s="51">
        <f>'MA Vozidlo'!R19*Objednávka!P$90</f>
        <v>0</v>
      </c>
      <c r="S19" s="51">
        <f>'MA Vozidlo'!S19*Objednávka!Q$90</f>
        <v>0</v>
      </c>
      <c r="T19" s="50">
        <f t="shared" si="0"/>
        <v>0</v>
      </c>
      <c r="U19" s="111">
        <f t="shared" si="1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117">
        <f>'MA Vozidlo'!E20</f>
        <v>0</v>
      </c>
      <c r="F20" s="117">
        <f>'MA Vozidlo'!F20</f>
        <v>0</v>
      </c>
      <c r="G20" s="117">
        <f>'MA Vozidlo'!G20</f>
        <v>0</v>
      </c>
      <c r="H20" s="117">
        <f>'MA Vozidlo'!H20</f>
        <v>0</v>
      </c>
      <c r="I20" s="117">
        <f>'MA Vozidlo'!I20</f>
        <v>0</v>
      </c>
      <c r="J20" s="117">
        <f>'MA Vozidlo'!J20</f>
        <v>0</v>
      </c>
      <c r="K20" s="117">
        <f>'MA Vozidlo'!K20</f>
        <v>0</v>
      </c>
      <c r="L20" s="117">
        <f>'MA Vozidlo'!L20</f>
        <v>0</v>
      </c>
      <c r="M20" s="117">
        <f>'MA Vozidlo'!M20</f>
        <v>0</v>
      </c>
      <c r="N20" s="117">
        <f>'MA Vozidlo'!N20</f>
        <v>0</v>
      </c>
      <c r="O20" s="117">
        <f>'MA Vozidlo'!O20</f>
        <v>0</v>
      </c>
      <c r="P20" s="117">
        <f>'MA Vozidlo'!P20</f>
        <v>0</v>
      </c>
      <c r="Q20" s="117">
        <f>'MA Vozidlo'!Q20</f>
        <v>0</v>
      </c>
      <c r="R20" s="117">
        <f>'MA Vozidlo'!R20</f>
        <v>0</v>
      </c>
      <c r="S20" s="117">
        <f>'MA Vozidlo'!S20</f>
        <v>0</v>
      </c>
      <c r="T20" s="50">
        <f t="shared" si="0"/>
        <v>0</v>
      </c>
      <c r="U20" s="111">
        <f t="shared" si="1"/>
        <v>0</v>
      </c>
    </row>
    <row r="21" spans="1:24" x14ac:dyDescent="0.3">
      <c r="A21" s="6"/>
      <c r="B21" s="7"/>
      <c r="C21" s="7">
        <v>12.2</v>
      </c>
      <c r="D21" s="8" t="s">
        <v>65</v>
      </c>
      <c r="E21" s="51">
        <f>'MA Vozidlo'!E21*Objednávka!C$90</f>
        <v>0</v>
      </c>
      <c r="F21" s="51">
        <f>'MA Vozidlo'!F21*Objednávka!D$90</f>
        <v>0</v>
      </c>
      <c r="G21" s="51">
        <f>'MA Vozidlo'!G21*Objednávka!E$90</f>
        <v>0</v>
      </c>
      <c r="H21" s="51">
        <f>'MA Vozidlo'!H21*Objednávka!F$90</f>
        <v>0</v>
      </c>
      <c r="I21" s="51">
        <f>'MA Vozidlo'!I21*Objednávka!G$90</f>
        <v>0</v>
      </c>
      <c r="J21" s="51">
        <f>'MA Vozidlo'!J21*Objednávka!H$90</f>
        <v>0</v>
      </c>
      <c r="K21" s="51">
        <f>'MA Vozidlo'!K21*Objednávka!I$90</f>
        <v>0</v>
      </c>
      <c r="L21" s="51">
        <f>'MA Vozidlo'!L21*Objednávka!J$90</f>
        <v>0</v>
      </c>
      <c r="M21" s="51">
        <f>'MA Vozidlo'!M21*Objednávka!K$90</f>
        <v>0</v>
      </c>
      <c r="N21" s="51">
        <f>'MA Vozidlo'!N21*Objednávka!L$90</f>
        <v>0</v>
      </c>
      <c r="O21" s="51">
        <f>'MA Vozidlo'!O21*Objednávka!M$90</f>
        <v>0</v>
      </c>
      <c r="P21" s="51">
        <f>'MA Vozidlo'!P21*Objednávka!N$90</f>
        <v>0</v>
      </c>
      <c r="Q21" s="51">
        <f>'MA Vozidlo'!Q21*Objednávka!O$90</f>
        <v>0</v>
      </c>
      <c r="R21" s="51">
        <f>'MA Vozidlo'!R21*Objednávka!P$90</f>
        <v>0</v>
      </c>
      <c r="S21" s="51">
        <f>'MA Vozidlo'!S21*Objednávka!Q$90</f>
        <v>0</v>
      </c>
      <c r="T21" s="50">
        <f t="shared" ref="T21" si="8">SUM(E21:S21)</f>
        <v>0</v>
      </c>
      <c r="U21" s="111">
        <f t="shared" ref="U21" si="9">IFERROR(AVERAGE(E21:S21),0)</f>
        <v>0</v>
      </c>
    </row>
    <row r="22" spans="1:24" x14ac:dyDescent="0.3">
      <c r="A22" s="6">
        <v>13</v>
      </c>
      <c r="B22" s="7" t="s">
        <v>66</v>
      </c>
      <c r="C22" s="120"/>
      <c r="D22" s="8"/>
      <c r="E22" s="51">
        <f>'MA Vozidlo'!E22*Objednávka!C$90</f>
        <v>0</v>
      </c>
      <c r="F22" s="51">
        <f>'MA Vozidlo'!F22*Objednávka!D$90</f>
        <v>0</v>
      </c>
      <c r="G22" s="51">
        <f>'MA Vozidlo'!G22*Objednávka!E$90</f>
        <v>0</v>
      </c>
      <c r="H22" s="51">
        <f>'MA Vozidlo'!H22*Objednávka!F$90</f>
        <v>0</v>
      </c>
      <c r="I22" s="51">
        <f>'MA Vozidlo'!I22*Objednávka!G$90</f>
        <v>0</v>
      </c>
      <c r="J22" s="51">
        <f>'MA Vozidlo'!J22*Objednávka!H$90</f>
        <v>0</v>
      </c>
      <c r="K22" s="51">
        <f>'MA Vozidlo'!K22*Objednávka!I$90</f>
        <v>0</v>
      </c>
      <c r="L22" s="51">
        <f>'MA Vozidlo'!L22*Objednávka!J$90</f>
        <v>0</v>
      </c>
      <c r="M22" s="51">
        <f>'MA Vozidlo'!M22*Objednávka!K$90</f>
        <v>0</v>
      </c>
      <c r="N22" s="51">
        <f>'MA Vozidlo'!N22*Objednávka!L$90</f>
        <v>0</v>
      </c>
      <c r="O22" s="51">
        <f>'MA Vozidlo'!O22*Objednávka!M$90</f>
        <v>0</v>
      </c>
      <c r="P22" s="51">
        <f>'MA Vozidlo'!P22*Objednávka!N$90</f>
        <v>0</v>
      </c>
      <c r="Q22" s="51">
        <f>'MA Vozidlo'!Q22*Objednávka!O$90</f>
        <v>0</v>
      </c>
      <c r="R22" s="51">
        <f>'MA Vozidlo'!R22*Objednávka!P$90</f>
        <v>0</v>
      </c>
      <c r="S22" s="51">
        <f>'MA Vozidlo'!S22*Objednávka!Q$90</f>
        <v>0</v>
      </c>
      <c r="T22" s="50">
        <f t="shared" si="0"/>
        <v>0</v>
      </c>
      <c r="U22" s="111">
        <f t="shared" si="1"/>
        <v>0</v>
      </c>
    </row>
    <row r="23" spans="1:24" x14ac:dyDescent="0.3">
      <c r="A23" s="6">
        <v>14</v>
      </c>
      <c r="B23" s="7" t="s">
        <v>67</v>
      </c>
      <c r="C23" s="7"/>
      <c r="D23" s="8"/>
      <c r="E23" s="51">
        <f>'MA Vozidlo'!E23*Objednávka!C$90</f>
        <v>0</v>
      </c>
      <c r="F23" s="51">
        <f>'MA Vozidlo'!F23*Objednávka!D$90</f>
        <v>0</v>
      </c>
      <c r="G23" s="51">
        <f>'MA Vozidlo'!G23*Objednávka!E$90</f>
        <v>0</v>
      </c>
      <c r="H23" s="51">
        <f>'MA Vozidlo'!H23*Objednávka!F$90</f>
        <v>0</v>
      </c>
      <c r="I23" s="51">
        <f>'MA Vozidlo'!I23*Objednávka!G$90</f>
        <v>0</v>
      </c>
      <c r="J23" s="51">
        <f>'MA Vozidlo'!J23*Objednávka!H$90</f>
        <v>0</v>
      </c>
      <c r="K23" s="51">
        <f>'MA Vozidlo'!K23*Objednávka!I$90</f>
        <v>0</v>
      </c>
      <c r="L23" s="51">
        <f>'MA Vozidlo'!L23*Objednávka!J$90</f>
        <v>0</v>
      </c>
      <c r="M23" s="51">
        <f>'MA Vozidlo'!M23*Objednávka!K$90</f>
        <v>0</v>
      </c>
      <c r="N23" s="51">
        <f>'MA Vozidlo'!N23*Objednávka!L$90</f>
        <v>0</v>
      </c>
      <c r="O23" s="51">
        <f>'MA Vozidlo'!O23*Objednávka!M$90</f>
        <v>0</v>
      </c>
      <c r="P23" s="51">
        <f>'MA Vozidlo'!P23*Objednávka!N$90</f>
        <v>0</v>
      </c>
      <c r="Q23" s="51">
        <f>'MA Vozidlo'!Q23*Objednávka!O$90</f>
        <v>0</v>
      </c>
      <c r="R23" s="51">
        <f>'MA Vozidlo'!R23*Objednávka!P$90</f>
        <v>0</v>
      </c>
      <c r="S23" s="51">
        <f>'MA Vozidlo'!S23*Objednávka!Q$90</f>
        <v>0</v>
      </c>
      <c r="T23" s="50">
        <f t="shared" si="0"/>
        <v>0</v>
      </c>
      <c r="U23" s="111">
        <f t="shared" si="1"/>
        <v>0</v>
      </c>
    </row>
    <row r="24" spans="1:24" x14ac:dyDescent="0.3">
      <c r="A24" s="6">
        <v>15</v>
      </c>
      <c r="B24" s="7" t="s">
        <v>68</v>
      </c>
      <c r="C24" s="7"/>
      <c r="D24" s="8"/>
      <c r="E24" s="51">
        <f>'MA Vozidlo'!E24*Objednávka!C$90</f>
        <v>0</v>
      </c>
      <c r="F24" s="51">
        <f>'MA Vozidlo'!F24*Objednávka!D$90</f>
        <v>0</v>
      </c>
      <c r="G24" s="51">
        <f>'MA Vozidlo'!G24*Objednávka!E$90</f>
        <v>0</v>
      </c>
      <c r="H24" s="51">
        <f>'MA Vozidlo'!H24*Objednávka!F$90</f>
        <v>0</v>
      </c>
      <c r="I24" s="51">
        <f>'MA Vozidlo'!I24*Objednávka!G$90</f>
        <v>0</v>
      </c>
      <c r="J24" s="51">
        <f>'MA Vozidlo'!J24*Objednávka!H$90</f>
        <v>0</v>
      </c>
      <c r="K24" s="51">
        <f>'MA Vozidlo'!K24*Objednávka!I$90</f>
        <v>0</v>
      </c>
      <c r="L24" s="51">
        <f>'MA Vozidlo'!L24*Objednávka!J$90</f>
        <v>0</v>
      </c>
      <c r="M24" s="51">
        <f>'MA Vozidlo'!M24*Objednávka!K$90</f>
        <v>0</v>
      </c>
      <c r="N24" s="51">
        <f>'MA Vozidlo'!N24*Objednávka!L$90</f>
        <v>0</v>
      </c>
      <c r="O24" s="51">
        <f>'MA Vozidlo'!O24*Objednávka!M$90</f>
        <v>0</v>
      </c>
      <c r="P24" s="51">
        <f>'MA Vozidlo'!P24*Objednávka!N$90</f>
        <v>0</v>
      </c>
      <c r="Q24" s="51">
        <f>'MA Vozidlo'!Q24*Objednávka!O$90</f>
        <v>0</v>
      </c>
      <c r="R24" s="51">
        <f>'MA Vozidlo'!R24*Objednávka!P$90</f>
        <v>0</v>
      </c>
      <c r="S24" s="51">
        <f>'MA Vozidlo'!S24*Objednávka!Q$90</f>
        <v>0</v>
      </c>
      <c r="T24" s="50">
        <f t="shared" si="0"/>
        <v>0</v>
      </c>
      <c r="U24" s="111">
        <f t="shared" si="1"/>
        <v>0</v>
      </c>
    </row>
    <row r="25" spans="1:24" x14ac:dyDescent="0.3">
      <c r="A25" s="32">
        <v>22</v>
      </c>
      <c r="B25" s="33" t="s">
        <v>69</v>
      </c>
      <c r="C25" s="7"/>
      <c r="D25" s="8"/>
      <c r="E25" s="51">
        <f>'MA Vozidlo'!E25*Objednávka!C$90</f>
        <v>0</v>
      </c>
      <c r="F25" s="51">
        <f>'MA Vozidlo'!F25*Objednávka!D$90</f>
        <v>0</v>
      </c>
      <c r="G25" s="51">
        <f>'MA Vozidlo'!G25*Objednávka!E$90</f>
        <v>0</v>
      </c>
      <c r="H25" s="51">
        <f>'MA Vozidlo'!H25*Objednávka!F$90</f>
        <v>0</v>
      </c>
      <c r="I25" s="51">
        <f>'MA Vozidlo'!I25*Objednávka!G$90</f>
        <v>0</v>
      </c>
      <c r="J25" s="51">
        <f>'MA Vozidlo'!J25*Objednávka!H$90</f>
        <v>0</v>
      </c>
      <c r="K25" s="51">
        <f>'MA Vozidlo'!K25*Objednávka!I$90</f>
        <v>0</v>
      </c>
      <c r="L25" s="51">
        <f>'MA Vozidlo'!L25*Objednávka!J$90</f>
        <v>0</v>
      </c>
      <c r="M25" s="51">
        <f>'MA Vozidlo'!M25*Objednávka!K$90</f>
        <v>0</v>
      </c>
      <c r="N25" s="51">
        <f>'MA Vozidlo'!N25*Objednávka!L$90</f>
        <v>0</v>
      </c>
      <c r="O25" s="51">
        <f>'MA Vozidlo'!O25*Objednávka!M$90</f>
        <v>0</v>
      </c>
      <c r="P25" s="51">
        <f>'MA Vozidlo'!P25*Objednávka!N$90</f>
        <v>0</v>
      </c>
      <c r="Q25" s="51">
        <f>'MA Vozidlo'!Q25*Objednávka!O$90</f>
        <v>0</v>
      </c>
      <c r="R25" s="51">
        <f>'MA Vozidlo'!R25*Objednávka!P$90</f>
        <v>0</v>
      </c>
      <c r="S25" s="51">
        <f>'MA Vozidlo'!S25*Objednávka!Q$90</f>
        <v>0</v>
      </c>
      <c r="T25" s="50">
        <f t="shared" si="0"/>
        <v>0</v>
      </c>
      <c r="U25" s="111">
        <f t="shared" si="1"/>
        <v>0</v>
      </c>
    </row>
    <row r="26" spans="1:24" s="1" customFormat="1" ht="16.2" thickBot="1" x14ac:dyDescent="0.4">
      <c r="A26" s="9">
        <v>23</v>
      </c>
      <c r="B26" s="10" t="s">
        <v>167</v>
      </c>
      <c r="C26" s="10"/>
      <c r="D26" s="145" t="s">
        <v>168</v>
      </c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112">
        <f t="shared" si="1"/>
        <v>0</v>
      </c>
    </row>
    <row r="27" spans="1:24" ht="15" x14ac:dyDescent="0.35">
      <c r="A27" s="32">
        <v>26</v>
      </c>
      <c r="B27" s="33" t="s">
        <v>161</v>
      </c>
      <c r="C27" s="33"/>
      <c r="D27" s="144" t="s">
        <v>162</v>
      </c>
      <c r="E27" s="100">
        <f>Objednávka!C22/1000</f>
        <v>0</v>
      </c>
      <c r="F27" s="100">
        <f>Objednávka!D22/1000</f>
        <v>0</v>
      </c>
      <c r="G27" s="100">
        <f>Objednávka!E22/1000</f>
        <v>0</v>
      </c>
      <c r="H27" s="100">
        <f>Objednávka!F22/1000</f>
        <v>0</v>
      </c>
      <c r="I27" s="100">
        <f>Objednávka!G22/1000</f>
        <v>0</v>
      </c>
      <c r="J27" s="100">
        <f>Objednávka!H22/1000</f>
        <v>0</v>
      </c>
      <c r="K27" s="100">
        <f>Objednávka!I22/1000</f>
        <v>0</v>
      </c>
      <c r="L27" s="100">
        <f>Objednávka!J22/1000</f>
        <v>0</v>
      </c>
      <c r="M27" s="100">
        <f>Objednávka!K22/1000</f>
        <v>0</v>
      </c>
      <c r="N27" s="100">
        <f>Objednávka!L22/1000</f>
        <v>0</v>
      </c>
      <c r="O27" s="100">
        <f>Objednávka!M22/1000</f>
        <v>0</v>
      </c>
      <c r="P27" s="100">
        <f>Objednávka!N22/1000</f>
        <v>0</v>
      </c>
      <c r="Q27" s="100">
        <f>Objednávka!O22/1000</f>
        <v>0</v>
      </c>
      <c r="R27" s="100">
        <f>Objednávka!P22/1000</f>
        <v>0</v>
      </c>
      <c r="S27" s="100">
        <f>Objednávka!Q22/1000</f>
        <v>0</v>
      </c>
      <c r="T27" s="107">
        <f t="shared" si="0"/>
        <v>0</v>
      </c>
      <c r="U27" s="213" t="s">
        <v>272</v>
      </c>
    </row>
    <row r="28" spans="1:24" s="1" customFormat="1" ht="16.2" thickBot="1" x14ac:dyDescent="0.4">
      <c r="A28" s="9">
        <v>27</v>
      </c>
      <c r="B28" s="10" t="s">
        <v>169</v>
      </c>
      <c r="C28" s="10"/>
      <c r="D28" s="145" t="s">
        <v>170</v>
      </c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IFERROR(T26/T27,0)</f>
        <v>0</v>
      </c>
      <c r="U28" s="214" t="s">
        <v>272</v>
      </c>
      <c r="X28"/>
    </row>
    <row r="30" spans="1:24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x14ac:dyDescent="0.3"/>
  </sheetData>
  <sheetProtection algorithmName="SHA-512" hashValue="fNodADNZnTK70IHyGuLRD0XK1EtHpdoJ8pfbp0oPBSShtCzhSFRCxhYss0UOOJfhg8qydAEKQHFlyLUWDEe5+g==" saltValue="pyX/R/otIbjm5jaf5Gqisg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2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68B0-1D75-4072-92E7-A030C6767288}">
  <sheetPr>
    <tabColor theme="4"/>
  </sheetPr>
  <dimension ref="A1:Q41"/>
  <sheetViews>
    <sheetView showGridLines="0" zoomScaleNormal="100" workbookViewId="0">
      <pane xSplit="1" topLeftCell="B1" activePane="topRight" state="frozen"/>
      <selection activeCell="H3" sqref="H3"/>
      <selection pane="topRight" activeCell="A21" sqref="A21"/>
    </sheetView>
  </sheetViews>
  <sheetFormatPr defaultColWidth="0" defaultRowHeight="0" customHeight="1" zeroHeight="1" x14ac:dyDescent="0.3"/>
  <cols>
    <col min="1" max="1" width="60.6640625" customWidth="1"/>
    <col min="2" max="16" width="13.88671875" customWidth="1"/>
    <col min="17" max="17" width="3.6640625" customWidth="1"/>
    <col min="18" max="16384" width="9.109375" hidden="1"/>
  </cols>
  <sheetData>
    <row r="1" spans="1:16" ht="14.4" x14ac:dyDescent="0.3">
      <c r="A1" s="52" t="s">
        <v>171</v>
      </c>
      <c r="B1" s="19" t="s">
        <v>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37"/>
    </row>
    <row r="2" spans="1:16" ht="15" thickBot="1" x14ac:dyDescent="0.35">
      <c r="A2" s="15" t="s">
        <v>172</v>
      </c>
      <c r="B2" s="17" t="str">
        <f>Objednávka!C2</f>
        <v>2030/31</v>
      </c>
      <c r="C2" s="17" t="str">
        <f>Objednávka!D2</f>
        <v>2031/32</v>
      </c>
      <c r="D2" s="17" t="str">
        <f>Objednávka!E2</f>
        <v>2032/33</v>
      </c>
      <c r="E2" s="17" t="str">
        <f>Objednávka!F2</f>
        <v>2033/34</v>
      </c>
      <c r="F2" s="17" t="str">
        <f>Objednávka!G2</f>
        <v>2034/35</v>
      </c>
      <c r="G2" s="17" t="str">
        <f>Objednávka!H2</f>
        <v>2035/36</v>
      </c>
      <c r="H2" s="17" t="str">
        <f>Objednávka!I2</f>
        <v>2036/37</v>
      </c>
      <c r="I2" s="17" t="str">
        <f>Objednávka!J2</f>
        <v>2037/38</v>
      </c>
      <c r="J2" s="17" t="str">
        <f>Objednávka!K2</f>
        <v>2038/39</v>
      </c>
      <c r="K2" s="17" t="str">
        <f>Objednávka!L2</f>
        <v>2039/40</v>
      </c>
      <c r="L2" s="17" t="str">
        <f>Objednávka!M2</f>
        <v>2040/41</v>
      </c>
      <c r="M2" s="17" t="str">
        <f>Objednávka!N2</f>
        <v>2041/42</v>
      </c>
      <c r="N2" s="17" t="str">
        <f>Objednávka!O2</f>
        <v>2042/43</v>
      </c>
      <c r="O2" s="17" t="str">
        <f>Objednávka!P2</f>
        <v>2043/44</v>
      </c>
      <c r="P2" s="25" t="str">
        <f>Objednávka!Q2</f>
        <v>2044/45</v>
      </c>
    </row>
    <row r="3" spans="1:16" ht="15" thickTop="1" x14ac:dyDescent="0.3">
      <c r="A3" s="4" t="s">
        <v>173</v>
      </c>
      <c r="B3" s="156">
        <f>IFERROR('Model objednávkový (MO)'!E$26*SUM(Objednávka!C28,Objednávka!C48,Objednávka!C68)/Objednávka!C$22,0)*1000</f>
        <v>0</v>
      </c>
      <c r="C3" s="157">
        <f>IFERROR('Model objednávkový (MO)'!F$26*SUM(Objednávka!D28,Objednávka!D48,Objednávka!D68)/Objednávka!D$22,0)*1000</f>
        <v>0</v>
      </c>
      <c r="D3" s="157">
        <f>IFERROR('Model objednávkový (MO)'!G$26*SUM(Objednávka!E28,Objednávka!E48,Objednávka!E68)/Objednávka!E$22,0)*1000</f>
        <v>0</v>
      </c>
      <c r="E3" s="157">
        <f>IFERROR('Model objednávkový (MO)'!H$26*SUM(Objednávka!F28,Objednávka!F48,Objednávka!F68)/Objednávka!F$22,0)*1000</f>
        <v>0</v>
      </c>
      <c r="F3" s="157">
        <f>IFERROR('Model objednávkový (MO)'!I$26*SUM(Objednávka!G28,Objednávka!G48,Objednávka!G68)/Objednávka!G$22,0)*1000</f>
        <v>0</v>
      </c>
      <c r="G3" s="157">
        <f>IFERROR('Model objednávkový (MO)'!J$26*SUM(Objednávka!H28,Objednávka!H48,Objednávka!H68)/Objednávka!H$22,0)*1000</f>
        <v>0</v>
      </c>
      <c r="H3" s="157">
        <f>IFERROR('Model objednávkový (MO)'!K$26*SUM(Objednávka!I28,Objednávka!I48,Objednávka!I68)/Objednávka!I$22,0)*1000</f>
        <v>0</v>
      </c>
      <c r="I3" s="157">
        <f>IFERROR('Model objednávkový (MO)'!L$26*SUM(Objednávka!J28,Objednávka!J48,Objednávka!J68)/Objednávka!J$22,0)*1000</f>
        <v>0</v>
      </c>
      <c r="J3" s="157">
        <f>IFERROR('Model objednávkový (MO)'!M$26*SUM(Objednávka!K28,Objednávka!K48,Objednávka!K68)/Objednávka!K$22,0)*1000</f>
        <v>0</v>
      </c>
      <c r="K3" s="157">
        <f>IFERROR('Model objednávkový (MO)'!N$26*SUM(Objednávka!L28,Objednávka!L48,Objednávka!L68)/Objednávka!L$22,0)*1000</f>
        <v>0</v>
      </c>
      <c r="L3" s="157">
        <f>IFERROR('Model objednávkový (MO)'!O$26*SUM(Objednávka!M28,Objednávka!M48,Objednávka!M68)/Objednávka!M$22,0)*1000</f>
        <v>0</v>
      </c>
      <c r="M3" s="157">
        <f>IFERROR('Model objednávkový (MO)'!P$26*SUM(Objednávka!N28,Objednávka!N48,Objednávka!N68)/Objednávka!N$22,0)*1000</f>
        <v>0</v>
      </c>
      <c r="N3" s="157">
        <f>IFERROR('Model objednávkový (MO)'!Q$26*SUM(Objednávka!O28,Objednávka!O48,Objednávka!O68)/Objednávka!O$22,0)*1000</f>
        <v>0</v>
      </c>
      <c r="O3" s="157">
        <f>IFERROR('Model objednávkový (MO)'!R$26*SUM(Objednávka!P28,Objednávka!P48,Objednávka!P68)/Objednávka!P$22,0)*1000</f>
        <v>0</v>
      </c>
      <c r="P3" s="158">
        <f>IFERROR('Model objednávkový (MO)'!S$26*SUM(Objednávka!Q28,Objednávka!Q48,Objednávka!Q68)/Objednávka!Q$22,0)*1000</f>
        <v>0</v>
      </c>
    </row>
    <row r="4" spans="1:16" ht="14.4" x14ac:dyDescent="0.3">
      <c r="A4" s="32" t="s">
        <v>174</v>
      </c>
      <c r="B4" s="159">
        <f>IFERROR('Model objednávkový (MO)'!E$26*SUM(Objednávka!C29,Objednávka!C49,Objednávka!C69)/Objednávka!C$22,0)*1000</f>
        <v>0</v>
      </c>
      <c r="C4" s="160">
        <f>IFERROR('Model objednávkový (MO)'!F$26*SUM(Objednávka!D29,Objednávka!D49,Objednávka!D69)/Objednávka!D$22,0)*1000</f>
        <v>0</v>
      </c>
      <c r="D4" s="160">
        <f>IFERROR('Model objednávkový (MO)'!G$26*SUM(Objednávka!E29,Objednávka!E49,Objednávka!E69)/Objednávka!E$22,0)*1000</f>
        <v>0</v>
      </c>
      <c r="E4" s="160">
        <f>IFERROR('Model objednávkový (MO)'!H$26*SUM(Objednávka!F29,Objednávka!F49,Objednávka!F69)/Objednávka!F$22,0)*1000</f>
        <v>0</v>
      </c>
      <c r="F4" s="160">
        <f>IFERROR('Model objednávkový (MO)'!I$26*SUM(Objednávka!G29,Objednávka!G49,Objednávka!G69)/Objednávka!G$22,0)*1000</f>
        <v>0</v>
      </c>
      <c r="G4" s="160">
        <f>IFERROR('Model objednávkový (MO)'!J$26*SUM(Objednávka!H29,Objednávka!H49,Objednávka!H69)/Objednávka!H$22,0)*1000</f>
        <v>0</v>
      </c>
      <c r="H4" s="160">
        <f>IFERROR('Model objednávkový (MO)'!K$26*SUM(Objednávka!I29,Objednávka!I49,Objednávka!I69)/Objednávka!I$22,0)*1000</f>
        <v>0</v>
      </c>
      <c r="I4" s="160">
        <f>IFERROR('Model objednávkový (MO)'!L$26*SUM(Objednávka!J29,Objednávka!J49,Objednávka!J69)/Objednávka!J$22,0)*1000</f>
        <v>0</v>
      </c>
      <c r="J4" s="160">
        <f>IFERROR('Model objednávkový (MO)'!M$26*SUM(Objednávka!K29,Objednávka!K49,Objednávka!K69)/Objednávka!K$22,0)*1000</f>
        <v>0</v>
      </c>
      <c r="K4" s="160">
        <f>IFERROR('Model objednávkový (MO)'!N$26*SUM(Objednávka!L29,Objednávka!L49,Objednávka!L69)/Objednávka!L$22,0)*1000</f>
        <v>0</v>
      </c>
      <c r="L4" s="160">
        <f>IFERROR('Model objednávkový (MO)'!O$26*SUM(Objednávka!M29,Objednávka!M49,Objednávka!M69)/Objednávka!M$22,0)*1000</f>
        <v>0</v>
      </c>
      <c r="M4" s="160">
        <f>IFERROR('Model objednávkový (MO)'!P$26*SUM(Objednávka!N29,Objednávka!N49,Objednávka!N69)/Objednávka!N$22,0)*1000</f>
        <v>0</v>
      </c>
      <c r="N4" s="160">
        <f>IFERROR('Model objednávkový (MO)'!Q$26*SUM(Objednávka!O29,Objednávka!O49,Objednávka!O69)/Objednávka!O$22,0)*1000</f>
        <v>0</v>
      </c>
      <c r="O4" s="160">
        <f>IFERROR('Model objednávkový (MO)'!R$26*SUM(Objednávka!P29,Objednávka!P49,Objednávka!P69)/Objednávka!P$22,0)*1000</f>
        <v>0</v>
      </c>
      <c r="P4" s="161">
        <f>IFERROR('Model objednávkový (MO)'!S$26*SUM(Objednávka!Q29,Objednávka!Q49,Objednávka!Q69)/Objednávka!Q$22,0)*1000</f>
        <v>0</v>
      </c>
    </row>
    <row r="5" spans="1:16" ht="14.4" x14ac:dyDescent="0.3">
      <c r="A5" s="6" t="s">
        <v>175</v>
      </c>
      <c r="B5" s="162">
        <f>IFERROR('Model objednávkový (MO)'!E$26*SUM(Objednávka!C30,Objednávka!C50,Objednávka!C70)/Objednávka!C$22,0)*1000</f>
        <v>0</v>
      </c>
      <c r="C5" s="163">
        <f>IFERROR('Model objednávkový (MO)'!F$26*SUM(Objednávka!D30,Objednávka!D50,Objednávka!D70)/Objednávka!D$22,0)*1000</f>
        <v>0</v>
      </c>
      <c r="D5" s="163">
        <f>IFERROR('Model objednávkový (MO)'!G$26*SUM(Objednávka!E30,Objednávka!E50,Objednávka!E70)/Objednávka!E$22,0)*1000</f>
        <v>0</v>
      </c>
      <c r="E5" s="163">
        <f>IFERROR('Model objednávkový (MO)'!H$26*SUM(Objednávka!F30,Objednávka!F50,Objednávka!F70)/Objednávka!F$22,0)*1000</f>
        <v>0</v>
      </c>
      <c r="F5" s="163">
        <f>IFERROR('Model objednávkový (MO)'!I$26*SUM(Objednávka!G30,Objednávka!G50,Objednávka!G70)/Objednávka!G$22,0)*1000</f>
        <v>0</v>
      </c>
      <c r="G5" s="163">
        <f>IFERROR('Model objednávkový (MO)'!J$26*SUM(Objednávka!H30,Objednávka!H50,Objednávka!H70)/Objednávka!H$22,0)*1000</f>
        <v>0</v>
      </c>
      <c r="H5" s="163">
        <f>IFERROR('Model objednávkový (MO)'!K$26*SUM(Objednávka!I30,Objednávka!I50,Objednávka!I70)/Objednávka!I$22,0)*1000</f>
        <v>0</v>
      </c>
      <c r="I5" s="163">
        <f>IFERROR('Model objednávkový (MO)'!L$26*SUM(Objednávka!J30,Objednávka!J50,Objednávka!J70)/Objednávka!J$22,0)*1000</f>
        <v>0</v>
      </c>
      <c r="J5" s="163">
        <f>IFERROR('Model objednávkový (MO)'!M$26*SUM(Objednávka!K30,Objednávka!K50,Objednávka!K70)/Objednávka!K$22,0)*1000</f>
        <v>0</v>
      </c>
      <c r="K5" s="163">
        <f>IFERROR('Model objednávkový (MO)'!N$26*SUM(Objednávka!L30,Objednávka!L50,Objednávka!L70)/Objednávka!L$22,0)*1000</f>
        <v>0</v>
      </c>
      <c r="L5" s="163">
        <f>IFERROR('Model objednávkový (MO)'!O$26*SUM(Objednávka!M30,Objednávka!M50,Objednávka!M70)/Objednávka!M$22,0)*1000</f>
        <v>0</v>
      </c>
      <c r="M5" s="163">
        <f>IFERROR('Model objednávkový (MO)'!P$26*SUM(Objednávka!N30,Objednávka!N50,Objednávka!N70)/Objednávka!N$22,0)*1000</f>
        <v>0</v>
      </c>
      <c r="N5" s="163">
        <f>IFERROR('Model objednávkový (MO)'!Q$26*SUM(Objednávka!O30,Objednávka!O50,Objednávka!O70)/Objednávka!O$22,0)*1000</f>
        <v>0</v>
      </c>
      <c r="O5" s="163">
        <f>IFERROR('Model objednávkový (MO)'!R$26*SUM(Objednávka!P30,Objednávka!P50,Objednávka!P70)/Objednávka!P$22,0)*1000</f>
        <v>0</v>
      </c>
      <c r="P5" s="164">
        <f>IFERROR('Model objednávkový (MO)'!S$26*SUM(Objednávka!Q30,Objednávka!Q50,Objednávka!Q70)/Objednávka!Q$22,0)*1000</f>
        <v>0</v>
      </c>
    </row>
    <row r="6" spans="1:16" ht="14.4" x14ac:dyDescent="0.3">
      <c r="A6" s="6" t="s">
        <v>176</v>
      </c>
      <c r="B6" s="162">
        <f>IFERROR('Model objednávkový (MO)'!E$26*SUM(Objednávka!C31,Objednávka!C51,Objednávka!C71)/Objednávka!C$22,0)*1000</f>
        <v>0</v>
      </c>
      <c r="C6" s="163">
        <f>IFERROR('Model objednávkový (MO)'!F$26*SUM(Objednávka!D31,Objednávka!D51,Objednávka!D71)/Objednávka!D$22,0)*1000</f>
        <v>0</v>
      </c>
      <c r="D6" s="163">
        <f>IFERROR('Model objednávkový (MO)'!G$26*SUM(Objednávka!E31,Objednávka!E51,Objednávka!E71)/Objednávka!E$22,0)*1000</f>
        <v>0</v>
      </c>
      <c r="E6" s="163">
        <f>IFERROR('Model objednávkový (MO)'!H$26*SUM(Objednávka!F31,Objednávka!F51,Objednávka!F71)/Objednávka!F$22,0)*1000</f>
        <v>0</v>
      </c>
      <c r="F6" s="163">
        <f>IFERROR('Model objednávkový (MO)'!I$26*SUM(Objednávka!G31,Objednávka!G51,Objednávka!G71)/Objednávka!G$22,0)*1000</f>
        <v>0</v>
      </c>
      <c r="G6" s="163">
        <f>IFERROR('Model objednávkový (MO)'!J$26*SUM(Objednávka!H31,Objednávka!H51,Objednávka!H71)/Objednávka!H$22,0)*1000</f>
        <v>0</v>
      </c>
      <c r="H6" s="163">
        <f>IFERROR('Model objednávkový (MO)'!K$26*SUM(Objednávka!I31,Objednávka!I51,Objednávka!I71)/Objednávka!I$22,0)*1000</f>
        <v>0</v>
      </c>
      <c r="I6" s="163">
        <f>IFERROR('Model objednávkový (MO)'!L$26*SUM(Objednávka!J31,Objednávka!J51,Objednávka!J71)/Objednávka!J$22,0)*1000</f>
        <v>0</v>
      </c>
      <c r="J6" s="163">
        <f>IFERROR('Model objednávkový (MO)'!M$26*SUM(Objednávka!K31,Objednávka!K51,Objednávka!K71)/Objednávka!K$22,0)*1000</f>
        <v>0</v>
      </c>
      <c r="K6" s="163">
        <f>IFERROR('Model objednávkový (MO)'!N$26*SUM(Objednávka!L31,Objednávka!L51,Objednávka!L71)/Objednávka!L$22,0)*1000</f>
        <v>0</v>
      </c>
      <c r="L6" s="163">
        <f>IFERROR('Model objednávkový (MO)'!O$26*SUM(Objednávka!M31,Objednávka!M51,Objednávka!M71)/Objednávka!M$22,0)*1000</f>
        <v>0</v>
      </c>
      <c r="M6" s="163">
        <f>IFERROR('Model objednávkový (MO)'!P$26*SUM(Objednávka!N31,Objednávka!N51,Objednávka!N71)/Objednávka!N$22,0)*1000</f>
        <v>0</v>
      </c>
      <c r="N6" s="163">
        <f>IFERROR('Model objednávkový (MO)'!Q$26*SUM(Objednávka!O31,Objednávka!O51,Objednávka!O71)/Objednávka!O$22,0)*1000</f>
        <v>0</v>
      </c>
      <c r="O6" s="163">
        <f>IFERROR('Model objednávkový (MO)'!R$26*SUM(Objednávka!P31,Objednávka!P51,Objednávka!P71)/Objednávka!P$22,0)*1000</f>
        <v>0</v>
      </c>
      <c r="P6" s="164">
        <f>IFERROR('Model objednávkový (MO)'!S$26*SUM(Objednávka!Q31,Objednávka!Q51,Objednávka!Q71)/Objednávka!Q$22,0)*1000</f>
        <v>0</v>
      </c>
    </row>
    <row r="7" spans="1:16" ht="14.4" x14ac:dyDescent="0.3">
      <c r="A7" s="6" t="s">
        <v>177</v>
      </c>
      <c r="B7" s="162">
        <f>IFERROR('Model objednávkový (MO)'!E$26*SUM(Objednávka!C32,Objednávka!C52,Objednávka!C72)/Objednávka!C$22,0)*1000</f>
        <v>0</v>
      </c>
      <c r="C7" s="163">
        <f>IFERROR('Model objednávkový (MO)'!F$26*SUM(Objednávka!D32,Objednávka!D52,Objednávka!D72)/Objednávka!D$22,0)*1000</f>
        <v>0</v>
      </c>
      <c r="D7" s="163">
        <f>IFERROR('Model objednávkový (MO)'!G$26*SUM(Objednávka!E32,Objednávka!E52,Objednávka!E72)/Objednávka!E$22,0)*1000</f>
        <v>0</v>
      </c>
      <c r="E7" s="163">
        <f>IFERROR('Model objednávkový (MO)'!H$26*SUM(Objednávka!F32,Objednávka!F52,Objednávka!F72)/Objednávka!F$22,0)*1000</f>
        <v>0</v>
      </c>
      <c r="F7" s="163">
        <f>IFERROR('Model objednávkový (MO)'!I$26*SUM(Objednávka!G32,Objednávka!G52,Objednávka!G72)/Objednávka!G$22,0)*1000</f>
        <v>0</v>
      </c>
      <c r="G7" s="163">
        <f>IFERROR('Model objednávkový (MO)'!J$26*SUM(Objednávka!H32,Objednávka!H52,Objednávka!H72)/Objednávka!H$22,0)*1000</f>
        <v>0</v>
      </c>
      <c r="H7" s="163">
        <f>IFERROR('Model objednávkový (MO)'!K$26*SUM(Objednávka!I32,Objednávka!I52,Objednávka!I72)/Objednávka!I$22,0)*1000</f>
        <v>0</v>
      </c>
      <c r="I7" s="163">
        <f>IFERROR('Model objednávkový (MO)'!L$26*SUM(Objednávka!J32,Objednávka!J52,Objednávka!J72)/Objednávka!J$22,0)*1000</f>
        <v>0</v>
      </c>
      <c r="J7" s="163">
        <f>IFERROR('Model objednávkový (MO)'!M$26*SUM(Objednávka!K32,Objednávka!K52,Objednávka!K72)/Objednávka!K$22,0)*1000</f>
        <v>0</v>
      </c>
      <c r="K7" s="163">
        <f>IFERROR('Model objednávkový (MO)'!N$26*SUM(Objednávka!L32,Objednávka!L52,Objednávka!L72)/Objednávka!L$22,0)*1000</f>
        <v>0</v>
      </c>
      <c r="L7" s="163">
        <f>IFERROR('Model objednávkový (MO)'!O$26*SUM(Objednávka!M32,Objednávka!M52,Objednávka!M72)/Objednávka!M$22,0)*1000</f>
        <v>0</v>
      </c>
      <c r="M7" s="163">
        <f>IFERROR('Model objednávkový (MO)'!P$26*SUM(Objednávka!N32,Objednávka!N52,Objednávka!N72)/Objednávka!N$22,0)*1000</f>
        <v>0</v>
      </c>
      <c r="N7" s="163">
        <f>IFERROR('Model objednávkový (MO)'!Q$26*SUM(Objednávka!O32,Objednávka!O52,Objednávka!O72)/Objednávka!O$22,0)*1000</f>
        <v>0</v>
      </c>
      <c r="O7" s="163">
        <f>IFERROR('Model objednávkový (MO)'!R$26*SUM(Objednávka!P32,Objednávka!P52,Objednávka!P72)/Objednávka!P$22,0)*1000</f>
        <v>0</v>
      </c>
      <c r="P7" s="164">
        <f>IFERROR('Model objednávkový (MO)'!S$26*SUM(Objednávka!Q32,Objednávka!Q52,Objednávka!Q72)/Objednávka!Q$22,0)*1000</f>
        <v>0</v>
      </c>
    </row>
    <row r="8" spans="1:16" ht="14.4" x14ac:dyDescent="0.3">
      <c r="A8" s="6" t="s">
        <v>178</v>
      </c>
      <c r="B8" s="162">
        <f>IFERROR('Model objednávkový (MO)'!E$26*SUM(Objednávka!C33,Objednávka!C53,Objednávka!C73)/Objednávka!C$22,0)*1000</f>
        <v>0</v>
      </c>
      <c r="C8" s="163">
        <f>IFERROR('Model objednávkový (MO)'!F$26*SUM(Objednávka!D33,Objednávka!D53,Objednávka!D73)/Objednávka!D$22,0)*1000</f>
        <v>0</v>
      </c>
      <c r="D8" s="163">
        <f>IFERROR('Model objednávkový (MO)'!G$26*SUM(Objednávka!E33,Objednávka!E53,Objednávka!E73)/Objednávka!E$22,0)*1000</f>
        <v>0</v>
      </c>
      <c r="E8" s="163">
        <f>IFERROR('Model objednávkový (MO)'!H$26*SUM(Objednávka!F33,Objednávka!F53,Objednávka!F73)/Objednávka!F$22,0)*1000</f>
        <v>0</v>
      </c>
      <c r="F8" s="163">
        <f>IFERROR('Model objednávkový (MO)'!I$26*SUM(Objednávka!G33,Objednávka!G53,Objednávka!G73)/Objednávka!G$22,0)*1000</f>
        <v>0</v>
      </c>
      <c r="G8" s="163">
        <f>IFERROR('Model objednávkový (MO)'!J$26*SUM(Objednávka!H33,Objednávka!H53,Objednávka!H73)/Objednávka!H$22,0)*1000</f>
        <v>0</v>
      </c>
      <c r="H8" s="163">
        <f>IFERROR('Model objednávkový (MO)'!K$26*SUM(Objednávka!I33,Objednávka!I53,Objednávka!I73)/Objednávka!I$22,0)*1000</f>
        <v>0</v>
      </c>
      <c r="I8" s="163">
        <f>IFERROR('Model objednávkový (MO)'!L$26*SUM(Objednávka!J33,Objednávka!J53,Objednávka!J73)/Objednávka!J$22,0)*1000</f>
        <v>0</v>
      </c>
      <c r="J8" s="163">
        <f>IFERROR('Model objednávkový (MO)'!M$26*SUM(Objednávka!K33,Objednávka!K53,Objednávka!K73)/Objednávka!K$22,0)*1000</f>
        <v>0</v>
      </c>
      <c r="K8" s="163">
        <f>IFERROR('Model objednávkový (MO)'!N$26*SUM(Objednávka!L33,Objednávka!L53,Objednávka!L73)/Objednávka!L$22,0)*1000</f>
        <v>0</v>
      </c>
      <c r="L8" s="163">
        <f>IFERROR('Model objednávkový (MO)'!O$26*SUM(Objednávka!M33,Objednávka!M53,Objednávka!M73)/Objednávka!M$22,0)*1000</f>
        <v>0</v>
      </c>
      <c r="M8" s="163">
        <f>IFERROR('Model objednávkový (MO)'!P$26*SUM(Objednávka!N33,Objednávka!N53,Objednávka!N73)/Objednávka!N$22,0)*1000</f>
        <v>0</v>
      </c>
      <c r="N8" s="163">
        <f>IFERROR('Model objednávkový (MO)'!Q$26*SUM(Objednávka!O33,Objednávka!O53,Objednávka!O73)/Objednávka!O$22,0)*1000</f>
        <v>0</v>
      </c>
      <c r="O8" s="163">
        <f>IFERROR('Model objednávkový (MO)'!R$26*SUM(Objednávka!P33,Objednávka!P53,Objednávka!P73)/Objednávka!P$22,0)*1000</f>
        <v>0</v>
      </c>
      <c r="P8" s="164">
        <f>IFERROR('Model objednávkový (MO)'!S$26*SUM(Objednávka!Q33,Objednávka!Q53,Objednávka!Q73)/Objednávka!Q$22,0)*1000</f>
        <v>0</v>
      </c>
    </row>
    <row r="9" spans="1:16" ht="14.4" x14ac:dyDescent="0.3">
      <c r="A9" s="6" t="s">
        <v>179</v>
      </c>
      <c r="B9" s="162">
        <f>IFERROR('Model objednávkový (MO)'!E$26*SUM(Objednávka!C34,Objednávka!C54,Objednávka!C74)/Objednávka!C$22,0)*1000</f>
        <v>0</v>
      </c>
      <c r="C9" s="163">
        <f>IFERROR('Model objednávkový (MO)'!F$26*SUM(Objednávka!D34,Objednávka!D54,Objednávka!D74)/Objednávka!D$22,0)*1000</f>
        <v>0</v>
      </c>
      <c r="D9" s="163">
        <f>IFERROR('Model objednávkový (MO)'!G$26*SUM(Objednávka!E34,Objednávka!E54,Objednávka!E74)/Objednávka!E$22,0)*1000</f>
        <v>0</v>
      </c>
      <c r="E9" s="163">
        <f>IFERROR('Model objednávkový (MO)'!H$26*SUM(Objednávka!F34,Objednávka!F54,Objednávka!F74)/Objednávka!F$22,0)*1000</f>
        <v>0</v>
      </c>
      <c r="F9" s="163">
        <f>IFERROR('Model objednávkový (MO)'!I$26*SUM(Objednávka!G34,Objednávka!G54,Objednávka!G74)/Objednávka!G$22,0)*1000</f>
        <v>0</v>
      </c>
      <c r="G9" s="163">
        <f>IFERROR('Model objednávkový (MO)'!J$26*SUM(Objednávka!H34,Objednávka!H54,Objednávka!H74)/Objednávka!H$22,0)*1000</f>
        <v>0</v>
      </c>
      <c r="H9" s="163">
        <f>IFERROR('Model objednávkový (MO)'!K$26*SUM(Objednávka!I34,Objednávka!I54,Objednávka!I74)/Objednávka!I$22,0)*1000</f>
        <v>0</v>
      </c>
      <c r="I9" s="163">
        <f>IFERROR('Model objednávkový (MO)'!L$26*SUM(Objednávka!J34,Objednávka!J54,Objednávka!J74)/Objednávka!J$22,0)*1000</f>
        <v>0</v>
      </c>
      <c r="J9" s="163">
        <f>IFERROR('Model objednávkový (MO)'!M$26*SUM(Objednávka!K34,Objednávka!K54,Objednávka!K74)/Objednávka!K$22,0)*1000</f>
        <v>0</v>
      </c>
      <c r="K9" s="163">
        <f>IFERROR('Model objednávkový (MO)'!N$26*SUM(Objednávka!L34,Objednávka!L54,Objednávka!L74)/Objednávka!L$22,0)*1000</f>
        <v>0</v>
      </c>
      <c r="L9" s="163">
        <f>IFERROR('Model objednávkový (MO)'!O$26*SUM(Objednávka!M34,Objednávka!M54,Objednávka!M74)/Objednávka!M$22,0)*1000</f>
        <v>0</v>
      </c>
      <c r="M9" s="163">
        <f>IFERROR('Model objednávkový (MO)'!P$26*SUM(Objednávka!N34,Objednávka!N54,Objednávka!N74)/Objednávka!N$22,0)*1000</f>
        <v>0</v>
      </c>
      <c r="N9" s="163">
        <f>IFERROR('Model objednávkový (MO)'!Q$26*SUM(Objednávka!O34,Objednávka!O54,Objednávka!O74)/Objednávka!O$22,0)*1000</f>
        <v>0</v>
      </c>
      <c r="O9" s="163">
        <f>IFERROR('Model objednávkový (MO)'!R$26*SUM(Objednávka!P34,Objednávka!P54,Objednávka!P74)/Objednávka!P$22,0)*1000</f>
        <v>0</v>
      </c>
      <c r="P9" s="164">
        <f>IFERROR('Model objednávkový (MO)'!S$26*SUM(Objednávka!Q34,Objednávka!Q54,Objednávka!Q74)/Objednávka!Q$22,0)*1000</f>
        <v>0</v>
      </c>
    </row>
    <row r="10" spans="1:16" ht="14.4" x14ac:dyDescent="0.3">
      <c r="A10" s="6" t="s">
        <v>180</v>
      </c>
      <c r="B10" s="162">
        <f>IFERROR('Model objednávkový (MO)'!E$26*SUM(Objednávka!C35,Objednávka!C55,Objednávka!C75)/Objednávka!C$22,0)*1000</f>
        <v>0</v>
      </c>
      <c r="C10" s="163">
        <f>IFERROR('Model objednávkový (MO)'!F$26*SUM(Objednávka!D35,Objednávka!D55,Objednávka!D75)/Objednávka!D$22,0)*1000</f>
        <v>0</v>
      </c>
      <c r="D10" s="163">
        <f>IFERROR('Model objednávkový (MO)'!G$26*SUM(Objednávka!E35,Objednávka!E55,Objednávka!E75)/Objednávka!E$22,0)*1000</f>
        <v>0</v>
      </c>
      <c r="E10" s="163">
        <f>IFERROR('Model objednávkový (MO)'!H$26*SUM(Objednávka!F35,Objednávka!F55,Objednávka!F75)/Objednávka!F$22,0)*1000</f>
        <v>0</v>
      </c>
      <c r="F10" s="163">
        <f>IFERROR('Model objednávkový (MO)'!I$26*SUM(Objednávka!G35,Objednávka!G55,Objednávka!G75)/Objednávka!G$22,0)*1000</f>
        <v>0</v>
      </c>
      <c r="G10" s="163">
        <f>IFERROR('Model objednávkový (MO)'!J$26*SUM(Objednávka!H35,Objednávka!H55,Objednávka!H75)/Objednávka!H$22,0)*1000</f>
        <v>0</v>
      </c>
      <c r="H10" s="163">
        <f>IFERROR('Model objednávkový (MO)'!K$26*SUM(Objednávka!I35,Objednávka!I55,Objednávka!I75)/Objednávka!I$22,0)*1000</f>
        <v>0</v>
      </c>
      <c r="I10" s="163">
        <f>IFERROR('Model objednávkový (MO)'!L$26*SUM(Objednávka!J35,Objednávka!J55,Objednávka!J75)/Objednávka!J$22,0)*1000</f>
        <v>0</v>
      </c>
      <c r="J10" s="163">
        <f>IFERROR('Model objednávkový (MO)'!M$26*SUM(Objednávka!K35,Objednávka!K55,Objednávka!K75)/Objednávka!K$22,0)*1000</f>
        <v>0</v>
      </c>
      <c r="K10" s="163">
        <f>IFERROR('Model objednávkový (MO)'!N$26*SUM(Objednávka!L35,Objednávka!L55,Objednávka!L75)/Objednávka!L$22,0)*1000</f>
        <v>0</v>
      </c>
      <c r="L10" s="163">
        <f>IFERROR('Model objednávkový (MO)'!O$26*SUM(Objednávka!M35,Objednávka!M55,Objednávka!M75)/Objednávka!M$22,0)*1000</f>
        <v>0</v>
      </c>
      <c r="M10" s="163">
        <f>IFERROR('Model objednávkový (MO)'!P$26*SUM(Objednávka!N35,Objednávka!N55,Objednávka!N75)/Objednávka!N$22,0)*1000</f>
        <v>0</v>
      </c>
      <c r="N10" s="163">
        <f>IFERROR('Model objednávkový (MO)'!Q$26*SUM(Objednávka!O35,Objednávka!O55,Objednávka!O75)/Objednávka!O$22,0)*1000</f>
        <v>0</v>
      </c>
      <c r="O10" s="163">
        <f>IFERROR('Model objednávkový (MO)'!R$26*SUM(Objednávka!P35,Objednávka!P55,Objednávka!P75)/Objednávka!P$22,0)*1000</f>
        <v>0</v>
      </c>
      <c r="P10" s="164">
        <f>IFERROR('Model objednávkový (MO)'!S$26*SUM(Objednávka!Q35,Objednávka!Q55,Objednávka!Q75)/Objednávka!Q$22,0)*1000</f>
        <v>0</v>
      </c>
    </row>
    <row r="11" spans="1:16" ht="14.4" x14ac:dyDescent="0.3">
      <c r="A11" s="6" t="s">
        <v>181</v>
      </c>
      <c r="B11" s="162">
        <f>IFERROR('Model objednávkový (MO)'!E$26*SUM(Objednávka!C36,Objednávka!C56,Objednávka!C76)/Objednávka!C$22,0)*1000</f>
        <v>0</v>
      </c>
      <c r="C11" s="163">
        <f>IFERROR('Model objednávkový (MO)'!F$26*SUM(Objednávka!D36,Objednávka!D56,Objednávka!D76)/Objednávka!D$22,0)*1000</f>
        <v>0</v>
      </c>
      <c r="D11" s="163">
        <f>IFERROR('Model objednávkový (MO)'!G$26*SUM(Objednávka!E36,Objednávka!E56,Objednávka!E76)/Objednávka!E$22,0)*1000</f>
        <v>0</v>
      </c>
      <c r="E11" s="163">
        <f>IFERROR('Model objednávkový (MO)'!H$26*SUM(Objednávka!F36,Objednávka!F56,Objednávka!F76)/Objednávka!F$22,0)*1000</f>
        <v>0</v>
      </c>
      <c r="F11" s="163">
        <f>IFERROR('Model objednávkový (MO)'!I$26*SUM(Objednávka!G36,Objednávka!G56,Objednávka!G76)/Objednávka!G$22,0)*1000</f>
        <v>0</v>
      </c>
      <c r="G11" s="163">
        <f>IFERROR('Model objednávkový (MO)'!J$26*SUM(Objednávka!H36,Objednávka!H56,Objednávka!H76)/Objednávka!H$22,0)*1000</f>
        <v>0</v>
      </c>
      <c r="H11" s="163">
        <f>IFERROR('Model objednávkový (MO)'!K$26*SUM(Objednávka!I36,Objednávka!I56,Objednávka!I76)/Objednávka!I$22,0)*1000</f>
        <v>0</v>
      </c>
      <c r="I11" s="163">
        <f>IFERROR('Model objednávkový (MO)'!L$26*SUM(Objednávka!J36,Objednávka!J56,Objednávka!J76)/Objednávka!J$22,0)*1000</f>
        <v>0</v>
      </c>
      <c r="J11" s="163">
        <f>IFERROR('Model objednávkový (MO)'!M$26*SUM(Objednávka!K36,Objednávka!K56,Objednávka!K76)/Objednávka!K$22,0)*1000</f>
        <v>0</v>
      </c>
      <c r="K11" s="163">
        <f>IFERROR('Model objednávkový (MO)'!N$26*SUM(Objednávka!L36,Objednávka!L56,Objednávka!L76)/Objednávka!L$22,0)*1000</f>
        <v>0</v>
      </c>
      <c r="L11" s="163">
        <f>IFERROR('Model objednávkový (MO)'!O$26*SUM(Objednávka!M36,Objednávka!M56,Objednávka!M76)/Objednávka!M$22,0)*1000</f>
        <v>0</v>
      </c>
      <c r="M11" s="163">
        <f>IFERROR('Model objednávkový (MO)'!P$26*SUM(Objednávka!N36,Objednávka!N56,Objednávka!N76)/Objednávka!N$22,0)*1000</f>
        <v>0</v>
      </c>
      <c r="N11" s="163">
        <f>IFERROR('Model objednávkový (MO)'!Q$26*SUM(Objednávka!O36,Objednávka!O56,Objednávka!O76)/Objednávka!O$22,0)*1000</f>
        <v>0</v>
      </c>
      <c r="O11" s="163">
        <f>IFERROR('Model objednávkový (MO)'!R$26*SUM(Objednávka!P36,Objednávka!P56,Objednávka!P76)/Objednávka!P$22,0)*1000</f>
        <v>0</v>
      </c>
      <c r="P11" s="164">
        <f>IFERROR('Model objednávkový (MO)'!S$26*SUM(Objednávka!Q36,Objednávka!Q56,Objednávka!Q76)/Objednávka!Q$22,0)*1000</f>
        <v>0</v>
      </c>
    </row>
    <row r="12" spans="1:16" ht="14.4" x14ac:dyDescent="0.3">
      <c r="A12" s="6" t="s">
        <v>182</v>
      </c>
      <c r="B12" s="162">
        <f>IFERROR('Model objednávkový (MO)'!E$26*SUM(Objednávka!C37,Objednávka!C57,Objednávka!C77)/Objednávka!C$22,0)*1000</f>
        <v>0</v>
      </c>
      <c r="C12" s="163">
        <f>IFERROR('Model objednávkový (MO)'!F$26*SUM(Objednávka!D37,Objednávka!D57,Objednávka!D77)/Objednávka!D$22,0)*1000</f>
        <v>0</v>
      </c>
      <c r="D12" s="163">
        <f>IFERROR('Model objednávkový (MO)'!G$26*SUM(Objednávka!E37,Objednávka!E57,Objednávka!E77)/Objednávka!E$22,0)*1000</f>
        <v>0</v>
      </c>
      <c r="E12" s="163">
        <f>IFERROR('Model objednávkový (MO)'!H$26*SUM(Objednávka!F37,Objednávka!F57,Objednávka!F77)/Objednávka!F$22,0)*1000</f>
        <v>0</v>
      </c>
      <c r="F12" s="163">
        <f>IFERROR('Model objednávkový (MO)'!I$26*SUM(Objednávka!G37,Objednávka!G57,Objednávka!G77)/Objednávka!G$22,0)*1000</f>
        <v>0</v>
      </c>
      <c r="G12" s="163">
        <f>IFERROR('Model objednávkový (MO)'!J$26*SUM(Objednávka!H37,Objednávka!H57,Objednávka!H77)/Objednávka!H$22,0)*1000</f>
        <v>0</v>
      </c>
      <c r="H12" s="163">
        <f>IFERROR('Model objednávkový (MO)'!K$26*SUM(Objednávka!I37,Objednávka!I57,Objednávka!I77)/Objednávka!I$22,0)*1000</f>
        <v>0</v>
      </c>
      <c r="I12" s="163">
        <f>IFERROR('Model objednávkový (MO)'!L$26*SUM(Objednávka!J37,Objednávka!J57,Objednávka!J77)/Objednávka!J$22,0)*1000</f>
        <v>0</v>
      </c>
      <c r="J12" s="163">
        <f>IFERROR('Model objednávkový (MO)'!M$26*SUM(Objednávka!K37,Objednávka!K57,Objednávka!K77)/Objednávka!K$22,0)*1000</f>
        <v>0</v>
      </c>
      <c r="K12" s="163">
        <f>IFERROR('Model objednávkový (MO)'!N$26*SUM(Objednávka!L37,Objednávka!L57,Objednávka!L77)/Objednávka!L$22,0)*1000</f>
        <v>0</v>
      </c>
      <c r="L12" s="163">
        <f>IFERROR('Model objednávkový (MO)'!O$26*SUM(Objednávka!M37,Objednávka!M57,Objednávka!M77)/Objednávka!M$22,0)*1000</f>
        <v>0</v>
      </c>
      <c r="M12" s="163">
        <f>IFERROR('Model objednávkový (MO)'!P$26*SUM(Objednávka!N37,Objednávka!N57,Objednávka!N77)/Objednávka!N$22,0)*1000</f>
        <v>0</v>
      </c>
      <c r="N12" s="163">
        <f>IFERROR('Model objednávkový (MO)'!Q$26*SUM(Objednávka!O37,Objednávka!O57,Objednávka!O77)/Objednávka!O$22,0)*1000</f>
        <v>0</v>
      </c>
      <c r="O12" s="163">
        <f>IFERROR('Model objednávkový (MO)'!R$26*SUM(Objednávka!P37,Objednávka!P57,Objednávka!P77)/Objednávka!P$22,0)*1000</f>
        <v>0</v>
      </c>
      <c r="P12" s="164">
        <f>IFERROR('Model objednávkový (MO)'!S$26*SUM(Objednávka!Q37,Objednávka!Q57,Objednávka!Q77)/Objednávka!Q$22,0)*1000</f>
        <v>0</v>
      </c>
    </row>
    <row r="13" spans="1:16" ht="14.4" x14ac:dyDescent="0.3">
      <c r="A13" s="6" t="s">
        <v>183</v>
      </c>
      <c r="B13" s="162">
        <f>IFERROR('Model objednávkový (MO)'!E$26*SUM(Objednávka!C38,Objednávka!C58,Objednávka!C78)/Objednávka!C$22,0)*1000</f>
        <v>0</v>
      </c>
      <c r="C13" s="163">
        <f>IFERROR('Model objednávkový (MO)'!F$26*SUM(Objednávka!D38,Objednávka!D58,Objednávka!D78)/Objednávka!D$22,0)*1000</f>
        <v>0</v>
      </c>
      <c r="D13" s="163">
        <f>IFERROR('Model objednávkový (MO)'!G$26*SUM(Objednávka!E38,Objednávka!E58,Objednávka!E78)/Objednávka!E$22,0)*1000</f>
        <v>0</v>
      </c>
      <c r="E13" s="163">
        <f>IFERROR('Model objednávkový (MO)'!H$26*SUM(Objednávka!F38,Objednávka!F58,Objednávka!F78)/Objednávka!F$22,0)*1000</f>
        <v>0</v>
      </c>
      <c r="F13" s="163">
        <f>IFERROR('Model objednávkový (MO)'!I$26*SUM(Objednávka!G38,Objednávka!G58,Objednávka!G78)/Objednávka!G$22,0)*1000</f>
        <v>0</v>
      </c>
      <c r="G13" s="163">
        <f>IFERROR('Model objednávkový (MO)'!J$26*SUM(Objednávka!H38,Objednávka!H58,Objednávka!H78)/Objednávka!H$22,0)*1000</f>
        <v>0</v>
      </c>
      <c r="H13" s="163">
        <f>IFERROR('Model objednávkový (MO)'!K$26*SUM(Objednávka!I38,Objednávka!I58,Objednávka!I78)/Objednávka!I$22,0)*1000</f>
        <v>0</v>
      </c>
      <c r="I13" s="163">
        <f>IFERROR('Model objednávkový (MO)'!L$26*SUM(Objednávka!J38,Objednávka!J58,Objednávka!J78)/Objednávka!J$22,0)*1000</f>
        <v>0</v>
      </c>
      <c r="J13" s="163">
        <f>IFERROR('Model objednávkový (MO)'!M$26*SUM(Objednávka!K38,Objednávka!K58,Objednávka!K78)/Objednávka!K$22,0)*1000</f>
        <v>0</v>
      </c>
      <c r="K13" s="163">
        <f>IFERROR('Model objednávkový (MO)'!N$26*SUM(Objednávka!L38,Objednávka!L58,Objednávka!L78)/Objednávka!L$22,0)*1000</f>
        <v>0</v>
      </c>
      <c r="L13" s="163">
        <f>IFERROR('Model objednávkový (MO)'!O$26*SUM(Objednávka!M38,Objednávka!M58,Objednávka!M78)/Objednávka!M$22,0)*1000</f>
        <v>0</v>
      </c>
      <c r="M13" s="163">
        <f>IFERROR('Model objednávkový (MO)'!P$26*SUM(Objednávka!N38,Objednávka!N58,Objednávka!N78)/Objednávka!N$22,0)*1000</f>
        <v>0</v>
      </c>
      <c r="N13" s="163">
        <f>IFERROR('Model objednávkový (MO)'!Q$26*SUM(Objednávka!O38,Objednávka!O58,Objednávka!O78)/Objednávka!O$22,0)*1000</f>
        <v>0</v>
      </c>
      <c r="O13" s="163">
        <f>IFERROR('Model objednávkový (MO)'!R$26*SUM(Objednávka!P38,Objednávka!P58,Objednávka!P78)/Objednávka!P$22,0)*1000</f>
        <v>0</v>
      </c>
      <c r="P13" s="164">
        <f>IFERROR('Model objednávkový (MO)'!S$26*SUM(Objednávka!Q38,Objednávka!Q58,Objednávka!Q78)/Objednávka!Q$22,0)*1000</f>
        <v>0</v>
      </c>
    </row>
    <row r="14" spans="1:16" ht="14.4" x14ac:dyDescent="0.3">
      <c r="A14" s="6" t="s">
        <v>184</v>
      </c>
      <c r="B14" s="162">
        <f>IFERROR('Model objednávkový (MO)'!E$26*SUM(Objednávka!C39,Objednávka!C59,Objednávka!C79)/Objednávka!C$22,0)*1000</f>
        <v>0</v>
      </c>
      <c r="C14" s="163">
        <f>IFERROR('Model objednávkový (MO)'!F$26*SUM(Objednávka!D39,Objednávka!D59,Objednávka!D79)/Objednávka!D$22,0)*1000</f>
        <v>0</v>
      </c>
      <c r="D14" s="163">
        <f>IFERROR('Model objednávkový (MO)'!G$26*SUM(Objednávka!E39,Objednávka!E59,Objednávka!E79)/Objednávka!E$22,0)*1000</f>
        <v>0</v>
      </c>
      <c r="E14" s="163">
        <f>IFERROR('Model objednávkový (MO)'!H$26*SUM(Objednávka!F39,Objednávka!F59,Objednávka!F79)/Objednávka!F$22,0)*1000</f>
        <v>0</v>
      </c>
      <c r="F14" s="163">
        <f>IFERROR('Model objednávkový (MO)'!I$26*SUM(Objednávka!G39,Objednávka!G59,Objednávka!G79)/Objednávka!G$22,0)*1000</f>
        <v>0</v>
      </c>
      <c r="G14" s="163">
        <f>IFERROR('Model objednávkový (MO)'!J$26*SUM(Objednávka!H39,Objednávka!H59,Objednávka!H79)/Objednávka!H$22,0)*1000</f>
        <v>0</v>
      </c>
      <c r="H14" s="163">
        <f>IFERROR('Model objednávkový (MO)'!K$26*SUM(Objednávka!I39,Objednávka!I59,Objednávka!I79)/Objednávka!I$22,0)*1000</f>
        <v>0</v>
      </c>
      <c r="I14" s="163">
        <f>IFERROR('Model objednávkový (MO)'!L$26*SUM(Objednávka!J39,Objednávka!J59,Objednávka!J79)/Objednávka!J$22,0)*1000</f>
        <v>0</v>
      </c>
      <c r="J14" s="163">
        <f>IFERROR('Model objednávkový (MO)'!M$26*SUM(Objednávka!K39,Objednávka!K59,Objednávka!K79)/Objednávka!K$22,0)*1000</f>
        <v>0</v>
      </c>
      <c r="K14" s="163">
        <f>IFERROR('Model objednávkový (MO)'!N$26*SUM(Objednávka!L39,Objednávka!L59,Objednávka!L79)/Objednávka!L$22,0)*1000</f>
        <v>0</v>
      </c>
      <c r="L14" s="163">
        <f>IFERROR('Model objednávkový (MO)'!O$26*SUM(Objednávka!M39,Objednávka!M59,Objednávka!M79)/Objednávka!M$22,0)*1000</f>
        <v>0</v>
      </c>
      <c r="M14" s="163">
        <f>IFERROR('Model objednávkový (MO)'!P$26*SUM(Objednávka!N39,Objednávka!N59,Objednávka!N79)/Objednávka!N$22,0)*1000</f>
        <v>0</v>
      </c>
      <c r="N14" s="163">
        <f>IFERROR('Model objednávkový (MO)'!Q$26*SUM(Objednávka!O39,Objednávka!O59,Objednávka!O79)/Objednávka!O$22,0)*1000</f>
        <v>0</v>
      </c>
      <c r="O14" s="163">
        <f>IFERROR('Model objednávkový (MO)'!R$26*SUM(Objednávka!P39,Objednávka!P59,Objednávka!P79)/Objednávka!P$22,0)*1000</f>
        <v>0</v>
      </c>
      <c r="P14" s="164">
        <f>IFERROR('Model objednávkový (MO)'!S$26*SUM(Objednávka!Q39,Objednávka!Q59,Objednávka!Q79)/Objednávka!Q$22,0)*1000</f>
        <v>0</v>
      </c>
    </row>
    <row r="15" spans="1:16" ht="15" thickBot="1" x14ac:dyDescent="0.35">
      <c r="A15" s="37" t="s">
        <v>185</v>
      </c>
      <c r="B15" s="165">
        <f>IFERROR('Model objednávkový (MO)'!E$26*SUM(Objednávka!C40,Objednávka!C60,Objednávka!C80)/Objednávka!C$22,0)*1000</f>
        <v>0</v>
      </c>
      <c r="C15" s="166">
        <f>IFERROR('Model objednávkový (MO)'!F$26*SUM(Objednávka!D40,Objednávka!D60,Objednávka!D80)/Objednávka!D$22,0)*1000</f>
        <v>0</v>
      </c>
      <c r="D15" s="166">
        <f>IFERROR('Model objednávkový (MO)'!G$26*SUM(Objednávka!E40,Objednávka!E60,Objednávka!E80)/Objednávka!E$22,0)*1000</f>
        <v>0</v>
      </c>
      <c r="E15" s="166">
        <f>IFERROR('Model objednávkový (MO)'!H$26*SUM(Objednávka!F40,Objednávka!F60,Objednávka!F80)/Objednávka!F$22,0)*1000</f>
        <v>0</v>
      </c>
      <c r="F15" s="166">
        <f>IFERROR('Model objednávkový (MO)'!I$26*SUM(Objednávka!G40,Objednávka!G60,Objednávka!G80)/Objednávka!G$22,0)*1000</f>
        <v>0</v>
      </c>
      <c r="G15" s="166">
        <f>IFERROR('Model objednávkový (MO)'!J$26*SUM(Objednávka!H40,Objednávka!H60,Objednávka!H80)/Objednávka!H$22,0)*1000</f>
        <v>0</v>
      </c>
      <c r="H15" s="166">
        <f>IFERROR('Model objednávkový (MO)'!K$26*SUM(Objednávka!I40,Objednávka!I60,Objednávka!I80)/Objednávka!I$22,0)*1000</f>
        <v>0</v>
      </c>
      <c r="I15" s="166">
        <f>IFERROR('Model objednávkový (MO)'!L$26*SUM(Objednávka!J40,Objednávka!J60,Objednávka!J80)/Objednávka!J$22,0)*1000</f>
        <v>0</v>
      </c>
      <c r="J15" s="166">
        <f>IFERROR('Model objednávkový (MO)'!M$26*SUM(Objednávka!K40,Objednávka!K60,Objednávka!K80)/Objednávka!K$22,0)*1000</f>
        <v>0</v>
      </c>
      <c r="K15" s="166">
        <f>IFERROR('Model objednávkový (MO)'!N$26*SUM(Objednávka!L40,Objednávka!L60,Objednávka!L80)/Objednávka!L$22,0)*1000</f>
        <v>0</v>
      </c>
      <c r="L15" s="166">
        <f>IFERROR('Model objednávkový (MO)'!O$26*SUM(Objednávka!M40,Objednávka!M60,Objednávka!M80)/Objednávka!M$22,0)*1000</f>
        <v>0</v>
      </c>
      <c r="M15" s="166">
        <f>IFERROR('Model objednávkový (MO)'!P$26*SUM(Objednávka!N40,Objednávka!N60,Objednávka!N80)/Objednávka!N$22,0)*1000</f>
        <v>0</v>
      </c>
      <c r="N15" s="166">
        <f>IFERROR('Model objednávkový (MO)'!Q$26*SUM(Objednávka!O40,Objednávka!O60,Objednávka!O80)/Objednávka!O$22,0)*1000</f>
        <v>0</v>
      </c>
      <c r="O15" s="166">
        <f>IFERROR('Model objednávkový (MO)'!R$26*SUM(Objednávka!P40,Objednávka!P60,Objednávka!P80)/Objednávka!P$22,0)*1000</f>
        <v>0</v>
      </c>
      <c r="P15" s="167">
        <f>IFERROR('Model objednávkový (MO)'!S$26*SUM(Objednávka!Q40,Objednávka!Q60,Objednávka!Q80)/Objednávka!Q$22,0)*1000</f>
        <v>0</v>
      </c>
    </row>
    <row r="16" spans="1:16" ht="15" thickBot="1" x14ac:dyDescent="0.35">
      <c r="A16" s="58" t="s">
        <v>186</v>
      </c>
      <c r="B16" s="168">
        <f>SUM(B3:B15)</f>
        <v>0</v>
      </c>
      <c r="C16" s="169">
        <f t="shared" ref="C16:P16" si="0">SUM(C3:C15)</f>
        <v>0</v>
      </c>
      <c r="D16" s="169">
        <f t="shared" si="0"/>
        <v>0</v>
      </c>
      <c r="E16" s="169">
        <f t="shared" si="0"/>
        <v>0</v>
      </c>
      <c r="F16" s="169">
        <f t="shared" si="0"/>
        <v>0</v>
      </c>
      <c r="G16" s="169">
        <f t="shared" si="0"/>
        <v>0</v>
      </c>
      <c r="H16" s="169">
        <f t="shared" si="0"/>
        <v>0</v>
      </c>
      <c r="I16" s="169">
        <f t="shared" si="0"/>
        <v>0</v>
      </c>
      <c r="J16" s="169">
        <f t="shared" si="0"/>
        <v>0</v>
      </c>
      <c r="K16" s="169">
        <f t="shared" si="0"/>
        <v>0</v>
      </c>
      <c r="L16" s="169">
        <f t="shared" si="0"/>
        <v>0</v>
      </c>
      <c r="M16" s="169">
        <f t="shared" si="0"/>
        <v>0</v>
      </c>
      <c r="N16" s="169">
        <f t="shared" si="0"/>
        <v>0</v>
      </c>
      <c r="O16" s="169">
        <f t="shared" si="0"/>
        <v>0</v>
      </c>
      <c r="P16" s="170">
        <f t="shared" si="0"/>
        <v>0</v>
      </c>
    </row>
    <row r="17" spans="1:16" ht="15" thickBot="1" x14ac:dyDescent="0.35">
      <c r="A17" s="56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16" ht="14.4" x14ac:dyDescent="0.3">
      <c r="A18" s="52" t="s">
        <v>187</v>
      </c>
      <c r="B18" s="19" t="s">
        <v>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137"/>
    </row>
    <row r="19" spans="1:16" ht="15" thickBot="1" x14ac:dyDescent="0.35">
      <c r="A19" s="15" t="s">
        <v>188</v>
      </c>
      <c r="B19" s="17" t="str">
        <f>B2</f>
        <v>2030/31</v>
      </c>
      <c r="C19" s="17" t="str">
        <f t="shared" ref="C19:P19" si="1">C2</f>
        <v>2031/32</v>
      </c>
      <c r="D19" s="17" t="str">
        <f t="shared" si="1"/>
        <v>2032/33</v>
      </c>
      <c r="E19" s="17" t="str">
        <f t="shared" si="1"/>
        <v>2033/34</v>
      </c>
      <c r="F19" s="17" t="str">
        <f t="shared" si="1"/>
        <v>2034/35</v>
      </c>
      <c r="G19" s="17" t="str">
        <f t="shared" si="1"/>
        <v>2035/36</v>
      </c>
      <c r="H19" s="17" t="str">
        <f t="shared" si="1"/>
        <v>2036/37</v>
      </c>
      <c r="I19" s="17" t="str">
        <f t="shared" si="1"/>
        <v>2037/38</v>
      </c>
      <c r="J19" s="17" t="str">
        <f t="shared" si="1"/>
        <v>2038/39</v>
      </c>
      <c r="K19" s="17" t="str">
        <f t="shared" si="1"/>
        <v>2039/40</v>
      </c>
      <c r="L19" s="17" t="str">
        <f t="shared" si="1"/>
        <v>2040/41</v>
      </c>
      <c r="M19" s="17" t="str">
        <f t="shared" si="1"/>
        <v>2041/42</v>
      </c>
      <c r="N19" s="17" t="str">
        <f t="shared" si="1"/>
        <v>2042/43</v>
      </c>
      <c r="O19" s="17" t="str">
        <f t="shared" si="1"/>
        <v>2043/44</v>
      </c>
      <c r="P19" s="25" t="str">
        <f t="shared" si="1"/>
        <v>2044/45</v>
      </c>
    </row>
    <row r="20" spans="1:16" s="174" customFormat="1" ht="15" thickTop="1" x14ac:dyDescent="0.3">
      <c r="A20" s="57" t="s">
        <v>189</v>
      </c>
      <c r="B20" s="171">
        <f>B16*B21</f>
        <v>0</v>
      </c>
      <c r="C20" s="172">
        <f>C16*C21</f>
        <v>0</v>
      </c>
      <c r="D20" s="172">
        <f>IF(D16=0,0,SUM(Kompenzace!D9:D14,Kompenzace!E3:E8))</f>
        <v>0</v>
      </c>
      <c r="E20" s="172">
        <f>E16*E21</f>
        <v>0</v>
      </c>
      <c r="F20" s="172">
        <f>F16*F21</f>
        <v>0</v>
      </c>
      <c r="G20" s="172">
        <f>IF(G16=0,0,SUM(Kompenzace!G9:G14,Kompenzace!H3:H8))</f>
        <v>0</v>
      </c>
      <c r="H20" s="172">
        <f>IF(H16=0,0,SUM(Kompenzace!H9:H14,Kompenzace!I3:I8))</f>
        <v>0</v>
      </c>
      <c r="I20" s="172">
        <f>IF(I16=0,0,SUM(Kompenzace!I9:I14,Kompenzace!J3:J8))</f>
        <v>0</v>
      </c>
      <c r="J20" s="172">
        <f>IF(J16=0,0,SUM(Kompenzace!J9:J14,Kompenzace!K3:K8))</f>
        <v>0</v>
      </c>
      <c r="K20" s="172">
        <f>IF(K16=0,0,SUM(Kompenzace!K9:K14,Kompenzace!L3:L8))</f>
        <v>0</v>
      </c>
      <c r="L20" s="172">
        <f>IF(L16=0,0,SUM(Kompenzace!L9:L14,Kompenzace!M3:M8))</f>
        <v>0</v>
      </c>
      <c r="M20" s="172">
        <f>IF(M16=0,0,SUM(Kompenzace!M9:M14,Kompenzace!N3:N8))</f>
        <v>0</v>
      </c>
      <c r="N20" s="172">
        <f>IF(N16=0,0,SUM(Kompenzace!N9:N14,Kompenzace!O3:O8))</f>
        <v>0</v>
      </c>
      <c r="O20" s="172">
        <f>IF(O16=0,0,SUM(Kompenzace!O9:O14,Kompenzace!P3:P8))</f>
        <v>0</v>
      </c>
      <c r="P20" s="173">
        <f>IF(P16=0,0,SUM(Kompenzace!P9:P14,Kompenzace!Q3:Q8))</f>
        <v>0</v>
      </c>
    </row>
    <row r="21" spans="1:16" ht="15" thickBot="1" x14ac:dyDescent="0.35">
      <c r="A21" s="37" t="s">
        <v>190</v>
      </c>
      <c r="B21" s="286">
        <v>0.1</v>
      </c>
      <c r="C21" s="287">
        <v>0.1</v>
      </c>
      <c r="D21" s="175" t="str">
        <f>IFERROR(D20/D16, "-")</f>
        <v>-</v>
      </c>
      <c r="E21" s="287">
        <v>0.1</v>
      </c>
      <c r="F21" s="287">
        <v>0.1</v>
      </c>
      <c r="G21" s="175" t="str">
        <f t="shared" ref="G21:P21" si="2">IFERROR(G20/G16, "-")</f>
        <v>-</v>
      </c>
      <c r="H21" s="175" t="str">
        <f t="shared" si="2"/>
        <v>-</v>
      </c>
      <c r="I21" s="175" t="str">
        <f t="shared" si="2"/>
        <v>-</v>
      </c>
      <c r="J21" s="175" t="str">
        <f t="shared" si="2"/>
        <v>-</v>
      </c>
      <c r="K21" s="175" t="str">
        <f t="shared" si="2"/>
        <v>-</v>
      </c>
      <c r="L21" s="175" t="str">
        <f t="shared" si="2"/>
        <v>-</v>
      </c>
      <c r="M21" s="175" t="str">
        <f t="shared" si="2"/>
        <v>-</v>
      </c>
      <c r="N21" s="175" t="str">
        <f t="shared" si="2"/>
        <v>-</v>
      </c>
      <c r="O21" s="175" t="str">
        <f t="shared" si="2"/>
        <v>-</v>
      </c>
      <c r="P21" s="176" t="str">
        <f t="shared" si="2"/>
        <v>-</v>
      </c>
    </row>
    <row r="22" spans="1:16" ht="15" thickBot="1" x14ac:dyDescent="0.35"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</row>
    <row r="23" spans="1:16" ht="14.4" x14ac:dyDescent="0.3">
      <c r="A23" s="52" t="s">
        <v>191</v>
      </c>
      <c r="B23" s="19" t="s">
        <v>6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37"/>
    </row>
    <row r="24" spans="1:16" ht="15" thickBot="1" x14ac:dyDescent="0.35">
      <c r="A24" s="15" t="s">
        <v>192</v>
      </c>
      <c r="B24" s="17" t="str">
        <f>B19</f>
        <v>2030/31</v>
      </c>
      <c r="C24" s="17" t="str">
        <f t="shared" ref="C24:P24" si="3">C19</f>
        <v>2031/32</v>
      </c>
      <c r="D24" s="17" t="str">
        <f t="shared" si="3"/>
        <v>2032/33</v>
      </c>
      <c r="E24" s="17" t="str">
        <f t="shared" si="3"/>
        <v>2033/34</v>
      </c>
      <c r="F24" s="17" t="str">
        <f t="shared" si="3"/>
        <v>2034/35</v>
      </c>
      <c r="G24" s="17" t="str">
        <f t="shared" si="3"/>
        <v>2035/36</v>
      </c>
      <c r="H24" s="17" t="str">
        <f t="shared" si="3"/>
        <v>2036/37</v>
      </c>
      <c r="I24" s="17" t="str">
        <f t="shared" si="3"/>
        <v>2037/38</v>
      </c>
      <c r="J24" s="17" t="str">
        <f t="shared" si="3"/>
        <v>2038/39</v>
      </c>
      <c r="K24" s="17" t="str">
        <f t="shared" si="3"/>
        <v>2039/40</v>
      </c>
      <c r="L24" s="17" t="str">
        <f t="shared" si="3"/>
        <v>2040/41</v>
      </c>
      <c r="M24" s="17" t="str">
        <f t="shared" si="3"/>
        <v>2041/42</v>
      </c>
      <c r="N24" s="17" t="str">
        <f t="shared" si="3"/>
        <v>2042/43</v>
      </c>
      <c r="O24" s="17" t="str">
        <f t="shared" si="3"/>
        <v>2043/44</v>
      </c>
      <c r="P24" s="25" t="str">
        <f t="shared" si="3"/>
        <v>2044/45</v>
      </c>
    </row>
    <row r="25" spans="1:16" s="174" customFormat="1" ht="15" thickTop="1" x14ac:dyDescent="0.3">
      <c r="A25" s="4" t="s">
        <v>173</v>
      </c>
      <c r="B25" s="156">
        <f>IFERROR(B3*(1-B$21),B3)</f>
        <v>0</v>
      </c>
      <c r="C25" s="157">
        <f t="shared" ref="C25:P25" si="4">IFERROR(C3*(1-C$21),C3)</f>
        <v>0</v>
      </c>
      <c r="D25" s="157">
        <f t="shared" si="4"/>
        <v>0</v>
      </c>
      <c r="E25" s="157">
        <f t="shared" si="4"/>
        <v>0</v>
      </c>
      <c r="F25" s="157">
        <f t="shared" si="4"/>
        <v>0</v>
      </c>
      <c r="G25" s="157">
        <f t="shared" si="4"/>
        <v>0</v>
      </c>
      <c r="H25" s="157">
        <f t="shared" si="4"/>
        <v>0</v>
      </c>
      <c r="I25" s="157">
        <f t="shared" si="4"/>
        <v>0</v>
      </c>
      <c r="J25" s="157">
        <f t="shared" si="4"/>
        <v>0</v>
      </c>
      <c r="K25" s="157">
        <f t="shared" si="4"/>
        <v>0</v>
      </c>
      <c r="L25" s="157">
        <f t="shared" si="4"/>
        <v>0</v>
      </c>
      <c r="M25" s="157">
        <f t="shared" si="4"/>
        <v>0</v>
      </c>
      <c r="N25" s="157">
        <f t="shared" si="4"/>
        <v>0</v>
      </c>
      <c r="O25" s="157">
        <f t="shared" si="4"/>
        <v>0</v>
      </c>
      <c r="P25" s="158">
        <f t="shared" si="4"/>
        <v>0</v>
      </c>
    </row>
    <row r="26" spans="1:16" s="174" customFormat="1" ht="14.4" x14ac:dyDescent="0.3">
      <c r="A26" s="32" t="s">
        <v>174</v>
      </c>
      <c r="B26" s="159">
        <f t="shared" ref="B26:P26" si="5">IFERROR(B4*(1-B$21),B4)</f>
        <v>0</v>
      </c>
      <c r="C26" s="160">
        <f t="shared" si="5"/>
        <v>0</v>
      </c>
      <c r="D26" s="160">
        <f t="shared" si="5"/>
        <v>0</v>
      </c>
      <c r="E26" s="160">
        <f t="shared" si="5"/>
        <v>0</v>
      </c>
      <c r="F26" s="160">
        <f t="shared" si="5"/>
        <v>0</v>
      </c>
      <c r="G26" s="160">
        <f t="shared" si="5"/>
        <v>0</v>
      </c>
      <c r="H26" s="160">
        <f t="shared" si="5"/>
        <v>0</v>
      </c>
      <c r="I26" s="160">
        <f t="shared" si="5"/>
        <v>0</v>
      </c>
      <c r="J26" s="160">
        <f t="shared" si="5"/>
        <v>0</v>
      </c>
      <c r="K26" s="160">
        <f t="shared" si="5"/>
        <v>0</v>
      </c>
      <c r="L26" s="160">
        <f t="shared" si="5"/>
        <v>0</v>
      </c>
      <c r="M26" s="160">
        <f t="shared" si="5"/>
        <v>0</v>
      </c>
      <c r="N26" s="160">
        <f t="shared" si="5"/>
        <v>0</v>
      </c>
      <c r="O26" s="160">
        <f t="shared" si="5"/>
        <v>0</v>
      </c>
      <c r="P26" s="161">
        <f t="shared" si="5"/>
        <v>0</v>
      </c>
    </row>
    <row r="27" spans="1:16" s="174" customFormat="1" ht="14.4" x14ac:dyDescent="0.3">
      <c r="A27" s="6" t="s">
        <v>175</v>
      </c>
      <c r="B27" s="162">
        <f t="shared" ref="B27:P27" si="6">IFERROR(B5*(1-B$21),B5)</f>
        <v>0</v>
      </c>
      <c r="C27" s="163">
        <f t="shared" si="6"/>
        <v>0</v>
      </c>
      <c r="D27" s="163">
        <f t="shared" si="6"/>
        <v>0</v>
      </c>
      <c r="E27" s="163">
        <f t="shared" si="6"/>
        <v>0</v>
      </c>
      <c r="F27" s="163">
        <f t="shared" si="6"/>
        <v>0</v>
      </c>
      <c r="G27" s="163">
        <f t="shared" si="6"/>
        <v>0</v>
      </c>
      <c r="H27" s="163">
        <f t="shared" si="6"/>
        <v>0</v>
      </c>
      <c r="I27" s="163">
        <f t="shared" si="6"/>
        <v>0</v>
      </c>
      <c r="J27" s="163">
        <f t="shared" si="6"/>
        <v>0</v>
      </c>
      <c r="K27" s="163">
        <f t="shared" si="6"/>
        <v>0</v>
      </c>
      <c r="L27" s="163">
        <f t="shared" si="6"/>
        <v>0</v>
      </c>
      <c r="M27" s="163">
        <f t="shared" si="6"/>
        <v>0</v>
      </c>
      <c r="N27" s="163">
        <f t="shared" si="6"/>
        <v>0</v>
      </c>
      <c r="O27" s="163">
        <f t="shared" si="6"/>
        <v>0</v>
      </c>
      <c r="P27" s="164">
        <f t="shared" si="6"/>
        <v>0</v>
      </c>
    </row>
    <row r="28" spans="1:16" s="174" customFormat="1" ht="14.4" x14ac:dyDescent="0.3">
      <c r="A28" s="6" t="s">
        <v>176</v>
      </c>
      <c r="B28" s="162">
        <f t="shared" ref="B28:P28" si="7">IFERROR(B6*(1-B$21),B6)</f>
        <v>0</v>
      </c>
      <c r="C28" s="163">
        <f t="shared" si="7"/>
        <v>0</v>
      </c>
      <c r="D28" s="163">
        <f t="shared" si="7"/>
        <v>0</v>
      </c>
      <c r="E28" s="163">
        <f t="shared" si="7"/>
        <v>0</v>
      </c>
      <c r="F28" s="163">
        <f t="shared" si="7"/>
        <v>0</v>
      </c>
      <c r="G28" s="163">
        <f t="shared" si="7"/>
        <v>0</v>
      </c>
      <c r="H28" s="163">
        <f t="shared" si="7"/>
        <v>0</v>
      </c>
      <c r="I28" s="163">
        <f t="shared" si="7"/>
        <v>0</v>
      </c>
      <c r="J28" s="163">
        <f t="shared" si="7"/>
        <v>0</v>
      </c>
      <c r="K28" s="163">
        <f t="shared" si="7"/>
        <v>0</v>
      </c>
      <c r="L28" s="163">
        <f t="shared" si="7"/>
        <v>0</v>
      </c>
      <c r="M28" s="163">
        <f t="shared" si="7"/>
        <v>0</v>
      </c>
      <c r="N28" s="163">
        <f t="shared" si="7"/>
        <v>0</v>
      </c>
      <c r="O28" s="163">
        <f t="shared" si="7"/>
        <v>0</v>
      </c>
      <c r="P28" s="164">
        <f t="shared" si="7"/>
        <v>0</v>
      </c>
    </row>
    <row r="29" spans="1:16" s="174" customFormat="1" ht="14.4" x14ac:dyDescent="0.3">
      <c r="A29" s="6" t="s">
        <v>177</v>
      </c>
      <c r="B29" s="162">
        <f t="shared" ref="B29:P29" si="8">IFERROR(B7*(1-B$21),B7)</f>
        <v>0</v>
      </c>
      <c r="C29" s="163">
        <f t="shared" si="8"/>
        <v>0</v>
      </c>
      <c r="D29" s="163">
        <f t="shared" si="8"/>
        <v>0</v>
      </c>
      <c r="E29" s="163">
        <f t="shared" si="8"/>
        <v>0</v>
      </c>
      <c r="F29" s="163">
        <f t="shared" si="8"/>
        <v>0</v>
      </c>
      <c r="G29" s="163">
        <f t="shared" si="8"/>
        <v>0</v>
      </c>
      <c r="H29" s="163">
        <f t="shared" si="8"/>
        <v>0</v>
      </c>
      <c r="I29" s="163">
        <f t="shared" si="8"/>
        <v>0</v>
      </c>
      <c r="J29" s="163">
        <f t="shared" si="8"/>
        <v>0</v>
      </c>
      <c r="K29" s="163">
        <f t="shared" si="8"/>
        <v>0</v>
      </c>
      <c r="L29" s="163">
        <f t="shared" si="8"/>
        <v>0</v>
      </c>
      <c r="M29" s="163">
        <f t="shared" si="8"/>
        <v>0</v>
      </c>
      <c r="N29" s="163">
        <f t="shared" si="8"/>
        <v>0</v>
      </c>
      <c r="O29" s="163">
        <f t="shared" si="8"/>
        <v>0</v>
      </c>
      <c r="P29" s="164">
        <f t="shared" si="8"/>
        <v>0</v>
      </c>
    </row>
    <row r="30" spans="1:16" s="174" customFormat="1" ht="14.4" x14ac:dyDescent="0.3">
      <c r="A30" s="6" t="s">
        <v>178</v>
      </c>
      <c r="B30" s="162">
        <f t="shared" ref="B30:P30" si="9">IFERROR(B8*(1-B$21),B8)</f>
        <v>0</v>
      </c>
      <c r="C30" s="163">
        <f t="shared" si="9"/>
        <v>0</v>
      </c>
      <c r="D30" s="163">
        <f t="shared" si="9"/>
        <v>0</v>
      </c>
      <c r="E30" s="163">
        <f t="shared" si="9"/>
        <v>0</v>
      </c>
      <c r="F30" s="163">
        <f t="shared" si="9"/>
        <v>0</v>
      </c>
      <c r="G30" s="163">
        <f t="shared" si="9"/>
        <v>0</v>
      </c>
      <c r="H30" s="163">
        <f t="shared" si="9"/>
        <v>0</v>
      </c>
      <c r="I30" s="163">
        <f t="shared" si="9"/>
        <v>0</v>
      </c>
      <c r="J30" s="163">
        <f t="shared" si="9"/>
        <v>0</v>
      </c>
      <c r="K30" s="163">
        <f t="shared" si="9"/>
        <v>0</v>
      </c>
      <c r="L30" s="163">
        <f t="shared" si="9"/>
        <v>0</v>
      </c>
      <c r="M30" s="163">
        <f t="shared" si="9"/>
        <v>0</v>
      </c>
      <c r="N30" s="163">
        <f t="shared" si="9"/>
        <v>0</v>
      </c>
      <c r="O30" s="163">
        <f t="shared" si="9"/>
        <v>0</v>
      </c>
      <c r="P30" s="164">
        <f t="shared" si="9"/>
        <v>0</v>
      </c>
    </row>
    <row r="31" spans="1:16" s="174" customFormat="1" ht="14.4" x14ac:dyDescent="0.3">
      <c r="A31" s="6" t="s">
        <v>179</v>
      </c>
      <c r="B31" s="162">
        <f t="shared" ref="B31:P31" si="10">IFERROR(B9*(1-B$21),B9)</f>
        <v>0</v>
      </c>
      <c r="C31" s="163">
        <f t="shared" si="10"/>
        <v>0</v>
      </c>
      <c r="D31" s="163">
        <f t="shared" si="10"/>
        <v>0</v>
      </c>
      <c r="E31" s="163">
        <f t="shared" si="10"/>
        <v>0</v>
      </c>
      <c r="F31" s="163">
        <f t="shared" si="10"/>
        <v>0</v>
      </c>
      <c r="G31" s="163">
        <f t="shared" si="10"/>
        <v>0</v>
      </c>
      <c r="H31" s="163">
        <f t="shared" si="10"/>
        <v>0</v>
      </c>
      <c r="I31" s="163">
        <f t="shared" si="10"/>
        <v>0</v>
      </c>
      <c r="J31" s="163">
        <f t="shared" si="10"/>
        <v>0</v>
      </c>
      <c r="K31" s="163">
        <f t="shared" si="10"/>
        <v>0</v>
      </c>
      <c r="L31" s="163">
        <f t="shared" si="10"/>
        <v>0</v>
      </c>
      <c r="M31" s="163">
        <f t="shared" si="10"/>
        <v>0</v>
      </c>
      <c r="N31" s="163">
        <f t="shared" si="10"/>
        <v>0</v>
      </c>
      <c r="O31" s="163">
        <f t="shared" si="10"/>
        <v>0</v>
      </c>
      <c r="P31" s="164">
        <f t="shared" si="10"/>
        <v>0</v>
      </c>
    </row>
    <row r="32" spans="1:16" s="174" customFormat="1" ht="14.4" x14ac:dyDescent="0.3">
      <c r="A32" s="6" t="s">
        <v>180</v>
      </c>
      <c r="B32" s="162">
        <f t="shared" ref="B32:P32" si="11">IFERROR(B10*(1-B$21),B10)</f>
        <v>0</v>
      </c>
      <c r="C32" s="163">
        <f t="shared" si="11"/>
        <v>0</v>
      </c>
      <c r="D32" s="163">
        <f t="shared" si="11"/>
        <v>0</v>
      </c>
      <c r="E32" s="163">
        <f t="shared" si="11"/>
        <v>0</v>
      </c>
      <c r="F32" s="163">
        <f t="shared" si="11"/>
        <v>0</v>
      </c>
      <c r="G32" s="163">
        <f t="shared" si="11"/>
        <v>0</v>
      </c>
      <c r="H32" s="163">
        <f t="shared" si="11"/>
        <v>0</v>
      </c>
      <c r="I32" s="163">
        <f t="shared" si="11"/>
        <v>0</v>
      </c>
      <c r="J32" s="163">
        <f t="shared" si="11"/>
        <v>0</v>
      </c>
      <c r="K32" s="163">
        <f t="shared" si="11"/>
        <v>0</v>
      </c>
      <c r="L32" s="163">
        <f t="shared" si="11"/>
        <v>0</v>
      </c>
      <c r="M32" s="163">
        <f t="shared" si="11"/>
        <v>0</v>
      </c>
      <c r="N32" s="163">
        <f t="shared" si="11"/>
        <v>0</v>
      </c>
      <c r="O32" s="163">
        <f t="shared" si="11"/>
        <v>0</v>
      </c>
      <c r="P32" s="164">
        <f t="shared" si="11"/>
        <v>0</v>
      </c>
    </row>
    <row r="33" spans="1:16" s="174" customFormat="1" ht="14.4" x14ac:dyDescent="0.3">
      <c r="A33" s="6" t="s">
        <v>181</v>
      </c>
      <c r="B33" s="162">
        <f t="shared" ref="B33:P33" si="12">IFERROR(B11*(1-B$21),B11)</f>
        <v>0</v>
      </c>
      <c r="C33" s="163">
        <f t="shared" si="12"/>
        <v>0</v>
      </c>
      <c r="D33" s="163">
        <f t="shared" si="12"/>
        <v>0</v>
      </c>
      <c r="E33" s="163">
        <f t="shared" si="12"/>
        <v>0</v>
      </c>
      <c r="F33" s="163">
        <f t="shared" si="12"/>
        <v>0</v>
      </c>
      <c r="G33" s="163">
        <f t="shared" si="12"/>
        <v>0</v>
      </c>
      <c r="H33" s="163">
        <f t="shared" si="12"/>
        <v>0</v>
      </c>
      <c r="I33" s="163">
        <f t="shared" si="12"/>
        <v>0</v>
      </c>
      <c r="J33" s="163">
        <f t="shared" si="12"/>
        <v>0</v>
      </c>
      <c r="K33" s="163">
        <f t="shared" si="12"/>
        <v>0</v>
      </c>
      <c r="L33" s="163">
        <f t="shared" si="12"/>
        <v>0</v>
      </c>
      <c r="M33" s="163">
        <f t="shared" si="12"/>
        <v>0</v>
      </c>
      <c r="N33" s="163">
        <f t="shared" si="12"/>
        <v>0</v>
      </c>
      <c r="O33" s="163">
        <f t="shared" si="12"/>
        <v>0</v>
      </c>
      <c r="P33" s="164">
        <f t="shared" si="12"/>
        <v>0</v>
      </c>
    </row>
    <row r="34" spans="1:16" s="174" customFormat="1" ht="14.4" x14ac:dyDescent="0.3">
      <c r="A34" s="6" t="s">
        <v>182</v>
      </c>
      <c r="B34" s="162">
        <f t="shared" ref="B34:P34" si="13">IFERROR(B12*(1-B$21),B12)</f>
        <v>0</v>
      </c>
      <c r="C34" s="163">
        <f t="shared" si="13"/>
        <v>0</v>
      </c>
      <c r="D34" s="163">
        <f t="shared" si="13"/>
        <v>0</v>
      </c>
      <c r="E34" s="163">
        <f t="shared" si="13"/>
        <v>0</v>
      </c>
      <c r="F34" s="163">
        <f t="shared" si="13"/>
        <v>0</v>
      </c>
      <c r="G34" s="163">
        <f t="shared" si="13"/>
        <v>0</v>
      </c>
      <c r="H34" s="163">
        <f t="shared" si="13"/>
        <v>0</v>
      </c>
      <c r="I34" s="163">
        <f t="shared" si="13"/>
        <v>0</v>
      </c>
      <c r="J34" s="163">
        <f t="shared" si="13"/>
        <v>0</v>
      </c>
      <c r="K34" s="163">
        <f t="shared" si="13"/>
        <v>0</v>
      </c>
      <c r="L34" s="163">
        <f t="shared" si="13"/>
        <v>0</v>
      </c>
      <c r="M34" s="163">
        <f t="shared" si="13"/>
        <v>0</v>
      </c>
      <c r="N34" s="163">
        <f t="shared" si="13"/>
        <v>0</v>
      </c>
      <c r="O34" s="163">
        <f t="shared" si="13"/>
        <v>0</v>
      </c>
      <c r="P34" s="164">
        <f t="shared" si="13"/>
        <v>0</v>
      </c>
    </row>
    <row r="35" spans="1:16" s="174" customFormat="1" ht="14.4" x14ac:dyDescent="0.3">
      <c r="A35" s="6" t="s">
        <v>183</v>
      </c>
      <c r="B35" s="162">
        <f t="shared" ref="B35:P35" si="14">IFERROR(B13*(1-B$21),B13)</f>
        <v>0</v>
      </c>
      <c r="C35" s="163">
        <f t="shared" si="14"/>
        <v>0</v>
      </c>
      <c r="D35" s="163">
        <f t="shared" si="14"/>
        <v>0</v>
      </c>
      <c r="E35" s="163">
        <f t="shared" si="14"/>
        <v>0</v>
      </c>
      <c r="F35" s="163">
        <f t="shared" si="14"/>
        <v>0</v>
      </c>
      <c r="G35" s="163">
        <f t="shared" si="14"/>
        <v>0</v>
      </c>
      <c r="H35" s="163">
        <f t="shared" si="14"/>
        <v>0</v>
      </c>
      <c r="I35" s="163">
        <f t="shared" si="14"/>
        <v>0</v>
      </c>
      <c r="J35" s="163">
        <f t="shared" si="14"/>
        <v>0</v>
      </c>
      <c r="K35" s="163">
        <f t="shared" si="14"/>
        <v>0</v>
      </c>
      <c r="L35" s="163">
        <f t="shared" si="14"/>
        <v>0</v>
      </c>
      <c r="M35" s="163">
        <f t="shared" si="14"/>
        <v>0</v>
      </c>
      <c r="N35" s="163">
        <f t="shared" si="14"/>
        <v>0</v>
      </c>
      <c r="O35" s="163">
        <f t="shared" si="14"/>
        <v>0</v>
      </c>
      <c r="P35" s="164">
        <f t="shared" si="14"/>
        <v>0</v>
      </c>
    </row>
    <row r="36" spans="1:16" s="174" customFormat="1" ht="14.4" x14ac:dyDescent="0.3">
      <c r="A36" s="6" t="s">
        <v>184</v>
      </c>
      <c r="B36" s="162">
        <f t="shared" ref="B36:P36" si="15">IFERROR(B14*(1-B$21),B14)</f>
        <v>0</v>
      </c>
      <c r="C36" s="163">
        <f t="shared" si="15"/>
        <v>0</v>
      </c>
      <c r="D36" s="163">
        <f t="shared" si="15"/>
        <v>0</v>
      </c>
      <c r="E36" s="163">
        <f t="shared" si="15"/>
        <v>0</v>
      </c>
      <c r="F36" s="163">
        <f t="shared" si="15"/>
        <v>0</v>
      </c>
      <c r="G36" s="163">
        <f t="shared" si="15"/>
        <v>0</v>
      </c>
      <c r="H36" s="163">
        <f t="shared" si="15"/>
        <v>0</v>
      </c>
      <c r="I36" s="163">
        <f t="shared" si="15"/>
        <v>0</v>
      </c>
      <c r="J36" s="163">
        <f t="shared" si="15"/>
        <v>0</v>
      </c>
      <c r="K36" s="163">
        <f t="shared" si="15"/>
        <v>0</v>
      </c>
      <c r="L36" s="163">
        <f t="shared" si="15"/>
        <v>0</v>
      </c>
      <c r="M36" s="163">
        <f t="shared" si="15"/>
        <v>0</v>
      </c>
      <c r="N36" s="163">
        <f t="shared" si="15"/>
        <v>0</v>
      </c>
      <c r="O36" s="163">
        <f t="shared" si="15"/>
        <v>0</v>
      </c>
      <c r="P36" s="164">
        <f t="shared" si="15"/>
        <v>0</v>
      </c>
    </row>
    <row r="37" spans="1:16" s="174" customFormat="1" ht="15" thickBot="1" x14ac:dyDescent="0.35">
      <c r="A37" s="37" t="s">
        <v>185</v>
      </c>
      <c r="B37" s="165">
        <f t="shared" ref="B37:P37" si="16">IFERROR(B15*(1-B$21),B15)</f>
        <v>0</v>
      </c>
      <c r="C37" s="166">
        <f t="shared" si="16"/>
        <v>0</v>
      </c>
      <c r="D37" s="166">
        <f t="shared" si="16"/>
        <v>0</v>
      </c>
      <c r="E37" s="166">
        <f t="shared" si="16"/>
        <v>0</v>
      </c>
      <c r="F37" s="166">
        <f t="shared" si="16"/>
        <v>0</v>
      </c>
      <c r="G37" s="166">
        <f t="shared" si="16"/>
        <v>0</v>
      </c>
      <c r="H37" s="166">
        <f t="shared" si="16"/>
        <v>0</v>
      </c>
      <c r="I37" s="166">
        <f t="shared" si="16"/>
        <v>0</v>
      </c>
      <c r="J37" s="166">
        <f t="shared" si="16"/>
        <v>0</v>
      </c>
      <c r="K37" s="166">
        <f t="shared" si="16"/>
        <v>0</v>
      </c>
      <c r="L37" s="166">
        <f t="shared" si="16"/>
        <v>0</v>
      </c>
      <c r="M37" s="166">
        <f t="shared" si="16"/>
        <v>0</v>
      </c>
      <c r="N37" s="166">
        <f t="shared" si="16"/>
        <v>0</v>
      </c>
      <c r="O37" s="166">
        <f t="shared" si="16"/>
        <v>0</v>
      </c>
      <c r="P37" s="167">
        <f t="shared" si="16"/>
        <v>0</v>
      </c>
    </row>
    <row r="38" spans="1:16" s="174" customFormat="1" ht="15" thickBot="1" x14ac:dyDescent="0.35">
      <c r="A38" s="58" t="s">
        <v>193</v>
      </c>
      <c r="B38" s="168">
        <f>SUM(B25:B37)</f>
        <v>0</v>
      </c>
      <c r="C38" s="169">
        <f t="shared" ref="C38:P38" si="17">SUM(C25:C37)</f>
        <v>0</v>
      </c>
      <c r="D38" s="169">
        <f t="shared" si="17"/>
        <v>0</v>
      </c>
      <c r="E38" s="169">
        <f t="shared" si="17"/>
        <v>0</v>
      </c>
      <c r="F38" s="169">
        <f t="shared" si="17"/>
        <v>0</v>
      </c>
      <c r="G38" s="169">
        <f t="shared" si="17"/>
        <v>0</v>
      </c>
      <c r="H38" s="169">
        <f t="shared" si="17"/>
        <v>0</v>
      </c>
      <c r="I38" s="169">
        <f t="shared" si="17"/>
        <v>0</v>
      </c>
      <c r="J38" s="169">
        <f t="shared" si="17"/>
        <v>0</v>
      </c>
      <c r="K38" s="169">
        <f t="shared" si="17"/>
        <v>0</v>
      </c>
      <c r="L38" s="169">
        <f t="shared" si="17"/>
        <v>0</v>
      </c>
      <c r="M38" s="169">
        <f t="shared" si="17"/>
        <v>0</v>
      </c>
      <c r="N38" s="169">
        <f t="shared" si="17"/>
        <v>0</v>
      </c>
      <c r="O38" s="169">
        <f t="shared" si="17"/>
        <v>0</v>
      </c>
      <c r="P38" s="170">
        <f t="shared" si="17"/>
        <v>0</v>
      </c>
    </row>
    <row r="39" spans="1:16" ht="14.4" x14ac:dyDescent="0.3"/>
    <row r="40" spans="1:16" ht="14.4" hidden="1" x14ac:dyDescent="0.3"/>
    <row r="41" spans="1:16" ht="14.4" hidden="1" x14ac:dyDescent="0.3"/>
  </sheetData>
  <sheetProtection algorithmName="SHA-512" hashValue="r1kf46qymOsOikmILUoU8DeSHAEVoW17B0upk+YZwAVF7U/UMVaGiZ2eTmimGU78uPDFkSO+Q1XykYydcYr2Lg==" saltValue="5701/7tZ2glwFOYgOEQY8Q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G20:P20" formulaRange="1"/>
    <ignoredError sqref="D20" formula="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5">
    <tabColor rgb="FF7030A0"/>
  </sheetPr>
  <dimension ref="A1:R102"/>
  <sheetViews>
    <sheetView showGridLines="0" zoomScaleNormal="100" workbookViewId="0">
      <pane xSplit="2" topLeftCell="C1" activePane="topRight" state="frozen"/>
      <selection pane="topRight" activeCell="C71" sqref="C71"/>
    </sheetView>
  </sheetViews>
  <sheetFormatPr defaultColWidth="0" defaultRowHeight="14.4" zeroHeight="1" x14ac:dyDescent="0.3"/>
  <cols>
    <col min="1" max="1" width="50.6640625" customWidth="1"/>
    <col min="2" max="17" width="9.6640625" customWidth="1"/>
    <col min="18" max="18" width="3.6640625" customWidth="1"/>
    <col min="19" max="16384" width="9.109375" hidden="1"/>
  </cols>
  <sheetData>
    <row r="1" spans="1:17" x14ac:dyDescent="0.3">
      <c r="A1" s="52" t="s">
        <v>112</v>
      </c>
      <c r="B1" s="53"/>
      <c r="C1" s="19" t="s">
        <v>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7"/>
    </row>
    <row r="2" spans="1:17" ht="15" thickBot="1" x14ac:dyDescent="0.35">
      <c r="A2" s="15" t="s">
        <v>113</v>
      </c>
      <c r="B2" s="138"/>
      <c r="C2" s="20" t="str">
        <f>Objednávka!C2</f>
        <v>2030/31</v>
      </c>
      <c r="D2" s="17" t="str">
        <f>Objednávka!D2</f>
        <v>2031/32</v>
      </c>
      <c r="E2" s="17" t="str">
        <f>Objednávka!E2</f>
        <v>2032/33</v>
      </c>
      <c r="F2" s="17" t="str">
        <f>Objednávka!F2</f>
        <v>2033/34</v>
      </c>
      <c r="G2" s="17" t="str">
        <f>Objednávka!G2</f>
        <v>2034/35</v>
      </c>
      <c r="H2" s="17" t="str">
        <f>Objednávka!H2</f>
        <v>2035/36</v>
      </c>
      <c r="I2" s="17" t="str">
        <f>Objednávka!I2</f>
        <v>2036/37</v>
      </c>
      <c r="J2" s="17" t="str">
        <f>Objednávka!J2</f>
        <v>2037/38</v>
      </c>
      <c r="K2" s="17" t="str">
        <f>Objednávka!K2</f>
        <v>2038/39</v>
      </c>
      <c r="L2" s="17" t="str">
        <f>Objednávka!L2</f>
        <v>2039/40</v>
      </c>
      <c r="M2" s="17" t="str">
        <f>Objednávka!M2</f>
        <v>2040/41</v>
      </c>
      <c r="N2" s="17" t="str">
        <f>Objednávka!N2</f>
        <v>2041/42</v>
      </c>
      <c r="O2" s="17" t="str">
        <f>Objednávka!O2</f>
        <v>2042/43</v>
      </c>
      <c r="P2" s="17" t="str">
        <f>Objednávka!P2</f>
        <v>2043/44</v>
      </c>
      <c r="Q2" s="17" t="str">
        <f>Objednávka!Q2</f>
        <v>2044/45</v>
      </c>
    </row>
    <row r="3" spans="1:17" ht="15" thickTop="1" x14ac:dyDescent="0.3">
      <c r="A3" s="4" t="s">
        <v>119</v>
      </c>
      <c r="B3" s="5"/>
      <c r="C3" s="61">
        <f>Objednávka!C28+Objednávka!C48+Objednávka!C68</f>
        <v>0</v>
      </c>
      <c r="D3" s="62">
        <f>Objednávka!D28+Objednávka!D48+Objednávka!D68</f>
        <v>0</v>
      </c>
      <c r="E3" s="62">
        <f>Objednávka!E28+Objednávka!E48+Objednávka!E68</f>
        <v>0</v>
      </c>
      <c r="F3" s="62">
        <f>Objednávka!F28+Objednávka!F48+Objednávka!F68</f>
        <v>0</v>
      </c>
      <c r="G3" s="62">
        <f>Objednávka!G28+Objednávka!G48+Objednávka!G68</f>
        <v>0</v>
      </c>
      <c r="H3" s="62">
        <f>Objednávka!H28+Objednávka!H48+Objednávka!H68</f>
        <v>0</v>
      </c>
      <c r="I3" s="62">
        <f>Objednávka!I28+Objednávka!I48+Objednávka!I68</f>
        <v>0</v>
      </c>
      <c r="J3" s="62">
        <f>Objednávka!J28+Objednávka!J48+Objednávka!J68</f>
        <v>0</v>
      </c>
      <c r="K3" s="62">
        <f>Objednávka!K28+Objednávka!K48+Objednávka!K68</f>
        <v>0</v>
      </c>
      <c r="L3" s="62">
        <f>Objednávka!L28+Objednávka!L48+Objednávka!L68</f>
        <v>0</v>
      </c>
      <c r="M3" s="62">
        <f>Objednávka!M28+Objednávka!M48+Objednávka!M68</f>
        <v>0</v>
      </c>
      <c r="N3" s="62">
        <f>Objednávka!N28+Objednávka!N48+Objednávka!N68</f>
        <v>0</v>
      </c>
      <c r="O3" s="62">
        <f>Objednávka!O28+Objednávka!O48+Objednávka!O68</f>
        <v>0</v>
      </c>
      <c r="P3" s="62">
        <f>Objednávka!P28+Objednávka!P48+Objednávka!P68</f>
        <v>0</v>
      </c>
      <c r="Q3" s="132">
        <f>Objednávka!Q28+Objednávka!Q48+Objednávka!Q68</f>
        <v>0</v>
      </c>
    </row>
    <row r="4" spans="1:17" x14ac:dyDescent="0.3">
      <c r="A4" s="32" t="s">
        <v>120</v>
      </c>
      <c r="B4" s="33"/>
      <c r="C4" s="73">
        <f>Objednávka!C29+Objednávka!C49+Objednávka!C69</f>
        <v>0</v>
      </c>
      <c r="D4" s="74">
        <f>Objednávka!D29+Objednávka!D49+Objednávka!D69</f>
        <v>0</v>
      </c>
      <c r="E4" s="74">
        <f>Objednávka!E29+Objednávka!E49+Objednávka!E69</f>
        <v>0</v>
      </c>
      <c r="F4" s="74">
        <f>Objednávka!F29+Objednávka!F49+Objednávka!F69</f>
        <v>0</v>
      </c>
      <c r="G4" s="74">
        <f>Objednávka!G29+Objednávka!G49+Objednávka!G69</f>
        <v>0</v>
      </c>
      <c r="H4" s="74">
        <f>Objednávka!H29+Objednávka!H49+Objednávka!H69</f>
        <v>0</v>
      </c>
      <c r="I4" s="74">
        <f>Objednávka!I29+Objednávka!I49+Objednávka!I69</f>
        <v>0</v>
      </c>
      <c r="J4" s="74">
        <f>Objednávka!J29+Objednávka!J49+Objednávka!J69</f>
        <v>0</v>
      </c>
      <c r="K4" s="74">
        <f>Objednávka!K29+Objednávka!K49+Objednávka!K69</f>
        <v>0</v>
      </c>
      <c r="L4" s="74">
        <f>Objednávka!L29+Objednávka!L49+Objednávka!L69</f>
        <v>0</v>
      </c>
      <c r="M4" s="74">
        <f>Objednávka!M29+Objednávka!M49+Objednávka!M69</f>
        <v>0</v>
      </c>
      <c r="N4" s="74">
        <f>Objednávka!N29+Objednávka!N49+Objednávka!N69</f>
        <v>0</v>
      </c>
      <c r="O4" s="74">
        <f>Objednávka!O29+Objednávka!O49+Objednávka!O69</f>
        <v>0</v>
      </c>
      <c r="P4" s="74">
        <f>Objednávka!P29+Objednávka!P49+Objednávka!P69</f>
        <v>0</v>
      </c>
      <c r="Q4" s="133">
        <f>Objednávka!Q29+Objednávka!Q49+Objednávka!Q69</f>
        <v>0</v>
      </c>
    </row>
    <row r="5" spans="1:17" x14ac:dyDescent="0.3">
      <c r="A5" s="6" t="s">
        <v>121</v>
      </c>
      <c r="B5" s="7"/>
      <c r="C5" s="63">
        <f>Objednávka!C30+Objednávka!C50+Objednávka!C70</f>
        <v>0</v>
      </c>
      <c r="D5" s="64">
        <f>Objednávka!D30+Objednávka!D50+Objednávka!D70</f>
        <v>0</v>
      </c>
      <c r="E5" s="64">
        <f>Objednávka!E30+Objednávka!E50+Objednávka!E70</f>
        <v>0</v>
      </c>
      <c r="F5" s="64">
        <f>Objednávka!F30+Objednávka!F50+Objednávka!F70</f>
        <v>0</v>
      </c>
      <c r="G5" s="64">
        <f>Objednávka!G30+Objednávka!G50+Objednávka!G70</f>
        <v>0</v>
      </c>
      <c r="H5" s="64">
        <f>Objednávka!H30+Objednávka!H50+Objednávka!H70</f>
        <v>0</v>
      </c>
      <c r="I5" s="64">
        <f>Objednávka!I30+Objednávka!I50+Objednávka!I70</f>
        <v>0</v>
      </c>
      <c r="J5" s="64">
        <f>Objednávka!J30+Objednávka!J50+Objednávka!J70</f>
        <v>0</v>
      </c>
      <c r="K5" s="64">
        <f>Objednávka!K30+Objednávka!K50+Objednávka!K70</f>
        <v>0</v>
      </c>
      <c r="L5" s="64">
        <f>Objednávka!L30+Objednávka!L50+Objednávka!L70</f>
        <v>0</v>
      </c>
      <c r="M5" s="64">
        <f>Objednávka!M30+Objednávka!M50+Objednávka!M70</f>
        <v>0</v>
      </c>
      <c r="N5" s="64">
        <f>Objednávka!N30+Objednávka!N50+Objednávka!N70</f>
        <v>0</v>
      </c>
      <c r="O5" s="64">
        <f>Objednávka!O30+Objednávka!O50+Objednávka!O70</f>
        <v>0</v>
      </c>
      <c r="P5" s="64">
        <f>Objednávka!P30+Objednávka!P50+Objednávka!P70</f>
        <v>0</v>
      </c>
      <c r="Q5" s="131">
        <f>Objednávka!Q30+Objednávka!Q50+Objednávka!Q70</f>
        <v>0</v>
      </c>
    </row>
    <row r="6" spans="1:17" x14ac:dyDescent="0.3">
      <c r="A6" s="6" t="s">
        <v>122</v>
      </c>
      <c r="B6" s="7"/>
      <c r="C6" s="63">
        <f>Objednávka!C31+Objednávka!C51+Objednávka!C71</f>
        <v>0</v>
      </c>
      <c r="D6" s="64">
        <f>Objednávka!D31+Objednávka!D51+Objednávka!D71</f>
        <v>0</v>
      </c>
      <c r="E6" s="64">
        <f>Objednávka!E31+Objednávka!E51+Objednávka!E71</f>
        <v>0</v>
      </c>
      <c r="F6" s="64">
        <f>Objednávka!F31+Objednávka!F51+Objednávka!F71</f>
        <v>0</v>
      </c>
      <c r="G6" s="64">
        <f>Objednávka!G31+Objednávka!G51+Objednávka!G71</f>
        <v>0</v>
      </c>
      <c r="H6" s="64">
        <f>Objednávka!H31+Objednávka!H51+Objednávka!H71</f>
        <v>0</v>
      </c>
      <c r="I6" s="64">
        <f>Objednávka!I31+Objednávka!I51+Objednávka!I71</f>
        <v>0</v>
      </c>
      <c r="J6" s="64">
        <f>Objednávka!J31+Objednávka!J51+Objednávka!J71</f>
        <v>0</v>
      </c>
      <c r="K6" s="64">
        <f>Objednávka!K31+Objednávka!K51+Objednávka!K71</f>
        <v>0</v>
      </c>
      <c r="L6" s="64">
        <f>Objednávka!L31+Objednávka!L51+Objednávka!L71</f>
        <v>0</v>
      </c>
      <c r="M6" s="64">
        <f>Objednávka!M31+Objednávka!M51+Objednávka!M71</f>
        <v>0</v>
      </c>
      <c r="N6" s="64">
        <f>Objednávka!N31+Objednávka!N51+Objednávka!N71</f>
        <v>0</v>
      </c>
      <c r="O6" s="64">
        <f>Objednávka!O31+Objednávka!O51+Objednávka!O71</f>
        <v>0</v>
      </c>
      <c r="P6" s="64">
        <f>Objednávka!P31+Objednávka!P51+Objednávka!P71</f>
        <v>0</v>
      </c>
      <c r="Q6" s="131">
        <f>Objednávka!Q31+Objednávka!Q51+Objednávka!Q71</f>
        <v>0</v>
      </c>
    </row>
    <row r="7" spans="1:17" x14ac:dyDescent="0.3">
      <c r="A7" s="6" t="s">
        <v>123</v>
      </c>
      <c r="B7" s="7"/>
      <c r="C7" s="63">
        <f>Objednávka!C32+Objednávka!C52+Objednávka!C72</f>
        <v>0</v>
      </c>
      <c r="D7" s="64">
        <f>Objednávka!D32+Objednávka!D52+Objednávka!D72</f>
        <v>0</v>
      </c>
      <c r="E7" s="64">
        <f>Objednávka!E32+Objednávka!E52+Objednávka!E72</f>
        <v>0</v>
      </c>
      <c r="F7" s="64">
        <f>Objednávka!F32+Objednávka!F52+Objednávka!F72</f>
        <v>0</v>
      </c>
      <c r="G7" s="64">
        <f>Objednávka!G32+Objednávka!G52+Objednávka!G72</f>
        <v>0</v>
      </c>
      <c r="H7" s="64">
        <f>Objednávka!H32+Objednávka!H52+Objednávka!H72</f>
        <v>0</v>
      </c>
      <c r="I7" s="64">
        <f>Objednávka!I32+Objednávka!I52+Objednávka!I72</f>
        <v>0</v>
      </c>
      <c r="J7" s="64">
        <f>Objednávka!J32+Objednávka!J52+Objednávka!J72</f>
        <v>0</v>
      </c>
      <c r="K7" s="64">
        <f>Objednávka!K32+Objednávka!K52+Objednávka!K72</f>
        <v>0</v>
      </c>
      <c r="L7" s="64">
        <f>Objednávka!L32+Objednávka!L52+Objednávka!L72</f>
        <v>0</v>
      </c>
      <c r="M7" s="64">
        <f>Objednávka!M32+Objednávka!M52+Objednávka!M72</f>
        <v>0</v>
      </c>
      <c r="N7" s="64">
        <f>Objednávka!N32+Objednávka!N52+Objednávka!N72</f>
        <v>0</v>
      </c>
      <c r="O7" s="64">
        <f>Objednávka!O32+Objednávka!O52+Objednávka!O72</f>
        <v>0</v>
      </c>
      <c r="P7" s="64">
        <f>Objednávka!P32+Objednávka!P52+Objednávka!P72</f>
        <v>0</v>
      </c>
      <c r="Q7" s="131">
        <f>Objednávka!Q32+Objednávka!Q52+Objednávka!Q72</f>
        <v>0</v>
      </c>
    </row>
    <row r="8" spans="1:17" x14ac:dyDescent="0.3">
      <c r="A8" s="6" t="s">
        <v>124</v>
      </c>
      <c r="B8" s="7"/>
      <c r="C8" s="63">
        <f>Objednávka!C33+Objednávka!C53+Objednávka!C73</f>
        <v>0</v>
      </c>
      <c r="D8" s="64">
        <f>Objednávka!D33+Objednávka!D53+Objednávka!D73</f>
        <v>0</v>
      </c>
      <c r="E8" s="64">
        <f>Objednávka!E33+Objednávka!E53+Objednávka!E73</f>
        <v>0</v>
      </c>
      <c r="F8" s="64">
        <f>Objednávka!F33+Objednávka!F53+Objednávka!F73</f>
        <v>0</v>
      </c>
      <c r="G8" s="64">
        <f>Objednávka!G33+Objednávka!G53+Objednávka!G73</f>
        <v>0</v>
      </c>
      <c r="H8" s="64">
        <f>Objednávka!H33+Objednávka!H53+Objednávka!H73</f>
        <v>0</v>
      </c>
      <c r="I8" s="64">
        <f>Objednávka!I33+Objednávka!I53+Objednávka!I73</f>
        <v>0</v>
      </c>
      <c r="J8" s="64">
        <f>Objednávka!J33+Objednávka!J53+Objednávka!J73</f>
        <v>0</v>
      </c>
      <c r="K8" s="64">
        <f>Objednávka!K33+Objednávka!K53+Objednávka!K73</f>
        <v>0</v>
      </c>
      <c r="L8" s="64">
        <f>Objednávka!L33+Objednávka!L53+Objednávka!L73</f>
        <v>0</v>
      </c>
      <c r="M8" s="64">
        <f>Objednávka!M33+Objednávka!M53+Objednávka!M73</f>
        <v>0</v>
      </c>
      <c r="N8" s="64">
        <f>Objednávka!N33+Objednávka!N53+Objednávka!N73</f>
        <v>0</v>
      </c>
      <c r="O8" s="64">
        <f>Objednávka!O33+Objednávka!O53+Objednávka!O73</f>
        <v>0</v>
      </c>
      <c r="P8" s="64">
        <f>Objednávka!P33+Objednávka!P53+Objednávka!P73</f>
        <v>0</v>
      </c>
      <c r="Q8" s="131">
        <f>Objednávka!Q33+Objednávka!Q53+Objednávka!Q73</f>
        <v>0</v>
      </c>
    </row>
    <row r="9" spans="1:17" x14ac:dyDescent="0.3">
      <c r="A9" s="6" t="s">
        <v>125</v>
      </c>
      <c r="B9" s="7"/>
      <c r="C9" s="63">
        <f>Objednávka!C34+Objednávka!C54+Objednávka!C74</f>
        <v>0</v>
      </c>
      <c r="D9" s="64">
        <f>Objednávka!D34+Objednávka!D54+Objednávka!D74</f>
        <v>0</v>
      </c>
      <c r="E9" s="64">
        <f>Objednávka!E34+Objednávka!E54+Objednávka!E74</f>
        <v>0</v>
      </c>
      <c r="F9" s="64">
        <f>Objednávka!F34+Objednávka!F54+Objednávka!F74</f>
        <v>0</v>
      </c>
      <c r="G9" s="64">
        <f>Objednávka!G34+Objednávka!G54+Objednávka!G74</f>
        <v>0</v>
      </c>
      <c r="H9" s="64">
        <f>Objednávka!H34+Objednávka!H54+Objednávka!H74</f>
        <v>0</v>
      </c>
      <c r="I9" s="64">
        <f>Objednávka!I34+Objednávka!I54+Objednávka!I74</f>
        <v>0</v>
      </c>
      <c r="J9" s="64">
        <f>Objednávka!J34+Objednávka!J54+Objednávka!J74</f>
        <v>0</v>
      </c>
      <c r="K9" s="64">
        <f>Objednávka!K34+Objednávka!K54+Objednávka!K74</f>
        <v>0</v>
      </c>
      <c r="L9" s="64">
        <f>Objednávka!L34+Objednávka!L54+Objednávka!L74</f>
        <v>0</v>
      </c>
      <c r="M9" s="64">
        <f>Objednávka!M34+Objednávka!M54+Objednávka!M74</f>
        <v>0</v>
      </c>
      <c r="N9" s="64">
        <f>Objednávka!N34+Objednávka!N54+Objednávka!N74</f>
        <v>0</v>
      </c>
      <c r="O9" s="64">
        <f>Objednávka!O34+Objednávka!O54+Objednávka!O74</f>
        <v>0</v>
      </c>
      <c r="P9" s="64">
        <f>Objednávka!P34+Objednávka!P54+Objednávka!P74</f>
        <v>0</v>
      </c>
      <c r="Q9" s="131">
        <f>Objednávka!Q34+Objednávka!Q54+Objednávka!Q74</f>
        <v>0</v>
      </c>
    </row>
    <row r="10" spans="1:17" x14ac:dyDescent="0.3">
      <c r="A10" s="6" t="s">
        <v>126</v>
      </c>
      <c r="B10" s="7"/>
      <c r="C10" s="63">
        <f>Objednávka!C35+Objednávka!C55+Objednávka!C75</f>
        <v>0</v>
      </c>
      <c r="D10" s="64">
        <f>Objednávka!D35+Objednávka!D55+Objednávka!D75</f>
        <v>0</v>
      </c>
      <c r="E10" s="64">
        <f>Objednávka!E35+Objednávka!E55+Objednávka!E75</f>
        <v>0</v>
      </c>
      <c r="F10" s="64">
        <f>Objednávka!F35+Objednávka!F55+Objednávka!F75</f>
        <v>0</v>
      </c>
      <c r="G10" s="64">
        <f>Objednávka!G35+Objednávka!G55+Objednávka!G75</f>
        <v>0</v>
      </c>
      <c r="H10" s="64">
        <f>Objednávka!H35+Objednávka!H55+Objednávka!H75</f>
        <v>0</v>
      </c>
      <c r="I10" s="64">
        <f>Objednávka!I35+Objednávka!I55+Objednávka!I75</f>
        <v>0</v>
      </c>
      <c r="J10" s="64">
        <f>Objednávka!J35+Objednávka!J55+Objednávka!J75</f>
        <v>0</v>
      </c>
      <c r="K10" s="64">
        <f>Objednávka!K35+Objednávka!K55+Objednávka!K75</f>
        <v>0</v>
      </c>
      <c r="L10" s="64">
        <f>Objednávka!L35+Objednávka!L55+Objednávka!L75</f>
        <v>0</v>
      </c>
      <c r="M10" s="64">
        <f>Objednávka!M35+Objednávka!M55+Objednávka!M75</f>
        <v>0</v>
      </c>
      <c r="N10" s="64">
        <f>Objednávka!N35+Objednávka!N55+Objednávka!N75</f>
        <v>0</v>
      </c>
      <c r="O10" s="64">
        <f>Objednávka!O35+Objednávka!O55+Objednávka!O75</f>
        <v>0</v>
      </c>
      <c r="P10" s="64">
        <f>Objednávka!P35+Objednávka!P55+Objednávka!P75</f>
        <v>0</v>
      </c>
      <c r="Q10" s="131">
        <f>Objednávka!Q35+Objednávka!Q55+Objednávka!Q75</f>
        <v>0</v>
      </c>
    </row>
    <row r="11" spans="1:17" x14ac:dyDescent="0.3">
      <c r="A11" s="6" t="s">
        <v>127</v>
      </c>
      <c r="B11" s="7"/>
      <c r="C11" s="63">
        <f>Objednávka!C36+Objednávka!C56+Objednávka!C76</f>
        <v>0</v>
      </c>
      <c r="D11" s="64">
        <f>Objednávka!D36+Objednávka!D56+Objednávka!D76</f>
        <v>0</v>
      </c>
      <c r="E11" s="64">
        <f>Objednávka!E36+Objednávka!E56+Objednávka!E76</f>
        <v>0</v>
      </c>
      <c r="F11" s="64">
        <f>Objednávka!F36+Objednávka!F56+Objednávka!F76</f>
        <v>0</v>
      </c>
      <c r="G11" s="64">
        <f>Objednávka!G36+Objednávka!G56+Objednávka!G76</f>
        <v>0</v>
      </c>
      <c r="H11" s="64">
        <f>Objednávka!H36+Objednávka!H56+Objednávka!H76</f>
        <v>0</v>
      </c>
      <c r="I11" s="64">
        <f>Objednávka!I36+Objednávka!I56+Objednávka!I76</f>
        <v>0</v>
      </c>
      <c r="J11" s="64">
        <f>Objednávka!J36+Objednávka!J56+Objednávka!J76</f>
        <v>0</v>
      </c>
      <c r="K11" s="64">
        <f>Objednávka!K36+Objednávka!K56+Objednávka!K76</f>
        <v>0</v>
      </c>
      <c r="L11" s="64">
        <f>Objednávka!L36+Objednávka!L56+Objednávka!L76</f>
        <v>0</v>
      </c>
      <c r="M11" s="64">
        <f>Objednávka!M36+Objednávka!M56+Objednávka!M76</f>
        <v>0</v>
      </c>
      <c r="N11" s="64">
        <f>Objednávka!N36+Objednávka!N56+Objednávka!N76</f>
        <v>0</v>
      </c>
      <c r="O11" s="64">
        <f>Objednávka!O36+Objednávka!O56+Objednávka!O76</f>
        <v>0</v>
      </c>
      <c r="P11" s="64">
        <f>Objednávka!P36+Objednávka!P56+Objednávka!P76</f>
        <v>0</v>
      </c>
      <c r="Q11" s="131">
        <f>Objednávka!Q36+Objednávka!Q56+Objednávka!Q76</f>
        <v>0</v>
      </c>
    </row>
    <row r="12" spans="1:17" x14ac:dyDescent="0.3">
      <c r="A12" s="6" t="s">
        <v>128</v>
      </c>
      <c r="B12" s="7"/>
      <c r="C12" s="63">
        <f>Objednávka!C37+Objednávka!C57+Objednávka!C77</f>
        <v>0</v>
      </c>
      <c r="D12" s="64">
        <f>Objednávka!D37+Objednávka!D57+Objednávka!D77</f>
        <v>0</v>
      </c>
      <c r="E12" s="64">
        <f>Objednávka!E37+Objednávka!E57+Objednávka!E77</f>
        <v>0</v>
      </c>
      <c r="F12" s="64">
        <f>Objednávka!F37+Objednávka!F57+Objednávka!F77</f>
        <v>0</v>
      </c>
      <c r="G12" s="64">
        <f>Objednávka!G37+Objednávka!G57+Objednávka!G77</f>
        <v>0</v>
      </c>
      <c r="H12" s="64">
        <f>Objednávka!H37+Objednávka!H57+Objednávka!H77</f>
        <v>0</v>
      </c>
      <c r="I12" s="64">
        <f>Objednávka!I37+Objednávka!I57+Objednávka!I77</f>
        <v>0</v>
      </c>
      <c r="J12" s="64">
        <f>Objednávka!J37+Objednávka!J57+Objednávka!J77</f>
        <v>0</v>
      </c>
      <c r="K12" s="64">
        <f>Objednávka!K37+Objednávka!K57+Objednávka!K77</f>
        <v>0</v>
      </c>
      <c r="L12" s="64">
        <f>Objednávka!L37+Objednávka!L57+Objednávka!L77</f>
        <v>0</v>
      </c>
      <c r="M12" s="64">
        <f>Objednávka!M37+Objednávka!M57+Objednávka!M77</f>
        <v>0</v>
      </c>
      <c r="N12" s="64">
        <f>Objednávka!N37+Objednávka!N57+Objednávka!N77</f>
        <v>0</v>
      </c>
      <c r="O12" s="64">
        <f>Objednávka!O37+Objednávka!O57+Objednávka!O77</f>
        <v>0</v>
      </c>
      <c r="P12" s="64">
        <f>Objednávka!P37+Objednávka!P57+Objednávka!P77</f>
        <v>0</v>
      </c>
      <c r="Q12" s="131">
        <f>Objednávka!Q37+Objednávka!Q57+Objednávka!Q77</f>
        <v>0</v>
      </c>
    </row>
    <row r="13" spans="1:17" x14ac:dyDescent="0.3">
      <c r="A13" s="6" t="s">
        <v>129</v>
      </c>
      <c r="B13" s="7"/>
      <c r="C13" s="63">
        <f>Objednávka!C38+Objednávka!C58+Objednávka!C78</f>
        <v>0</v>
      </c>
      <c r="D13" s="64">
        <f>Objednávka!D38+Objednávka!D58+Objednávka!D78</f>
        <v>0</v>
      </c>
      <c r="E13" s="64">
        <f>Objednávka!E38+Objednávka!E58+Objednávka!E78</f>
        <v>0</v>
      </c>
      <c r="F13" s="64">
        <f>Objednávka!F38+Objednávka!F58+Objednávka!F78</f>
        <v>0</v>
      </c>
      <c r="G13" s="64">
        <f>Objednávka!G38+Objednávka!G58+Objednávka!G78</f>
        <v>0</v>
      </c>
      <c r="H13" s="64">
        <f>Objednávka!H38+Objednávka!H58+Objednávka!H78</f>
        <v>0</v>
      </c>
      <c r="I13" s="64">
        <f>Objednávka!I38+Objednávka!I58+Objednávka!I78</f>
        <v>0</v>
      </c>
      <c r="J13" s="64">
        <f>Objednávka!J38+Objednávka!J58+Objednávka!J78</f>
        <v>0</v>
      </c>
      <c r="K13" s="64">
        <f>Objednávka!K38+Objednávka!K58+Objednávka!K78</f>
        <v>0</v>
      </c>
      <c r="L13" s="64">
        <f>Objednávka!L38+Objednávka!L58+Objednávka!L78</f>
        <v>0</v>
      </c>
      <c r="M13" s="64">
        <f>Objednávka!M38+Objednávka!M58+Objednávka!M78</f>
        <v>0</v>
      </c>
      <c r="N13" s="64">
        <f>Objednávka!N38+Objednávka!N58+Objednávka!N78</f>
        <v>0</v>
      </c>
      <c r="O13" s="64">
        <f>Objednávka!O38+Objednávka!O58+Objednávka!O78</f>
        <v>0</v>
      </c>
      <c r="P13" s="64">
        <f>Objednávka!P38+Objednávka!P58+Objednávka!P78</f>
        <v>0</v>
      </c>
      <c r="Q13" s="131">
        <f>Objednávka!Q38+Objednávka!Q58+Objednávka!Q78</f>
        <v>0</v>
      </c>
    </row>
    <row r="14" spans="1:17" x14ac:dyDescent="0.3">
      <c r="A14" s="6" t="s">
        <v>130</v>
      </c>
      <c r="B14" s="7"/>
      <c r="C14" s="63">
        <f>Objednávka!C39+Objednávka!C59+Objednávka!C79</f>
        <v>0</v>
      </c>
      <c r="D14" s="64">
        <f>Objednávka!D39+Objednávka!D59+Objednávka!D79</f>
        <v>0</v>
      </c>
      <c r="E14" s="64">
        <f>Objednávka!E39+Objednávka!E59+Objednávka!E79</f>
        <v>0</v>
      </c>
      <c r="F14" s="64">
        <f>Objednávka!F39+Objednávka!F59+Objednávka!F79</f>
        <v>0</v>
      </c>
      <c r="G14" s="64">
        <f>Objednávka!G39+Objednávka!G59+Objednávka!G79</f>
        <v>0</v>
      </c>
      <c r="H14" s="64">
        <f>Objednávka!H39+Objednávka!H59+Objednávka!H79</f>
        <v>0</v>
      </c>
      <c r="I14" s="64">
        <f>Objednávka!I39+Objednávka!I59+Objednávka!I79</f>
        <v>0</v>
      </c>
      <c r="J14" s="64">
        <f>Objednávka!J39+Objednávka!J59+Objednávka!J79</f>
        <v>0</v>
      </c>
      <c r="K14" s="64">
        <f>Objednávka!K39+Objednávka!K59+Objednávka!K79</f>
        <v>0</v>
      </c>
      <c r="L14" s="64">
        <f>Objednávka!L39+Objednávka!L59+Objednávka!L79</f>
        <v>0</v>
      </c>
      <c r="M14" s="64">
        <f>Objednávka!M39+Objednávka!M59+Objednávka!M79</f>
        <v>0</v>
      </c>
      <c r="N14" s="64">
        <f>Objednávka!N39+Objednávka!N59+Objednávka!N79</f>
        <v>0</v>
      </c>
      <c r="O14" s="64">
        <f>Objednávka!O39+Objednávka!O59+Objednávka!O79</f>
        <v>0</v>
      </c>
      <c r="P14" s="64">
        <f>Objednávka!P39+Objednávka!P59+Objednávka!P79</f>
        <v>0</v>
      </c>
      <c r="Q14" s="131">
        <f>Objednávka!Q39+Objednávka!Q59+Objednávka!Q79</f>
        <v>0</v>
      </c>
    </row>
    <row r="15" spans="1:17" ht="15" thickBot="1" x14ac:dyDescent="0.35">
      <c r="A15" s="57" t="s">
        <v>131</v>
      </c>
      <c r="B15" s="282"/>
      <c r="C15" s="65">
        <f>Objednávka!C40+Objednávka!C60+Objednávka!C80</f>
        <v>0</v>
      </c>
      <c r="D15" s="66">
        <f>Objednávka!D40+Objednávka!D60+Objednávka!D80</f>
        <v>0</v>
      </c>
      <c r="E15" s="66">
        <f>Objednávka!E40+Objednávka!E60+Objednávka!E80</f>
        <v>0</v>
      </c>
      <c r="F15" s="66">
        <f>Objednávka!F40+Objednávka!F60+Objednávka!F80</f>
        <v>0</v>
      </c>
      <c r="G15" s="66">
        <f>Objednávka!G40+Objednávka!G60+Objednávka!G80</f>
        <v>0</v>
      </c>
      <c r="H15" s="66">
        <f>Objednávka!H40+Objednávka!H60+Objednávka!H80</f>
        <v>0</v>
      </c>
      <c r="I15" s="66">
        <f>Objednávka!I40+Objednávka!I60+Objednávka!I80</f>
        <v>0</v>
      </c>
      <c r="J15" s="66">
        <f>Objednávka!J40+Objednávka!J60+Objednávka!J80</f>
        <v>0</v>
      </c>
      <c r="K15" s="66">
        <f>Objednávka!K40+Objednávka!K60+Objednávka!K80</f>
        <v>0</v>
      </c>
      <c r="L15" s="66">
        <f>Objednávka!L40+Objednávka!L60+Objednávka!L80</f>
        <v>0</v>
      </c>
      <c r="M15" s="66">
        <f>Objednávka!M40+Objednávka!M60+Objednávka!M80</f>
        <v>0</v>
      </c>
      <c r="N15" s="66">
        <f>Objednávka!N40+Objednávka!N60+Objednávka!N80</f>
        <v>0</v>
      </c>
      <c r="O15" s="66">
        <f>Objednávka!O40+Objednávka!O60+Objednávka!O80</f>
        <v>0</v>
      </c>
      <c r="P15" s="66">
        <f>Objednávka!P40+Objednávka!P60+Objednávka!P80</f>
        <v>0</v>
      </c>
      <c r="Q15" s="134">
        <f>Objednávka!Q40+Objednávka!Q60+Objednávka!Q80</f>
        <v>0</v>
      </c>
    </row>
    <row r="16" spans="1:17" ht="15.6" thickBot="1" x14ac:dyDescent="0.4">
      <c r="A16" s="58" t="s">
        <v>114</v>
      </c>
      <c r="B16" s="288" t="s">
        <v>194</v>
      </c>
      <c r="C16" s="59">
        <f>Objednávka!C22</f>
        <v>0</v>
      </c>
      <c r="D16" s="60">
        <f>Objednávka!D22</f>
        <v>0</v>
      </c>
      <c r="E16" s="60">
        <f>Objednávka!E22</f>
        <v>0</v>
      </c>
      <c r="F16" s="60">
        <f>Objednávka!F22</f>
        <v>0</v>
      </c>
      <c r="G16" s="60">
        <f>Objednávka!G22</f>
        <v>0</v>
      </c>
      <c r="H16" s="60">
        <f>Objednávka!H22</f>
        <v>0</v>
      </c>
      <c r="I16" s="60">
        <f>Objednávka!I22</f>
        <v>0</v>
      </c>
      <c r="J16" s="60">
        <f>Objednávka!J22</f>
        <v>0</v>
      </c>
      <c r="K16" s="60">
        <f>Objednávka!K22</f>
        <v>0</v>
      </c>
      <c r="L16" s="60">
        <f>Objednávka!L22</f>
        <v>0</v>
      </c>
      <c r="M16" s="60">
        <f>Objednávka!M22</f>
        <v>0</v>
      </c>
      <c r="N16" s="60">
        <f>Objednávka!N22</f>
        <v>0</v>
      </c>
      <c r="O16" s="60">
        <f>Objednávka!O22</f>
        <v>0</v>
      </c>
      <c r="P16" s="60">
        <f>Objednávka!P22</f>
        <v>0</v>
      </c>
      <c r="Q16" s="135">
        <f>Objednávka!Q22</f>
        <v>0</v>
      </c>
    </row>
    <row r="17" spans="1:17" ht="15" thickBot="1" x14ac:dyDescent="0.35"/>
    <row r="18" spans="1:17" x14ac:dyDescent="0.3">
      <c r="A18" s="55" t="s">
        <v>195</v>
      </c>
      <c r="B18" s="140"/>
      <c r="C18" s="19" t="s">
        <v>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137"/>
    </row>
    <row r="19" spans="1:17" ht="15" thickBot="1" x14ac:dyDescent="0.35">
      <c r="A19" s="15" t="s">
        <v>196</v>
      </c>
      <c r="B19" s="138"/>
      <c r="C19" s="20" t="str">
        <f>C2</f>
        <v>2030/31</v>
      </c>
      <c r="D19" s="17" t="str">
        <f t="shared" ref="D19:Q19" si="0">D2</f>
        <v>2031/32</v>
      </c>
      <c r="E19" s="17" t="str">
        <f t="shared" si="0"/>
        <v>2032/33</v>
      </c>
      <c r="F19" s="17" t="str">
        <f t="shared" si="0"/>
        <v>2033/34</v>
      </c>
      <c r="G19" s="17" t="str">
        <f t="shared" si="0"/>
        <v>2034/35</v>
      </c>
      <c r="H19" s="17" t="str">
        <f t="shared" si="0"/>
        <v>2035/36</v>
      </c>
      <c r="I19" s="17" t="str">
        <f t="shared" si="0"/>
        <v>2036/37</v>
      </c>
      <c r="J19" s="17" t="str">
        <f t="shared" si="0"/>
        <v>2037/38</v>
      </c>
      <c r="K19" s="17" t="str">
        <f t="shared" si="0"/>
        <v>2038/39</v>
      </c>
      <c r="L19" s="17" t="str">
        <f t="shared" si="0"/>
        <v>2039/40</v>
      </c>
      <c r="M19" s="17" t="str">
        <f t="shared" si="0"/>
        <v>2040/41</v>
      </c>
      <c r="N19" s="17" t="str">
        <f t="shared" si="0"/>
        <v>2041/42</v>
      </c>
      <c r="O19" s="17" t="str">
        <f t="shared" si="0"/>
        <v>2042/43</v>
      </c>
      <c r="P19" s="17" t="str">
        <f t="shared" si="0"/>
        <v>2043/44</v>
      </c>
      <c r="Q19" s="17" t="str">
        <f t="shared" si="0"/>
        <v>2044/45</v>
      </c>
    </row>
    <row r="20" spans="1:17" ht="15" thickTop="1" x14ac:dyDescent="0.3">
      <c r="A20" s="4" t="s">
        <v>119</v>
      </c>
      <c r="B20" s="5"/>
      <c r="C20" s="185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7"/>
    </row>
    <row r="21" spans="1:17" x14ac:dyDescent="0.3">
      <c r="A21" s="32" t="s">
        <v>120</v>
      </c>
      <c r="B21" s="33"/>
      <c r="C21" s="188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90"/>
    </row>
    <row r="22" spans="1:17" x14ac:dyDescent="0.3">
      <c r="A22" s="6" t="s">
        <v>121</v>
      </c>
      <c r="B22" s="7"/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3"/>
    </row>
    <row r="23" spans="1:17" x14ac:dyDescent="0.3">
      <c r="A23" s="6" t="s">
        <v>122</v>
      </c>
      <c r="B23" s="7"/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3"/>
    </row>
    <row r="24" spans="1:17" x14ac:dyDescent="0.3">
      <c r="A24" s="6" t="s">
        <v>123</v>
      </c>
      <c r="B24" s="7"/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3"/>
    </row>
    <row r="25" spans="1:17" x14ac:dyDescent="0.3">
      <c r="A25" s="6" t="s">
        <v>124</v>
      </c>
      <c r="B25" s="7"/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3"/>
    </row>
    <row r="26" spans="1:17" x14ac:dyDescent="0.3">
      <c r="A26" s="6" t="s">
        <v>125</v>
      </c>
      <c r="B26" s="7"/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</row>
    <row r="27" spans="1:17" x14ac:dyDescent="0.3">
      <c r="A27" s="6" t="s">
        <v>126</v>
      </c>
      <c r="B27" s="7"/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3"/>
    </row>
    <row r="28" spans="1:17" x14ac:dyDescent="0.3">
      <c r="A28" s="6" t="s">
        <v>127</v>
      </c>
      <c r="B28" s="7"/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3"/>
    </row>
    <row r="29" spans="1:17" x14ac:dyDescent="0.3">
      <c r="A29" s="6" t="s">
        <v>128</v>
      </c>
      <c r="B29" s="7"/>
      <c r="C29" s="191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3"/>
    </row>
    <row r="30" spans="1:17" x14ac:dyDescent="0.3">
      <c r="A30" s="6" t="s">
        <v>129</v>
      </c>
      <c r="B30" s="7"/>
      <c r="C30" s="191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3"/>
    </row>
    <row r="31" spans="1:17" x14ac:dyDescent="0.3">
      <c r="A31" s="6" t="s">
        <v>130</v>
      </c>
      <c r="B31" s="7"/>
      <c r="C31" s="191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3"/>
    </row>
    <row r="32" spans="1:17" ht="15" thickBot="1" x14ac:dyDescent="0.35">
      <c r="A32" s="37" t="s">
        <v>131</v>
      </c>
      <c r="B32" s="31"/>
      <c r="C32" s="194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6"/>
    </row>
    <row r="33" spans="1:17" ht="15.6" thickBot="1" x14ac:dyDescent="0.4">
      <c r="A33" s="58" t="s">
        <v>197</v>
      </c>
      <c r="B33" s="288" t="s">
        <v>198</v>
      </c>
      <c r="C33" s="59">
        <f>SUM(C20:C32)</f>
        <v>0</v>
      </c>
      <c r="D33" s="60">
        <f t="shared" ref="D33:N33" si="1">SUM(D20:D32)</f>
        <v>0</v>
      </c>
      <c r="E33" s="60">
        <f t="shared" si="1"/>
        <v>0</v>
      </c>
      <c r="F33" s="60">
        <f t="shared" si="1"/>
        <v>0</v>
      </c>
      <c r="G33" s="60">
        <f t="shared" si="1"/>
        <v>0</v>
      </c>
      <c r="H33" s="60">
        <f t="shared" si="1"/>
        <v>0</v>
      </c>
      <c r="I33" s="60">
        <f t="shared" si="1"/>
        <v>0</v>
      </c>
      <c r="J33" s="60">
        <f t="shared" si="1"/>
        <v>0</v>
      </c>
      <c r="K33" s="60">
        <f t="shared" si="1"/>
        <v>0</v>
      </c>
      <c r="L33" s="60">
        <f t="shared" si="1"/>
        <v>0</v>
      </c>
      <c r="M33" s="60">
        <f t="shared" si="1"/>
        <v>0</v>
      </c>
      <c r="N33" s="60">
        <f t="shared" si="1"/>
        <v>0</v>
      </c>
      <c r="O33" s="60">
        <f t="shared" ref="O33:Q33" si="2">SUM(O20:O32)</f>
        <v>0</v>
      </c>
      <c r="P33" s="60">
        <f t="shared" si="2"/>
        <v>0</v>
      </c>
      <c r="Q33" s="135">
        <f t="shared" si="2"/>
        <v>0</v>
      </c>
    </row>
    <row r="34" spans="1:17" ht="15" thickBot="1" x14ac:dyDescent="0.35"/>
    <row r="35" spans="1:17" x14ac:dyDescent="0.3">
      <c r="A35" s="55" t="s">
        <v>195</v>
      </c>
      <c r="B35" s="140"/>
      <c r="C35" s="19" t="s">
        <v>6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137"/>
    </row>
    <row r="36" spans="1:17" ht="15" thickBot="1" x14ac:dyDescent="0.35">
      <c r="A36" s="15" t="s">
        <v>199</v>
      </c>
      <c r="B36" s="138"/>
      <c r="C36" s="20" t="str">
        <f>C19</f>
        <v>2030/31</v>
      </c>
      <c r="D36" s="17" t="str">
        <f t="shared" ref="D36:Q36" si="3">D19</f>
        <v>2031/32</v>
      </c>
      <c r="E36" s="17" t="str">
        <f t="shared" si="3"/>
        <v>2032/33</v>
      </c>
      <c r="F36" s="17" t="str">
        <f t="shared" si="3"/>
        <v>2033/34</v>
      </c>
      <c r="G36" s="17" t="str">
        <f t="shared" si="3"/>
        <v>2034/35</v>
      </c>
      <c r="H36" s="17" t="str">
        <f t="shared" si="3"/>
        <v>2035/36</v>
      </c>
      <c r="I36" s="17" t="str">
        <f t="shared" si="3"/>
        <v>2036/37</v>
      </c>
      <c r="J36" s="17" t="str">
        <f t="shared" si="3"/>
        <v>2037/38</v>
      </c>
      <c r="K36" s="17" t="str">
        <f t="shared" si="3"/>
        <v>2038/39</v>
      </c>
      <c r="L36" s="17" t="str">
        <f t="shared" si="3"/>
        <v>2039/40</v>
      </c>
      <c r="M36" s="17" t="str">
        <f t="shared" si="3"/>
        <v>2040/41</v>
      </c>
      <c r="N36" s="17" t="str">
        <f t="shared" si="3"/>
        <v>2041/42</v>
      </c>
      <c r="O36" s="17" t="str">
        <f t="shared" si="3"/>
        <v>2042/43</v>
      </c>
      <c r="P36" s="17" t="str">
        <f t="shared" si="3"/>
        <v>2043/44</v>
      </c>
      <c r="Q36" s="17" t="str">
        <f t="shared" si="3"/>
        <v>2044/45</v>
      </c>
    </row>
    <row r="37" spans="1:17" ht="15" thickTop="1" x14ac:dyDescent="0.3">
      <c r="A37" s="4" t="s">
        <v>119</v>
      </c>
      <c r="B37" s="5"/>
      <c r="C37" s="185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7"/>
    </row>
    <row r="38" spans="1:17" x14ac:dyDescent="0.3">
      <c r="A38" s="32" t="s">
        <v>120</v>
      </c>
      <c r="B38" s="33"/>
      <c r="C38" s="188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90"/>
    </row>
    <row r="39" spans="1:17" x14ac:dyDescent="0.3">
      <c r="A39" s="6" t="s">
        <v>121</v>
      </c>
      <c r="B39" s="7"/>
      <c r="C39" s="19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3"/>
    </row>
    <row r="40" spans="1:17" x14ac:dyDescent="0.3">
      <c r="A40" s="6" t="s">
        <v>122</v>
      </c>
      <c r="B40" s="7"/>
      <c r="C40" s="191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3"/>
    </row>
    <row r="41" spans="1:17" x14ac:dyDescent="0.3">
      <c r="A41" s="6" t="s">
        <v>123</v>
      </c>
      <c r="B41" s="7"/>
      <c r="C41" s="191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3"/>
    </row>
    <row r="42" spans="1:17" x14ac:dyDescent="0.3">
      <c r="A42" s="6" t="s">
        <v>124</v>
      </c>
      <c r="B42" s="7"/>
      <c r="C42" s="191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3"/>
    </row>
    <row r="43" spans="1:17" x14ac:dyDescent="0.3">
      <c r="A43" s="6" t="s">
        <v>125</v>
      </c>
      <c r="B43" s="7"/>
      <c r="C43" s="191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3"/>
    </row>
    <row r="44" spans="1:17" x14ac:dyDescent="0.3">
      <c r="A44" s="6" t="s">
        <v>126</v>
      </c>
      <c r="B44" s="7"/>
      <c r="C44" s="191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3"/>
    </row>
    <row r="45" spans="1:17" x14ac:dyDescent="0.3">
      <c r="A45" s="6" t="s">
        <v>127</v>
      </c>
      <c r="B45" s="7"/>
      <c r="C45" s="191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3"/>
    </row>
    <row r="46" spans="1:17" x14ac:dyDescent="0.3">
      <c r="A46" s="6" t="s">
        <v>128</v>
      </c>
      <c r="B46" s="7"/>
      <c r="C46" s="191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3"/>
    </row>
    <row r="47" spans="1:17" x14ac:dyDescent="0.3">
      <c r="A47" s="6" t="s">
        <v>129</v>
      </c>
      <c r="B47" s="7"/>
      <c r="C47" s="191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3"/>
    </row>
    <row r="48" spans="1:17" x14ac:dyDescent="0.3">
      <c r="A48" s="6" t="s">
        <v>130</v>
      </c>
      <c r="B48" s="7"/>
      <c r="C48" s="191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3"/>
    </row>
    <row r="49" spans="1:17" ht="15" thickBot="1" x14ac:dyDescent="0.35">
      <c r="A49" s="37" t="s">
        <v>131</v>
      </c>
      <c r="B49" s="31"/>
      <c r="C49" s="19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6"/>
    </row>
    <row r="50" spans="1:17" ht="15.6" thickBot="1" x14ac:dyDescent="0.4">
      <c r="A50" s="58" t="s">
        <v>200</v>
      </c>
      <c r="B50" s="288" t="s">
        <v>201</v>
      </c>
      <c r="C50" s="59">
        <f>SUM(C37:C49)</f>
        <v>0</v>
      </c>
      <c r="D50" s="60">
        <f t="shared" ref="D50:N50" si="4">SUM(D37:D49)</f>
        <v>0</v>
      </c>
      <c r="E50" s="60">
        <f t="shared" si="4"/>
        <v>0</v>
      </c>
      <c r="F50" s="60">
        <f t="shared" si="4"/>
        <v>0</v>
      </c>
      <c r="G50" s="60">
        <f t="shared" si="4"/>
        <v>0</v>
      </c>
      <c r="H50" s="60">
        <f t="shared" si="4"/>
        <v>0</v>
      </c>
      <c r="I50" s="60">
        <f t="shared" si="4"/>
        <v>0</v>
      </c>
      <c r="J50" s="60">
        <f t="shared" si="4"/>
        <v>0</v>
      </c>
      <c r="K50" s="60">
        <f t="shared" si="4"/>
        <v>0</v>
      </c>
      <c r="L50" s="60">
        <f t="shared" si="4"/>
        <v>0</v>
      </c>
      <c r="M50" s="60">
        <f t="shared" si="4"/>
        <v>0</v>
      </c>
      <c r="N50" s="60">
        <f t="shared" si="4"/>
        <v>0</v>
      </c>
      <c r="O50" s="60">
        <f t="shared" ref="O50:Q50" si="5">SUM(O37:O49)</f>
        <v>0</v>
      </c>
      <c r="P50" s="60">
        <f t="shared" si="5"/>
        <v>0</v>
      </c>
      <c r="Q50" s="135">
        <f t="shared" si="5"/>
        <v>0</v>
      </c>
    </row>
    <row r="51" spans="1:17" ht="15" thickBot="1" x14ac:dyDescent="0.35"/>
    <row r="52" spans="1:17" x14ac:dyDescent="0.3">
      <c r="A52" s="55" t="s">
        <v>195</v>
      </c>
      <c r="B52" s="140"/>
      <c r="C52" s="19" t="s">
        <v>6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137"/>
    </row>
    <row r="53" spans="1:17" ht="15" thickBot="1" x14ac:dyDescent="0.35">
      <c r="A53" s="15" t="s">
        <v>202</v>
      </c>
      <c r="B53" s="138"/>
      <c r="C53" s="20" t="str">
        <f>C36</f>
        <v>2030/31</v>
      </c>
      <c r="D53" s="17" t="str">
        <f t="shared" ref="D53:Q53" si="6">D36</f>
        <v>2031/32</v>
      </c>
      <c r="E53" s="17" t="str">
        <f t="shared" si="6"/>
        <v>2032/33</v>
      </c>
      <c r="F53" s="17" t="str">
        <f t="shared" si="6"/>
        <v>2033/34</v>
      </c>
      <c r="G53" s="17" t="str">
        <f t="shared" si="6"/>
        <v>2034/35</v>
      </c>
      <c r="H53" s="17" t="str">
        <f t="shared" si="6"/>
        <v>2035/36</v>
      </c>
      <c r="I53" s="17" t="str">
        <f t="shared" si="6"/>
        <v>2036/37</v>
      </c>
      <c r="J53" s="17" t="str">
        <f t="shared" si="6"/>
        <v>2037/38</v>
      </c>
      <c r="K53" s="17" t="str">
        <f t="shared" si="6"/>
        <v>2038/39</v>
      </c>
      <c r="L53" s="17" t="str">
        <f t="shared" si="6"/>
        <v>2039/40</v>
      </c>
      <c r="M53" s="17" t="str">
        <f t="shared" si="6"/>
        <v>2040/41</v>
      </c>
      <c r="N53" s="17" t="str">
        <f t="shared" si="6"/>
        <v>2041/42</v>
      </c>
      <c r="O53" s="17" t="str">
        <f t="shared" si="6"/>
        <v>2042/43</v>
      </c>
      <c r="P53" s="17" t="str">
        <f t="shared" si="6"/>
        <v>2043/44</v>
      </c>
      <c r="Q53" s="17" t="str">
        <f t="shared" si="6"/>
        <v>2044/45</v>
      </c>
    </row>
    <row r="54" spans="1:17" ht="15" thickTop="1" x14ac:dyDescent="0.3">
      <c r="A54" s="4" t="s">
        <v>119</v>
      </c>
      <c r="B54" s="5"/>
      <c r="C54" s="185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7"/>
    </row>
    <row r="55" spans="1:17" x14ac:dyDescent="0.3">
      <c r="A55" s="32" t="s">
        <v>120</v>
      </c>
      <c r="B55" s="33"/>
      <c r="C55" s="188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90"/>
    </row>
    <row r="56" spans="1:17" x14ac:dyDescent="0.3">
      <c r="A56" s="6" t="s">
        <v>121</v>
      </c>
      <c r="B56" s="7"/>
      <c r="C56" s="191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3"/>
    </row>
    <row r="57" spans="1:17" x14ac:dyDescent="0.3">
      <c r="A57" s="6" t="s">
        <v>122</v>
      </c>
      <c r="B57" s="7"/>
      <c r="C57" s="191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3"/>
    </row>
    <row r="58" spans="1:17" x14ac:dyDescent="0.3">
      <c r="A58" s="6" t="s">
        <v>123</v>
      </c>
      <c r="B58" s="7"/>
      <c r="C58" s="191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3"/>
    </row>
    <row r="59" spans="1:17" x14ac:dyDescent="0.3">
      <c r="A59" s="6" t="s">
        <v>124</v>
      </c>
      <c r="B59" s="7"/>
      <c r="C59" s="191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3"/>
    </row>
    <row r="60" spans="1:17" x14ac:dyDescent="0.3">
      <c r="A60" s="6" t="s">
        <v>125</v>
      </c>
      <c r="B60" s="7"/>
      <c r="C60" s="191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3"/>
    </row>
    <row r="61" spans="1:17" x14ac:dyDescent="0.3">
      <c r="A61" s="6" t="s">
        <v>126</v>
      </c>
      <c r="B61" s="7"/>
      <c r="C61" s="191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3"/>
    </row>
    <row r="62" spans="1:17" x14ac:dyDescent="0.3">
      <c r="A62" s="6" t="s">
        <v>127</v>
      </c>
      <c r="B62" s="7"/>
      <c r="C62" s="191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3"/>
    </row>
    <row r="63" spans="1:17" x14ac:dyDescent="0.3">
      <c r="A63" s="6" t="s">
        <v>128</v>
      </c>
      <c r="B63" s="7"/>
      <c r="C63" s="191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3"/>
    </row>
    <row r="64" spans="1:17" x14ac:dyDescent="0.3">
      <c r="A64" s="6" t="s">
        <v>129</v>
      </c>
      <c r="B64" s="7"/>
      <c r="C64" s="191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3"/>
    </row>
    <row r="65" spans="1:17" x14ac:dyDescent="0.3">
      <c r="A65" s="6" t="s">
        <v>130</v>
      </c>
      <c r="B65" s="7"/>
      <c r="C65" s="191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3"/>
    </row>
    <row r="66" spans="1:17" ht="15" thickBot="1" x14ac:dyDescent="0.35">
      <c r="A66" s="37" t="s">
        <v>131</v>
      </c>
      <c r="B66" s="31"/>
      <c r="C66" s="194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6"/>
    </row>
    <row r="67" spans="1:17" ht="15.6" thickBot="1" x14ac:dyDescent="0.4">
      <c r="A67" s="58" t="s">
        <v>203</v>
      </c>
      <c r="B67" s="288" t="s">
        <v>204</v>
      </c>
      <c r="C67" s="59">
        <f>SUM(C54:C66)</f>
        <v>0</v>
      </c>
      <c r="D67" s="60">
        <f t="shared" ref="D67:N67" si="7">SUM(D54:D66)</f>
        <v>0</v>
      </c>
      <c r="E67" s="60">
        <f t="shared" si="7"/>
        <v>0</v>
      </c>
      <c r="F67" s="60">
        <f t="shared" si="7"/>
        <v>0</v>
      </c>
      <c r="G67" s="60">
        <f t="shared" si="7"/>
        <v>0</v>
      </c>
      <c r="H67" s="60">
        <f t="shared" si="7"/>
        <v>0</v>
      </c>
      <c r="I67" s="60">
        <f t="shared" si="7"/>
        <v>0</v>
      </c>
      <c r="J67" s="60">
        <f t="shared" si="7"/>
        <v>0</v>
      </c>
      <c r="K67" s="60">
        <f t="shared" si="7"/>
        <v>0</v>
      </c>
      <c r="L67" s="60">
        <f t="shared" si="7"/>
        <v>0</v>
      </c>
      <c r="M67" s="60">
        <f t="shared" si="7"/>
        <v>0</v>
      </c>
      <c r="N67" s="60">
        <f t="shared" si="7"/>
        <v>0</v>
      </c>
      <c r="O67" s="60">
        <f t="shared" ref="O67:Q67" si="8">SUM(O54:O66)</f>
        <v>0</v>
      </c>
      <c r="P67" s="60">
        <f t="shared" si="8"/>
        <v>0</v>
      </c>
      <c r="Q67" s="135">
        <f t="shared" si="8"/>
        <v>0</v>
      </c>
    </row>
    <row r="68" spans="1:17" ht="15" thickBot="1" x14ac:dyDescent="0.35"/>
    <row r="69" spans="1:17" x14ac:dyDescent="0.3">
      <c r="A69" s="55" t="s">
        <v>195</v>
      </c>
      <c r="B69" s="140"/>
      <c r="C69" s="19" t="s">
        <v>6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137"/>
    </row>
    <row r="70" spans="1:17" ht="15" thickBot="1" x14ac:dyDescent="0.35">
      <c r="A70" s="15" t="s">
        <v>205</v>
      </c>
      <c r="B70" s="138"/>
      <c r="C70" s="20" t="str">
        <f>C53</f>
        <v>2030/31</v>
      </c>
      <c r="D70" s="17" t="str">
        <f t="shared" ref="D70:Q70" si="9">D53</f>
        <v>2031/32</v>
      </c>
      <c r="E70" s="17" t="str">
        <f t="shared" si="9"/>
        <v>2032/33</v>
      </c>
      <c r="F70" s="17" t="str">
        <f t="shared" si="9"/>
        <v>2033/34</v>
      </c>
      <c r="G70" s="17" t="str">
        <f t="shared" si="9"/>
        <v>2034/35</v>
      </c>
      <c r="H70" s="17" t="str">
        <f t="shared" si="9"/>
        <v>2035/36</v>
      </c>
      <c r="I70" s="17" t="str">
        <f t="shared" si="9"/>
        <v>2036/37</v>
      </c>
      <c r="J70" s="17" t="str">
        <f t="shared" si="9"/>
        <v>2037/38</v>
      </c>
      <c r="K70" s="17" t="str">
        <f t="shared" si="9"/>
        <v>2038/39</v>
      </c>
      <c r="L70" s="17" t="str">
        <f t="shared" si="9"/>
        <v>2039/40</v>
      </c>
      <c r="M70" s="17" t="str">
        <f t="shared" si="9"/>
        <v>2040/41</v>
      </c>
      <c r="N70" s="17" t="str">
        <f t="shared" si="9"/>
        <v>2041/42</v>
      </c>
      <c r="O70" s="17" t="str">
        <f t="shared" si="9"/>
        <v>2042/43</v>
      </c>
      <c r="P70" s="17" t="str">
        <f t="shared" si="9"/>
        <v>2043/44</v>
      </c>
      <c r="Q70" s="17" t="str">
        <f t="shared" si="9"/>
        <v>2044/45</v>
      </c>
    </row>
    <row r="71" spans="1:17" ht="15" thickTop="1" x14ac:dyDescent="0.3">
      <c r="A71" s="4" t="s">
        <v>119</v>
      </c>
      <c r="B71" s="5"/>
      <c r="C71" s="185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7"/>
    </row>
    <row r="72" spans="1:17" x14ac:dyDescent="0.3">
      <c r="A72" s="32" t="s">
        <v>120</v>
      </c>
      <c r="B72" s="33"/>
      <c r="C72" s="188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90"/>
    </row>
    <row r="73" spans="1:17" x14ac:dyDescent="0.3">
      <c r="A73" s="6" t="s">
        <v>121</v>
      </c>
      <c r="B73" s="7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3"/>
    </row>
    <row r="74" spans="1:17" x14ac:dyDescent="0.3">
      <c r="A74" s="6" t="s">
        <v>122</v>
      </c>
      <c r="B74" s="7"/>
      <c r="C74" s="191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3"/>
    </row>
    <row r="75" spans="1:17" x14ac:dyDescent="0.3">
      <c r="A75" s="6" t="s">
        <v>123</v>
      </c>
      <c r="B75" s="7"/>
      <c r="C75" s="191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3"/>
    </row>
    <row r="76" spans="1:17" x14ac:dyDescent="0.3">
      <c r="A76" s="6" t="s">
        <v>124</v>
      </c>
      <c r="B76" s="7"/>
      <c r="C76" s="191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3"/>
    </row>
    <row r="77" spans="1:17" x14ac:dyDescent="0.3">
      <c r="A77" s="6" t="s">
        <v>125</v>
      </c>
      <c r="B77" s="7"/>
      <c r="C77" s="191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3"/>
    </row>
    <row r="78" spans="1:17" x14ac:dyDescent="0.3">
      <c r="A78" s="6" t="s">
        <v>126</v>
      </c>
      <c r="B78" s="7"/>
      <c r="C78" s="191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</row>
    <row r="79" spans="1:17" x14ac:dyDescent="0.3">
      <c r="A79" s="6" t="s">
        <v>127</v>
      </c>
      <c r="B79" s="7"/>
      <c r="C79" s="191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3"/>
    </row>
    <row r="80" spans="1:17" x14ac:dyDescent="0.3">
      <c r="A80" s="6" t="s">
        <v>128</v>
      </c>
      <c r="B80" s="7"/>
      <c r="C80" s="191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3"/>
    </row>
    <row r="81" spans="1:17" x14ac:dyDescent="0.3">
      <c r="A81" s="6" t="s">
        <v>129</v>
      </c>
      <c r="B81" s="7"/>
      <c r="C81" s="191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3"/>
    </row>
    <row r="82" spans="1:17" x14ac:dyDescent="0.3">
      <c r="A82" s="6" t="s">
        <v>130</v>
      </c>
      <c r="B82" s="7"/>
      <c r="C82" s="191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3"/>
    </row>
    <row r="83" spans="1:17" ht="15" thickBot="1" x14ac:dyDescent="0.35">
      <c r="A83" s="37" t="s">
        <v>131</v>
      </c>
      <c r="B83" s="31"/>
      <c r="C83" s="194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6"/>
    </row>
    <row r="84" spans="1:17" ht="15.6" thickBot="1" x14ac:dyDescent="0.4">
      <c r="A84" s="58" t="s">
        <v>206</v>
      </c>
      <c r="B84" s="288" t="s">
        <v>207</v>
      </c>
      <c r="C84" s="59">
        <f>SUM(C71:C83)</f>
        <v>0</v>
      </c>
      <c r="D84" s="60">
        <f t="shared" ref="D84:N84" si="10">SUM(D71:D83)</f>
        <v>0</v>
      </c>
      <c r="E84" s="60">
        <f t="shared" si="10"/>
        <v>0</v>
      </c>
      <c r="F84" s="60">
        <f t="shared" si="10"/>
        <v>0</v>
      </c>
      <c r="G84" s="60">
        <f t="shared" si="10"/>
        <v>0</v>
      </c>
      <c r="H84" s="60">
        <f t="shared" si="10"/>
        <v>0</v>
      </c>
      <c r="I84" s="60">
        <f t="shared" si="10"/>
        <v>0</v>
      </c>
      <c r="J84" s="60">
        <f t="shared" si="10"/>
        <v>0</v>
      </c>
      <c r="K84" s="60">
        <f t="shared" si="10"/>
        <v>0</v>
      </c>
      <c r="L84" s="60">
        <f t="shared" si="10"/>
        <v>0</v>
      </c>
      <c r="M84" s="60">
        <f t="shared" si="10"/>
        <v>0</v>
      </c>
      <c r="N84" s="60">
        <f t="shared" si="10"/>
        <v>0</v>
      </c>
      <c r="O84" s="60">
        <f t="shared" ref="O84:Q84" si="11">SUM(O71:O83)</f>
        <v>0</v>
      </c>
      <c r="P84" s="60">
        <f t="shared" si="11"/>
        <v>0</v>
      </c>
      <c r="Q84" s="135">
        <f t="shared" si="11"/>
        <v>0</v>
      </c>
    </row>
    <row r="85" spans="1:17" ht="15" thickBot="1" x14ac:dyDescent="0.35"/>
    <row r="86" spans="1:17" x14ac:dyDescent="0.3">
      <c r="A86" s="55" t="s">
        <v>208</v>
      </c>
      <c r="B86" s="140"/>
      <c r="C86" s="19" t="s">
        <v>6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137"/>
    </row>
    <row r="87" spans="1:17" ht="15" thickBot="1" x14ac:dyDescent="0.35">
      <c r="A87" s="15" t="s">
        <v>209</v>
      </c>
      <c r="B87" s="138"/>
      <c r="C87" s="20" t="str">
        <f>C70</f>
        <v>2030/31</v>
      </c>
      <c r="D87" s="17" t="str">
        <f t="shared" ref="D87:Q87" si="12">D70</f>
        <v>2031/32</v>
      </c>
      <c r="E87" s="17" t="str">
        <f t="shared" si="12"/>
        <v>2032/33</v>
      </c>
      <c r="F87" s="17" t="str">
        <f t="shared" si="12"/>
        <v>2033/34</v>
      </c>
      <c r="G87" s="17" t="str">
        <f t="shared" si="12"/>
        <v>2034/35</v>
      </c>
      <c r="H87" s="17" t="str">
        <f t="shared" si="12"/>
        <v>2035/36</v>
      </c>
      <c r="I87" s="17" t="str">
        <f t="shared" si="12"/>
        <v>2036/37</v>
      </c>
      <c r="J87" s="17" t="str">
        <f t="shared" si="12"/>
        <v>2037/38</v>
      </c>
      <c r="K87" s="17" t="str">
        <f t="shared" si="12"/>
        <v>2038/39</v>
      </c>
      <c r="L87" s="17" t="str">
        <f t="shared" si="12"/>
        <v>2039/40</v>
      </c>
      <c r="M87" s="17" t="str">
        <f t="shared" si="12"/>
        <v>2040/41</v>
      </c>
      <c r="N87" s="17" t="str">
        <f t="shared" si="12"/>
        <v>2041/42</v>
      </c>
      <c r="O87" s="17" t="str">
        <f t="shared" si="12"/>
        <v>2042/43</v>
      </c>
      <c r="P87" s="17" t="str">
        <f t="shared" si="12"/>
        <v>2043/44</v>
      </c>
      <c r="Q87" s="17" t="str">
        <f t="shared" si="12"/>
        <v>2044/45</v>
      </c>
    </row>
    <row r="88" spans="1:17" ht="15" thickTop="1" x14ac:dyDescent="0.3">
      <c r="A88" s="4" t="s">
        <v>119</v>
      </c>
      <c r="B88" s="5"/>
      <c r="C88" s="61">
        <f>C3+C20-C54-C71</f>
        <v>0</v>
      </c>
      <c r="D88" s="62">
        <f t="shared" ref="D88:Q88" si="13">D3+D20-D54-D71</f>
        <v>0</v>
      </c>
      <c r="E88" s="62">
        <f t="shared" si="13"/>
        <v>0</v>
      </c>
      <c r="F88" s="62">
        <f t="shared" si="13"/>
        <v>0</v>
      </c>
      <c r="G88" s="62">
        <f t="shared" si="13"/>
        <v>0</v>
      </c>
      <c r="H88" s="62">
        <f t="shared" si="13"/>
        <v>0</v>
      </c>
      <c r="I88" s="62">
        <f t="shared" si="13"/>
        <v>0</v>
      </c>
      <c r="J88" s="62">
        <f t="shared" si="13"/>
        <v>0</v>
      </c>
      <c r="K88" s="62">
        <f t="shared" si="13"/>
        <v>0</v>
      </c>
      <c r="L88" s="62">
        <f t="shared" si="13"/>
        <v>0</v>
      </c>
      <c r="M88" s="62">
        <f t="shared" si="13"/>
        <v>0</v>
      </c>
      <c r="N88" s="62">
        <f t="shared" si="13"/>
        <v>0</v>
      </c>
      <c r="O88" s="62">
        <f t="shared" si="13"/>
        <v>0</v>
      </c>
      <c r="P88" s="62">
        <f t="shared" si="13"/>
        <v>0</v>
      </c>
      <c r="Q88" s="132">
        <f t="shared" si="13"/>
        <v>0</v>
      </c>
    </row>
    <row r="89" spans="1:17" x14ac:dyDescent="0.3">
      <c r="A89" s="32" t="s">
        <v>120</v>
      </c>
      <c r="B89" s="33"/>
      <c r="C89" s="73">
        <f t="shared" ref="C89:Q89" si="14">C4+C21-C55-C72</f>
        <v>0</v>
      </c>
      <c r="D89" s="74">
        <f t="shared" si="14"/>
        <v>0</v>
      </c>
      <c r="E89" s="74">
        <f t="shared" si="14"/>
        <v>0</v>
      </c>
      <c r="F89" s="74">
        <f t="shared" si="14"/>
        <v>0</v>
      </c>
      <c r="G89" s="74">
        <f t="shared" si="14"/>
        <v>0</v>
      </c>
      <c r="H89" s="74">
        <f t="shared" si="14"/>
        <v>0</v>
      </c>
      <c r="I89" s="74">
        <f t="shared" si="14"/>
        <v>0</v>
      </c>
      <c r="J89" s="74">
        <f t="shared" si="14"/>
        <v>0</v>
      </c>
      <c r="K89" s="74">
        <f t="shared" si="14"/>
        <v>0</v>
      </c>
      <c r="L89" s="74">
        <f t="shared" si="14"/>
        <v>0</v>
      </c>
      <c r="M89" s="74">
        <f t="shared" si="14"/>
        <v>0</v>
      </c>
      <c r="N89" s="74">
        <f t="shared" si="14"/>
        <v>0</v>
      </c>
      <c r="O89" s="74">
        <f t="shared" si="14"/>
        <v>0</v>
      </c>
      <c r="P89" s="74">
        <f t="shared" si="14"/>
        <v>0</v>
      </c>
      <c r="Q89" s="133">
        <f t="shared" si="14"/>
        <v>0</v>
      </c>
    </row>
    <row r="90" spans="1:17" x14ac:dyDescent="0.3">
      <c r="A90" s="6" t="s">
        <v>121</v>
      </c>
      <c r="B90" s="7"/>
      <c r="C90" s="63">
        <f t="shared" ref="C90:Q90" si="15">C5+C22-C56-C73</f>
        <v>0</v>
      </c>
      <c r="D90" s="64">
        <f t="shared" si="15"/>
        <v>0</v>
      </c>
      <c r="E90" s="64">
        <f t="shared" si="15"/>
        <v>0</v>
      </c>
      <c r="F90" s="64">
        <f t="shared" si="15"/>
        <v>0</v>
      </c>
      <c r="G90" s="64">
        <f t="shared" si="15"/>
        <v>0</v>
      </c>
      <c r="H90" s="64">
        <f t="shared" si="15"/>
        <v>0</v>
      </c>
      <c r="I90" s="64">
        <f t="shared" si="15"/>
        <v>0</v>
      </c>
      <c r="J90" s="64">
        <f t="shared" si="15"/>
        <v>0</v>
      </c>
      <c r="K90" s="64">
        <f t="shared" si="15"/>
        <v>0</v>
      </c>
      <c r="L90" s="64">
        <f t="shared" si="15"/>
        <v>0</v>
      </c>
      <c r="M90" s="64">
        <f t="shared" si="15"/>
        <v>0</v>
      </c>
      <c r="N90" s="64">
        <f t="shared" si="15"/>
        <v>0</v>
      </c>
      <c r="O90" s="64">
        <f t="shared" si="15"/>
        <v>0</v>
      </c>
      <c r="P90" s="64">
        <f t="shared" si="15"/>
        <v>0</v>
      </c>
      <c r="Q90" s="131">
        <f t="shared" si="15"/>
        <v>0</v>
      </c>
    </row>
    <row r="91" spans="1:17" x14ac:dyDescent="0.3">
      <c r="A91" s="6" t="s">
        <v>122</v>
      </c>
      <c r="B91" s="7"/>
      <c r="C91" s="63">
        <f t="shared" ref="C91:Q91" si="16">C6+C23-C57-C74</f>
        <v>0</v>
      </c>
      <c r="D91" s="64">
        <f t="shared" si="16"/>
        <v>0</v>
      </c>
      <c r="E91" s="64">
        <f t="shared" si="16"/>
        <v>0</v>
      </c>
      <c r="F91" s="64">
        <f t="shared" si="16"/>
        <v>0</v>
      </c>
      <c r="G91" s="64">
        <f t="shared" si="16"/>
        <v>0</v>
      </c>
      <c r="H91" s="64">
        <f t="shared" si="16"/>
        <v>0</v>
      </c>
      <c r="I91" s="64">
        <f t="shared" si="16"/>
        <v>0</v>
      </c>
      <c r="J91" s="64">
        <f t="shared" si="16"/>
        <v>0</v>
      </c>
      <c r="K91" s="64">
        <f t="shared" si="16"/>
        <v>0</v>
      </c>
      <c r="L91" s="64">
        <f t="shared" si="16"/>
        <v>0</v>
      </c>
      <c r="M91" s="64">
        <f t="shared" si="16"/>
        <v>0</v>
      </c>
      <c r="N91" s="64">
        <f t="shared" si="16"/>
        <v>0</v>
      </c>
      <c r="O91" s="64">
        <f t="shared" si="16"/>
        <v>0</v>
      </c>
      <c r="P91" s="64">
        <f t="shared" si="16"/>
        <v>0</v>
      </c>
      <c r="Q91" s="131">
        <f t="shared" si="16"/>
        <v>0</v>
      </c>
    </row>
    <row r="92" spans="1:17" x14ac:dyDescent="0.3">
      <c r="A92" s="6" t="s">
        <v>123</v>
      </c>
      <c r="B92" s="7"/>
      <c r="C92" s="63">
        <f t="shared" ref="C92:Q92" si="17">C7+C24-C58-C75</f>
        <v>0</v>
      </c>
      <c r="D92" s="64">
        <f t="shared" si="17"/>
        <v>0</v>
      </c>
      <c r="E92" s="64">
        <f t="shared" si="17"/>
        <v>0</v>
      </c>
      <c r="F92" s="64">
        <f t="shared" si="17"/>
        <v>0</v>
      </c>
      <c r="G92" s="64">
        <f t="shared" si="17"/>
        <v>0</v>
      </c>
      <c r="H92" s="64">
        <f t="shared" si="17"/>
        <v>0</v>
      </c>
      <c r="I92" s="64">
        <f t="shared" si="17"/>
        <v>0</v>
      </c>
      <c r="J92" s="64">
        <f t="shared" si="17"/>
        <v>0</v>
      </c>
      <c r="K92" s="64">
        <f t="shared" si="17"/>
        <v>0</v>
      </c>
      <c r="L92" s="64">
        <f t="shared" si="17"/>
        <v>0</v>
      </c>
      <c r="M92" s="64">
        <f t="shared" si="17"/>
        <v>0</v>
      </c>
      <c r="N92" s="64">
        <f t="shared" si="17"/>
        <v>0</v>
      </c>
      <c r="O92" s="64">
        <f t="shared" si="17"/>
        <v>0</v>
      </c>
      <c r="P92" s="64">
        <f t="shared" si="17"/>
        <v>0</v>
      </c>
      <c r="Q92" s="131">
        <f t="shared" si="17"/>
        <v>0</v>
      </c>
    </row>
    <row r="93" spans="1:17" x14ac:dyDescent="0.3">
      <c r="A93" s="6" t="s">
        <v>124</v>
      </c>
      <c r="B93" s="7"/>
      <c r="C93" s="63">
        <f t="shared" ref="C93:Q93" si="18">C8+C25-C59-C76</f>
        <v>0</v>
      </c>
      <c r="D93" s="64">
        <f t="shared" si="18"/>
        <v>0</v>
      </c>
      <c r="E93" s="64">
        <f t="shared" si="18"/>
        <v>0</v>
      </c>
      <c r="F93" s="64">
        <f t="shared" si="18"/>
        <v>0</v>
      </c>
      <c r="G93" s="64">
        <f t="shared" si="18"/>
        <v>0</v>
      </c>
      <c r="H93" s="64">
        <f t="shared" si="18"/>
        <v>0</v>
      </c>
      <c r="I93" s="64">
        <f t="shared" si="18"/>
        <v>0</v>
      </c>
      <c r="J93" s="64">
        <f t="shared" si="18"/>
        <v>0</v>
      </c>
      <c r="K93" s="64">
        <f t="shared" si="18"/>
        <v>0</v>
      </c>
      <c r="L93" s="64">
        <f t="shared" si="18"/>
        <v>0</v>
      </c>
      <c r="M93" s="64">
        <f t="shared" si="18"/>
        <v>0</v>
      </c>
      <c r="N93" s="64">
        <f t="shared" si="18"/>
        <v>0</v>
      </c>
      <c r="O93" s="64">
        <f t="shared" si="18"/>
        <v>0</v>
      </c>
      <c r="P93" s="64">
        <f t="shared" si="18"/>
        <v>0</v>
      </c>
      <c r="Q93" s="131">
        <f t="shared" si="18"/>
        <v>0</v>
      </c>
    </row>
    <row r="94" spans="1:17" x14ac:dyDescent="0.3">
      <c r="A94" s="6" t="s">
        <v>125</v>
      </c>
      <c r="B94" s="7"/>
      <c r="C94" s="63">
        <f t="shared" ref="C94:Q94" si="19">C9+C26-C60-C77</f>
        <v>0</v>
      </c>
      <c r="D94" s="64">
        <f t="shared" si="19"/>
        <v>0</v>
      </c>
      <c r="E94" s="64">
        <f t="shared" si="19"/>
        <v>0</v>
      </c>
      <c r="F94" s="64">
        <f t="shared" si="19"/>
        <v>0</v>
      </c>
      <c r="G94" s="64">
        <f t="shared" si="19"/>
        <v>0</v>
      </c>
      <c r="H94" s="64">
        <f t="shared" si="19"/>
        <v>0</v>
      </c>
      <c r="I94" s="64">
        <f t="shared" si="19"/>
        <v>0</v>
      </c>
      <c r="J94" s="64">
        <f t="shared" si="19"/>
        <v>0</v>
      </c>
      <c r="K94" s="64">
        <f t="shared" si="19"/>
        <v>0</v>
      </c>
      <c r="L94" s="64">
        <f t="shared" si="19"/>
        <v>0</v>
      </c>
      <c r="M94" s="64">
        <f t="shared" si="19"/>
        <v>0</v>
      </c>
      <c r="N94" s="64">
        <f t="shared" si="19"/>
        <v>0</v>
      </c>
      <c r="O94" s="64">
        <f t="shared" si="19"/>
        <v>0</v>
      </c>
      <c r="P94" s="64">
        <f t="shared" si="19"/>
        <v>0</v>
      </c>
      <c r="Q94" s="131">
        <f t="shared" si="19"/>
        <v>0</v>
      </c>
    </row>
    <row r="95" spans="1:17" x14ac:dyDescent="0.3">
      <c r="A95" s="6" t="s">
        <v>126</v>
      </c>
      <c r="B95" s="7"/>
      <c r="C95" s="63">
        <f t="shared" ref="C95:Q95" si="20">C10+C27-C61-C78</f>
        <v>0</v>
      </c>
      <c r="D95" s="64">
        <f t="shared" si="20"/>
        <v>0</v>
      </c>
      <c r="E95" s="64">
        <f t="shared" si="20"/>
        <v>0</v>
      </c>
      <c r="F95" s="64">
        <f t="shared" si="20"/>
        <v>0</v>
      </c>
      <c r="G95" s="64">
        <f t="shared" si="20"/>
        <v>0</v>
      </c>
      <c r="H95" s="64">
        <f t="shared" si="20"/>
        <v>0</v>
      </c>
      <c r="I95" s="64">
        <f t="shared" si="20"/>
        <v>0</v>
      </c>
      <c r="J95" s="64">
        <f t="shared" si="20"/>
        <v>0</v>
      </c>
      <c r="K95" s="64">
        <f t="shared" si="20"/>
        <v>0</v>
      </c>
      <c r="L95" s="64">
        <f t="shared" si="20"/>
        <v>0</v>
      </c>
      <c r="M95" s="64">
        <f t="shared" si="20"/>
        <v>0</v>
      </c>
      <c r="N95" s="64">
        <f t="shared" si="20"/>
        <v>0</v>
      </c>
      <c r="O95" s="64">
        <f t="shared" si="20"/>
        <v>0</v>
      </c>
      <c r="P95" s="64">
        <f t="shared" si="20"/>
        <v>0</v>
      </c>
      <c r="Q95" s="131">
        <f t="shared" si="20"/>
        <v>0</v>
      </c>
    </row>
    <row r="96" spans="1:17" x14ac:dyDescent="0.3">
      <c r="A96" s="6" t="s">
        <v>127</v>
      </c>
      <c r="B96" s="7"/>
      <c r="C96" s="63">
        <f t="shared" ref="C96:Q96" si="21">C11+C28-C62-C79</f>
        <v>0</v>
      </c>
      <c r="D96" s="64">
        <f t="shared" si="21"/>
        <v>0</v>
      </c>
      <c r="E96" s="64">
        <f t="shared" si="21"/>
        <v>0</v>
      </c>
      <c r="F96" s="64">
        <f t="shared" si="21"/>
        <v>0</v>
      </c>
      <c r="G96" s="64">
        <f t="shared" si="21"/>
        <v>0</v>
      </c>
      <c r="H96" s="64">
        <f t="shared" si="21"/>
        <v>0</v>
      </c>
      <c r="I96" s="64">
        <f t="shared" si="21"/>
        <v>0</v>
      </c>
      <c r="J96" s="64">
        <f t="shared" si="21"/>
        <v>0</v>
      </c>
      <c r="K96" s="64">
        <f t="shared" si="21"/>
        <v>0</v>
      </c>
      <c r="L96" s="64">
        <f t="shared" si="21"/>
        <v>0</v>
      </c>
      <c r="M96" s="64">
        <f t="shared" si="21"/>
        <v>0</v>
      </c>
      <c r="N96" s="64">
        <f t="shared" si="21"/>
        <v>0</v>
      </c>
      <c r="O96" s="64">
        <f t="shared" si="21"/>
        <v>0</v>
      </c>
      <c r="P96" s="64">
        <f t="shared" si="21"/>
        <v>0</v>
      </c>
      <c r="Q96" s="131">
        <f t="shared" si="21"/>
        <v>0</v>
      </c>
    </row>
    <row r="97" spans="1:17" x14ac:dyDescent="0.3">
      <c r="A97" s="6" t="s">
        <v>128</v>
      </c>
      <c r="B97" s="7"/>
      <c r="C97" s="63">
        <f t="shared" ref="C97:Q97" si="22">C12+C29-C63-C80</f>
        <v>0</v>
      </c>
      <c r="D97" s="64">
        <f t="shared" si="22"/>
        <v>0</v>
      </c>
      <c r="E97" s="64">
        <f t="shared" si="22"/>
        <v>0</v>
      </c>
      <c r="F97" s="64">
        <f t="shared" si="22"/>
        <v>0</v>
      </c>
      <c r="G97" s="64">
        <f t="shared" si="22"/>
        <v>0</v>
      </c>
      <c r="H97" s="64">
        <f t="shared" si="22"/>
        <v>0</v>
      </c>
      <c r="I97" s="64">
        <f t="shared" si="22"/>
        <v>0</v>
      </c>
      <c r="J97" s="64">
        <f t="shared" si="22"/>
        <v>0</v>
      </c>
      <c r="K97" s="64">
        <f t="shared" si="22"/>
        <v>0</v>
      </c>
      <c r="L97" s="64">
        <f t="shared" si="22"/>
        <v>0</v>
      </c>
      <c r="M97" s="64">
        <f t="shared" si="22"/>
        <v>0</v>
      </c>
      <c r="N97" s="64">
        <f t="shared" si="22"/>
        <v>0</v>
      </c>
      <c r="O97" s="64">
        <f t="shared" si="22"/>
        <v>0</v>
      </c>
      <c r="P97" s="64">
        <f t="shared" si="22"/>
        <v>0</v>
      </c>
      <c r="Q97" s="131">
        <f t="shared" si="22"/>
        <v>0</v>
      </c>
    </row>
    <row r="98" spans="1:17" x14ac:dyDescent="0.3">
      <c r="A98" s="6" t="s">
        <v>129</v>
      </c>
      <c r="B98" s="7"/>
      <c r="C98" s="63">
        <f t="shared" ref="C98:Q98" si="23">C13+C30-C64-C81</f>
        <v>0</v>
      </c>
      <c r="D98" s="64">
        <f t="shared" si="23"/>
        <v>0</v>
      </c>
      <c r="E98" s="64">
        <f t="shared" si="23"/>
        <v>0</v>
      </c>
      <c r="F98" s="64">
        <f t="shared" si="23"/>
        <v>0</v>
      </c>
      <c r="G98" s="64">
        <f t="shared" si="23"/>
        <v>0</v>
      </c>
      <c r="H98" s="64">
        <f t="shared" si="23"/>
        <v>0</v>
      </c>
      <c r="I98" s="64">
        <f t="shared" si="23"/>
        <v>0</v>
      </c>
      <c r="J98" s="64">
        <f t="shared" si="23"/>
        <v>0</v>
      </c>
      <c r="K98" s="64">
        <f t="shared" si="23"/>
        <v>0</v>
      </c>
      <c r="L98" s="64">
        <f t="shared" si="23"/>
        <v>0</v>
      </c>
      <c r="M98" s="64">
        <f t="shared" si="23"/>
        <v>0</v>
      </c>
      <c r="N98" s="64">
        <f t="shared" si="23"/>
        <v>0</v>
      </c>
      <c r="O98" s="64">
        <f t="shared" si="23"/>
        <v>0</v>
      </c>
      <c r="P98" s="64">
        <f t="shared" si="23"/>
        <v>0</v>
      </c>
      <c r="Q98" s="131">
        <f t="shared" si="23"/>
        <v>0</v>
      </c>
    </row>
    <row r="99" spans="1:17" x14ac:dyDescent="0.3">
      <c r="A99" s="6" t="s">
        <v>130</v>
      </c>
      <c r="B99" s="7"/>
      <c r="C99" s="63">
        <f t="shared" ref="C99:Q99" si="24">C14+C31-C65-C82</f>
        <v>0</v>
      </c>
      <c r="D99" s="64">
        <f t="shared" si="24"/>
        <v>0</v>
      </c>
      <c r="E99" s="64">
        <f t="shared" si="24"/>
        <v>0</v>
      </c>
      <c r="F99" s="64">
        <f t="shared" si="24"/>
        <v>0</v>
      </c>
      <c r="G99" s="64">
        <f t="shared" si="24"/>
        <v>0</v>
      </c>
      <c r="H99" s="64">
        <f t="shared" si="24"/>
        <v>0</v>
      </c>
      <c r="I99" s="64">
        <f t="shared" si="24"/>
        <v>0</v>
      </c>
      <c r="J99" s="64">
        <f t="shared" si="24"/>
        <v>0</v>
      </c>
      <c r="K99" s="64">
        <f t="shared" si="24"/>
        <v>0</v>
      </c>
      <c r="L99" s="64">
        <f t="shared" si="24"/>
        <v>0</v>
      </c>
      <c r="M99" s="64">
        <f t="shared" si="24"/>
        <v>0</v>
      </c>
      <c r="N99" s="64">
        <f t="shared" si="24"/>
        <v>0</v>
      </c>
      <c r="O99" s="64">
        <f t="shared" si="24"/>
        <v>0</v>
      </c>
      <c r="P99" s="64">
        <f t="shared" si="24"/>
        <v>0</v>
      </c>
      <c r="Q99" s="131">
        <f t="shared" si="24"/>
        <v>0</v>
      </c>
    </row>
    <row r="100" spans="1:17" ht="15" thickBot="1" x14ac:dyDescent="0.35">
      <c r="A100" s="37" t="s">
        <v>131</v>
      </c>
      <c r="B100" s="31"/>
      <c r="C100" s="65">
        <f t="shared" ref="C100:Q100" si="25">C15+C32-C66-C83</f>
        <v>0</v>
      </c>
      <c r="D100" s="66">
        <f t="shared" si="25"/>
        <v>0</v>
      </c>
      <c r="E100" s="66">
        <f t="shared" si="25"/>
        <v>0</v>
      </c>
      <c r="F100" s="66">
        <f t="shared" si="25"/>
        <v>0</v>
      </c>
      <c r="G100" s="66">
        <f t="shared" si="25"/>
        <v>0</v>
      </c>
      <c r="H100" s="66">
        <f t="shared" si="25"/>
        <v>0</v>
      </c>
      <c r="I100" s="66">
        <f t="shared" si="25"/>
        <v>0</v>
      </c>
      <c r="J100" s="66">
        <f t="shared" si="25"/>
        <v>0</v>
      </c>
      <c r="K100" s="66">
        <f t="shared" si="25"/>
        <v>0</v>
      </c>
      <c r="L100" s="66">
        <f t="shared" si="25"/>
        <v>0</v>
      </c>
      <c r="M100" s="66">
        <f t="shared" si="25"/>
        <v>0</v>
      </c>
      <c r="N100" s="66">
        <f t="shared" si="25"/>
        <v>0</v>
      </c>
      <c r="O100" s="66">
        <f t="shared" si="25"/>
        <v>0</v>
      </c>
      <c r="P100" s="66">
        <f t="shared" si="25"/>
        <v>0</v>
      </c>
      <c r="Q100" s="134">
        <f t="shared" si="25"/>
        <v>0</v>
      </c>
    </row>
    <row r="101" spans="1:17" ht="15.6" thickBot="1" x14ac:dyDescent="0.4">
      <c r="A101" s="58" t="s">
        <v>210</v>
      </c>
      <c r="B101" s="288" t="s">
        <v>211</v>
      </c>
      <c r="C101" s="59">
        <f>SUM(C88:C100)</f>
        <v>0</v>
      </c>
      <c r="D101" s="60">
        <f t="shared" ref="D101:N101" si="26">SUM(D88:D100)</f>
        <v>0</v>
      </c>
      <c r="E101" s="60">
        <f t="shared" si="26"/>
        <v>0</v>
      </c>
      <c r="F101" s="60">
        <f t="shared" si="26"/>
        <v>0</v>
      </c>
      <c r="G101" s="60">
        <f t="shared" si="26"/>
        <v>0</v>
      </c>
      <c r="H101" s="60">
        <f t="shared" si="26"/>
        <v>0</v>
      </c>
      <c r="I101" s="60">
        <f t="shared" si="26"/>
        <v>0</v>
      </c>
      <c r="J101" s="60">
        <f t="shared" si="26"/>
        <v>0</v>
      </c>
      <c r="K101" s="60">
        <f t="shared" si="26"/>
        <v>0</v>
      </c>
      <c r="L101" s="60">
        <f t="shared" si="26"/>
        <v>0</v>
      </c>
      <c r="M101" s="60">
        <f t="shared" si="26"/>
        <v>0</v>
      </c>
      <c r="N101" s="60">
        <f t="shared" si="26"/>
        <v>0</v>
      </c>
      <c r="O101" s="60">
        <f t="shared" ref="O101:Q101" si="27">SUM(O88:O100)</f>
        <v>0</v>
      </c>
      <c r="P101" s="60">
        <f t="shared" si="27"/>
        <v>0</v>
      </c>
      <c r="Q101" s="135">
        <f t="shared" si="27"/>
        <v>0</v>
      </c>
    </row>
    <row r="102" spans="1:17" x14ac:dyDescent="0.3"/>
  </sheetData>
  <sheetProtection algorithmName="SHA-512" hashValue="vZBrcOcm1c8VZH438J+rdQ+UM3Ze3Hr2uYaNLnLRtoU7l4Ap22cSYkKUWgYLTiML2VCYHwF+MnDAkFCT9CZAXg==" saltValue="IkdpEAFI4Vzn4JCG9FC9IA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portrait" r:id="rId1"/>
  <headerFooter>
    <oddFooter>&amp;L&amp;F&amp;C&amp;A&amp;RStránka &amp;P z &amp;N</oddFooter>
  </headerFooter>
  <rowBreaks count="1" manualBreakCount="1">
    <brk id="85" max="16383" man="1"/>
  </rowBreaks>
  <ignoredErrors>
    <ignoredError sqref="O50 O33 C33 C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4AB1-4CC4-44C6-B5CD-0E670915E669}">
  <sheetPr codeName="List2">
    <tabColor theme="9"/>
  </sheetPr>
  <dimension ref="A1:R9"/>
  <sheetViews>
    <sheetView showGridLines="0" zoomScaleNormal="100" workbookViewId="0"/>
  </sheetViews>
  <sheetFormatPr defaultColWidth="0" defaultRowHeight="14.4" zeroHeight="1" x14ac:dyDescent="0.3"/>
  <cols>
    <col min="1" max="1" width="50.6640625" customWidth="1"/>
    <col min="2" max="17" width="9.6640625" customWidth="1"/>
    <col min="18" max="18" width="3.6640625" customWidth="1"/>
    <col min="19" max="16384" width="9.109375" hidden="1"/>
  </cols>
  <sheetData>
    <row r="1" spans="1:17" x14ac:dyDescent="0.3">
      <c r="A1" s="129" t="s">
        <v>5</v>
      </c>
      <c r="B1" s="142"/>
      <c r="C1" s="19" t="s">
        <v>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7"/>
    </row>
    <row r="2" spans="1:17" ht="15" thickBot="1" x14ac:dyDescent="0.35">
      <c r="A2" s="15" t="s">
        <v>7</v>
      </c>
      <c r="B2" s="138"/>
      <c r="C2" s="20" t="s">
        <v>13</v>
      </c>
      <c r="D2" s="17" t="s">
        <v>14</v>
      </c>
      <c r="E2" s="17" t="s">
        <v>15</v>
      </c>
      <c r="F2" s="17" t="s">
        <v>16</v>
      </c>
      <c r="G2" s="17" t="s">
        <v>17</v>
      </c>
      <c r="H2" s="17" t="s">
        <v>18</v>
      </c>
      <c r="I2" s="17" t="s">
        <v>19</v>
      </c>
      <c r="J2" s="17" t="s">
        <v>20</v>
      </c>
      <c r="K2" s="17" t="s">
        <v>269</v>
      </c>
      <c r="L2" s="17" t="s">
        <v>261</v>
      </c>
      <c r="M2" s="17" t="s">
        <v>262</v>
      </c>
      <c r="N2" s="17" t="s">
        <v>263</v>
      </c>
      <c r="O2" s="17" t="s">
        <v>264</v>
      </c>
      <c r="P2" s="17" t="s">
        <v>265</v>
      </c>
      <c r="Q2" s="25" t="s">
        <v>266</v>
      </c>
    </row>
    <row r="3" spans="1:17" ht="15" thickTop="1" x14ac:dyDescent="0.3">
      <c r="A3" s="32" t="s">
        <v>21</v>
      </c>
      <c r="B3" s="148" t="s">
        <v>22</v>
      </c>
      <c r="C3" s="104">
        <f>SUM(C4:C6)</f>
        <v>947000</v>
      </c>
      <c r="D3" s="109">
        <f t="shared" ref="D3:Q3" si="0">SUM(D4:D6)</f>
        <v>947000</v>
      </c>
      <c r="E3" s="109">
        <f t="shared" si="0"/>
        <v>947000</v>
      </c>
      <c r="F3" s="109">
        <f t="shared" si="0"/>
        <v>1642000</v>
      </c>
      <c r="G3" s="109">
        <f t="shared" si="0"/>
        <v>1642000</v>
      </c>
      <c r="H3" s="109">
        <f t="shared" si="0"/>
        <v>1642000</v>
      </c>
      <c r="I3" s="109">
        <f t="shared" si="0"/>
        <v>1642000</v>
      </c>
      <c r="J3" s="109">
        <f t="shared" si="0"/>
        <v>1642000</v>
      </c>
      <c r="K3" s="109">
        <f t="shared" si="0"/>
        <v>1642000</v>
      </c>
      <c r="L3" s="109">
        <f t="shared" si="0"/>
        <v>1642000</v>
      </c>
      <c r="M3" s="109">
        <f t="shared" si="0"/>
        <v>1642000</v>
      </c>
      <c r="N3" s="109">
        <f t="shared" si="0"/>
        <v>1642000</v>
      </c>
      <c r="O3" s="109">
        <f t="shared" si="0"/>
        <v>1642000</v>
      </c>
      <c r="P3" s="109">
        <f t="shared" si="0"/>
        <v>1642000</v>
      </c>
      <c r="Q3" s="113">
        <f t="shared" si="0"/>
        <v>1642000</v>
      </c>
    </row>
    <row r="4" spans="1:17" ht="15" x14ac:dyDescent="0.3">
      <c r="A4" s="32" t="s">
        <v>23</v>
      </c>
      <c r="B4" s="148" t="s">
        <v>24</v>
      </c>
      <c r="C4" s="125">
        <v>742000</v>
      </c>
      <c r="D4" s="109">
        <f t="shared" ref="D4:E8" si="1">$C4</f>
        <v>742000</v>
      </c>
      <c r="E4" s="109">
        <f t="shared" si="1"/>
        <v>742000</v>
      </c>
      <c r="F4" s="206">
        <v>1425000</v>
      </c>
      <c r="G4" s="109">
        <f>F4</f>
        <v>1425000</v>
      </c>
      <c r="H4" s="109">
        <f t="shared" ref="H4:Q4" si="2">G4</f>
        <v>1425000</v>
      </c>
      <c r="I4" s="109">
        <f t="shared" si="2"/>
        <v>1425000</v>
      </c>
      <c r="J4" s="109">
        <f t="shared" si="2"/>
        <v>1425000</v>
      </c>
      <c r="K4" s="109">
        <f t="shared" si="2"/>
        <v>1425000</v>
      </c>
      <c r="L4" s="109">
        <f t="shared" si="2"/>
        <v>1425000</v>
      </c>
      <c r="M4" s="109">
        <f t="shared" si="2"/>
        <v>1425000</v>
      </c>
      <c r="N4" s="109">
        <f t="shared" si="2"/>
        <v>1425000</v>
      </c>
      <c r="O4" s="109">
        <f t="shared" si="2"/>
        <v>1425000</v>
      </c>
      <c r="P4" s="109">
        <f t="shared" si="2"/>
        <v>1425000</v>
      </c>
      <c r="Q4" s="113">
        <f t="shared" si="2"/>
        <v>1425000</v>
      </c>
    </row>
    <row r="5" spans="1:17" ht="15" x14ac:dyDescent="0.3">
      <c r="A5" s="32" t="s">
        <v>25</v>
      </c>
      <c r="B5" s="148" t="s">
        <v>26</v>
      </c>
      <c r="C5" s="125">
        <v>205000</v>
      </c>
      <c r="D5" s="109">
        <f t="shared" si="1"/>
        <v>205000</v>
      </c>
      <c r="E5" s="109">
        <f t="shared" si="1"/>
        <v>205000</v>
      </c>
      <c r="F5" s="206">
        <v>217000</v>
      </c>
      <c r="G5" s="109">
        <f>F5</f>
        <v>217000</v>
      </c>
      <c r="H5" s="109">
        <f t="shared" ref="H5:Q5" si="3">G5</f>
        <v>217000</v>
      </c>
      <c r="I5" s="109">
        <f t="shared" si="3"/>
        <v>217000</v>
      </c>
      <c r="J5" s="109">
        <f t="shared" si="3"/>
        <v>217000</v>
      </c>
      <c r="K5" s="109">
        <f t="shared" si="3"/>
        <v>217000</v>
      </c>
      <c r="L5" s="109">
        <f t="shared" si="3"/>
        <v>217000</v>
      </c>
      <c r="M5" s="109">
        <f t="shared" si="3"/>
        <v>217000</v>
      </c>
      <c r="N5" s="109">
        <f t="shared" si="3"/>
        <v>217000</v>
      </c>
      <c r="O5" s="109">
        <f t="shared" si="3"/>
        <v>217000</v>
      </c>
      <c r="P5" s="109">
        <f t="shared" si="3"/>
        <v>217000</v>
      </c>
      <c r="Q5" s="113">
        <f t="shared" si="3"/>
        <v>217000</v>
      </c>
    </row>
    <row r="6" spans="1:17" ht="15" x14ac:dyDescent="0.3">
      <c r="A6" s="32" t="s">
        <v>27</v>
      </c>
      <c r="B6" s="148" t="s">
        <v>28</v>
      </c>
      <c r="C6" s="125">
        <v>0</v>
      </c>
      <c r="D6" s="109">
        <f t="shared" si="1"/>
        <v>0</v>
      </c>
      <c r="E6" s="109">
        <f t="shared" si="1"/>
        <v>0</v>
      </c>
      <c r="F6" s="206">
        <v>0</v>
      </c>
      <c r="G6" s="109">
        <f>F6</f>
        <v>0</v>
      </c>
      <c r="H6" s="109">
        <f t="shared" ref="H6:Q6" si="4">G6</f>
        <v>0</v>
      </c>
      <c r="I6" s="109">
        <f t="shared" si="4"/>
        <v>0</v>
      </c>
      <c r="J6" s="109">
        <f t="shared" si="4"/>
        <v>0</v>
      </c>
      <c r="K6" s="109">
        <f t="shared" si="4"/>
        <v>0</v>
      </c>
      <c r="L6" s="109">
        <f t="shared" si="4"/>
        <v>0</v>
      </c>
      <c r="M6" s="109">
        <f t="shared" si="4"/>
        <v>0</v>
      </c>
      <c r="N6" s="109">
        <f t="shared" si="4"/>
        <v>0</v>
      </c>
      <c r="O6" s="109">
        <f t="shared" si="4"/>
        <v>0</v>
      </c>
      <c r="P6" s="109">
        <f t="shared" si="4"/>
        <v>0</v>
      </c>
      <c r="Q6" s="113">
        <f t="shared" si="4"/>
        <v>0</v>
      </c>
    </row>
    <row r="7" spans="1:17" x14ac:dyDescent="0.3">
      <c r="A7" s="57" t="s">
        <v>29</v>
      </c>
      <c r="B7" s="154" t="s">
        <v>30</v>
      </c>
      <c r="C7" s="155">
        <v>6</v>
      </c>
      <c r="D7" s="115">
        <f t="shared" si="1"/>
        <v>6</v>
      </c>
      <c r="E7" s="115">
        <f t="shared" si="1"/>
        <v>6</v>
      </c>
      <c r="F7" s="205">
        <v>12</v>
      </c>
      <c r="G7" s="115">
        <f>F7</f>
        <v>12</v>
      </c>
      <c r="H7" s="115">
        <f t="shared" ref="H7:Q8" si="5">G7</f>
        <v>12</v>
      </c>
      <c r="I7" s="115">
        <f t="shared" si="5"/>
        <v>12</v>
      </c>
      <c r="J7" s="115">
        <f t="shared" si="5"/>
        <v>12</v>
      </c>
      <c r="K7" s="115">
        <f t="shared" si="5"/>
        <v>12</v>
      </c>
      <c r="L7" s="115">
        <f t="shared" si="5"/>
        <v>12</v>
      </c>
      <c r="M7" s="115">
        <f t="shared" si="5"/>
        <v>12</v>
      </c>
      <c r="N7" s="115">
        <f t="shared" si="5"/>
        <v>12</v>
      </c>
      <c r="O7" s="115">
        <f t="shared" si="5"/>
        <v>12</v>
      </c>
      <c r="P7" s="115">
        <f t="shared" si="5"/>
        <v>12</v>
      </c>
      <c r="Q7" s="116">
        <f t="shared" si="5"/>
        <v>12</v>
      </c>
    </row>
    <row r="8" spans="1:17" ht="15" thickBot="1" x14ac:dyDescent="0.35">
      <c r="A8" s="37" t="s">
        <v>31</v>
      </c>
      <c r="B8" s="145" t="s">
        <v>32</v>
      </c>
      <c r="C8" s="130">
        <v>2660</v>
      </c>
      <c r="D8" s="123">
        <f t="shared" si="1"/>
        <v>2660</v>
      </c>
      <c r="E8" s="123">
        <f t="shared" si="1"/>
        <v>2660</v>
      </c>
      <c r="F8" s="215">
        <v>3880</v>
      </c>
      <c r="G8" s="123">
        <f>F8</f>
        <v>3880</v>
      </c>
      <c r="H8" s="123">
        <f t="shared" si="5"/>
        <v>3880</v>
      </c>
      <c r="I8" s="123">
        <f t="shared" si="5"/>
        <v>3880</v>
      </c>
      <c r="J8" s="123">
        <f t="shared" si="5"/>
        <v>3880</v>
      </c>
      <c r="K8" s="123">
        <f t="shared" si="5"/>
        <v>3880</v>
      </c>
      <c r="L8" s="123">
        <f t="shared" si="5"/>
        <v>3880</v>
      </c>
      <c r="M8" s="123">
        <f t="shared" si="5"/>
        <v>3880</v>
      </c>
      <c r="N8" s="123">
        <f t="shared" si="5"/>
        <v>3880</v>
      </c>
      <c r="O8" s="123">
        <f t="shared" si="5"/>
        <v>3880</v>
      </c>
      <c r="P8" s="123">
        <f t="shared" si="5"/>
        <v>3880</v>
      </c>
      <c r="Q8" s="124">
        <f t="shared" si="5"/>
        <v>3880</v>
      </c>
    </row>
    <row r="9" spans="1:17" x14ac:dyDescent="0.3"/>
  </sheetData>
  <sheetProtection algorithmName="SHA-512" hashValue="dPYgWO1T3A7Zjg76fGNRhiM1HdmCg1vLr1k8Oaiq11hMI1AGeFxLwdJm+9Wi05X4UnLP6DjVhw3CLUOt6cuiwA==" saltValue="Ra001XaH26JsNJfexSfkog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portrait" r:id="rId1"/>
  <headerFooter>
    <oddFooter>&amp;L&amp;F&amp;C&amp;A&amp;RStránka &amp;P z &amp;N</oddFooter>
  </headerFooter>
  <ignoredErrors>
    <ignoredError sqref="C3 F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B61-555B-40A3-8B16-DC59FF0E5508}">
  <sheetPr codeName="List16">
    <tabColor rgb="FF7030A0"/>
  </sheetPr>
  <dimension ref="A1:R108"/>
  <sheetViews>
    <sheetView showGridLines="0" zoomScaleNormal="100" workbookViewId="0">
      <pane xSplit="2" topLeftCell="C1" activePane="topRight" state="frozen"/>
      <selection pane="topRight"/>
    </sheetView>
  </sheetViews>
  <sheetFormatPr defaultColWidth="0" defaultRowHeight="14.4" zeroHeight="1" x14ac:dyDescent="0.3"/>
  <cols>
    <col min="1" max="1" width="50.6640625" customWidth="1"/>
    <col min="2" max="17" width="9.6640625" customWidth="1"/>
    <col min="18" max="18" width="3.6640625" customWidth="1"/>
    <col min="19" max="16384" width="9.109375" hidden="1"/>
  </cols>
  <sheetData>
    <row r="1" spans="1:17" x14ac:dyDescent="0.3">
      <c r="A1" s="52" t="s">
        <v>107</v>
      </c>
      <c r="B1" s="53"/>
      <c r="C1" s="19" t="s">
        <v>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7"/>
    </row>
    <row r="2" spans="1:17" ht="15" thickBot="1" x14ac:dyDescent="0.35">
      <c r="A2" s="15" t="s">
        <v>106</v>
      </c>
      <c r="B2" s="138"/>
      <c r="C2" s="20" t="str">
        <f>Objednávka!C2</f>
        <v>2030/31</v>
      </c>
      <c r="D2" s="17" t="str">
        <f>Objednávka!D2</f>
        <v>2031/32</v>
      </c>
      <c r="E2" s="17" t="str">
        <f>Objednávka!E2</f>
        <v>2032/33</v>
      </c>
      <c r="F2" s="17" t="str">
        <f>Objednávka!F2</f>
        <v>2033/34</v>
      </c>
      <c r="G2" s="17" t="str">
        <f>Objednávka!G2</f>
        <v>2034/35</v>
      </c>
      <c r="H2" s="17" t="str">
        <f>Objednávka!H2</f>
        <v>2035/36</v>
      </c>
      <c r="I2" s="17" t="str">
        <f>Objednávka!I2</f>
        <v>2036/37</v>
      </c>
      <c r="J2" s="17" t="str">
        <f>Objednávka!J2</f>
        <v>2037/38</v>
      </c>
      <c r="K2" s="17" t="str">
        <f>Objednávka!K2</f>
        <v>2038/39</v>
      </c>
      <c r="L2" s="17" t="str">
        <f>Objednávka!L2</f>
        <v>2039/40</v>
      </c>
      <c r="M2" s="17" t="str">
        <f>Objednávka!M2</f>
        <v>2040/41</v>
      </c>
      <c r="N2" s="17" t="str">
        <f>Objednávka!N2</f>
        <v>2041/42</v>
      </c>
      <c r="O2" s="17" t="str">
        <f>Objednávka!O2</f>
        <v>2042/43</v>
      </c>
      <c r="P2" s="17" t="str">
        <f>Objednávka!P2</f>
        <v>2043/44</v>
      </c>
      <c r="Q2" s="25" t="str">
        <f>Objednávka!Q2</f>
        <v>2044/45</v>
      </c>
    </row>
    <row r="3" spans="1:17" ht="15.6" thickTop="1" x14ac:dyDescent="0.35">
      <c r="A3" s="45" t="s">
        <v>108</v>
      </c>
      <c r="B3" s="149" t="s">
        <v>109</v>
      </c>
      <c r="C3" s="48">
        <f>'Model objednávkový (MO)'!E28</f>
        <v>0</v>
      </c>
      <c r="D3" s="46">
        <f>'Model objednávkový (MO)'!F28</f>
        <v>0</v>
      </c>
      <c r="E3" s="46">
        <f>'Model objednávkový (MO)'!G28</f>
        <v>0</v>
      </c>
      <c r="F3" s="46">
        <f>'Model objednávkový (MO)'!H28</f>
        <v>0</v>
      </c>
      <c r="G3" s="46">
        <f>'Model objednávkový (MO)'!I28</f>
        <v>0</v>
      </c>
      <c r="H3" s="46">
        <f>'Model objednávkový (MO)'!J28</f>
        <v>0</v>
      </c>
      <c r="I3" s="46">
        <f>'Model objednávkový (MO)'!K28</f>
        <v>0</v>
      </c>
      <c r="J3" s="46">
        <f>'Model objednávkový (MO)'!L28</f>
        <v>0</v>
      </c>
      <c r="K3" s="46">
        <f>'Model objednávkový (MO)'!M28</f>
        <v>0</v>
      </c>
      <c r="L3" s="46">
        <f>'Model objednávkový (MO)'!N28</f>
        <v>0</v>
      </c>
      <c r="M3" s="46">
        <f>'Model objednávkový (MO)'!O28</f>
        <v>0</v>
      </c>
      <c r="N3" s="46">
        <f>'Model objednávkový (MO)'!P28</f>
        <v>0</v>
      </c>
      <c r="O3" s="46">
        <f>'Model objednávkový (MO)'!Q28</f>
        <v>0</v>
      </c>
      <c r="P3" s="46">
        <f>'Model objednávkový (MO)'!R28</f>
        <v>0</v>
      </c>
      <c r="Q3" s="127">
        <f>'Model objednávkový (MO)'!S28</f>
        <v>0</v>
      </c>
    </row>
    <row r="4" spans="1:17" ht="15.6" x14ac:dyDescent="0.35">
      <c r="A4" s="6" t="s">
        <v>110</v>
      </c>
      <c r="B4" s="151" t="s">
        <v>111</v>
      </c>
      <c r="C4" s="121">
        <f>'MO Výkon'!E28</f>
        <v>0</v>
      </c>
      <c r="D4" s="122">
        <f>'MO Výkon'!F28</f>
        <v>0</v>
      </c>
      <c r="E4" s="122">
        <f>'MO Výkon'!G28</f>
        <v>0</v>
      </c>
      <c r="F4" s="122">
        <f>'MO Výkon'!H28</f>
        <v>0</v>
      </c>
      <c r="G4" s="122">
        <f>'MO Výkon'!I28</f>
        <v>0</v>
      </c>
      <c r="H4" s="122">
        <f>'MO Výkon'!J28</f>
        <v>0</v>
      </c>
      <c r="I4" s="122">
        <f>'MO Výkon'!K28</f>
        <v>0</v>
      </c>
      <c r="J4" s="122">
        <f>'MO Výkon'!L28</f>
        <v>0</v>
      </c>
      <c r="K4" s="122">
        <f>'MO Výkon'!M28</f>
        <v>0</v>
      </c>
      <c r="L4" s="122">
        <f>'MO Výkon'!N28</f>
        <v>0</v>
      </c>
      <c r="M4" s="122">
        <f>'MO Výkon'!O28</f>
        <v>0</v>
      </c>
      <c r="N4" s="122">
        <f>'MO Výkon'!P28</f>
        <v>0</v>
      </c>
      <c r="O4" s="122">
        <f>'MO Výkon'!Q28</f>
        <v>0</v>
      </c>
      <c r="P4" s="122">
        <f>'MO Výkon'!R28</f>
        <v>0</v>
      </c>
      <c r="Q4" s="136">
        <f>'MO Výkon'!S28</f>
        <v>0</v>
      </c>
    </row>
    <row r="5" spans="1:17" ht="16.2" thickBot="1" x14ac:dyDescent="0.4">
      <c r="A5" s="37" t="s">
        <v>212</v>
      </c>
      <c r="B5" s="150" t="s">
        <v>213</v>
      </c>
      <c r="C5" s="49">
        <f>IFERROR(('MO Výkon'!E26-SUM('MO Výkon'!E11,'MO Výkon'!E14,'MO Výkon'!E18,'MO Výkon'!E19))/'MO Výkon'!E27,0)</f>
        <v>0</v>
      </c>
      <c r="D5" s="47">
        <f>IFERROR(('MO Výkon'!F26-SUM('MO Výkon'!F11,'MO Výkon'!F14,'MO Výkon'!F18,'MO Výkon'!F19))/'MO Výkon'!F27,0)</f>
        <v>0</v>
      </c>
      <c r="E5" s="47">
        <f>IFERROR(('MO Výkon'!G26-SUM('MO Výkon'!G11,'MO Výkon'!G14,'MO Výkon'!G18,'MO Výkon'!G19))/'MO Výkon'!G27,0)</f>
        <v>0</v>
      </c>
      <c r="F5" s="47">
        <f>IFERROR(('MO Výkon'!H26-SUM('MO Výkon'!H11,'MO Výkon'!H14,'MO Výkon'!H18,'MO Výkon'!H19))/'MO Výkon'!H27,0)</f>
        <v>0</v>
      </c>
      <c r="G5" s="47">
        <f>IFERROR(('MO Výkon'!I26-SUM('MO Výkon'!I11,'MO Výkon'!I14,'MO Výkon'!I18,'MO Výkon'!I19))/'MO Výkon'!I27,0)</f>
        <v>0</v>
      </c>
      <c r="H5" s="47">
        <f>IFERROR(('MO Výkon'!J26-SUM('MO Výkon'!J11,'MO Výkon'!J14,'MO Výkon'!J18,'MO Výkon'!J19))/'MO Výkon'!J27,0)</f>
        <v>0</v>
      </c>
      <c r="I5" s="47">
        <f>IFERROR(('MO Výkon'!K26-SUM('MO Výkon'!K11,'MO Výkon'!K14,'MO Výkon'!K18,'MO Výkon'!K19))/'MO Výkon'!K27,0)</f>
        <v>0</v>
      </c>
      <c r="J5" s="47">
        <f>IFERROR(('MO Výkon'!L26-SUM('MO Výkon'!L11,'MO Výkon'!L14,'MO Výkon'!L18,'MO Výkon'!L19))/'MO Výkon'!L27,0)</f>
        <v>0</v>
      </c>
      <c r="K5" s="47">
        <f>IFERROR(('MO Výkon'!M26-SUM('MO Výkon'!M11,'MO Výkon'!M14,'MO Výkon'!M18,'MO Výkon'!M19))/'MO Výkon'!M27,0)</f>
        <v>0</v>
      </c>
      <c r="L5" s="47">
        <f>IFERROR(('MO Výkon'!N26-SUM('MO Výkon'!N11,'MO Výkon'!N14,'MO Výkon'!N18,'MO Výkon'!N19))/'MO Výkon'!N27,0)</f>
        <v>0</v>
      </c>
      <c r="M5" s="47">
        <f>IFERROR(('MO Výkon'!O26-SUM('MO Výkon'!O11,'MO Výkon'!O14,'MO Výkon'!O18,'MO Výkon'!O19))/'MO Výkon'!O27,0)</f>
        <v>0</v>
      </c>
      <c r="N5" s="47">
        <f>IFERROR(('MO Výkon'!P26-SUM('MO Výkon'!P11,'MO Výkon'!P14,'MO Výkon'!P18,'MO Výkon'!P19))/'MO Výkon'!P27,0)</f>
        <v>0</v>
      </c>
      <c r="O5" s="47">
        <f>IFERROR(('MO Výkon'!Q26-SUM('MO Výkon'!Q11,'MO Výkon'!Q14,'MO Výkon'!Q18,'MO Výkon'!Q19))/'MO Výkon'!Q27,0)</f>
        <v>0</v>
      </c>
      <c r="P5" s="47">
        <f>IFERROR(('MO Výkon'!R26-SUM('MO Výkon'!R11,'MO Výkon'!R14,'MO Výkon'!R18,'MO Výkon'!R19))/'MO Výkon'!R27,0)</f>
        <v>0</v>
      </c>
      <c r="Q5" s="128">
        <f>IFERROR(('MO Výkon'!S26-SUM('MO Výkon'!S11,'MO Výkon'!S14,'MO Výkon'!S18,'MO Výkon'!S19))/'MO Výkon'!S27,0)</f>
        <v>0</v>
      </c>
    </row>
    <row r="6" spans="1:17" ht="15" thickBot="1" x14ac:dyDescent="0.35"/>
    <row r="7" spans="1:17" x14ac:dyDescent="0.3">
      <c r="A7" s="52" t="s">
        <v>171</v>
      </c>
      <c r="B7" s="53"/>
      <c r="C7" s="19" t="s">
        <v>6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137"/>
    </row>
    <row r="8" spans="1:17" ht="15" thickBot="1" x14ac:dyDescent="0.35">
      <c r="A8" s="15" t="s">
        <v>214</v>
      </c>
      <c r="B8" s="138"/>
      <c r="C8" s="20" t="str">
        <f>C2</f>
        <v>2030/31</v>
      </c>
      <c r="D8" s="17" t="str">
        <f t="shared" ref="D8:Q8" si="0">D2</f>
        <v>2031/32</v>
      </c>
      <c r="E8" s="17" t="str">
        <f t="shared" si="0"/>
        <v>2032/33</v>
      </c>
      <c r="F8" s="17" t="str">
        <f t="shared" si="0"/>
        <v>2033/34</v>
      </c>
      <c r="G8" s="17" t="str">
        <f t="shared" si="0"/>
        <v>2034/35</v>
      </c>
      <c r="H8" s="17" t="str">
        <f t="shared" si="0"/>
        <v>2035/36</v>
      </c>
      <c r="I8" s="17" t="str">
        <f t="shared" si="0"/>
        <v>2036/37</v>
      </c>
      <c r="J8" s="17" t="str">
        <f t="shared" si="0"/>
        <v>2037/38</v>
      </c>
      <c r="K8" s="17" t="str">
        <f t="shared" si="0"/>
        <v>2038/39</v>
      </c>
      <c r="L8" s="17" t="str">
        <f t="shared" si="0"/>
        <v>2039/40</v>
      </c>
      <c r="M8" s="17" t="str">
        <f t="shared" si="0"/>
        <v>2040/41</v>
      </c>
      <c r="N8" s="17" t="str">
        <f t="shared" si="0"/>
        <v>2041/42</v>
      </c>
      <c r="O8" s="17" t="str">
        <f t="shared" si="0"/>
        <v>2042/43</v>
      </c>
      <c r="P8" s="17" t="str">
        <f t="shared" si="0"/>
        <v>2043/44</v>
      </c>
      <c r="Q8" s="25" t="str">
        <f t="shared" si="0"/>
        <v>2044/45</v>
      </c>
    </row>
    <row r="9" spans="1:17" ht="15" thickTop="1" x14ac:dyDescent="0.3">
      <c r="A9" s="4" t="s">
        <v>215</v>
      </c>
      <c r="B9" s="5"/>
      <c r="C9" s="61">
        <f>IFERROR(('Model objednávkový (MO)'!E$26*SUM(Objednávka!C28,Objednávka!C48,Objednávka!C68)/Objednávka!C$22),0)</f>
        <v>0</v>
      </c>
      <c r="D9" s="62">
        <f>IFERROR(('Model objednávkový (MO)'!F$26*SUM(Objednávka!D28,Objednávka!D48,Objednávka!D68)/Objednávka!D$22),0)</f>
        <v>0</v>
      </c>
      <c r="E9" s="62">
        <f>IFERROR(('Model objednávkový (MO)'!G$26*SUM(Objednávka!E28,Objednávka!E48,Objednávka!E68)/Objednávka!E$22),0)</f>
        <v>0</v>
      </c>
      <c r="F9" s="62">
        <f>IFERROR(('Model objednávkový (MO)'!H$26*SUM(Objednávka!F28,Objednávka!F48,Objednávka!F68)/Objednávka!F$22),0)</f>
        <v>0</v>
      </c>
      <c r="G9" s="62">
        <f>IFERROR(('Model objednávkový (MO)'!I$26*SUM(Objednávka!G28,Objednávka!G48,Objednávka!G68)/Objednávka!G$22),0)</f>
        <v>0</v>
      </c>
      <c r="H9" s="62">
        <f>IFERROR(('Model objednávkový (MO)'!J$26*SUM(Objednávka!H28,Objednávka!H48,Objednávka!H68)/Objednávka!H$22),0)</f>
        <v>0</v>
      </c>
      <c r="I9" s="62">
        <f>IFERROR(('Model objednávkový (MO)'!K$26*SUM(Objednávka!I28,Objednávka!I48,Objednávka!I68)/Objednávka!I$22),0)</f>
        <v>0</v>
      </c>
      <c r="J9" s="62">
        <f>IFERROR(('Model objednávkový (MO)'!L$26*SUM(Objednávka!J28,Objednávka!J48,Objednávka!J68)/Objednávka!J$22),0)</f>
        <v>0</v>
      </c>
      <c r="K9" s="62">
        <f>IFERROR(('Model objednávkový (MO)'!M$26*SUM(Objednávka!K28,Objednávka!K48,Objednávka!K68)/Objednávka!K$22),0)</f>
        <v>0</v>
      </c>
      <c r="L9" s="62">
        <f>IFERROR(('Model objednávkový (MO)'!N$26*SUM(Objednávka!L28,Objednávka!L48,Objednávka!L68)/Objednávka!L$22),0)</f>
        <v>0</v>
      </c>
      <c r="M9" s="62">
        <f>IFERROR(('Model objednávkový (MO)'!O$26*SUM(Objednávka!M28,Objednávka!M48,Objednávka!M68)/Objednávka!M$22),0)</f>
        <v>0</v>
      </c>
      <c r="N9" s="62">
        <f>IFERROR(('Model objednávkový (MO)'!P$26*SUM(Objednávka!N28,Objednávka!N48,Objednávka!N68)/Objednávka!N$22),0)</f>
        <v>0</v>
      </c>
      <c r="O9" s="62">
        <f>IFERROR(('Model objednávkový (MO)'!Q$26*SUM(Objednávka!O28,Objednávka!O48,Objednávka!O68)/Objednávka!O$22),0)</f>
        <v>0</v>
      </c>
      <c r="P9" s="62">
        <f>IFERROR(('Model objednávkový (MO)'!R$26*SUM(Objednávka!P28,Objednávka!P48,Objednávka!P68)/Objednávka!P$22),0)</f>
        <v>0</v>
      </c>
      <c r="Q9" s="132">
        <f>IFERROR(('Model objednávkový (MO)'!S$26*SUM(Objednávka!Q28,Objednávka!Q48,Objednávka!Q68)/Objednávka!Q$22),0)</f>
        <v>0</v>
      </c>
    </row>
    <row r="10" spans="1:17" x14ac:dyDescent="0.3">
      <c r="A10" s="32" t="s">
        <v>216</v>
      </c>
      <c r="B10" s="33"/>
      <c r="C10" s="73">
        <f>IFERROR(('Model objednávkový (MO)'!E$26*SUM(Objednávka!C29,Objednávka!C49,Objednávka!C69)/Objednávka!C$22),0)</f>
        <v>0</v>
      </c>
      <c r="D10" s="74">
        <f>IFERROR(('Model objednávkový (MO)'!F$26*SUM(Objednávka!D29,Objednávka!D49,Objednávka!D69)/Objednávka!D$22),0)</f>
        <v>0</v>
      </c>
      <c r="E10" s="74">
        <f>IFERROR(('Model objednávkový (MO)'!G$26*SUM(Objednávka!E29,Objednávka!E49,Objednávka!E69)/Objednávka!E$22),0)</f>
        <v>0</v>
      </c>
      <c r="F10" s="74">
        <f>IFERROR(('Model objednávkový (MO)'!H$26*SUM(Objednávka!F29,Objednávka!F49,Objednávka!F69)/Objednávka!F$22),0)</f>
        <v>0</v>
      </c>
      <c r="G10" s="74">
        <f>IFERROR(('Model objednávkový (MO)'!I$26*SUM(Objednávka!G29,Objednávka!G49,Objednávka!G69)/Objednávka!G$22),0)</f>
        <v>0</v>
      </c>
      <c r="H10" s="74">
        <f>IFERROR(('Model objednávkový (MO)'!J$26*SUM(Objednávka!H29,Objednávka!H49,Objednávka!H69)/Objednávka!H$22),0)</f>
        <v>0</v>
      </c>
      <c r="I10" s="74">
        <f>IFERROR(('Model objednávkový (MO)'!K$26*SUM(Objednávka!I29,Objednávka!I49,Objednávka!I69)/Objednávka!I$22),0)</f>
        <v>0</v>
      </c>
      <c r="J10" s="74">
        <f>IFERROR(('Model objednávkový (MO)'!L$26*SUM(Objednávka!J29,Objednávka!J49,Objednávka!J69)/Objednávka!J$22),0)</f>
        <v>0</v>
      </c>
      <c r="K10" s="74">
        <f>IFERROR(('Model objednávkový (MO)'!M$26*SUM(Objednávka!K29,Objednávka!K49,Objednávka!K69)/Objednávka!K$22),0)</f>
        <v>0</v>
      </c>
      <c r="L10" s="74">
        <f>IFERROR(('Model objednávkový (MO)'!N$26*SUM(Objednávka!L29,Objednávka!L49,Objednávka!L69)/Objednávka!L$22),0)</f>
        <v>0</v>
      </c>
      <c r="M10" s="74">
        <f>IFERROR(('Model objednávkový (MO)'!O$26*SUM(Objednávka!M29,Objednávka!M49,Objednávka!M69)/Objednávka!M$22),0)</f>
        <v>0</v>
      </c>
      <c r="N10" s="74">
        <f>IFERROR(('Model objednávkový (MO)'!P$26*SUM(Objednávka!N29,Objednávka!N49,Objednávka!N69)/Objednávka!N$22),0)</f>
        <v>0</v>
      </c>
      <c r="O10" s="74">
        <f>IFERROR(('Model objednávkový (MO)'!Q$26*SUM(Objednávka!O29,Objednávka!O49,Objednávka!O69)/Objednávka!O$22),0)</f>
        <v>0</v>
      </c>
      <c r="P10" s="74">
        <f>IFERROR(('Model objednávkový (MO)'!R$26*SUM(Objednávka!P29,Objednávka!P49,Objednávka!P69)/Objednávka!P$22),0)</f>
        <v>0</v>
      </c>
      <c r="Q10" s="133">
        <f>IFERROR(('Model objednávkový (MO)'!S$26*SUM(Objednávka!Q29,Objednávka!Q49,Objednávka!Q69)/Objednávka!Q$22),0)</f>
        <v>0</v>
      </c>
    </row>
    <row r="11" spans="1:17" x14ac:dyDescent="0.3">
      <c r="A11" s="6" t="s">
        <v>217</v>
      </c>
      <c r="B11" s="7"/>
      <c r="C11" s="63">
        <f>IFERROR(('Model objednávkový (MO)'!E$26*SUM(Objednávka!C30,Objednávka!C50,Objednávka!C70)/Objednávka!C$22),0)</f>
        <v>0</v>
      </c>
      <c r="D11" s="64">
        <f>IFERROR(('Model objednávkový (MO)'!F$26*SUM(Objednávka!D30,Objednávka!D50,Objednávka!D70)/Objednávka!D$22),0)</f>
        <v>0</v>
      </c>
      <c r="E11" s="64">
        <f>IFERROR(('Model objednávkový (MO)'!G$26*SUM(Objednávka!E30,Objednávka!E50,Objednávka!E70)/Objednávka!E$22),0)</f>
        <v>0</v>
      </c>
      <c r="F11" s="64">
        <f>IFERROR(('Model objednávkový (MO)'!H$26*SUM(Objednávka!F30,Objednávka!F50,Objednávka!F70)/Objednávka!F$22),0)</f>
        <v>0</v>
      </c>
      <c r="G11" s="64">
        <f>IFERROR(('Model objednávkový (MO)'!I$26*SUM(Objednávka!G30,Objednávka!G50,Objednávka!G70)/Objednávka!G$22),0)</f>
        <v>0</v>
      </c>
      <c r="H11" s="64">
        <f>IFERROR(('Model objednávkový (MO)'!J$26*SUM(Objednávka!H30,Objednávka!H50,Objednávka!H70)/Objednávka!H$22),0)</f>
        <v>0</v>
      </c>
      <c r="I11" s="64">
        <f>IFERROR(('Model objednávkový (MO)'!K$26*SUM(Objednávka!I30,Objednávka!I50,Objednávka!I70)/Objednávka!I$22),0)</f>
        <v>0</v>
      </c>
      <c r="J11" s="64">
        <f>IFERROR(('Model objednávkový (MO)'!L$26*SUM(Objednávka!J30,Objednávka!J50,Objednávka!J70)/Objednávka!J$22),0)</f>
        <v>0</v>
      </c>
      <c r="K11" s="64">
        <f>IFERROR(('Model objednávkový (MO)'!M$26*SUM(Objednávka!K30,Objednávka!K50,Objednávka!K70)/Objednávka!K$22),0)</f>
        <v>0</v>
      </c>
      <c r="L11" s="64">
        <f>IFERROR(('Model objednávkový (MO)'!N$26*SUM(Objednávka!L30,Objednávka!L50,Objednávka!L70)/Objednávka!L$22),0)</f>
        <v>0</v>
      </c>
      <c r="M11" s="64">
        <f>IFERROR(('Model objednávkový (MO)'!O$26*SUM(Objednávka!M30,Objednávka!M50,Objednávka!M70)/Objednávka!M$22),0)</f>
        <v>0</v>
      </c>
      <c r="N11" s="64">
        <f>IFERROR(('Model objednávkový (MO)'!P$26*SUM(Objednávka!N30,Objednávka!N50,Objednávka!N70)/Objednávka!N$22),0)</f>
        <v>0</v>
      </c>
      <c r="O11" s="64">
        <f>IFERROR(('Model objednávkový (MO)'!Q$26*SUM(Objednávka!O30,Objednávka!O50,Objednávka!O70)/Objednávka!O$22),0)</f>
        <v>0</v>
      </c>
      <c r="P11" s="64">
        <f>IFERROR(('Model objednávkový (MO)'!R$26*SUM(Objednávka!P30,Objednávka!P50,Objednávka!P70)/Objednávka!P$22),0)</f>
        <v>0</v>
      </c>
      <c r="Q11" s="131">
        <f>IFERROR(('Model objednávkový (MO)'!S$26*SUM(Objednávka!Q30,Objednávka!Q50,Objednávka!Q70)/Objednávka!Q$22),0)</f>
        <v>0</v>
      </c>
    </row>
    <row r="12" spans="1:17" x14ac:dyDescent="0.3">
      <c r="A12" s="6" t="s">
        <v>218</v>
      </c>
      <c r="B12" s="7"/>
      <c r="C12" s="63">
        <f>IFERROR(('Model objednávkový (MO)'!E$26*SUM(Objednávka!C31,Objednávka!C51,Objednávka!C71)/Objednávka!C$22),0)</f>
        <v>0</v>
      </c>
      <c r="D12" s="64">
        <f>IFERROR(('Model objednávkový (MO)'!F$26*SUM(Objednávka!D31,Objednávka!D51,Objednávka!D71)/Objednávka!D$22),0)</f>
        <v>0</v>
      </c>
      <c r="E12" s="64">
        <f>IFERROR(('Model objednávkový (MO)'!G$26*SUM(Objednávka!E31,Objednávka!E51,Objednávka!E71)/Objednávka!E$22),0)</f>
        <v>0</v>
      </c>
      <c r="F12" s="64">
        <f>IFERROR(('Model objednávkový (MO)'!H$26*SUM(Objednávka!F31,Objednávka!F51,Objednávka!F71)/Objednávka!F$22),0)</f>
        <v>0</v>
      </c>
      <c r="G12" s="64">
        <f>IFERROR(('Model objednávkový (MO)'!I$26*SUM(Objednávka!G31,Objednávka!G51,Objednávka!G71)/Objednávka!G$22),0)</f>
        <v>0</v>
      </c>
      <c r="H12" s="64">
        <f>IFERROR(('Model objednávkový (MO)'!J$26*SUM(Objednávka!H31,Objednávka!H51,Objednávka!H71)/Objednávka!H$22),0)</f>
        <v>0</v>
      </c>
      <c r="I12" s="64">
        <f>IFERROR(('Model objednávkový (MO)'!K$26*SUM(Objednávka!I31,Objednávka!I51,Objednávka!I71)/Objednávka!I$22),0)</f>
        <v>0</v>
      </c>
      <c r="J12" s="64">
        <f>IFERROR(('Model objednávkový (MO)'!L$26*SUM(Objednávka!J31,Objednávka!J51,Objednávka!J71)/Objednávka!J$22),0)</f>
        <v>0</v>
      </c>
      <c r="K12" s="64">
        <f>IFERROR(('Model objednávkový (MO)'!M$26*SUM(Objednávka!K31,Objednávka!K51,Objednávka!K71)/Objednávka!K$22),0)</f>
        <v>0</v>
      </c>
      <c r="L12" s="64">
        <f>IFERROR(('Model objednávkový (MO)'!N$26*SUM(Objednávka!L31,Objednávka!L51,Objednávka!L71)/Objednávka!L$22),0)</f>
        <v>0</v>
      </c>
      <c r="M12" s="64">
        <f>IFERROR(('Model objednávkový (MO)'!O$26*SUM(Objednávka!M31,Objednávka!M51,Objednávka!M71)/Objednávka!M$22),0)</f>
        <v>0</v>
      </c>
      <c r="N12" s="64">
        <f>IFERROR(('Model objednávkový (MO)'!P$26*SUM(Objednávka!N31,Objednávka!N51,Objednávka!N71)/Objednávka!N$22),0)</f>
        <v>0</v>
      </c>
      <c r="O12" s="64">
        <f>IFERROR(('Model objednávkový (MO)'!Q$26*SUM(Objednávka!O31,Objednávka!O51,Objednávka!O71)/Objednávka!O$22),0)</f>
        <v>0</v>
      </c>
      <c r="P12" s="64">
        <f>IFERROR(('Model objednávkový (MO)'!R$26*SUM(Objednávka!P31,Objednávka!P51,Objednávka!P71)/Objednávka!P$22),0)</f>
        <v>0</v>
      </c>
      <c r="Q12" s="131">
        <f>IFERROR(('Model objednávkový (MO)'!S$26*SUM(Objednávka!Q31,Objednávka!Q51,Objednávka!Q71)/Objednávka!Q$22),0)</f>
        <v>0</v>
      </c>
    </row>
    <row r="13" spans="1:17" x14ac:dyDescent="0.3">
      <c r="A13" s="6" t="s">
        <v>219</v>
      </c>
      <c r="B13" s="7"/>
      <c r="C13" s="63">
        <f>IFERROR(('Model objednávkový (MO)'!E$26*SUM(Objednávka!C32,Objednávka!C52,Objednávka!C72)/Objednávka!C$22),0)</f>
        <v>0</v>
      </c>
      <c r="D13" s="64">
        <f>IFERROR(('Model objednávkový (MO)'!F$26*SUM(Objednávka!D32,Objednávka!D52,Objednávka!D72)/Objednávka!D$22),0)</f>
        <v>0</v>
      </c>
      <c r="E13" s="64">
        <f>IFERROR(('Model objednávkový (MO)'!G$26*SUM(Objednávka!E32,Objednávka!E52,Objednávka!E72)/Objednávka!E$22),0)</f>
        <v>0</v>
      </c>
      <c r="F13" s="64">
        <f>IFERROR(('Model objednávkový (MO)'!H$26*SUM(Objednávka!F32,Objednávka!F52,Objednávka!F72)/Objednávka!F$22),0)</f>
        <v>0</v>
      </c>
      <c r="G13" s="64">
        <f>IFERROR(('Model objednávkový (MO)'!I$26*SUM(Objednávka!G32,Objednávka!G52,Objednávka!G72)/Objednávka!G$22),0)</f>
        <v>0</v>
      </c>
      <c r="H13" s="64">
        <f>IFERROR(('Model objednávkový (MO)'!J$26*SUM(Objednávka!H32,Objednávka!H52,Objednávka!H72)/Objednávka!H$22),0)</f>
        <v>0</v>
      </c>
      <c r="I13" s="64">
        <f>IFERROR(('Model objednávkový (MO)'!K$26*SUM(Objednávka!I32,Objednávka!I52,Objednávka!I72)/Objednávka!I$22),0)</f>
        <v>0</v>
      </c>
      <c r="J13" s="64">
        <f>IFERROR(('Model objednávkový (MO)'!L$26*SUM(Objednávka!J32,Objednávka!J52,Objednávka!J72)/Objednávka!J$22),0)</f>
        <v>0</v>
      </c>
      <c r="K13" s="64">
        <f>IFERROR(('Model objednávkový (MO)'!M$26*SUM(Objednávka!K32,Objednávka!K52,Objednávka!K72)/Objednávka!K$22),0)</f>
        <v>0</v>
      </c>
      <c r="L13" s="64">
        <f>IFERROR(('Model objednávkový (MO)'!N$26*SUM(Objednávka!L32,Objednávka!L52,Objednávka!L72)/Objednávka!L$22),0)</f>
        <v>0</v>
      </c>
      <c r="M13" s="64">
        <f>IFERROR(('Model objednávkový (MO)'!O$26*SUM(Objednávka!M32,Objednávka!M52,Objednávka!M72)/Objednávka!M$22),0)</f>
        <v>0</v>
      </c>
      <c r="N13" s="64">
        <f>IFERROR(('Model objednávkový (MO)'!P$26*SUM(Objednávka!N32,Objednávka!N52,Objednávka!N72)/Objednávka!N$22),0)</f>
        <v>0</v>
      </c>
      <c r="O13" s="64">
        <f>IFERROR(('Model objednávkový (MO)'!Q$26*SUM(Objednávka!O32,Objednávka!O52,Objednávka!O72)/Objednávka!O$22),0)</f>
        <v>0</v>
      </c>
      <c r="P13" s="64">
        <f>IFERROR(('Model objednávkový (MO)'!R$26*SUM(Objednávka!P32,Objednávka!P52,Objednávka!P72)/Objednávka!P$22),0)</f>
        <v>0</v>
      </c>
      <c r="Q13" s="131">
        <f>IFERROR(('Model objednávkový (MO)'!S$26*SUM(Objednávka!Q32,Objednávka!Q52,Objednávka!Q72)/Objednávka!Q$22),0)</f>
        <v>0</v>
      </c>
    </row>
    <row r="14" spans="1:17" x14ac:dyDescent="0.3">
      <c r="A14" s="6" t="s">
        <v>220</v>
      </c>
      <c r="B14" s="7"/>
      <c r="C14" s="63">
        <f>IFERROR(('Model objednávkový (MO)'!E$26*SUM(Objednávka!C33,Objednávka!C53,Objednávka!C73)/Objednávka!C$22),0)</f>
        <v>0</v>
      </c>
      <c r="D14" s="64">
        <f>IFERROR(('Model objednávkový (MO)'!F$26*SUM(Objednávka!D33,Objednávka!D53,Objednávka!D73)/Objednávka!D$22),0)</f>
        <v>0</v>
      </c>
      <c r="E14" s="64">
        <f>IFERROR(('Model objednávkový (MO)'!G$26*SUM(Objednávka!E33,Objednávka!E53,Objednávka!E73)/Objednávka!E$22),0)</f>
        <v>0</v>
      </c>
      <c r="F14" s="64">
        <f>IFERROR(('Model objednávkový (MO)'!H$26*SUM(Objednávka!F33,Objednávka!F53,Objednávka!F73)/Objednávka!F$22),0)</f>
        <v>0</v>
      </c>
      <c r="G14" s="64">
        <f>IFERROR(('Model objednávkový (MO)'!I$26*SUM(Objednávka!G33,Objednávka!G53,Objednávka!G73)/Objednávka!G$22),0)</f>
        <v>0</v>
      </c>
      <c r="H14" s="64">
        <f>IFERROR(('Model objednávkový (MO)'!J$26*SUM(Objednávka!H33,Objednávka!H53,Objednávka!H73)/Objednávka!H$22),0)</f>
        <v>0</v>
      </c>
      <c r="I14" s="64">
        <f>IFERROR(('Model objednávkový (MO)'!K$26*SUM(Objednávka!I33,Objednávka!I53,Objednávka!I73)/Objednávka!I$22),0)</f>
        <v>0</v>
      </c>
      <c r="J14" s="64">
        <f>IFERROR(('Model objednávkový (MO)'!L$26*SUM(Objednávka!J33,Objednávka!J53,Objednávka!J73)/Objednávka!J$22),0)</f>
        <v>0</v>
      </c>
      <c r="K14" s="64">
        <f>IFERROR(('Model objednávkový (MO)'!M$26*SUM(Objednávka!K33,Objednávka!K53,Objednávka!K73)/Objednávka!K$22),0)</f>
        <v>0</v>
      </c>
      <c r="L14" s="64">
        <f>IFERROR(('Model objednávkový (MO)'!N$26*SUM(Objednávka!L33,Objednávka!L53,Objednávka!L73)/Objednávka!L$22),0)</f>
        <v>0</v>
      </c>
      <c r="M14" s="64">
        <f>IFERROR(('Model objednávkový (MO)'!O$26*SUM(Objednávka!M33,Objednávka!M53,Objednávka!M73)/Objednávka!M$22),0)</f>
        <v>0</v>
      </c>
      <c r="N14" s="64">
        <f>IFERROR(('Model objednávkový (MO)'!P$26*SUM(Objednávka!N33,Objednávka!N53,Objednávka!N73)/Objednávka!N$22),0)</f>
        <v>0</v>
      </c>
      <c r="O14" s="64">
        <f>IFERROR(('Model objednávkový (MO)'!Q$26*SUM(Objednávka!O33,Objednávka!O53,Objednávka!O73)/Objednávka!O$22),0)</f>
        <v>0</v>
      </c>
      <c r="P14" s="64">
        <f>IFERROR(('Model objednávkový (MO)'!R$26*SUM(Objednávka!P33,Objednávka!P53,Objednávka!P73)/Objednávka!P$22),0)</f>
        <v>0</v>
      </c>
      <c r="Q14" s="131">
        <f>IFERROR(('Model objednávkový (MO)'!S$26*SUM(Objednávka!Q33,Objednávka!Q53,Objednávka!Q73)/Objednávka!Q$22),0)</f>
        <v>0</v>
      </c>
    </row>
    <row r="15" spans="1:17" x14ac:dyDescent="0.3">
      <c r="A15" s="6" t="s">
        <v>221</v>
      </c>
      <c r="B15" s="7"/>
      <c r="C15" s="63">
        <f>IFERROR(('Model objednávkový (MO)'!E$26*SUM(Objednávka!C34,Objednávka!C54,Objednávka!C74)/Objednávka!C$22),0)</f>
        <v>0</v>
      </c>
      <c r="D15" s="64">
        <f>IFERROR(('Model objednávkový (MO)'!F$26*SUM(Objednávka!D34,Objednávka!D54,Objednávka!D74)/Objednávka!D$22),0)</f>
        <v>0</v>
      </c>
      <c r="E15" s="64">
        <f>IFERROR(('Model objednávkový (MO)'!G$26*SUM(Objednávka!E34,Objednávka!E54,Objednávka!E74)/Objednávka!E$22),0)</f>
        <v>0</v>
      </c>
      <c r="F15" s="64">
        <f>IFERROR(('Model objednávkový (MO)'!H$26*SUM(Objednávka!F34,Objednávka!F54,Objednávka!F74)/Objednávka!F$22),0)</f>
        <v>0</v>
      </c>
      <c r="G15" s="64">
        <f>IFERROR(('Model objednávkový (MO)'!I$26*SUM(Objednávka!G34,Objednávka!G54,Objednávka!G74)/Objednávka!G$22),0)</f>
        <v>0</v>
      </c>
      <c r="H15" s="64">
        <f>IFERROR(('Model objednávkový (MO)'!J$26*SUM(Objednávka!H34,Objednávka!H54,Objednávka!H74)/Objednávka!H$22),0)</f>
        <v>0</v>
      </c>
      <c r="I15" s="64">
        <f>IFERROR(('Model objednávkový (MO)'!K$26*SUM(Objednávka!I34,Objednávka!I54,Objednávka!I74)/Objednávka!I$22),0)</f>
        <v>0</v>
      </c>
      <c r="J15" s="64">
        <f>IFERROR(('Model objednávkový (MO)'!L$26*SUM(Objednávka!J34,Objednávka!J54,Objednávka!J74)/Objednávka!J$22),0)</f>
        <v>0</v>
      </c>
      <c r="K15" s="64">
        <f>IFERROR(('Model objednávkový (MO)'!M$26*SUM(Objednávka!K34,Objednávka!K54,Objednávka!K74)/Objednávka!K$22),0)</f>
        <v>0</v>
      </c>
      <c r="L15" s="64">
        <f>IFERROR(('Model objednávkový (MO)'!N$26*SUM(Objednávka!L34,Objednávka!L54,Objednávka!L74)/Objednávka!L$22),0)</f>
        <v>0</v>
      </c>
      <c r="M15" s="64">
        <f>IFERROR(('Model objednávkový (MO)'!O$26*SUM(Objednávka!M34,Objednávka!M54,Objednávka!M74)/Objednávka!M$22),0)</f>
        <v>0</v>
      </c>
      <c r="N15" s="64">
        <f>IFERROR(('Model objednávkový (MO)'!P$26*SUM(Objednávka!N34,Objednávka!N54,Objednávka!N74)/Objednávka!N$22),0)</f>
        <v>0</v>
      </c>
      <c r="O15" s="64">
        <f>IFERROR(('Model objednávkový (MO)'!Q$26*SUM(Objednávka!O34,Objednávka!O54,Objednávka!O74)/Objednávka!O$22),0)</f>
        <v>0</v>
      </c>
      <c r="P15" s="64">
        <f>IFERROR(('Model objednávkový (MO)'!R$26*SUM(Objednávka!P34,Objednávka!P54,Objednávka!P74)/Objednávka!P$22),0)</f>
        <v>0</v>
      </c>
      <c r="Q15" s="131">
        <f>IFERROR(('Model objednávkový (MO)'!S$26*SUM(Objednávka!Q34,Objednávka!Q54,Objednávka!Q74)/Objednávka!Q$22),0)</f>
        <v>0</v>
      </c>
    </row>
    <row r="16" spans="1:17" x14ac:dyDescent="0.3">
      <c r="A16" s="6" t="s">
        <v>222</v>
      </c>
      <c r="B16" s="7"/>
      <c r="C16" s="63">
        <f>IFERROR(('Model objednávkový (MO)'!E$26*SUM(Objednávka!C35,Objednávka!C55,Objednávka!C75)/Objednávka!C$22),0)</f>
        <v>0</v>
      </c>
      <c r="D16" s="64">
        <f>IFERROR(('Model objednávkový (MO)'!F$26*SUM(Objednávka!D35,Objednávka!D55,Objednávka!D75)/Objednávka!D$22),0)</f>
        <v>0</v>
      </c>
      <c r="E16" s="64">
        <f>IFERROR(('Model objednávkový (MO)'!G$26*SUM(Objednávka!E35,Objednávka!E55,Objednávka!E75)/Objednávka!E$22),0)</f>
        <v>0</v>
      </c>
      <c r="F16" s="64">
        <f>IFERROR(('Model objednávkový (MO)'!H$26*SUM(Objednávka!F35,Objednávka!F55,Objednávka!F75)/Objednávka!F$22),0)</f>
        <v>0</v>
      </c>
      <c r="G16" s="64">
        <f>IFERROR(('Model objednávkový (MO)'!I$26*SUM(Objednávka!G35,Objednávka!G55,Objednávka!G75)/Objednávka!G$22),0)</f>
        <v>0</v>
      </c>
      <c r="H16" s="64">
        <f>IFERROR(('Model objednávkový (MO)'!J$26*SUM(Objednávka!H35,Objednávka!H55,Objednávka!H75)/Objednávka!H$22),0)</f>
        <v>0</v>
      </c>
      <c r="I16" s="64">
        <f>IFERROR(('Model objednávkový (MO)'!K$26*SUM(Objednávka!I35,Objednávka!I55,Objednávka!I75)/Objednávka!I$22),0)</f>
        <v>0</v>
      </c>
      <c r="J16" s="64">
        <f>IFERROR(('Model objednávkový (MO)'!L$26*SUM(Objednávka!J35,Objednávka!J55,Objednávka!J75)/Objednávka!J$22),0)</f>
        <v>0</v>
      </c>
      <c r="K16" s="64">
        <f>IFERROR(('Model objednávkový (MO)'!M$26*SUM(Objednávka!K35,Objednávka!K55,Objednávka!K75)/Objednávka!K$22),0)</f>
        <v>0</v>
      </c>
      <c r="L16" s="64">
        <f>IFERROR(('Model objednávkový (MO)'!N$26*SUM(Objednávka!L35,Objednávka!L55,Objednávka!L75)/Objednávka!L$22),0)</f>
        <v>0</v>
      </c>
      <c r="M16" s="64">
        <f>IFERROR(('Model objednávkový (MO)'!O$26*SUM(Objednávka!M35,Objednávka!M55,Objednávka!M75)/Objednávka!M$22),0)</f>
        <v>0</v>
      </c>
      <c r="N16" s="64">
        <f>IFERROR(('Model objednávkový (MO)'!P$26*SUM(Objednávka!N35,Objednávka!N55,Objednávka!N75)/Objednávka!N$22),0)</f>
        <v>0</v>
      </c>
      <c r="O16" s="64">
        <f>IFERROR(('Model objednávkový (MO)'!Q$26*SUM(Objednávka!O35,Objednávka!O55,Objednávka!O75)/Objednávka!O$22),0)</f>
        <v>0</v>
      </c>
      <c r="P16" s="64">
        <f>IFERROR(('Model objednávkový (MO)'!R$26*SUM(Objednávka!P35,Objednávka!P55,Objednávka!P75)/Objednávka!P$22),0)</f>
        <v>0</v>
      </c>
      <c r="Q16" s="131">
        <f>IFERROR(('Model objednávkový (MO)'!S$26*SUM(Objednávka!Q35,Objednávka!Q55,Objednávka!Q75)/Objednávka!Q$22),0)</f>
        <v>0</v>
      </c>
    </row>
    <row r="17" spans="1:17" x14ac:dyDescent="0.3">
      <c r="A17" s="6" t="s">
        <v>223</v>
      </c>
      <c r="B17" s="7"/>
      <c r="C17" s="63">
        <f>IFERROR(('Model objednávkový (MO)'!E$26*SUM(Objednávka!C36,Objednávka!C56,Objednávka!C76)/Objednávka!C$22),0)</f>
        <v>0</v>
      </c>
      <c r="D17" s="64">
        <f>IFERROR(('Model objednávkový (MO)'!F$26*SUM(Objednávka!D36,Objednávka!D56,Objednávka!D76)/Objednávka!D$22),0)</f>
        <v>0</v>
      </c>
      <c r="E17" s="64">
        <f>IFERROR(('Model objednávkový (MO)'!G$26*SUM(Objednávka!E36,Objednávka!E56,Objednávka!E76)/Objednávka!E$22),0)</f>
        <v>0</v>
      </c>
      <c r="F17" s="64">
        <f>IFERROR(('Model objednávkový (MO)'!H$26*SUM(Objednávka!F36,Objednávka!F56,Objednávka!F76)/Objednávka!F$22),0)</f>
        <v>0</v>
      </c>
      <c r="G17" s="64">
        <f>IFERROR(('Model objednávkový (MO)'!I$26*SUM(Objednávka!G36,Objednávka!G56,Objednávka!G76)/Objednávka!G$22),0)</f>
        <v>0</v>
      </c>
      <c r="H17" s="64">
        <f>IFERROR(('Model objednávkový (MO)'!J$26*SUM(Objednávka!H36,Objednávka!H56,Objednávka!H76)/Objednávka!H$22),0)</f>
        <v>0</v>
      </c>
      <c r="I17" s="64">
        <f>IFERROR(('Model objednávkový (MO)'!K$26*SUM(Objednávka!I36,Objednávka!I56,Objednávka!I76)/Objednávka!I$22),0)</f>
        <v>0</v>
      </c>
      <c r="J17" s="64">
        <f>IFERROR(('Model objednávkový (MO)'!L$26*SUM(Objednávka!J36,Objednávka!J56,Objednávka!J76)/Objednávka!J$22),0)</f>
        <v>0</v>
      </c>
      <c r="K17" s="64">
        <f>IFERROR(('Model objednávkový (MO)'!M$26*SUM(Objednávka!K36,Objednávka!K56,Objednávka!K76)/Objednávka!K$22),0)</f>
        <v>0</v>
      </c>
      <c r="L17" s="64">
        <f>IFERROR(('Model objednávkový (MO)'!N$26*SUM(Objednávka!L36,Objednávka!L56,Objednávka!L76)/Objednávka!L$22),0)</f>
        <v>0</v>
      </c>
      <c r="M17" s="64">
        <f>IFERROR(('Model objednávkový (MO)'!O$26*SUM(Objednávka!M36,Objednávka!M56,Objednávka!M76)/Objednávka!M$22),0)</f>
        <v>0</v>
      </c>
      <c r="N17" s="64">
        <f>IFERROR(('Model objednávkový (MO)'!P$26*SUM(Objednávka!N36,Objednávka!N56,Objednávka!N76)/Objednávka!N$22),0)</f>
        <v>0</v>
      </c>
      <c r="O17" s="64">
        <f>IFERROR(('Model objednávkový (MO)'!Q$26*SUM(Objednávka!O36,Objednávka!O56,Objednávka!O76)/Objednávka!O$22),0)</f>
        <v>0</v>
      </c>
      <c r="P17" s="64">
        <f>IFERROR(('Model objednávkový (MO)'!R$26*SUM(Objednávka!P36,Objednávka!P56,Objednávka!P76)/Objednávka!P$22),0)</f>
        <v>0</v>
      </c>
      <c r="Q17" s="131">
        <f>IFERROR(('Model objednávkový (MO)'!S$26*SUM(Objednávka!Q36,Objednávka!Q56,Objednávka!Q76)/Objednávka!Q$22),0)</f>
        <v>0</v>
      </c>
    </row>
    <row r="18" spans="1:17" x14ac:dyDescent="0.3">
      <c r="A18" s="6" t="s">
        <v>224</v>
      </c>
      <c r="B18" s="7"/>
      <c r="C18" s="63">
        <f>IFERROR(('Model objednávkový (MO)'!E$26*SUM(Objednávka!C37,Objednávka!C57,Objednávka!C77)/Objednávka!C$22),0)</f>
        <v>0</v>
      </c>
      <c r="D18" s="64">
        <f>IFERROR(('Model objednávkový (MO)'!F$26*SUM(Objednávka!D37,Objednávka!D57,Objednávka!D77)/Objednávka!D$22),0)</f>
        <v>0</v>
      </c>
      <c r="E18" s="64">
        <f>IFERROR(('Model objednávkový (MO)'!G$26*SUM(Objednávka!E37,Objednávka!E57,Objednávka!E77)/Objednávka!E$22),0)</f>
        <v>0</v>
      </c>
      <c r="F18" s="64">
        <f>IFERROR(('Model objednávkový (MO)'!H$26*SUM(Objednávka!F37,Objednávka!F57,Objednávka!F77)/Objednávka!F$22),0)</f>
        <v>0</v>
      </c>
      <c r="G18" s="64">
        <f>IFERROR(('Model objednávkový (MO)'!I$26*SUM(Objednávka!G37,Objednávka!G57,Objednávka!G77)/Objednávka!G$22),0)</f>
        <v>0</v>
      </c>
      <c r="H18" s="64">
        <f>IFERROR(('Model objednávkový (MO)'!J$26*SUM(Objednávka!H37,Objednávka!H57,Objednávka!H77)/Objednávka!H$22),0)</f>
        <v>0</v>
      </c>
      <c r="I18" s="64">
        <f>IFERROR(('Model objednávkový (MO)'!K$26*SUM(Objednávka!I37,Objednávka!I57,Objednávka!I77)/Objednávka!I$22),0)</f>
        <v>0</v>
      </c>
      <c r="J18" s="64">
        <f>IFERROR(('Model objednávkový (MO)'!L$26*SUM(Objednávka!J37,Objednávka!J57,Objednávka!J77)/Objednávka!J$22),0)</f>
        <v>0</v>
      </c>
      <c r="K18" s="64">
        <f>IFERROR(('Model objednávkový (MO)'!M$26*SUM(Objednávka!K37,Objednávka!K57,Objednávka!K77)/Objednávka!K$22),0)</f>
        <v>0</v>
      </c>
      <c r="L18" s="64">
        <f>IFERROR(('Model objednávkový (MO)'!N$26*SUM(Objednávka!L37,Objednávka!L57,Objednávka!L77)/Objednávka!L$22),0)</f>
        <v>0</v>
      </c>
      <c r="M18" s="64">
        <f>IFERROR(('Model objednávkový (MO)'!O$26*SUM(Objednávka!M37,Objednávka!M57,Objednávka!M77)/Objednávka!M$22),0)</f>
        <v>0</v>
      </c>
      <c r="N18" s="64">
        <f>IFERROR(('Model objednávkový (MO)'!P$26*SUM(Objednávka!N37,Objednávka!N57,Objednávka!N77)/Objednávka!N$22),0)</f>
        <v>0</v>
      </c>
      <c r="O18" s="64">
        <f>IFERROR(('Model objednávkový (MO)'!Q$26*SUM(Objednávka!O37,Objednávka!O57,Objednávka!O77)/Objednávka!O$22),0)</f>
        <v>0</v>
      </c>
      <c r="P18" s="64">
        <f>IFERROR(('Model objednávkový (MO)'!R$26*SUM(Objednávka!P37,Objednávka!P57,Objednávka!P77)/Objednávka!P$22),0)</f>
        <v>0</v>
      </c>
      <c r="Q18" s="131">
        <f>IFERROR(('Model objednávkový (MO)'!S$26*SUM(Objednávka!Q37,Objednávka!Q57,Objednávka!Q77)/Objednávka!Q$22),0)</f>
        <v>0</v>
      </c>
    </row>
    <row r="19" spans="1:17" x14ac:dyDescent="0.3">
      <c r="A19" s="6" t="s">
        <v>225</v>
      </c>
      <c r="B19" s="7"/>
      <c r="C19" s="63">
        <f>IFERROR(('Model objednávkový (MO)'!E$26*SUM(Objednávka!C38,Objednávka!C58,Objednávka!C78)/Objednávka!C$22),0)</f>
        <v>0</v>
      </c>
      <c r="D19" s="64">
        <f>IFERROR(('Model objednávkový (MO)'!F$26*SUM(Objednávka!D38,Objednávka!D58,Objednávka!D78)/Objednávka!D$22),0)</f>
        <v>0</v>
      </c>
      <c r="E19" s="64">
        <f>IFERROR(('Model objednávkový (MO)'!G$26*SUM(Objednávka!E38,Objednávka!E58,Objednávka!E78)/Objednávka!E$22),0)</f>
        <v>0</v>
      </c>
      <c r="F19" s="64">
        <f>IFERROR(('Model objednávkový (MO)'!H$26*SUM(Objednávka!F38,Objednávka!F58,Objednávka!F78)/Objednávka!F$22),0)</f>
        <v>0</v>
      </c>
      <c r="G19" s="64">
        <f>IFERROR(('Model objednávkový (MO)'!I$26*SUM(Objednávka!G38,Objednávka!G58,Objednávka!G78)/Objednávka!G$22),0)</f>
        <v>0</v>
      </c>
      <c r="H19" s="64">
        <f>IFERROR(('Model objednávkový (MO)'!J$26*SUM(Objednávka!H38,Objednávka!H58,Objednávka!H78)/Objednávka!H$22),0)</f>
        <v>0</v>
      </c>
      <c r="I19" s="64">
        <f>IFERROR(('Model objednávkový (MO)'!K$26*SUM(Objednávka!I38,Objednávka!I58,Objednávka!I78)/Objednávka!I$22),0)</f>
        <v>0</v>
      </c>
      <c r="J19" s="64">
        <f>IFERROR(('Model objednávkový (MO)'!L$26*SUM(Objednávka!J38,Objednávka!J58,Objednávka!J78)/Objednávka!J$22),0)</f>
        <v>0</v>
      </c>
      <c r="K19" s="64">
        <f>IFERROR(('Model objednávkový (MO)'!M$26*SUM(Objednávka!K38,Objednávka!K58,Objednávka!K78)/Objednávka!K$22),0)</f>
        <v>0</v>
      </c>
      <c r="L19" s="64">
        <f>IFERROR(('Model objednávkový (MO)'!N$26*SUM(Objednávka!L38,Objednávka!L58,Objednávka!L78)/Objednávka!L$22),0)</f>
        <v>0</v>
      </c>
      <c r="M19" s="64">
        <f>IFERROR(('Model objednávkový (MO)'!O$26*SUM(Objednávka!M38,Objednávka!M58,Objednávka!M78)/Objednávka!M$22),0)</f>
        <v>0</v>
      </c>
      <c r="N19" s="64">
        <f>IFERROR(('Model objednávkový (MO)'!P$26*SUM(Objednávka!N38,Objednávka!N58,Objednávka!N78)/Objednávka!N$22),0)</f>
        <v>0</v>
      </c>
      <c r="O19" s="64">
        <f>IFERROR(('Model objednávkový (MO)'!Q$26*SUM(Objednávka!O38,Objednávka!O58,Objednávka!O78)/Objednávka!O$22),0)</f>
        <v>0</v>
      </c>
      <c r="P19" s="64">
        <f>IFERROR(('Model objednávkový (MO)'!R$26*SUM(Objednávka!P38,Objednávka!P58,Objednávka!P78)/Objednávka!P$22),0)</f>
        <v>0</v>
      </c>
      <c r="Q19" s="131">
        <f>IFERROR(('Model objednávkový (MO)'!S$26*SUM(Objednávka!Q38,Objednávka!Q58,Objednávka!Q78)/Objednávka!Q$22),0)</f>
        <v>0</v>
      </c>
    </row>
    <row r="20" spans="1:17" x14ac:dyDescent="0.3">
      <c r="A20" s="6" t="s">
        <v>226</v>
      </c>
      <c r="B20" s="7"/>
      <c r="C20" s="63">
        <f>IFERROR(('Model objednávkový (MO)'!E$26*SUM(Objednávka!C39,Objednávka!C59,Objednávka!C79)/Objednávka!C$22),0)</f>
        <v>0</v>
      </c>
      <c r="D20" s="64">
        <f>IFERROR(('Model objednávkový (MO)'!F$26*SUM(Objednávka!D39,Objednávka!D59,Objednávka!D79)/Objednávka!D$22),0)</f>
        <v>0</v>
      </c>
      <c r="E20" s="64">
        <f>IFERROR(('Model objednávkový (MO)'!G$26*SUM(Objednávka!E39,Objednávka!E59,Objednávka!E79)/Objednávka!E$22),0)</f>
        <v>0</v>
      </c>
      <c r="F20" s="64">
        <f>IFERROR(('Model objednávkový (MO)'!H$26*SUM(Objednávka!F39,Objednávka!F59,Objednávka!F79)/Objednávka!F$22),0)</f>
        <v>0</v>
      </c>
      <c r="G20" s="64">
        <f>IFERROR(('Model objednávkový (MO)'!I$26*SUM(Objednávka!G39,Objednávka!G59,Objednávka!G79)/Objednávka!G$22),0)</f>
        <v>0</v>
      </c>
      <c r="H20" s="64">
        <f>IFERROR(('Model objednávkový (MO)'!J$26*SUM(Objednávka!H39,Objednávka!H59,Objednávka!H79)/Objednávka!H$22),0)</f>
        <v>0</v>
      </c>
      <c r="I20" s="64">
        <f>IFERROR(('Model objednávkový (MO)'!K$26*SUM(Objednávka!I39,Objednávka!I59,Objednávka!I79)/Objednávka!I$22),0)</f>
        <v>0</v>
      </c>
      <c r="J20" s="64">
        <f>IFERROR(('Model objednávkový (MO)'!L$26*SUM(Objednávka!J39,Objednávka!J59,Objednávka!J79)/Objednávka!J$22),0)</f>
        <v>0</v>
      </c>
      <c r="K20" s="64">
        <f>IFERROR(('Model objednávkový (MO)'!M$26*SUM(Objednávka!K39,Objednávka!K59,Objednávka!K79)/Objednávka!K$22),0)</f>
        <v>0</v>
      </c>
      <c r="L20" s="64">
        <f>IFERROR(('Model objednávkový (MO)'!N$26*SUM(Objednávka!L39,Objednávka!L59,Objednávka!L79)/Objednávka!L$22),0)</f>
        <v>0</v>
      </c>
      <c r="M20" s="64">
        <f>IFERROR(('Model objednávkový (MO)'!O$26*SUM(Objednávka!M39,Objednávka!M59,Objednávka!M79)/Objednávka!M$22),0)</f>
        <v>0</v>
      </c>
      <c r="N20" s="64">
        <f>IFERROR(('Model objednávkový (MO)'!P$26*SUM(Objednávka!N39,Objednávka!N59,Objednávka!N79)/Objednávka!N$22),0)</f>
        <v>0</v>
      </c>
      <c r="O20" s="64">
        <f>IFERROR(('Model objednávkový (MO)'!Q$26*SUM(Objednávka!O39,Objednávka!O59,Objednávka!O79)/Objednávka!O$22),0)</f>
        <v>0</v>
      </c>
      <c r="P20" s="64">
        <f>IFERROR(('Model objednávkový (MO)'!R$26*SUM(Objednávka!P39,Objednávka!P59,Objednávka!P79)/Objednávka!P$22),0)</f>
        <v>0</v>
      </c>
      <c r="Q20" s="131">
        <f>IFERROR(('Model objednávkový (MO)'!S$26*SUM(Objednávka!Q39,Objednávka!Q59,Objednávka!Q79)/Objednávka!Q$22),0)</f>
        <v>0</v>
      </c>
    </row>
    <row r="21" spans="1:17" ht="15" thickBot="1" x14ac:dyDescent="0.35">
      <c r="A21" s="37" t="s">
        <v>227</v>
      </c>
      <c r="B21" s="31"/>
      <c r="C21" s="65">
        <f>IFERROR(('Model objednávkový (MO)'!E$26*SUM(Objednávka!C40,Objednávka!C60,Objednávka!C80)/Objednávka!C$22),0)</f>
        <v>0</v>
      </c>
      <c r="D21" s="66">
        <f>IFERROR(('Model objednávkový (MO)'!F$26*SUM(Objednávka!D40,Objednávka!D60,Objednávka!D80)/Objednávka!D$22),0)</f>
        <v>0</v>
      </c>
      <c r="E21" s="66">
        <f>IFERROR(('Model objednávkový (MO)'!G$26*SUM(Objednávka!E40,Objednávka!E60,Objednávka!E80)/Objednávka!E$22),0)</f>
        <v>0</v>
      </c>
      <c r="F21" s="66">
        <f>IFERROR(('Model objednávkový (MO)'!H$26*SUM(Objednávka!F40,Objednávka!F60,Objednávka!F80)/Objednávka!F$22),0)</f>
        <v>0</v>
      </c>
      <c r="G21" s="66">
        <f>IFERROR(('Model objednávkový (MO)'!I$26*SUM(Objednávka!G40,Objednávka!G60,Objednávka!G80)/Objednávka!G$22),0)</f>
        <v>0</v>
      </c>
      <c r="H21" s="66">
        <f>IFERROR(('Model objednávkový (MO)'!J$26*SUM(Objednávka!H40,Objednávka!H60,Objednávka!H80)/Objednávka!H$22),0)</f>
        <v>0</v>
      </c>
      <c r="I21" s="66">
        <f>IFERROR(('Model objednávkový (MO)'!K$26*SUM(Objednávka!I40,Objednávka!I60,Objednávka!I80)/Objednávka!I$22),0)</f>
        <v>0</v>
      </c>
      <c r="J21" s="66">
        <f>IFERROR(('Model objednávkový (MO)'!L$26*SUM(Objednávka!J40,Objednávka!J60,Objednávka!J80)/Objednávka!J$22),0)</f>
        <v>0</v>
      </c>
      <c r="K21" s="66">
        <f>IFERROR(('Model objednávkový (MO)'!M$26*SUM(Objednávka!K40,Objednávka!K60,Objednávka!K80)/Objednávka!K$22),0)</f>
        <v>0</v>
      </c>
      <c r="L21" s="66">
        <f>IFERROR(('Model objednávkový (MO)'!N$26*SUM(Objednávka!L40,Objednávka!L60,Objednávka!L80)/Objednávka!L$22),0)</f>
        <v>0</v>
      </c>
      <c r="M21" s="66">
        <f>IFERROR(('Model objednávkový (MO)'!O$26*SUM(Objednávka!M40,Objednávka!M60,Objednávka!M80)/Objednávka!M$22),0)</f>
        <v>0</v>
      </c>
      <c r="N21" s="66">
        <f>IFERROR(('Model objednávkový (MO)'!P$26*SUM(Objednávka!N40,Objednávka!N60,Objednávka!N80)/Objednávka!N$22),0)</f>
        <v>0</v>
      </c>
      <c r="O21" s="66">
        <f>IFERROR(('Model objednávkový (MO)'!Q$26*SUM(Objednávka!O40,Objednávka!O60,Objednávka!O80)/Objednávka!O$22),0)</f>
        <v>0</v>
      </c>
      <c r="P21" s="66">
        <f>IFERROR(('Model objednávkový (MO)'!R$26*SUM(Objednávka!P40,Objednávka!P60,Objednávka!P80)/Objednávka!P$22),0)</f>
        <v>0</v>
      </c>
      <c r="Q21" s="134">
        <f>IFERROR(('Model objednávkový (MO)'!S$26*SUM(Objednávka!Q40,Objednávka!Q60,Objednávka!Q80)/Objednávka!Q$22),0)</f>
        <v>0</v>
      </c>
    </row>
    <row r="22" spans="1:17" ht="15.6" thickBot="1" x14ac:dyDescent="0.4">
      <c r="A22" s="58" t="s">
        <v>159</v>
      </c>
      <c r="B22" s="152" t="s">
        <v>160</v>
      </c>
      <c r="C22" s="59">
        <f>SUM(C9:C21)</f>
        <v>0</v>
      </c>
      <c r="D22" s="60">
        <f t="shared" ref="D22:N22" si="1">SUM(D9:D21)</f>
        <v>0</v>
      </c>
      <c r="E22" s="60">
        <f t="shared" si="1"/>
        <v>0</v>
      </c>
      <c r="F22" s="60">
        <f t="shared" si="1"/>
        <v>0</v>
      </c>
      <c r="G22" s="60">
        <f t="shared" si="1"/>
        <v>0</v>
      </c>
      <c r="H22" s="60">
        <f t="shared" si="1"/>
        <v>0</v>
      </c>
      <c r="I22" s="60">
        <f t="shared" si="1"/>
        <v>0</v>
      </c>
      <c r="J22" s="60">
        <f t="shared" si="1"/>
        <v>0</v>
      </c>
      <c r="K22" s="60">
        <f t="shared" si="1"/>
        <v>0</v>
      </c>
      <c r="L22" s="60">
        <f t="shared" si="1"/>
        <v>0</v>
      </c>
      <c r="M22" s="60">
        <f t="shared" si="1"/>
        <v>0</v>
      </c>
      <c r="N22" s="60">
        <f t="shared" si="1"/>
        <v>0</v>
      </c>
      <c r="O22" s="60">
        <f t="shared" ref="O22:Q22" si="2">SUM(O9:O21)</f>
        <v>0</v>
      </c>
      <c r="P22" s="60">
        <f t="shared" si="2"/>
        <v>0</v>
      </c>
      <c r="Q22" s="135">
        <f t="shared" si="2"/>
        <v>0</v>
      </c>
    </row>
    <row r="23" spans="1:17" ht="15" thickBot="1" x14ac:dyDescent="0.35">
      <c r="A23" s="56"/>
    </row>
    <row r="24" spans="1:17" x14ac:dyDescent="0.3">
      <c r="A24" s="55" t="s">
        <v>195</v>
      </c>
      <c r="B24" s="140"/>
      <c r="C24" s="19" t="s">
        <v>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137"/>
    </row>
    <row r="25" spans="1:17" ht="15" thickBot="1" x14ac:dyDescent="0.35">
      <c r="A25" s="15" t="s">
        <v>196</v>
      </c>
      <c r="B25" s="138"/>
      <c r="C25" s="20" t="str">
        <f>C8</f>
        <v>2030/31</v>
      </c>
      <c r="D25" s="17" t="str">
        <f t="shared" ref="D25:Q25" si="3">D8</f>
        <v>2031/32</v>
      </c>
      <c r="E25" s="17" t="str">
        <f t="shared" si="3"/>
        <v>2032/33</v>
      </c>
      <c r="F25" s="17" t="str">
        <f t="shared" si="3"/>
        <v>2033/34</v>
      </c>
      <c r="G25" s="17" t="str">
        <f t="shared" si="3"/>
        <v>2034/35</v>
      </c>
      <c r="H25" s="17" t="str">
        <f t="shared" si="3"/>
        <v>2035/36</v>
      </c>
      <c r="I25" s="17" t="str">
        <f t="shared" si="3"/>
        <v>2036/37</v>
      </c>
      <c r="J25" s="17" t="str">
        <f t="shared" si="3"/>
        <v>2037/38</v>
      </c>
      <c r="K25" s="17" t="str">
        <f t="shared" si="3"/>
        <v>2038/39</v>
      </c>
      <c r="L25" s="17" t="str">
        <f t="shared" si="3"/>
        <v>2039/40</v>
      </c>
      <c r="M25" s="17" t="str">
        <f t="shared" si="3"/>
        <v>2040/41</v>
      </c>
      <c r="N25" s="17" t="str">
        <f t="shared" si="3"/>
        <v>2041/42</v>
      </c>
      <c r="O25" s="17" t="str">
        <f t="shared" si="3"/>
        <v>2042/43</v>
      </c>
      <c r="P25" s="17" t="str">
        <f t="shared" si="3"/>
        <v>2043/44</v>
      </c>
      <c r="Q25" s="25" t="str">
        <f t="shared" si="3"/>
        <v>2044/45</v>
      </c>
    </row>
    <row r="26" spans="1:17" ht="15" thickTop="1" x14ac:dyDescent="0.3">
      <c r="A26" s="4" t="s">
        <v>215</v>
      </c>
      <c r="B26" s="5"/>
      <c r="C26" s="61">
        <f>C$4*Skutečnost!C20/1000</f>
        <v>0</v>
      </c>
      <c r="D26" s="62">
        <f>D$4*Skutečnost!D20/1000</f>
        <v>0</v>
      </c>
      <c r="E26" s="62">
        <f>E$4*Skutečnost!E20/1000</f>
        <v>0</v>
      </c>
      <c r="F26" s="62">
        <f>F$4*Skutečnost!F20/1000</f>
        <v>0</v>
      </c>
      <c r="G26" s="62">
        <f>G$4*Skutečnost!G20/1000</f>
        <v>0</v>
      </c>
      <c r="H26" s="62">
        <f>H$4*Skutečnost!H20/1000</f>
        <v>0</v>
      </c>
      <c r="I26" s="62">
        <f>I$4*Skutečnost!I20/1000</f>
        <v>0</v>
      </c>
      <c r="J26" s="62">
        <f>J$4*Skutečnost!J20/1000</f>
        <v>0</v>
      </c>
      <c r="K26" s="62">
        <f>K$4*Skutečnost!K20/1000</f>
        <v>0</v>
      </c>
      <c r="L26" s="62">
        <f>L$4*Skutečnost!L20/1000</f>
        <v>0</v>
      </c>
      <c r="M26" s="62">
        <f>M$4*Skutečnost!M20/1000</f>
        <v>0</v>
      </c>
      <c r="N26" s="62">
        <f>N$4*Skutečnost!N20/1000</f>
        <v>0</v>
      </c>
      <c r="O26" s="62">
        <f>O$4*Skutečnost!O20/1000</f>
        <v>0</v>
      </c>
      <c r="P26" s="62">
        <f>P$4*Skutečnost!P20/1000</f>
        <v>0</v>
      </c>
      <c r="Q26" s="132">
        <f>Q$4*Skutečnost!Q20/1000</f>
        <v>0</v>
      </c>
    </row>
    <row r="27" spans="1:17" x14ac:dyDescent="0.3">
      <c r="A27" s="32" t="s">
        <v>216</v>
      </c>
      <c r="B27" s="33"/>
      <c r="C27" s="73">
        <f>C$4*Skutečnost!C21/1000</f>
        <v>0</v>
      </c>
      <c r="D27" s="74">
        <f>D$4*Skutečnost!D21/1000</f>
        <v>0</v>
      </c>
      <c r="E27" s="74">
        <f>E$4*Skutečnost!E21/1000</f>
        <v>0</v>
      </c>
      <c r="F27" s="74">
        <f>F$4*Skutečnost!F21/1000</f>
        <v>0</v>
      </c>
      <c r="G27" s="74">
        <f>G$4*Skutečnost!G21/1000</f>
        <v>0</v>
      </c>
      <c r="H27" s="74">
        <f>H$4*Skutečnost!H21/1000</f>
        <v>0</v>
      </c>
      <c r="I27" s="74">
        <f>I$4*Skutečnost!I21/1000</f>
        <v>0</v>
      </c>
      <c r="J27" s="74">
        <f>J$4*Skutečnost!J21/1000</f>
        <v>0</v>
      </c>
      <c r="K27" s="74">
        <f>K$4*Skutečnost!K21/1000</f>
        <v>0</v>
      </c>
      <c r="L27" s="74">
        <f>L$4*Skutečnost!L21/1000</f>
        <v>0</v>
      </c>
      <c r="M27" s="74">
        <f>M$4*Skutečnost!M21/1000</f>
        <v>0</v>
      </c>
      <c r="N27" s="74">
        <f>N$4*Skutečnost!N21/1000</f>
        <v>0</v>
      </c>
      <c r="O27" s="74">
        <f>O$4*Skutečnost!O21/1000</f>
        <v>0</v>
      </c>
      <c r="P27" s="74">
        <f>P$4*Skutečnost!P21/1000</f>
        <v>0</v>
      </c>
      <c r="Q27" s="133">
        <f>Q$4*Skutečnost!Q21/1000</f>
        <v>0</v>
      </c>
    </row>
    <row r="28" spans="1:17" x14ac:dyDescent="0.3">
      <c r="A28" s="6" t="s">
        <v>217</v>
      </c>
      <c r="B28" s="7"/>
      <c r="C28" s="63">
        <f>C$4*Skutečnost!C22/1000</f>
        <v>0</v>
      </c>
      <c r="D28" s="64">
        <f>D$4*Skutečnost!D22/1000</f>
        <v>0</v>
      </c>
      <c r="E28" s="64">
        <f>E$4*Skutečnost!E22/1000</f>
        <v>0</v>
      </c>
      <c r="F28" s="64">
        <f>F$4*Skutečnost!F22/1000</f>
        <v>0</v>
      </c>
      <c r="G28" s="64">
        <f>G$4*Skutečnost!G22/1000</f>
        <v>0</v>
      </c>
      <c r="H28" s="64">
        <f>H$4*Skutečnost!H22/1000</f>
        <v>0</v>
      </c>
      <c r="I28" s="64">
        <f>I$4*Skutečnost!I22/1000</f>
        <v>0</v>
      </c>
      <c r="J28" s="64">
        <f>J$4*Skutečnost!J22/1000</f>
        <v>0</v>
      </c>
      <c r="K28" s="64">
        <f>K$4*Skutečnost!K22/1000</f>
        <v>0</v>
      </c>
      <c r="L28" s="64">
        <f>L$4*Skutečnost!L22/1000</f>
        <v>0</v>
      </c>
      <c r="M28" s="64">
        <f>M$4*Skutečnost!M22/1000</f>
        <v>0</v>
      </c>
      <c r="N28" s="64">
        <f>N$4*Skutečnost!N22/1000</f>
        <v>0</v>
      </c>
      <c r="O28" s="64">
        <f>O$4*Skutečnost!O22/1000</f>
        <v>0</v>
      </c>
      <c r="P28" s="64">
        <f>P$4*Skutečnost!P22/1000</f>
        <v>0</v>
      </c>
      <c r="Q28" s="131">
        <f>Q$4*Skutečnost!Q22/1000</f>
        <v>0</v>
      </c>
    </row>
    <row r="29" spans="1:17" x14ac:dyDescent="0.3">
      <c r="A29" s="6" t="s">
        <v>218</v>
      </c>
      <c r="B29" s="7"/>
      <c r="C29" s="63">
        <f>C$4*Skutečnost!C23/1000</f>
        <v>0</v>
      </c>
      <c r="D29" s="64">
        <f>D$4*Skutečnost!D23/1000</f>
        <v>0</v>
      </c>
      <c r="E29" s="64">
        <f>E$4*Skutečnost!E23/1000</f>
        <v>0</v>
      </c>
      <c r="F29" s="64">
        <f>F$4*Skutečnost!F23/1000</f>
        <v>0</v>
      </c>
      <c r="G29" s="64">
        <f>G$4*Skutečnost!G23/1000</f>
        <v>0</v>
      </c>
      <c r="H29" s="64">
        <f>H$4*Skutečnost!H23/1000</f>
        <v>0</v>
      </c>
      <c r="I29" s="64">
        <f>I$4*Skutečnost!I23/1000</f>
        <v>0</v>
      </c>
      <c r="J29" s="64">
        <f>J$4*Skutečnost!J23/1000</f>
        <v>0</v>
      </c>
      <c r="K29" s="64">
        <f>K$4*Skutečnost!K23/1000</f>
        <v>0</v>
      </c>
      <c r="L29" s="64">
        <f>L$4*Skutečnost!L23/1000</f>
        <v>0</v>
      </c>
      <c r="M29" s="64">
        <f>M$4*Skutečnost!M23/1000</f>
        <v>0</v>
      </c>
      <c r="N29" s="64">
        <f>N$4*Skutečnost!N23/1000</f>
        <v>0</v>
      </c>
      <c r="O29" s="64">
        <f>O$4*Skutečnost!O23/1000</f>
        <v>0</v>
      </c>
      <c r="P29" s="64">
        <f>P$4*Skutečnost!P23/1000</f>
        <v>0</v>
      </c>
      <c r="Q29" s="131">
        <f>Q$4*Skutečnost!Q23/1000</f>
        <v>0</v>
      </c>
    </row>
    <row r="30" spans="1:17" x14ac:dyDescent="0.3">
      <c r="A30" s="6" t="s">
        <v>219</v>
      </c>
      <c r="B30" s="7"/>
      <c r="C30" s="63">
        <f>C$4*Skutečnost!C24/1000</f>
        <v>0</v>
      </c>
      <c r="D30" s="64">
        <f>D$4*Skutečnost!D24/1000</f>
        <v>0</v>
      </c>
      <c r="E30" s="64">
        <f>E$4*Skutečnost!E24/1000</f>
        <v>0</v>
      </c>
      <c r="F30" s="64">
        <f>F$4*Skutečnost!F24/1000</f>
        <v>0</v>
      </c>
      <c r="G30" s="64">
        <f>G$4*Skutečnost!G24/1000</f>
        <v>0</v>
      </c>
      <c r="H30" s="64">
        <f>H$4*Skutečnost!H24/1000</f>
        <v>0</v>
      </c>
      <c r="I30" s="64">
        <f>I$4*Skutečnost!I24/1000</f>
        <v>0</v>
      </c>
      <c r="J30" s="64">
        <f>J$4*Skutečnost!J24/1000</f>
        <v>0</v>
      </c>
      <c r="K30" s="64">
        <f>K$4*Skutečnost!K24/1000</f>
        <v>0</v>
      </c>
      <c r="L30" s="64">
        <f>L$4*Skutečnost!L24/1000</f>
        <v>0</v>
      </c>
      <c r="M30" s="64">
        <f>M$4*Skutečnost!M24/1000</f>
        <v>0</v>
      </c>
      <c r="N30" s="64">
        <f>N$4*Skutečnost!N24/1000</f>
        <v>0</v>
      </c>
      <c r="O30" s="64">
        <f>O$4*Skutečnost!O24/1000</f>
        <v>0</v>
      </c>
      <c r="P30" s="64">
        <f>P$4*Skutečnost!P24/1000</f>
        <v>0</v>
      </c>
      <c r="Q30" s="131">
        <f>Q$4*Skutečnost!Q24/1000</f>
        <v>0</v>
      </c>
    </row>
    <row r="31" spans="1:17" x14ac:dyDescent="0.3">
      <c r="A31" s="6" t="s">
        <v>220</v>
      </c>
      <c r="B31" s="7"/>
      <c r="C31" s="63">
        <f>C$4*Skutečnost!C25/1000</f>
        <v>0</v>
      </c>
      <c r="D31" s="64">
        <f>D$4*Skutečnost!D25/1000</f>
        <v>0</v>
      </c>
      <c r="E31" s="64">
        <f>E$4*Skutečnost!E25/1000</f>
        <v>0</v>
      </c>
      <c r="F31" s="64">
        <f>F$4*Skutečnost!F25/1000</f>
        <v>0</v>
      </c>
      <c r="G31" s="64">
        <f>G$4*Skutečnost!G25/1000</f>
        <v>0</v>
      </c>
      <c r="H31" s="64">
        <f>H$4*Skutečnost!H25/1000</f>
        <v>0</v>
      </c>
      <c r="I31" s="64">
        <f>I$4*Skutečnost!I25/1000</f>
        <v>0</v>
      </c>
      <c r="J31" s="64">
        <f>J$4*Skutečnost!J25/1000</f>
        <v>0</v>
      </c>
      <c r="K31" s="64">
        <f>K$4*Skutečnost!K25/1000</f>
        <v>0</v>
      </c>
      <c r="L31" s="64">
        <f>L$4*Skutečnost!L25/1000</f>
        <v>0</v>
      </c>
      <c r="M31" s="64">
        <f>M$4*Skutečnost!M25/1000</f>
        <v>0</v>
      </c>
      <c r="N31" s="64">
        <f>N$4*Skutečnost!N25/1000</f>
        <v>0</v>
      </c>
      <c r="O31" s="64">
        <f>O$4*Skutečnost!O25/1000</f>
        <v>0</v>
      </c>
      <c r="P31" s="64">
        <f>P$4*Skutečnost!P25/1000</f>
        <v>0</v>
      </c>
      <c r="Q31" s="131">
        <f>Q$4*Skutečnost!Q25/1000</f>
        <v>0</v>
      </c>
    </row>
    <row r="32" spans="1:17" x14ac:dyDescent="0.3">
      <c r="A32" s="6" t="s">
        <v>221</v>
      </c>
      <c r="B32" s="7"/>
      <c r="C32" s="63">
        <f>C$4*Skutečnost!C26/1000</f>
        <v>0</v>
      </c>
      <c r="D32" s="64">
        <f>D$4*Skutečnost!D26/1000</f>
        <v>0</v>
      </c>
      <c r="E32" s="64">
        <f>E$4*Skutečnost!E26/1000</f>
        <v>0</v>
      </c>
      <c r="F32" s="64">
        <f>F$4*Skutečnost!F26/1000</f>
        <v>0</v>
      </c>
      <c r="G32" s="64">
        <f>G$4*Skutečnost!G26/1000</f>
        <v>0</v>
      </c>
      <c r="H32" s="64">
        <f>H$4*Skutečnost!H26/1000</f>
        <v>0</v>
      </c>
      <c r="I32" s="64">
        <f>I$4*Skutečnost!I26/1000</f>
        <v>0</v>
      </c>
      <c r="J32" s="64">
        <f>J$4*Skutečnost!J26/1000</f>
        <v>0</v>
      </c>
      <c r="K32" s="64">
        <f>K$4*Skutečnost!K26/1000</f>
        <v>0</v>
      </c>
      <c r="L32" s="64">
        <f>L$4*Skutečnost!L26/1000</f>
        <v>0</v>
      </c>
      <c r="M32" s="64">
        <f>M$4*Skutečnost!M26/1000</f>
        <v>0</v>
      </c>
      <c r="N32" s="64">
        <f>N$4*Skutečnost!N26/1000</f>
        <v>0</v>
      </c>
      <c r="O32" s="64">
        <f>O$4*Skutečnost!O26/1000</f>
        <v>0</v>
      </c>
      <c r="P32" s="64">
        <f>P$4*Skutečnost!P26/1000</f>
        <v>0</v>
      </c>
      <c r="Q32" s="131">
        <f>Q$4*Skutečnost!Q26/1000</f>
        <v>0</v>
      </c>
    </row>
    <row r="33" spans="1:17" x14ac:dyDescent="0.3">
      <c r="A33" s="6" t="s">
        <v>222</v>
      </c>
      <c r="B33" s="7"/>
      <c r="C33" s="63">
        <f>C$4*Skutečnost!C27/1000</f>
        <v>0</v>
      </c>
      <c r="D33" s="64">
        <f>D$4*Skutečnost!D27/1000</f>
        <v>0</v>
      </c>
      <c r="E33" s="64">
        <f>E$4*Skutečnost!E27/1000</f>
        <v>0</v>
      </c>
      <c r="F33" s="64">
        <f>F$4*Skutečnost!F27/1000</f>
        <v>0</v>
      </c>
      <c r="G33" s="64">
        <f>G$4*Skutečnost!G27/1000</f>
        <v>0</v>
      </c>
      <c r="H33" s="64">
        <f>H$4*Skutečnost!H27/1000</f>
        <v>0</v>
      </c>
      <c r="I33" s="64">
        <f>I$4*Skutečnost!I27/1000</f>
        <v>0</v>
      </c>
      <c r="J33" s="64">
        <f>J$4*Skutečnost!J27/1000</f>
        <v>0</v>
      </c>
      <c r="K33" s="64">
        <f>K$4*Skutečnost!K27/1000</f>
        <v>0</v>
      </c>
      <c r="L33" s="64">
        <f>L$4*Skutečnost!L27/1000</f>
        <v>0</v>
      </c>
      <c r="M33" s="64">
        <f>M$4*Skutečnost!M27/1000</f>
        <v>0</v>
      </c>
      <c r="N33" s="64">
        <f>N$4*Skutečnost!N27/1000</f>
        <v>0</v>
      </c>
      <c r="O33" s="64">
        <f>O$4*Skutečnost!O27/1000</f>
        <v>0</v>
      </c>
      <c r="P33" s="64">
        <f>P$4*Skutečnost!P27/1000</f>
        <v>0</v>
      </c>
      <c r="Q33" s="131">
        <f>Q$4*Skutečnost!Q27/1000</f>
        <v>0</v>
      </c>
    </row>
    <row r="34" spans="1:17" x14ac:dyDescent="0.3">
      <c r="A34" s="6" t="s">
        <v>223</v>
      </c>
      <c r="B34" s="7"/>
      <c r="C34" s="63">
        <f>C$4*Skutečnost!C28/1000</f>
        <v>0</v>
      </c>
      <c r="D34" s="64">
        <f>D$4*Skutečnost!D28/1000</f>
        <v>0</v>
      </c>
      <c r="E34" s="64">
        <f>E$4*Skutečnost!E28/1000</f>
        <v>0</v>
      </c>
      <c r="F34" s="64">
        <f>F$4*Skutečnost!F28/1000</f>
        <v>0</v>
      </c>
      <c r="G34" s="64">
        <f>G$4*Skutečnost!G28/1000</f>
        <v>0</v>
      </c>
      <c r="H34" s="64">
        <f>H$4*Skutečnost!H28/1000</f>
        <v>0</v>
      </c>
      <c r="I34" s="64">
        <f>I$4*Skutečnost!I28/1000</f>
        <v>0</v>
      </c>
      <c r="J34" s="64">
        <f>J$4*Skutečnost!J28/1000</f>
        <v>0</v>
      </c>
      <c r="K34" s="64">
        <f>K$4*Skutečnost!K28/1000</f>
        <v>0</v>
      </c>
      <c r="L34" s="64">
        <f>L$4*Skutečnost!L28/1000</f>
        <v>0</v>
      </c>
      <c r="M34" s="64">
        <f>M$4*Skutečnost!M28/1000</f>
        <v>0</v>
      </c>
      <c r="N34" s="64">
        <f>N$4*Skutečnost!N28/1000</f>
        <v>0</v>
      </c>
      <c r="O34" s="64">
        <f>O$4*Skutečnost!O28/1000</f>
        <v>0</v>
      </c>
      <c r="P34" s="64">
        <f>P$4*Skutečnost!P28/1000</f>
        <v>0</v>
      </c>
      <c r="Q34" s="131">
        <f>Q$4*Skutečnost!Q28/1000</f>
        <v>0</v>
      </c>
    </row>
    <row r="35" spans="1:17" x14ac:dyDescent="0.3">
      <c r="A35" s="6" t="s">
        <v>224</v>
      </c>
      <c r="B35" s="7"/>
      <c r="C35" s="63">
        <f>C$4*Skutečnost!C29/1000</f>
        <v>0</v>
      </c>
      <c r="D35" s="64">
        <f>D$4*Skutečnost!D29/1000</f>
        <v>0</v>
      </c>
      <c r="E35" s="64">
        <f>E$4*Skutečnost!E29/1000</f>
        <v>0</v>
      </c>
      <c r="F35" s="64">
        <f>F$4*Skutečnost!F29/1000</f>
        <v>0</v>
      </c>
      <c r="G35" s="64">
        <f>G$4*Skutečnost!G29/1000</f>
        <v>0</v>
      </c>
      <c r="H35" s="64">
        <f>H$4*Skutečnost!H29/1000</f>
        <v>0</v>
      </c>
      <c r="I35" s="64">
        <f>I$4*Skutečnost!I29/1000</f>
        <v>0</v>
      </c>
      <c r="J35" s="64">
        <f>J$4*Skutečnost!J29/1000</f>
        <v>0</v>
      </c>
      <c r="K35" s="64">
        <f>K$4*Skutečnost!K29/1000</f>
        <v>0</v>
      </c>
      <c r="L35" s="64">
        <f>L$4*Skutečnost!L29/1000</f>
        <v>0</v>
      </c>
      <c r="M35" s="64">
        <f>M$4*Skutečnost!M29/1000</f>
        <v>0</v>
      </c>
      <c r="N35" s="64">
        <f>N$4*Skutečnost!N29/1000</f>
        <v>0</v>
      </c>
      <c r="O35" s="64">
        <f>O$4*Skutečnost!O29/1000</f>
        <v>0</v>
      </c>
      <c r="P35" s="64">
        <f>P$4*Skutečnost!P29/1000</f>
        <v>0</v>
      </c>
      <c r="Q35" s="131">
        <f>Q$4*Skutečnost!Q29/1000</f>
        <v>0</v>
      </c>
    </row>
    <row r="36" spans="1:17" x14ac:dyDescent="0.3">
      <c r="A36" s="6" t="s">
        <v>225</v>
      </c>
      <c r="B36" s="7"/>
      <c r="C36" s="63">
        <f>C$4*Skutečnost!C30/1000</f>
        <v>0</v>
      </c>
      <c r="D36" s="64">
        <f>D$4*Skutečnost!D30/1000</f>
        <v>0</v>
      </c>
      <c r="E36" s="64">
        <f>E$4*Skutečnost!E30/1000</f>
        <v>0</v>
      </c>
      <c r="F36" s="64">
        <f>F$4*Skutečnost!F30/1000</f>
        <v>0</v>
      </c>
      <c r="G36" s="64">
        <f>G$4*Skutečnost!G30/1000</f>
        <v>0</v>
      </c>
      <c r="H36" s="64">
        <f>H$4*Skutečnost!H30/1000</f>
        <v>0</v>
      </c>
      <c r="I36" s="64">
        <f>I$4*Skutečnost!I30/1000</f>
        <v>0</v>
      </c>
      <c r="J36" s="64">
        <f>J$4*Skutečnost!J30/1000</f>
        <v>0</v>
      </c>
      <c r="K36" s="64">
        <f>K$4*Skutečnost!K30/1000</f>
        <v>0</v>
      </c>
      <c r="L36" s="64">
        <f>L$4*Skutečnost!L30/1000</f>
        <v>0</v>
      </c>
      <c r="M36" s="64">
        <f>M$4*Skutečnost!M30/1000</f>
        <v>0</v>
      </c>
      <c r="N36" s="64">
        <f>N$4*Skutečnost!N30/1000</f>
        <v>0</v>
      </c>
      <c r="O36" s="64">
        <f>O$4*Skutečnost!O30/1000</f>
        <v>0</v>
      </c>
      <c r="P36" s="64">
        <f>P$4*Skutečnost!P30/1000</f>
        <v>0</v>
      </c>
      <c r="Q36" s="131">
        <f>Q$4*Skutečnost!Q30/1000</f>
        <v>0</v>
      </c>
    </row>
    <row r="37" spans="1:17" x14ac:dyDescent="0.3">
      <c r="A37" s="6" t="s">
        <v>226</v>
      </c>
      <c r="B37" s="7"/>
      <c r="C37" s="63">
        <f>C$4*Skutečnost!C31/1000</f>
        <v>0</v>
      </c>
      <c r="D37" s="64">
        <f>D$4*Skutečnost!D31/1000</f>
        <v>0</v>
      </c>
      <c r="E37" s="64">
        <f>E$4*Skutečnost!E31/1000</f>
        <v>0</v>
      </c>
      <c r="F37" s="64">
        <f>F$4*Skutečnost!F31/1000</f>
        <v>0</v>
      </c>
      <c r="G37" s="64">
        <f>G$4*Skutečnost!G31/1000</f>
        <v>0</v>
      </c>
      <c r="H37" s="64">
        <f>H$4*Skutečnost!H31/1000</f>
        <v>0</v>
      </c>
      <c r="I37" s="64">
        <f>I$4*Skutečnost!I31/1000</f>
        <v>0</v>
      </c>
      <c r="J37" s="64">
        <f>J$4*Skutečnost!J31/1000</f>
        <v>0</v>
      </c>
      <c r="K37" s="64">
        <f>K$4*Skutečnost!K31/1000</f>
        <v>0</v>
      </c>
      <c r="L37" s="64">
        <f>L$4*Skutečnost!L31/1000</f>
        <v>0</v>
      </c>
      <c r="M37" s="64">
        <f>M$4*Skutečnost!M31/1000</f>
        <v>0</v>
      </c>
      <c r="N37" s="64">
        <f>N$4*Skutečnost!N31/1000</f>
        <v>0</v>
      </c>
      <c r="O37" s="64">
        <f>O$4*Skutečnost!O31/1000</f>
        <v>0</v>
      </c>
      <c r="P37" s="64">
        <f>P$4*Skutečnost!P31/1000</f>
        <v>0</v>
      </c>
      <c r="Q37" s="131">
        <f>Q$4*Skutečnost!Q31/1000</f>
        <v>0</v>
      </c>
    </row>
    <row r="38" spans="1:17" ht="15" thickBot="1" x14ac:dyDescent="0.35">
      <c r="A38" s="37" t="s">
        <v>227</v>
      </c>
      <c r="B38" s="31"/>
      <c r="C38" s="65">
        <f>C$4*Skutečnost!C32/1000</f>
        <v>0</v>
      </c>
      <c r="D38" s="66">
        <f>D$4*Skutečnost!D32/1000</f>
        <v>0</v>
      </c>
      <c r="E38" s="66">
        <f>E$4*Skutečnost!E32/1000</f>
        <v>0</v>
      </c>
      <c r="F38" s="66">
        <f>F$4*Skutečnost!F32/1000</f>
        <v>0</v>
      </c>
      <c r="G38" s="66">
        <f>G$4*Skutečnost!G32/1000</f>
        <v>0</v>
      </c>
      <c r="H38" s="66">
        <f>H$4*Skutečnost!H32/1000</f>
        <v>0</v>
      </c>
      <c r="I38" s="66">
        <f>I$4*Skutečnost!I32/1000</f>
        <v>0</v>
      </c>
      <c r="J38" s="66">
        <f>J$4*Skutečnost!J32/1000</f>
        <v>0</v>
      </c>
      <c r="K38" s="66">
        <f>K$4*Skutečnost!K32/1000</f>
        <v>0</v>
      </c>
      <c r="L38" s="66">
        <f>L$4*Skutečnost!L32/1000</f>
        <v>0</v>
      </c>
      <c r="M38" s="66">
        <f>M$4*Skutečnost!M32/1000</f>
        <v>0</v>
      </c>
      <c r="N38" s="66">
        <f>N$4*Skutečnost!N32/1000</f>
        <v>0</v>
      </c>
      <c r="O38" s="66">
        <f>O$4*Skutečnost!O32/1000</f>
        <v>0</v>
      </c>
      <c r="P38" s="66">
        <f>P$4*Skutečnost!P32/1000</f>
        <v>0</v>
      </c>
      <c r="Q38" s="134">
        <f>Q$4*Skutečnost!Q32/1000</f>
        <v>0</v>
      </c>
    </row>
    <row r="39" spans="1:17" ht="15" thickBot="1" x14ac:dyDescent="0.35">
      <c r="A39" s="58" t="s">
        <v>228</v>
      </c>
      <c r="B39" s="139"/>
      <c r="C39" s="59">
        <f>SUM(C26:C38)</f>
        <v>0</v>
      </c>
      <c r="D39" s="60">
        <f t="shared" ref="D39:N39" si="4">SUM(D26:D38)</f>
        <v>0</v>
      </c>
      <c r="E39" s="60">
        <f t="shared" si="4"/>
        <v>0</v>
      </c>
      <c r="F39" s="60">
        <f t="shared" si="4"/>
        <v>0</v>
      </c>
      <c r="G39" s="60">
        <f t="shared" si="4"/>
        <v>0</v>
      </c>
      <c r="H39" s="60">
        <f t="shared" si="4"/>
        <v>0</v>
      </c>
      <c r="I39" s="60">
        <f t="shared" si="4"/>
        <v>0</v>
      </c>
      <c r="J39" s="60">
        <f t="shared" si="4"/>
        <v>0</v>
      </c>
      <c r="K39" s="60">
        <f t="shared" si="4"/>
        <v>0</v>
      </c>
      <c r="L39" s="60">
        <f t="shared" si="4"/>
        <v>0</v>
      </c>
      <c r="M39" s="60">
        <f t="shared" si="4"/>
        <v>0</v>
      </c>
      <c r="N39" s="60">
        <f t="shared" si="4"/>
        <v>0</v>
      </c>
      <c r="O39" s="60">
        <f t="shared" ref="O39:Q39" si="5">SUM(O26:O38)</f>
        <v>0</v>
      </c>
      <c r="P39" s="60">
        <f t="shared" si="5"/>
        <v>0</v>
      </c>
      <c r="Q39" s="135">
        <f t="shared" si="5"/>
        <v>0</v>
      </c>
    </row>
    <row r="40" spans="1:17" ht="15" thickBot="1" x14ac:dyDescent="0.35"/>
    <row r="41" spans="1:17" x14ac:dyDescent="0.3">
      <c r="A41" s="55" t="s">
        <v>195</v>
      </c>
      <c r="B41" s="140"/>
      <c r="C41" s="19" t="s">
        <v>6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137"/>
    </row>
    <row r="42" spans="1:17" ht="15" thickBot="1" x14ac:dyDescent="0.35">
      <c r="A42" s="15" t="s">
        <v>199</v>
      </c>
      <c r="B42" s="138"/>
      <c r="C42" s="20" t="str">
        <f>C25</f>
        <v>2030/31</v>
      </c>
      <c r="D42" s="17" t="str">
        <f t="shared" ref="D42:Q42" si="6">D25</f>
        <v>2031/32</v>
      </c>
      <c r="E42" s="17" t="str">
        <f t="shared" si="6"/>
        <v>2032/33</v>
      </c>
      <c r="F42" s="17" t="str">
        <f t="shared" si="6"/>
        <v>2033/34</v>
      </c>
      <c r="G42" s="17" t="str">
        <f t="shared" si="6"/>
        <v>2034/35</v>
      </c>
      <c r="H42" s="17" t="str">
        <f t="shared" si="6"/>
        <v>2035/36</v>
      </c>
      <c r="I42" s="17" t="str">
        <f t="shared" si="6"/>
        <v>2036/37</v>
      </c>
      <c r="J42" s="17" t="str">
        <f t="shared" si="6"/>
        <v>2037/38</v>
      </c>
      <c r="K42" s="17" t="str">
        <f t="shared" si="6"/>
        <v>2038/39</v>
      </c>
      <c r="L42" s="17" t="str">
        <f t="shared" si="6"/>
        <v>2039/40</v>
      </c>
      <c r="M42" s="17" t="str">
        <f t="shared" si="6"/>
        <v>2040/41</v>
      </c>
      <c r="N42" s="17" t="str">
        <f t="shared" si="6"/>
        <v>2041/42</v>
      </c>
      <c r="O42" s="17" t="str">
        <f t="shared" si="6"/>
        <v>2042/43</v>
      </c>
      <c r="P42" s="17" t="str">
        <f t="shared" si="6"/>
        <v>2043/44</v>
      </c>
      <c r="Q42" s="25" t="str">
        <f t="shared" si="6"/>
        <v>2044/45</v>
      </c>
    </row>
    <row r="43" spans="1:17" ht="15" thickTop="1" x14ac:dyDescent="0.3">
      <c r="A43" s="4" t="s">
        <v>215</v>
      </c>
      <c r="B43" s="5"/>
      <c r="C43" s="61">
        <f>C$5*Skutečnost!C37/1000</f>
        <v>0</v>
      </c>
      <c r="D43" s="62">
        <f>D$5*Skutečnost!D37/1000</f>
        <v>0</v>
      </c>
      <c r="E43" s="62">
        <f>E$5*Skutečnost!E37/1000</f>
        <v>0</v>
      </c>
      <c r="F43" s="62">
        <f>F$5*Skutečnost!F37/1000</f>
        <v>0</v>
      </c>
      <c r="G43" s="62">
        <f>G$5*Skutečnost!G37/1000</f>
        <v>0</v>
      </c>
      <c r="H43" s="62">
        <f>H$5*Skutečnost!H37/1000</f>
        <v>0</v>
      </c>
      <c r="I43" s="62">
        <f>I$5*Skutečnost!I37/1000</f>
        <v>0</v>
      </c>
      <c r="J43" s="62">
        <f>J$5*Skutečnost!J37/1000</f>
        <v>0</v>
      </c>
      <c r="K43" s="62">
        <f>K$5*Skutečnost!K37/1000</f>
        <v>0</v>
      </c>
      <c r="L43" s="62">
        <f>L$5*Skutečnost!L37/1000</f>
        <v>0</v>
      </c>
      <c r="M43" s="62">
        <f>M$5*Skutečnost!M37/1000</f>
        <v>0</v>
      </c>
      <c r="N43" s="62">
        <f>N$5*Skutečnost!N37/1000</f>
        <v>0</v>
      </c>
      <c r="O43" s="62">
        <f>O$5*Skutečnost!O37/1000</f>
        <v>0</v>
      </c>
      <c r="P43" s="62">
        <f>P$5*Skutečnost!P37/1000</f>
        <v>0</v>
      </c>
      <c r="Q43" s="132">
        <f>Q$5*Skutečnost!Q37/1000</f>
        <v>0</v>
      </c>
    </row>
    <row r="44" spans="1:17" x14ac:dyDescent="0.3">
      <c r="A44" s="32" t="s">
        <v>216</v>
      </c>
      <c r="B44" s="33"/>
      <c r="C44" s="73">
        <f>C$5*Skutečnost!C38/1000</f>
        <v>0</v>
      </c>
      <c r="D44" s="74">
        <f>D$5*Skutečnost!D38/1000</f>
        <v>0</v>
      </c>
      <c r="E44" s="74">
        <f>E$5*Skutečnost!E38/1000</f>
        <v>0</v>
      </c>
      <c r="F44" s="74">
        <f>F$5*Skutečnost!F38/1000</f>
        <v>0</v>
      </c>
      <c r="G44" s="74">
        <f>G$5*Skutečnost!G38/1000</f>
        <v>0</v>
      </c>
      <c r="H44" s="74">
        <f>H$5*Skutečnost!H38/1000</f>
        <v>0</v>
      </c>
      <c r="I44" s="74">
        <f>I$5*Skutečnost!I38/1000</f>
        <v>0</v>
      </c>
      <c r="J44" s="74">
        <f>J$5*Skutečnost!J38/1000</f>
        <v>0</v>
      </c>
      <c r="K44" s="74">
        <f>K$5*Skutečnost!K38/1000</f>
        <v>0</v>
      </c>
      <c r="L44" s="74">
        <f>L$5*Skutečnost!L38/1000</f>
        <v>0</v>
      </c>
      <c r="M44" s="74">
        <f>M$5*Skutečnost!M38/1000</f>
        <v>0</v>
      </c>
      <c r="N44" s="74">
        <f>N$5*Skutečnost!N38/1000</f>
        <v>0</v>
      </c>
      <c r="O44" s="74">
        <f>O$5*Skutečnost!O38/1000</f>
        <v>0</v>
      </c>
      <c r="P44" s="74">
        <f>P$5*Skutečnost!P38/1000</f>
        <v>0</v>
      </c>
      <c r="Q44" s="133">
        <f>Q$5*Skutečnost!Q38/1000</f>
        <v>0</v>
      </c>
    </row>
    <row r="45" spans="1:17" x14ac:dyDescent="0.3">
      <c r="A45" s="6" t="s">
        <v>217</v>
      </c>
      <c r="B45" s="7"/>
      <c r="C45" s="63">
        <f>C$5*Skutečnost!C39/1000</f>
        <v>0</v>
      </c>
      <c r="D45" s="64">
        <f>D$5*Skutečnost!D39/1000</f>
        <v>0</v>
      </c>
      <c r="E45" s="64">
        <f>E$5*Skutečnost!E39/1000</f>
        <v>0</v>
      </c>
      <c r="F45" s="64">
        <f>F$5*Skutečnost!F39/1000</f>
        <v>0</v>
      </c>
      <c r="G45" s="64">
        <f>G$5*Skutečnost!G39/1000</f>
        <v>0</v>
      </c>
      <c r="H45" s="64">
        <f>H$5*Skutečnost!H39/1000</f>
        <v>0</v>
      </c>
      <c r="I45" s="64">
        <f>I$5*Skutečnost!I39/1000</f>
        <v>0</v>
      </c>
      <c r="J45" s="64">
        <f>J$5*Skutečnost!J39/1000</f>
        <v>0</v>
      </c>
      <c r="K45" s="64">
        <f>K$5*Skutečnost!K39/1000</f>
        <v>0</v>
      </c>
      <c r="L45" s="64">
        <f>L$5*Skutečnost!L39/1000</f>
        <v>0</v>
      </c>
      <c r="M45" s="64">
        <f>M$5*Skutečnost!M39/1000</f>
        <v>0</v>
      </c>
      <c r="N45" s="64">
        <f>N$5*Skutečnost!N39/1000</f>
        <v>0</v>
      </c>
      <c r="O45" s="64">
        <f>O$5*Skutečnost!O39/1000</f>
        <v>0</v>
      </c>
      <c r="P45" s="64">
        <f>P$5*Skutečnost!P39/1000</f>
        <v>0</v>
      </c>
      <c r="Q45" s="131">
        <f>Q$5*Skutečnost!Q39/1000</f>
        <v>0</v>
      </c>
    </row>
    <row r="46" spans="1:17" x14ac:dyDescent="0.3">
      <c r="A46" s="6" t="s">
        <v>218</v>
      </c>
      <c r="B46" s="7"/>
      <c r="C46" s="63">
        <f>C$5*Skutečnost!C40/1000</f>
        <v>0</v>
      </c>
      <c r="D46" s="64">
        <f>D$5*Skutečnost!D40/1000</f>
        <v>0</v>
      </c>
      <c r="E46" s="64">
        <f>E$5*Skutečnost!E40/1000</f>
        <v>0</v>
      </c>
      <c r="F46" s="64">
        <f>F$5*Skutečnost!F40/1000</f>
        <v>0</v>
      </c>
      <c r="G46" s="64">
        <f>G$5*Skutečnost!G40/1000</f>
        <v>0</v>
      </c>
      <c r="H46" s="64">
        <f>H$5*Skutečnost!H40/1000</f>
        <v>0</v>
      </c>
      <c r="I46" s="64">
        <f>I$5*Skutečnost!I40/1000</f>
        <v>0</v>
      </c>
      <c r="J46" s="64">
        <f>J$5*Skutečnost!J40/1000</f>
        <v>0</v>
      </c>
      <c r="K46" s="64">
        <f>K$5*Skutečnost!K40/1000</f>
        <v>0</v>
      </c>
      <c r="L46" s="64">
        <f>L$5*Skutečnost!L40/1000</f>
        <v>0</v>
      </c>
      <c r="M46" s="64">
        <f>M$5*Skutečnost!M40/1000</f>
        <v>0</v>
      </c>
      <c r="N46" s="64">
        <f>N$5*Skutečnost!N40/1000</f>
        <v>0</v>
      </c>
      <c r="O46" s="64">
        <f>O$5*Skutečnost!O40/1000</f>
        <v>0</v>
      </c>
      <c r="P46" s="64">
        <f>P$5*Skutečnost!P40/1000</f>
        <v>0</v>
      </c>
      <c r="Q46" s="131">
        <f>Q$5*Skutečnost!Q40/1000</f>
        <v>0</v>
      </c>
    </row>
    <row r="47" spans="1:17" x14ac:dyDescent="0.3">
      <c r="A47" s="6" t="s">
        <v>219</v>
      </c>
      <c r="B47" s="7"/>
      <c r="C47" s="63">
        <f>C$5*Skutečnost!C41/1000</f>
        <v>0</v>
      </c>
      <c r="D47" s="64">
        <f>D$5*Skutečnost!D41/1000</f>
        <v>0</v>
      </c>
      <c r="E47" s="64">
        <f>E$5*Skutečnost!E41/1000</f>
        <v>0</v>
      </c>
      <c r="F47" s="64">
        <f>F$5*Skutečnost!F41/1000</f>
        <v>0</v>
      </c>
      <c r="G47" s="64">
        <f>G$5*Skutečnost!G41/1000</f>
        <v>0</v>
      </c>
      <c r="H47" s="64">
        <f>H$5*Skutečnost!H41/1000</f>
        <v>0</v>
      </c>
      <c r="I47" s="64">
        <f>I$5*Skutečnost!I41/1000</f>
        <v>0</v>
      </c>
      <c r="J47" s="64">
        <f>J$5*Skutečnost!J41/1000</f>
        <v>0</v>
      </c>
      <c r="K47" s="64">
        <f>K$5*Skutečnost!K41/1000</f>
        <v>0</v>
      </c>
      <c r="L47" s="64">
        <f>L$5*Skutečnost!L41/1000</f>
        <v>0</v>
      </c>
      <c r="M47" s="64">
        <f>M$5*Skutečnost!M41/1000</f>
        <v>0</v>
      </c>
      <c r="N47" s="64">
        <f>N$5*Skutečnost!N41/1000</f>
        <v>0</v>
      </c>
      <c r="O47" s="64">
        <f>O$5*Skutečnost!O41/1000</f>
        <v>0</v>
      </c>
      <c r="P47" s="64">
        <f>P$5*Skutečnost!P41/1000</f>
        <v>0</v>
      </c>
      <c r="Q47" s="131">
        <f>Q$5*Skutečnost!Q41/1000</f>
        <v>0</v>
      </c>
    </row>
    <row r="48" spans="1:17" x14ac:dyDescent="0.3">
      <c r="A48" s="6" t="s">
        <v>220</v>
      </c>
      <c r="B48" s="7"/>
      <c r="C48" s="63">
        <f>C$5*Skutečnost!C42/1000</f>
        <v>0</v>
      </c>
      <c r="D48" s="64">
        <f>D$5*Skutečnost!D42/1000</f>
        <v>0</v>
      </c>
      <c r="E48" s="64">
        <f>E$5*Skutečnost!E42/1000</f>
        <v>0</v>
      </c>
      <c r="F48" s="64">
        <f>F$5*Skutečnost!F42/1000</f>
        <v>0</v>
      </c>
      <c r="G48" s="64">
        <f>G$5*Skutečnost!G42/1000</f>
        <v>0</v>
      </c>
      <c r="H48" s="64">
        <f>H$5*Skutečnost!H42/1000</f>
        <v>0</v>
      </c>
      <c r="I48" s="64">
        <f>I$5*Skutečnost!I42/1000</f>
        <v>0</v>
      </c>
      <c r="J48" s="64">
        <f>J$5*Skutečnost!J42/1000</f>
        <v>0</v>
      </c>
      <c r="K48" s="64">
        <f>K$5*Skutečnost!K42/1000</f>
        <v>0</v>
      </c>
      <c r="L48" s="64">
        <f>L$5*Skutečnost!L42/1000</f>
        <v>0</v>
      </c>
      <c r="M48" s="64">
        <f>M$5*Skutečnost!M42/1000</f>
        <v>0</v>
      </c>
      <c r="N48" s="64">
        <f>N$5*Skutečnost!N42/1000</f>
        <v>0</v>
      </c>
      <c r="O48" s="64">
        <f>O$5*Skutečnost!O42/1000</f>
        <v>0</v>
      </c>
      <c r="P48" s="64">
        <f>P$5*Skutečnost!P42/1000</f>
        <v>0</v>
      </c>
      <c r="Q48" s="131">
        <f>Q$5*Skutečnost!Q42/1000</f>
        <v>0</v>
      </c>
    </row>
    <row r="49" spans="1:17" x14ac:dyDescent="0.3">
      <c r="A49" s="6" t="s">
        <v>221</v>
      </c>
      <c r="B49" s="7"/>
      <c r="C49" s="63">
        <f>C$5*Skutečnost!C43/1000</f>
        <v>0</v>
      </c>
      <c r="D49" s="64">
        <f>D$5*Skutečnost!D43/1000</f>
        <v>0</v>
      </c>
      <c r="E49" s="64">
        <f>E$5*Skutečnost!E43/1000</f>
        <v>0</v>
      </c>
      <c r="F49" s="64">
        <f>F$5*Skutečnost!F43/1000</f>
        <v>0</v>
      </c>
      <c r="G49" s="64">
        <f>G$5*Skutečnost!G43/1000</f>
        <v>0</v>
      </c>
      <c r="H49" s="64">
        <f>H$5*Skutečnost!H43/1000</f>
        <v>0</v>
      </c>
      <c r="I49" s="64">
        <f>I$5*Skutečnost!I43/1000</f>
        <v>0</v>
      </c>
      <c r="J49" s="64">
        <f>J$5*Skutečnost!J43/1000</f>
        <v>0</v>
      </c>
      <c r="K49" s="64">
        <f>K$5*Skutečnost!K43/1000</f>
        <v>0</v>
      </c>
      <c r="L49" s="64">
        <f>L$5*Skutečnost!L43/1000</f>
        <v>0</v>
      </c>
      <c r="M49" s="64">
        <f>M$5*Skutečnost!M43/1000</f>
        <v>0</v>
      </c>
      <c r="N49" s="64">
        <f>N$5*Skutečnost!N43/1000</f>
        <v>0</v>
      </c>
      <c r="O49" s="64">
        <f>O$5*Skutečnost!O43/1000</f>
        <v>0</v>
      </c>
      <c r="P49" s="64">
        <f>P$5*Skutečnost!P43/1000</f>
        <v>0</v>
      </c>
      <c r="Q49" s="131">
        <f>Q$5*Skutečnost!Q43/1000</f>
        <v>0</v>
      </c>
    </row>
    <row r="50" spans="1:17" x14ac:dyDescent="0.3">
      <c r="A50" s="6" t="s">
        <v>222</v>
      </c>
      <c r="B50" s="7"/>
      <c r="C50" s="63">
        <f>C$5*Skutečnost!C44/1000</f>
        <v>0</v>
      </c>
      <c r="D50" s="64">
        <f>D$5*Skutečnost!D44/1000</f>
        <v>0</v>
      </c>
      <c r="E50" s="64">
        <f>E$5*Skutečnost!E44/1000</f>
        <v>0</v>
      </c>
      <c r="F50" s="64">
        <f>F$5*Skutečnost!F44/1000</f>
        <v>0</v>
      </c>
      <c r="G50" s="64">
        <f>G$5*Skutečnost!G44/1000</f>
        <v>0</v>
      </c>
      <c r="H50" s="64">
        <f>H$5*Skutečnost!H44/1000</f>
        <v>0</v>
      </c>
      <c r="I50" s="64">
        <f>I$5*Skutečnost!I44/1000</f>
        <v>0</v>
      </c>
      <c r="J50" s="64">
        <f>J$5*Skutečnost!J44/1000</f>
        <v>0</v>
      </c>
      <c r="K50" s="64">
        <f>K$5*Skutečnost!K44/1000</f>
        <v>0</v>
      </c>
      <c r="L50" s="64">
        <f>L$5*Skutečnost!L44/1000</f>
        <v>0</v>
      </c>
      <c r="M50" s="64">
        <f>M$5*Skutečnost!M44/1000</f>
        <v>0</v>
      </c>
      <c r="N50" s="64">
        <f>N$5*Skutečnost!N44/1000</f>
        <v>0</v>
      </c>
      <c r="O50" s="64">
        <f>O$5*Skutečnost!O44/1000</f>
        <v>0</v>
      </c>
      <c r="P50" s="64">
        <f>P$5*Skutečnost!P44/1000</f>
        <v>0</v>
      </c>
      <c r="Q50" s="131">
        <f>Q$5*Skutečnost!Q44/1000</f>
        <v>0</v>
      </c>
    </row>
    <row r="51" spans="1:17" x14ac:dyDescent="0.3">
      <c r="A51" s="6" t="s">
        <v>223</v>
      </c>
      <c r="B51" s="7"/>
      <c r="C51" s="63">
        <f>C$5*Skutečnost!C45/1000</f>
        <v>0</v>
      </c>
      <c r="D51" s="64">
        <f>D$5*Skutečnost!D45/1000</f>
        <v>0</v>
      </c>
      <c r="E51" s="64">
        <f>E$5*Skutečnost!E45/1000</f>
        <v>0</v>
      </c>
      <c r="F51" s="64">
        <f>F$5*Skutečnost!F45/1000</f>
        <v>0</v>
      </c>
      <c r="G51" s="64">
        <f>G$5*Skutečnost!G45/1000</f>
        <v>0</v>
      </c>
      <c r="H51" s="64">
        <f>H$5*Skutečnost!H45/1000</f>
        <v>0</v>
      </c>
      <c r="I51" s="64">
        <f>I$5*Skutečnost!I45/1000</f>
        <v>0</v>
      </c>
      <c r="J51" s="64">
        <f>J$5*Skutečnost!J45/1000</f>
        <v>0</v>
      </c>
      <c r="K51" s="64">
        <f>K$5*Skutečnost!K45/1000</f>
        <v>0</v>
      </c>
      <c r="L51" s="64">
        <f>L$5*Skutečnost!L45/1000</f>
        <v>0</v>
      </c>
      <c r="M51" s="64">
        <f>M$5*Skutečnost!M45/1000</f>
        <v>0</v>
      </c>
      <c r="N51" s="64">
        <f>N$5*Skutečnost!N45/1000</f>
        <v>0</v>
      </c>
      <c r="O51" s="64">
        <f>O$5*Skutečnost!O45/1000</f>
        <v>0</v>
      </c>
      <c r="P51" s="64">
        <f>P$5*Skutečnost!P45/1000</f>
        <v>0</v>
      </c>
      <c r="Q51" s="131">
        <f>Q$5*Skutečnost!Q45/1000</f>
        <v>0</v>
      </c>
    </row>
    <row r="52" spans="1:17" x14ac:dyDescent="0.3">
      <c r="A52" s="6" t="s">
        <v>224</v>
      </c>
      <c r="B52" s="7"/>
      <c r="C52" s="63">
        <f>C$5*Skutečnost!C46/1000</f>
        <v>0</v>
      </c>
      <c r="D52" s="64">
        <f>D$5*Skutečnost!D46/1000</f>
        <v>0</v>
      </c>
      <c r="E52" s="64">
        <f>E$5*Skutečnost!E46/1000</f>
        <v>0</v>
      </c>
      <c r="F52" s="64">
        <f>F$5*Skutečnost!F46/1000</f>
        <v>0</v>
      </c>
      <c r="G52" s="64">
        <f>G$5*Skutečnost!G46/1000</f>
        <v>0</v>
      </c>
      <c r="H52" s="64">
        <f>H$5*Skutečnost!H46/1000</f>
        <v>0</v>
      </c>
      <c r="I52" s="64">
        <f>I$5*Skutečnost!I46/1000</f>
        <v>0</v>
      </c>
      <c r="J52" s="64">
        <f>J$5*Skutečnost!J46/1000</f>
        <v>0</v>
      </c>
      <c r="K52" s="64">
        <f>K$5*Skutečnost!K46/1000</f>
        <v>0</v>
      </c>
      <c r="L52" s="64">
        <f>L$5*Skutečnost!L46/1000</f>
        <v>0</v>
      </c>
      <c r="M52" s="64">
        <f>M$5*Skutečnost!M46/1000</f>
        <v>0</v>
      </c>
      <c r="N52" s="64">
        <f>N$5*Skutečnost!N46/1000</f>
        <v>0</v>
      </c>
      <c r="O52" s="64">
        <f>O$5*Skutečnost!O46/1000</f>
        <v>0</v>
      </c>
      <c r="P52" s="64">
        <f>P$5*Skutečnost!P46/1000</f>
        <v>0</v>
      </c>
      <c r="Q52" s="131">
        <f>Q$5*Skutečnost!Q46/1000</f>
        <v>0</v>
      </c>
    </row>
    <row r="53" spans="1:17" x14ac:dyDescent="0.3">
      <c r="A53" s="6" t="s">
        <v>225</v>
      </c>
      <c r="B53" s="7"/>
      <c r="C53" s="63">
        <f>C$5*Skutečnost!C47/1000</f>
        <v>0</v>
      </c>
      <c r="D53" s="64">
        <f>D$5*Skutečnost!D47/1000</f>
        <v>0</v>
      </c>
      <c r="E53" s="64">
        <f>E$5*Skutečnost!E47/1000</f>
        <v>0</v>
      </c>
      <c r="F53" s="64">
        <f>F$5*Skutečnost!F47/1000</f>
        <v>0</v>
      </c>
      <c r="G53" s="64">
        <f>G$5*Skutečnost!G47/1000</f>
        <v>0</v>
      </c>
      <c r="H53" s="64">
        <f>H$5*Skutečnost!H47/1000</f>
        <v>0</v>
      </c>
      <c r="I53" s="64">
        <f>I$5*Skutečnost!I47/1000</f>
        <v>0</v>
      </c>
      <c r="J53" s="64">
        <f>J$5*Skutečnost!J47/1000</f>
        <v>0</v>
      </c>
      <c r="K53" s="64">
        <f>K$5*Skutečnost!K47/1000</f>
        <v>0</v>
      </c>
      <c r="L53" s="64">
        <f>L$5*Skutečnost!L47/1000</f>
        <v>0</v>
      </c>
      <c r="M53" s="64">
        <f>M$5*Skutečnost!M47/1000</f>
        <v>0</v>
      </c>
      <c r="N53" s="64">
        <f>N$5*Skutečnost!N47/1000</f>
        <v>0</v>
      </c>
      <c r="O53" s="64">
        <f>O$5*Skutečnost!O47/1000</f>
        <v>0</v>
      </c>
      <c r="P53" s="64">
        <f>P$5*Skutečnost!P47/1000</f>
        <v>0</v>
      </c>
      <c r="Q53" s="131">
        <f>Q$5*Skutečnost!Q47/1000</f>
        <v>0</v>
      </c>
    </row>
    <row r="54" spans="1:17" x14ac:dyDescent="0.3">
      <c r="A54" s="6" t="s">
        <v>226</v>
      </c>
      <c r="B54" s="7"/>
      <c r="C54" s="63">
        <f>C$5*Skutečnost!C48/1000</f>
        <v>0</v>
      </c>
      <c r="D54" s="64">
        <f>D$5*Skutečnost!D48/1000</f>
        <v>0</v>
      </c>
      <c r="E54" s="64">
        <f>E$5*Skutečnost!E48/1000</f>
        <v>0</v>
      </c>
      <c r="F54" s="64">
        <f>F$5*Skutečnost!F48/1000</f>
        <v>0</v>
      </c>
      <c r="G54" s="64">
        <f>G$5*Skutečnost!G48/1000</f>
        <v>0</v>
      </c>
      <c r="H54" s="64">
        <f>H$5*Skutečnost!H48/1000</f>
        <v>0</v>
      </c>
      <c r="I54" s="64">
        <f>I$5*Skutečnost!I48/1000</f>
        <v>0</v>
      </c>
      <c r="J54" s="64">
        <f>J$5*Skutečnost!J48/1000</f>
        <v>0</v>
      </c>
      <c r="K54" s="64">
        <f>K$5*Skutečnost!K48/1000</f>
        <v>0</v>
      </c>
      <c r="L54" s="64">
        <f>L$5*Skutečnost!L48/1000</f>
        <v>0</v>
      </c>
      <c r="M54" s="64">
        <f>M$5*Skutečnost!M48/1000</f>
        <v>0</v>
      </c>
      <c r="N54" s="64">
        <f>N$5*Skutečnost!N48/1000</f>
        <v>0</v>
      </c>
      <c r="O54" s="64">
        <f>O$5*Skutečnost!O48/1000</f>
        <v>0</v>
      </c>
      <c r="P54" s="64">
        <f>P$5*Skutečnost!P48/1000</f>
        <v>0</v>
      </c>
      <c r="Q54" s="131">
        <f>Q$5*Skutečnost!Q48/1000</f>
        <v>0</v>
      </c>
    </row>
    <row r="55" spans="1:17" ht="15" thickBot="1" x14ac:dyDescent="0.35">
      <c r="A55" s="37" t="s">
        <v>227</v>
      </c>
      <c r="B55" s="31"/>
      <c r="C55" s="65">
        <f>C$5*Skutečnost!C49/1000</f>
        <v>0</v>
      </c>
      <c r="D55" s="66">
        <f>D$5*Skutečnost!D49/1000</f>
        <v>0</v>
      </c>
      <c r="E55" s="66">
        <f>E$5*Skutečnost!E49/1000</f>
        <v>0</v>
      </c>
      <c r="F55" s="66">
        <f>F$5*Skutečnost!F49/1000</f>
        <v>0</v>
      </c>
      <c r="G55" s="66">
        <f>G$5*Skutečnost!G49/1000</f>
        <v>0</v>
      </c>
      <c r="H55" s="66">
        <f>H$5*Skutečnost!H49/1000</f>
        <v>0</v>
      </c>
      <c r="I55" s="66">
        <f>I$5*Skutečnost!I49/1000</f>
        <v>0</v>
      </c>
      <c r="J55" s="66">
        <f>J$5*Skutečnost!J49/1000</f>
        <v>0</v>
      </c>
      <c r="K55" s="66">
        <f>K$5*Skutečnost!K49/1000</f>
        <v>0</v>
      </c>
      <c r="L55" s="66">
        <f>L$5*Skutečnost!L49/1000</f>
        <v>0</v>
      </c>
      <c r="M55" s="66">
        <f>M$5*Skutečnost!M49/1000</f>
        <v>0</v>
      </c>
      <c r="N55" s="66">
        <f>N$5*Skutečnost!N49/1000</f>
        <v>0</v>
      </c>
      <c r="O55" s="66">
        <f>O$5*Skutečnost!O49/1000</f>
        <v>0</v>
      </c>
      <c r="P55" s="66">
        <f>P$5*Skutečnost!P49/1000</f>
        <v>0</v>
      </c>
      <c r="Q55" s="134">
        <f>Q$5*Skutečnost!Q49/1000</f>
        <v>0</v>
      </c>
    </row>
    <row r="56" spans="1:17" ht="15" thickBot="1" x14ac:dyDescent="0.35">
      <c r="A56" s="58" t="s">
        <v>291</v>
      </c>
      <c r="B56" s="139"/>
      <c r="C56" s="59">
        <f>SUM(C43:C55)</f>
        <v>0</v>
      </c>
      <c r="D56" s="60">
        <f t="shared" ref="D56:N56" si="7">SUM(D43:D55)</f>
        <v>0</v>
      </c>
      <c r="E56" s="60">
        <f t="shared" si="7"/>
        <v>0</v>
      </c>
      <c r="F56" s="60">
        <f t="shared" si="7"/>
        <v>0</v>
      </c>
      <c r="G56" s="60">
        <f t="shared" si="7"/>
        <v>0</v>
      </c>
      <c r="H56" s="60">
        <f t="shared" si="7"/>
        <v>0</v>
      </c>
      <c r="I56" s="60">
        <f t="shared" si="7"/>
        <v>0</v>
      </c>
      <c r="J56" s="60">
        <f t="shared" si="7"/>
        <v>0</v>
      </c>
      <c r="K56" s="60">
        <f t="shared" si="7"/>
        <v>0</v>
      </c>
      <c r="L56" s="60">
        <f t="shared" si="7"/>
        <v>0</v>
      </c>
      <c r="M56" s="60">
        <f t="shared" si="7"/>
        <v>0</v>
      </c>
      <c r="N56" s="60">
        <f t="shared" si="7"/>
        <v>0</v>
      </c>
      <c r="O56" s="60">
        <f t="shared" ref="O56:Q56" si="8">SUM(O43:O55)</f>
        <v>0</v>
      </c>
      <c r="P56" s="60">
        <f t="shared" si="8"/>
        <v>0</v>
      </c>
      <c r="Q56" s="135">
        <f t="shared" si="8"/>
        <v>0</v>
      </c>
    </row>
    <row r="57" spans="1:17" ht="15" thickBot="1" x14ac:dyDescent="0.35"/>
    <row r="58" spans="1:17" x14ac:dyDescent="0.3">
      <c r="A58" s="55" t="s">
        <v>195</v>
      </c>
      <c r="B58" s="140"/>
      <c r="C58" s="19" t="s">
        <v>6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137"/>
    </row>
    <row r="59" spans="1:17" ht="15" thickBot="1" x14ac:dyDescent="0.35">
      <c r="A59" s="15" t="s">
        <v>202</v>
      </c>
      <c r="B59" s="138"/>
      <c r="C59" s="20" t="str">
        <f>C42</f>
        <v>2030/31</v>
      </c>
      <c r="D59" s="17" t="str">
        <f t="shared" ref="D59:Q59" si="9">D42</f>
        <v>2031/32</v>
      </c>
      <c r="E59" s="17" t="str">
        <f t="shared" si="9"/>
        <v>2032/33</v>
      </c>
      <c r="F59" s="17" t="str">
        <f t="shared" si="9"/>
        <v>2033/34</v>
      </c>
      <c r="G59" s="17" t="str">
        <f t="shared" si="9"/>
        <v>2034/35</v>
      </c>
      <c r="H59" s="17" t="str">
        <f t="shared" si="9"/>
        <v>2035/36</v>
      </c>
      <c r="I59" s="17" t="str">
        <f t="shared" si="9"/>
        <v>2036/37</v>
      </c>
      <c r="J59" s="17" t="str">
        <f t="shared" si="9"/>
        <v>2037/38</v>
      </c>
      <c r="K59" s="17" t="str">
        <f t="shared" si="9"/>
        <v>2038/39</v>
      </c>
      <c r="L59" s="17" t="str">
        <f t="shared" si="9"/>
        <v>2039/40</v>
      </c>
      <c r="M59" s="17" t="str">
        <f t="shared" si="9"/>
        <v>2040/41</v>
      </c>
      <c r="N59" s="17" t="str">
        <f t="shared" si="9"/>
        <v>2041/42</v>
      </c>
      <c r="O59" s="17" t="str">
        <f t="shared" si="9"/>
        <v>2042/43</v>
      </c>
      <c r="P59" s="17" t="str">
        <f t="shared" si="9"/>
        <v>2043/44</v>
      </c>
      <c r="Q59" s="25" t="str">
        <f t="shared" si="9"/>
        <v>2044/45</v>
      </c>
    </row>
    <row r="60" spans="1:17" ht="15" thickTop="1" x14ac:dyDescent="0.3">
      <c r="A60" s="4" t="s">
        <v>215</v>
      </c>
      <c r="B60" s="5"/>
      <c r="C60" s="61">
        <f>-C$4*Skutečnost!C54/1000</f>
        <v>0</v>
      </c>
      <c r="D60" s="62">
        <f>-D$4*Skutečnost!D54/1000</f>
        <v>0</v>
      </c>
      <c r="E60" s="62">
        <f>-E$4*Skutečnost!E54/1000</f>
        <v>0</v>
      </c>
      <c r="F60" s="62">
        <f>-F$4*Skutečnost!F54/1000</f>
        <v>0</v>
      </c>
      <c r="G60" s="62">
        <f>-G$4*Skutečnost!G54/1000</f>
        <v>0</v>
      </c>
      <c r="H60" s="62">
        <f>-H$4*Skutečnost!H54/1000</f>
        <v>0</v>
      </c>
      <c r="I60" s="62">
        <f>-I$4*Skutečnost!I54/1000</f>
        <v>0</v>
      </c>
      <c r="J60" s="62">
        <f>-J$4*Skutečnost!J54/1000</f>
        <v>0</v>
      </c>
      <c r="K60" s="62">
        <f>-K$4*Skutečnost!K54/1000</f>
        <v>0</v>
      </c>
      <c r="L60" s="62">
        <f>-L$4*Skutečnost!L54/1000</f>
        <v>0</v>
      </c>
      <c r="M60" s="62">
        <f>-M$4*Skutečnost!M54/1000</f>
        <v>0</v>
      </c>
      <c r="N60" s="62">
        <f>-N$4*Skutečnost!N54/1000</f>
        <v>0</v>
      </c>
      <c r="O60" s="62">
        <f>-O$4*Skutečnost!O54/1000</f>
        <v>0</v>
      </c>
      <c r="P60" s="62">
        <f>-P$4*Skutečnost!P54/1000</f>
        <v>0</v>
      </c>
      <c r="Q60" s="132">
        <f>-Q$4*Skutečnost!Q54/1000</f>
        <v>0</v>
      </c>
    </row>
    <row r="61" spans="1:17" x14ac:dyDescent="0.3">
      <c r="A61" s="32" t="s">
        <v>216</v>
      </c>
      <c r="B61" s="33"/>
      <c r="C61" s="73">
        <f>-C$4*Skutečnost!C55/1000</f>
        <v>0</v>
      </c>
      <c r="D61" s="74">
        <f>-D$4*Skutečnost!D55/1000</f>
        <v>0</v>
      </c>
      <c r="E61" s="74">
        <f>-E$4*Skutečnost!E55/1000</f>
        <v>0</v>
      </c>
      <c r="F61" s="74">
        <f>-F$4*Skutečnost!F55/1000</f>
        <v>0</v>
      </c>
      <c r="G61" s="74">
        <f>-G$4*Skutečnost!G55/1000</f>
        <v>0</v>
      </c>
      <c r="H61" s="74">
        <f>-H$4*Skutečnost!H55/1000</f>
        <v>0</v>
      </c>
      <c r="I61" s="74">
        <f>-I$4*Skutečnost!I55/1000</f>
        <v>0</v>
      </c>
      <c r="J61" s="74">
        <f>-J$4*Skutečnost!J55/1000</f>
        <v>0</v>
      </c>
      <c r="K61" s="74">
        <f>-K$4*Skutečnost!K55/1000</f>
        <v>0</v>
      </c>
      <c r="L61" s="74">
        <f>-L$4*Skutečnost!L55/1000</f>
        <v>0</v>
      </c>
      <c r="M61" s="74">
        <f>-M$4*Skutečnost!M55/1000</f>
        <v>0</v>
      </c>
      <c r="N61" s="74">
        <f>-N$4*Skutečnost!N55/1000</f>
        <v>0</v>
      </c>
      <c r="O61" s="74">
        <f>-O$4*Skutečnost!O55/1000</f>
        <v>0</v>
      </c>
      <c r="P61" s="74">
        <f>-P$4*Skutečnost!P55/1000</f>
        <v>0</v>
      </c>
      <c r="Q61" s="133">
        <f>-Q$4*Skutečnost!Q55/1000</f>
        <v>0</v>
      </c>
    </row>
    <row r="62" spans="1:17" x14ac:dyDescent="0.3">
      <c r="A62" s="6" t="s">
        <v>217</v>
      </c>
      <c r="B62" s="7"/>
      <c r="C62" s="63">
        <f>-C$4*Skutečnost!C56/1000</f>
        <v>0</v>
      </c>
      <c r="D62" s="64">
        <f>-D$4*Skutečnost!D56/1000</f>
        <v>0</v>
      </c>
      <c r="E62" s="64">
        <f>-E$4*Skutečnost!E56/1000</f>
        <v>0</v>
      </c>
      <c r="F62" s="64">
        <f>-F$4*Skutečnost!F56/1000</f>
        <v>0</v>
      </c>
      <c r="G62" s="64">
        <f>-G$4*Skutečnost!G56/1000</f>
        <v>0</v>
      </c>
      <c r="H62" s="64">
        <f>-H$4*Skutečnost!H56/1000</f>
        <v>0</v>
      </c>
      <c r="I62" s="64">
        <f>-I$4*Skutečnost!I56/1000</f>
        <v>0</v>
      </c>
      <c r="J62" s="64">
        <f>-J$4*Skutečnost!J56/1000</f>
        <v>0</v>
      </c>
      <c r="K62" s="64">
        <f>-K$4*Skutečnost!K56/1000</f>
        <v>0</v>
      </c>
      <c r="L62" s="64">
        <f>-L$4*Skutečnost!L56/1000</f>
        <v>0</v>
      </c>
      <c r="M62" s="64">
        <f>-M$4*Skutečnost!M56/1000</f>
        <v>0</v>
      </c>
      <c r="N62" s="64">
        <f>-N$4*Skutečnost!N56/1000</f>
        <v>0</v>
      </c>
      <c r="O62" s="64">
        <f>-O$4*Skutečnost!O56/1000</f>
        <v>0</v>
      </c>
      <c r="P62" s="64">
        <f>-P$4*Skutečnost!P56/1000</f>
        <v>0</v>
      </c>
      <c r="Q62" s="131">
        <f>-Q$4*Skutečnost!Q56/1000</f>
        <v>0</v>
      </c>
    </row>
    <row r="63" spans="1:17" x14ac:dyDescent="0.3">
      <c r="A63" s="6" t="s">
        <v>218</v>
      </c>
      <c r="B63" s="7"/>
      <c r="C63" s="63">
        <f>-C$4*Skutečnost!C57/1000</f>
        <v>0</v>
      </c>
      <c r="D63" s="64">
        <f>-D$4*Skutečnost!D57/1000</f>
        <v>0</v>
      </c>
      <c r="E63" s="64">
        <f>-E$4*Skutečnost!E57/1000</f>
        <v>0</v>
      </c>
      <c r="F63" s="64">
        <f>-F$4*Skutečnost!F57/1000</f>
        <v>0</v>
      </c>
      <c r="G63" s="64">
        <f>-G$4*Skutečnost!G57/1000</f>
        <v>0</v>
      </c>
      <c r="H63" s="64">
        <f>-H$4*Skutečnost!H57/1000</f>
        <v>0</v>
      </c>
      <c r="I63" s="64">
        <f>-I$4*Skutečnost!I57/1000</f>
        <v>0</v>
      </c>
      <c r="J63" s="64">
        <f>-J$4*Skutečnost!J57/1000</f>
        <v>0</v>
      </c>
      <c r="K63" s="64">
        <f>-K$4*Skutečnost!K57/1000</f>
        <v>0</v>
      </c>
      <c r="L63" s="64">
        <f>-L$4*Skutečnost!L57/1000</f>
        <v>0</v>
      </c>
      <c r="M63" s="64">
        <f>-M$4*Skutečnost!M57/1000</f>
        <v>0</v>
      </c>
      <c r="N63" s="64">
        <f>-N$4*Skutečnost!N57/1000</f>
        <v>0</v>
      </c>
      <c r="O63" s="64">
        <f>-O$4*Skutečnost!O57/1000</f>
        <v>0</v>
      </c>
      <c r="P63" s="64">
        <f>-P$4*Skutečnost!P57/1000</f>
        <v>0</v>
      </c>
      <c r="Q63" s="131">
        <f>-Q$4*Skutečnost!Q57/1000</f>
        <v>0</v>
      </c>
    </row>
    <row r="64" spans="1:17" x14ac:dyDescent="0.3">
      <c r="A64" s="6" t="s">
        <v>219</v>
      </c>
      <c r="B64" s="7"/>
      <c r="C64" s="63">
        <f>-C$4*Skutečnost!C58/1000</f>
        <v>0</v>
      </c>
      <c r="D64" s="64">
        <f>-D$4*Skutečnost!D58/1000</f>
        <v>0</v>
      </c>
      <c r="E64" s="64">
        <f>-E$4*Skutečnost!E58/1000</f>
        <v>0</v>
      </c>
      <c r="F64" s="64">
        <f>-F$4*Skutečnost!F58/1000</f>
        <v>0</v>
      </c>
      <c r="G64" s="64">
        <f>-G$4*Skutečnost!G58/1000</f>
        <v>0</v>
      </c>
      <c r="H64" s="64">
        <f>-H$4*Skutečnost!H58/1000</f>
        <v>0</v>
      </c>
      <c r="I64" s="64">
        <f>-I$4*Skutečnost!I58/1000</f>
        <v>0</v>
      </c>
      <c r="J64" s="64">
        <f>-J$4*Skutečnost!J58/1000</f>
        <v>0</v>
      </c>
      <c r="K64" s="64">
        <f>-K$4*Skutečnost!K58/1000</f>
        <v>0</v>
      </c>
      <c r="L64" s="64">
        <f>-L$4*Skutečnost!L58/1000</f>
        <v>0</v>
      </c>
      <c r="M64" s="64">
        <f>-M$4*Skutečnost!M58/1000</f>
        <v>0</v>
      </c>
      <c r="N64" s="64">
        <f>-N$4*Skutečnost!N58/1000</f>
        <v>0</v>
      </c>
      <c r="O64" s="64">
        <f>-O$4*Skutečnost!O58/1000</f>
        <v>0</v>
      </c>
      <c r="P64" s="64">
        <f>-P$4*Skutečnost!P58/1000</f>
        <v>0</v>
      </c>
      <c r="Q64" s="131">
        <f>-Q$4*Skutečnost!Q58/1000</f>
        <v>0</v>
      </c>
    </row>
    <row r="65" spans="1:17" x14ac:dyDescent="0.3">
      <c r="A65" s="6" t="s">
        <v>220</v>
      </c>
      <c r="B65" s="7"/>
      <c r="C65" s="63">
        <f>-C$4*Skutečnost!C59/1000</f>
        <v>0</v>
      </c>
      <c r="D65" s="64">
        <f>-D$4*Skutečnost!D59/1000</f>
        <v>0</v>
      </c>
      <c r="E65" s="64">
        <f>-E$4*Skutečnost!E59/1000</f>
        <v>0</v>
      </c>
      <c r="F65" s="64">
        <f>-F$4*Skutečnost!F59/1000</f>
        <v>0</v>
      </c>
      <c r="G65" s="64">
        <f>-G$4*Skutečnost!G59/1000</f>
        <v>0</v>
      </c>
      <c r="H65" s="64">
        <f>-H$4*Skutečnost!H59/1000</f>
        <v>0</v>
      </c>
      <c r="I65" s="64">
        <f>-I$4*Skutečnost!I59/1000</f>
        <v>0</v>
      </c>
      <c r="J65" s="64">
        <f>-J$4*Skutečnost!J59/1000</f>
        <v>0</v>
      </c>
      <c r="K65" s="64">
        <f>-K$4*Skutečnost!K59/1000</f>
        <v>0</v>
      </c>
      <c r="L65" s="64">
        <f>-L$4*Skutečnost!L59/1000</f>
        <v>0</v>
      </c>
      <c r="M65" s="64">
        <f>-M$4*Skutečnost!M59/1000</f>
        <v>0</v>
      </c>
      <c r="N65" s="64">
        <f>-N$4*Skutečnost!N59/1000</f>
        <v>0</v>
      </c>
      <c r="O65" s="64">
        <f>-O$4*Skutečnost!O59/1000</f>
        <v>0</v>
      </c>
      <c r="P65" s="64">
        <f>-P$4*Skutečnost!P59/1000</f>
        <v>0</v>
      </c>
      <c r="Q65" s="131">
        <f>-Q$4*Skutečnost!Q59/1000</f>
        <v>0</v>
      </c>
    </row>
    <row r="66" spans="1:17" x14ac:dyDescent="0.3">
      <c r="A66" s="6" t="s">
        <v>221</v>
      </c>
      <c r="B66" s="7"/>
      <c r="C66" s="63">
        <f>-C$4*Skutečnost!C60/1000</f>
        <v>0</v>
      </c>
      <c r="D66" s="64">
        <f>-D$4*Skutečnost!D60/1000</f>
        <v>0</v>
      </c>
      <c r="E66" s="64">
        <f>-E$4*Skutečnost!E60/1000</f>
        <v>0</v>
      </c>
      <c r="F66" s="64">
        <f>-F$4*Skutečnost!F60/1000</f>
        <v>0</v>
      </c>
      <c r="G66" s="64">
        <f>-G$4*Skutečnost!G60/1000</f>
        <v>0</v>
      </c>
      <c r="H66" s="64">
        <f>-H$4*Skutečnost!H60/1000</f>
        <v>0</v>
      </c>
      <c r="I66" s="64">
        <f>-I$4*Skutečnost!I60/1000</f>
        <v>0</v>
      </c>
      <c r="J66" s="64">
        <f>-J$4*Skutečnost!J60/1000</f>
        <v>0</v>
      </c>
      <c r="K66" s="64">
        <f>-K$4*Skutečnost!K60/1000</f>
        <v>0</v>
      </c>
      <c r="L66" s="64">
        <f>-L$4*Skutečnost!L60/1000</f>
        <v>0</v>
      </c>
      <c r="M66" s="64">
        <f>-M$4*Skutečnost!M60/1000</f>
        <v>0</v>
      </c>
      <c r="N66" s="64">
        <f>-N$4*Skutečnost!N60/1000</f>
        <v>0</v>
      </c>
      <c r="O66" s="64">
        <f>-O$4*Skutečnost!O60/1000</f>
        <v>0</v>
      </c>
      <c r="P66" s="64">
        <f>-P$4*Skutečnost!P60/1000</f>
        <v>0</v>
      </c>
      <c r="Q66" s="131">
        <f>-Q$4*Skutečnost!Q60/1000</f>
        <v>0</v>
      </c>
    </row>
    <row r="67" spans="1:17" x14ac:dyDescent="0.3">
      <c r="A67" s="6" t="s">
        <v>222</v>
      </c>
      <c r="B67" s="7"/>
      <c r="C67" s="63">
        <f>-C$4*Skutečnost!C61/1000</f>
        <v>0</v>
      </c>
      <c r="D67" s="64">
        <f>-D$4*Skutečnost!D61/1000</f>
        <v>0</v>
      </c>
      <c r="E67" s="64">
        <f>-E$4*Skutečnost!E61/1000</f>
        <v>0</v>
      </c>
      <c r="F67" s="64">
        <f>-F$4*Skutečnost!F61/1000</f>
        <v>0</v>
      </c>
      <c r="G67" s="64">
        <f>-G$4*Skutečnost!G61/1000</f>
        <v>0</v>
      </c>
      <c r="H67" s="64">
        <f>-H$4*Skutečnost!H61/1000</f>
        <v>0</v>
      </c>
      <c r="I67" s="64">
        <f>-I$4*Skutečnost!I61/1000</f>
        <v>0</v>
      </c>
      <c r="J67" s="64">
        <f>-J$4*Skutečnost!J61/1000</f>
        <v>0</v>
      </c>
      <c r="K67" s="64">
        <f>-K$4*Skutečnost!K61/1000</f>
        <v>0</v>
      </c>
      <c r="L67" s="64">
        <f>-L$4*Skutečnost!L61/1000</f>
        <v>0</v>
      </c>
      <c r="M67" s="64">
        <f>-M$4*Skutečnost!M61/1000</f>
        <v>0</v>
      </c>
      <c r="N67" s="64">
        <f>-N$4*Skutečnost!N61/1000</f>
        <v>0</v>
      </c>
      <c r="O67" s="64">
        <f>-O$4*Skutečnost!O61/1000</f>
        <v>0</v>
      </c>
      <c r="P67" s="64">
        <f>-P$4*Skutečnost!P61/1000</f>
        <v>0</v>
      </c>
      <c r="Q67" s="131">
        <f>-Q$4*Skutečnost!Q61/1000</f>
        <v>0</v>
      </c>
    </row>
    <row r="68" spans="1:17" x14ac:dyDescent="0.3">
      <c r="A68" s="6" t="s">
        <v>223</v>
      </c>
      <c r="B68" s="7"/>
      <c r="C68" s="63">
        <f>-C$4*Skutečnost!C62/1000</f>
        <v>0</v>
      </c>
      <c r="D68" s="64">
        <f>-D$4*Skutečnost!D62/1000</f>
        <v>0</v>
      </c>
      <c r="E68" s="64">
        <f>-E$4*Skutečnost!E62/1000</f>
        <v>0</v>
      </c>
      <c r="F68" s="64">
        <f>-F$4*Skutečnost!F62/1000</f>
        <v>0</v>
      </c>
      <c r="G68" s="64">
        <f>-G$4*Skutečnost!G62/1000</f>
        <v>0</v>
      </c>
      <c r="H68" s="64">
        <f>-H$4*Skutečnost!H62/1000</f>
        <v>0</v>
      </c>
      <c r="I68" s="64">
        <f>-I$4*Skutečnost!I62/1000</f>
        <v>0</v>
      </c>
      <c r="J68" s="64">
        <f>-J$4*Skutečnost!J62/1000</f>
        <v>0</v>
      </c>
      <c r="K68" s="64">
        <f>-K$4*Skutečnost!K62/1000</f>
        <v>0</v>
      </c>
      <c r="L68" s="64">
        <f>-L$4*Skutečnost!L62/1000</f>
        <v>0</v>
      </c>
      <c r="M68" s="64">
        <f>-M$4*Skutečnost!M62/1000</f>
        <v>0</v>
      </c>
      <c r="N68" s="64">
        <f>-N$4*Skutečnost!N62/1000</f>
        <v>0</v>
      </c>
      <c r="O68" s="64">
        <f>-O$4*Skutečnost!O62/1000</f>
        <v>0</v>
      </c>
      <c r="P68" s="64">
        <f>-P$4*Skutečnost!P62/1000</f>
        <v>0</v>
      </c>
      <c r="Q68" s="131">
        <f>-Q$4*Skutečnost!Q62/1000</f>
        <v>0</v>
      </c>
    </row>
    <row r="69" spans="1:17" x14ac:dyDescent="0.3">
      <c r="A69" s="6" t="s">
        <v>224</v>
      </c>
      <c r="B69" s="7"/>
      <c r="C69" s="63">
        <f>-C$4*Skutečnost!C63/1000</f>
        <v>0</v>
      </c>
      <c r="D69" s="64">
        <f>-D$4*Skutečnost!D63/1000</f>
        <v>0</v>
      </c>
      <c r="E69" s="64">
        <f>-E$4*Skutečnost!E63/1000</f>
        <v>0</v>
      </c>
      <c r="F69" s="64">
        <f>-F$4*Skutečnost!F63/1000</f>
        <v>0</v>
      </c>
      <c r="G69" s="64">
        <f>-G$4*Skutečnost!G63/1000</f>
        <v>0</v>
      </c>
      <c r="H69" s="64">
        <f>-H$4*Skutečnost!H63/1000</f>
        <v>0</v>
      </c>
      <c r="I69" s="64">
        <f>-I$4*Skutečnost!I63/1000</f>
        <v>0</v>
      </c>
      <c r="J69" s="64">
        <f>-J$4*Skutečnost!J63/1000</f>
        <v>0</v>
      </c>
      <c r="K69" s="64">
        <f>-K$4*Skutečnost!K63/1000</f>
        <v>0</v>
      </c>
      <c r="L69" s="64">
        <f>-L$4*Skutečnost!L63/1000</f>
        <v>0</v>
      </c>
      <c r="M69" s="64">
        <f>-M$4*Skutečnost!M63/1000</f>
        <v>0</v>
      </c>
      <c r="N69" s="64">
        <f>-N$4*Skutečnost!N63/1000</f>
        <v>0</v>
      </c>
      <c r="O69" s="64">
        <f>-O$4*Skutečnost!O63/1000</f>
        <v>0</v>
      </c>
      <c r="P69" s="64">
        <f>-P$4*Skutečnost!P63/1000</f>
        <v>0</v>
      </c>
      <c r="Q69" s="131">
        <f>-Q$4*Skutečnost!Q63/1000</f>
        <v>0</v>
      </c>
    </row>
    <row r="70" spans="1:17" x14ac:dyDescent="0.3">
      <c r="A70" s="6" t="s">
        <v>225</v>
      </c>
      <c r="B70" s="7"/>
      <c r="C70" s="63">
        <f>-C$4*Skutečnost!C64/1000</f>
        <v>0</v>
      </c>
      <c r="D70" s="64">
        <f>-D$4*Skutečnost!D64/1000</f>
        <v>0</v>
      </c>
      <c r="E70" s="64">
        <f>-E$4*Skutečnost!E64/1000</f>
        <v>0</v>
      </c>
      <c r="F70" s="64">
        <f>-F$4*Skutečnost!F64/1000</f>
        <v>0</v>
      </c>
      <c r="G70" s="64">
        <f>-G$4*Skutečnost!G64/1000</f>
        <v>0</v>
      </c>
      <c r="H70" s="64">
        <f>-H$4*Skutečnost!H64/1000</f>
        <v>0</v>
      </c>
      <c r="I70" s="64">
        <f>-I$4*Skutečnost!I64/1000</f>
        <v>0</v>
      </c>
      <c r="J70" s="64">
        <f>-J$4*Skutečnost!J64/1000</f>
        <v>0</v>
      </c>
      <c r="K70" s="64">
        <f>-K$4*Skutečnost!K64/1000</f>
        <v>0</v>
      </c>
      <c r="L70" s="64">
        <f>-L$4*Skutečnost!L64/1000</f>
        <v>0</v>
      </c>
      <c r="M70" s="64">
        <f>-M$4*Skutečnost!M64/1000</f>
        <v>0</v>
      </c>
      <c r="N70" s="64">
        <f>-N$4*Skutečnost!N64/1000</f>
        <v>0</v>
      </c>
      <c r="O70" s="64">
        <f>-O$4*Skutečnost!O64/1000</f>
        <v>0</v>
      </c>
      <c r="P70" s="64">
        <f>-P$4*Skutečnost!P64/1000</f>
        <v>0</v>
      </c>
      <c r="Q70" s="131">
        <f>-Q$4*Skutečnost!Q64/1000</f>
        <v>0</v>
      </c>
    </row>
    <row r="71" spans="1:17" x14ac:dyDescent="0.3">
      <c r="A71" s="6" t="s">
        <v>226</v>
      </c>
      <c r="B71" s="7"/>
      <c r="C71" s="63">
        <f>-C$4*Skutečnost!C65/1000</f>
        <v>0</v>
      </c>
      <c r="D71" s="64">
        <f>-D$4*Skutečnost!D65/1000</f>
        <v>0</v>
      </c>
      <c r="E71" s="64">
        <f>-E$4*Skutečnost!E65/1000</f>
        <v>0</v>
      </c>
      <c r="F71" s="64">
        <f>-F$4*Skutečnost!F65/1000</f>
        <v>0</v>
      </c>
      <c r="G71" s="64">
        <f>-G$4*Skutečnost!G65/1000</f>
        <v>0</v>
      </c>
      <c r="H71" s="64">
        <f>-H$4*Skutečnost!H65/1000</f>
        <v>0</v>
      </c>
      <c r="I71" s="64">
        <f>-I$4*Skutečnost!I65/1000</f>
        <v>0</v>
      </c>
      <c r="J71" s="64">
        <f>-J$4*Skutečnost!J65/1000</f>
        <v>0</v>
      </c>
      <c r="K71" s="64">
        <f>-K$4*Skutečnost!K65/1000</f>
        <v>0</v>
      </c>
      <c r="L71" s="64">
        <f>-L$4*Skutečnost!L65/1000</f>
        <v>0</v>
      </c>
      <c r="M71" s="64">
        <f>-M$4*Skutečnost!M65/1000</f>
        <v>0</v>
      </c>
      <c r="N71" s="64">
        <f>-N$4*Skutečnost!N65/1000</f>
        <v>0</v>
      </c>
      <c r="O71" s="64">
        <f>-O$4*Skutečnost!O65/1000</f>
        <v>0</v>
      </c>
      <c r="P71" s="64">
        <f>-P$4*Skutečnost!P65/1000</f>
        <v>0</v>
      </c>
      <c r="Q71" s="131">
        <f>-Q$4*Skutečnost!Q65/1000</f>
        <v>0</v>
      </c>
    </row>
    <row r="72" spans="1:17" ht="15" thickBot="1" x14ac:dyDescent="0.35">
      <c r="A72" s="37" t="s">
        <v>227</v>
      </c>
      <c r="B72" s="31"/>
      <c r="C72" s="65">
        <f>-C$4*Skutečnost!C66/1000</f>
        <v>0</v>
      </c>
      <c r="D72" s="66">
        <f>-D$4*Skutečnost!D66/1000</f>
        <v>0</v>
      </c>
      <c r="E72" s="66">
        <f>-E$4*Skutečnost!E66/1000</f>
        <v>0</v>
      </c>
      <c r="F72" s="66">
        <f>-F$4*Skutečnost!F66/1000</f>
        <v>0</v>
      </c>
      <c r="G72" s="66">
        <f>-G$4*Skutečnost!G66/1000</f>
        <v>0</v>
      </c>
      <c r="H72" s="66">
        <f>-H$4*Skutečnost!H66/1000</f>
        <v>0</v>
      </c>
      <c r="I72" s="66">
        <f>-I$4*Skutečnost!I66/1000</f>
        <v>0</v>
      </c>
      <c r="J72" s="66">
        <f>-J$4*Skutečnost!J66/1000</f>
        <v>0</v>
      </c>
      <c r="K72" s="66">
        <f>-K$4*Skutečnost!K66/1000</f>
        <v>0</v>
      </c>
      <c r="L72" s="66">
        <f>-L$4*Skutečnost!L66/1000</f>
        <v>0</v>
      </c>
      <c r="M72" s="66">
        <f>-M$4*Skutečnost!M66/1000</f>
        <v>0</v>
      </c>
      <c r="N72" s="66">
        <f>-N$4*Skutečnost!N66/1000</f>
        <v>0</v>
      </c>
      <c r="O72" s="66">
        <f>-O$4*Skutečnost!O66/1000</f>
        <v>0</v>
      </c>
      <c r="P72" s="66">
        <f>-P$4*Skutečnost!P66/1000</f>
        <v>0</v>
      </c>
      <c r="Q72" s="134">
        <f>-Q$4*Skutečnost!Q66/1000</f>
        <v>0</v>
      </c>
    </row>
    <row r="73" spans="1:17" ht="15" thickBot="1" x14ac:dyDescent="0.35">
      <c r="A73" s="58" t="s">
        <v>229</v>
      </c>
      <c r="B73" s="139"/>
      <c r="C73" s="59">
        <f>SUM(C60:C72)</f>
        <v>0</v>
      </c>
      <c r="D73" s="60">
        <f t="shared" ref="D73:O73" si="10">SUM(D60:D72)</f>
        <v>0</v>
      </c>
      <c r="E73" s="60">
        <f t="shared" si="10"/>
        <v>0</v>
      </c>
      <c r="F73" s="60">
        <f t="shared" si="10"/>
        <v>0</v>
      </c>
      <c r="G73" s="60">
        <f t="shared" si="10"/>
        <v>0</v>
      </c>
      <c r="H73" s="60">
        <f t="shared" si="10"/>
        <v>0</v>
      </c>
      <c r="I73" s="60">
        <f t="shared" si="10"/>
        <v>0</v>
      </c>
      <c r="J73" s="60">
        <f t="shared" si="10"/>
        <v>0</v>
      </c>
      <c r="K73" s="60">
        <f t="shared" si="10"/>
        <v>0</v>
      </c>
      <c r="L73" s="60">
        <f t="shared" si="10"/>
        <v>0</v>
      </c>
      <c r="M73" s="60">
        <f t="shared" si="10"/>
        <v>0</v>
      </c>
      <c r="N73" s="60">
        <f t="shared" si="10"/>
        <v>0</v>
      </c>
      <c r="O73" s="60">
        <f t="shared" si="10"/>
        <v>0</v>
      </c>
      <c r="P73" s="60">
        <f t="shared" ref="P73:Q73" si="11">SUM(P60:P72)</f>
        <v>0</v>
      </c>
      <c r="Q73" s="135">
        <f t="shared" si="11"/>
        <v>0</v>
      </c>
    </row>
    <row r="74" spans="1:17" ht="15" thickBot="1" x14ac:dyDescent="0.35"/>
    <row r="75" spans="1:17" x14ac:dyDescent="0.3">
      <c r="A75" s="55" t="s">
        <v>195</v>
      </c>
      <c r="B75" s="140"/>
      <c r="C75" s="19" t="s">
        <v>6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137"/>
    </row>
    <row r="76" spans="1:17" ht="15" thickBot="1" x14ac:dyDescent="0.35">
      <c r="A76" s="15" t="s">
        <v>205</v>
      </c>
      <c r="B76" s="138"/>
      <c r="C76" s="20" t="str">
        <f>C59</f>
        <v>2030/31</v>
      </c>
      <c r="D76" s="17" t="str">
        <f t="shared" ref="D76:Q76" si="12">D59</f>
        <v>2031/32</v>
      </c>
      <c r="E76" s="17" t="str">
        <f t="shared" si="12"/>
        <v>2032/33</v>
      </c>
      <c r="F76" s="17" t="str">
        <f t="shared" si="12"/>
        <v>2033/34</v>
      </c>
      <c r="G76" s="17" t="str">
        <f t="shared" si="12"/>
        <v>2034/35</v>
      </c>
      <c r="H76" s="17" t="str">
        <f t="shared" si="12"/>
        <v>2035/36</v>
      </c>
      <c r="I76" s="17" t="str">
        <f t="shared" si="12"/>
        <v>2036/37</v>
      </c>
      <c r="J76" s="17" t="str">
        <f t="shared" si="12"/>
        <v>2037/38</v>
      </c>
      <c r="K76" s="17" t="str">
        <f t="shared" si="12"/>
        <v>2038/39</v>
      </c>
      <c r="L76" s="17" t="str">
        <f t="shared" si="12"/>
        <v>2039/40</v>
      </c>
      <c r="M76" s="17" t="str">
        <f t="shared" si="12"/>
        <v>2040/41</v>
      </c>
      <c r="N76" s="17" t="str">
        <f t="shared" si="12"/>
        <v>2041/42</v>
      </c>
      <c r="O76" s="17" t="str">
        <f t="shared" si="12"/>
        <v>2042/43</v>
      </c>
      <c r="P76" s="17" t="str">
        <f t="shared" si="12"/>
        <v>2043/44</v>
      </c>
      <c r="Q76" s="25" t="str">
        <f t="shared" si="12"/>
        <v>2044/45</v>
      </c>
    </row>
    <row r="77" spans="1:17" ht="15" thickTop="1" x14ac:dyDescent="0.3">
      <c r="A77" s="4" t="s">
        <v>215</v>
      </c>
      <c r="B77" s="5"/>
      <c r="C77" s="61">
        <f>-C$3*Skutečnost!C71/1000</f>
        <v>0</v>
      </c>
      <c r="D77" s="62">
        <f>-D$3*Skutečnost!D71/1000</f>
        <v>0</v>
      </c>
      <c r="E77" s="62">
        <f>-E$3*Skutečnost!E71/1000</f>
        <v>0</v>
      </c>
      <c r="F77" s="62">
        <f>-F$3*Skutečnost!F71/1000</f>
        <v>0</v>
      </c>
      <c r="G77" s="62">
        <f>-G$3*Skutečnost!G71/1000</f>
        <v>0</v>
      </c>
      <c r="H77" s="62">
        <f>-H$3*Skutečnost!H71/1000</f>
        <v>0</v>
      </c>
      <c r="I77" s="62">
        <f>-I$3*Skutečnost!I71/1000</f>
        <v>0</v>
      </c>
      <c r="J77" s="62">
        <f>-J$3*Skutečnost!J71/1000</f>
        <v>0</v>
      </c>
      <c r="K77" s="62">
        <f>-K$3*Skutečnost!K71/1000</f>
        <v>0</v>
      </c>
      <c r="L77" s="62">
        <f>-L$3*Skutečnost!L71/1000</f>
        <v>0</v>
      </c>
      <c r="M77" s="62">
        <f>-M$3*Skutečnost!M71/1000</f>
        <v>0</v>
      </c>
      <c r="N77" s="62">
        <f>-N$3*Skutečnost!N71/1000</f>
        <v>0</v>
      </c>
      <c r="O77" s="62">
        <f>-O$3*Skutečnost!O71/1000</f>
        <v>0</v>
      </c>
      <c r="P77" s="62">
        <f>-P$3*Skutečnost!P71/1000</f>
        <v>0</v>
      </c>
      <c r="Q77" s="132">
        <f>-Q$3*Skutečnost!Q71/1000</f>
        <v>0</v>
      </c>
    </row>
    <row r="78" spans="1:17" x14ac:dyDescent="0.3">
      <c r="A78" s="32" t="s">
        <v>216</v>
      </c>
      <c r="B78" s="33"/>
      <c r="C78" s="73">
        <f>-C$3*Skutečnost!C72/1000</f>
        <v>0</v>
      </c>
      <c r="D78" s="74">
        <f>-D$3*Skutečnost!D72/1000</f>
        <v>0</v>
      </c>
      <c r="E78" s="74">
        <f>-E$3*Skutečnost!E72/1000</f>
        <v>0</v>
      </c>
      <c r="F78" s="74">
        <f>-F$3*Skutečnost!F72/1000</f>
        <v>0</v>
      </c>
      <c r="G78" s="74">
        <f>-G$3*Skutečnost!G72/1000</f>
        <v>0</v>
      </c>
      <c r="H78" s="74">
        <f>-H$3*Skutečnost!H72/1000</f>
        <v>0</v>
      </c>
      <c r="I78" s="74">
        <f>-I$3*Skutečnost!I72/1000</f>
        <v>0</v>
      </c>
      <c r="J78" s="74">
        <f>-J$3*Skutečnost!J72/1000</f>
        <v>0</v>
      </c>
      <c r="K78" s="74">
        <f>-K$3*Skutečnost!K72/1000</f>
        <v>0</v>
      </c>
      <c r="L78" s="74">
        <f>-L$3*Skutečnost!L72/1000</f>
        <v>0</v>
      </c>
      <c r="M78" s="74">
        <f>-M$3*Skutečnost!M72/1000</f>
        <v>0</v>
      </c>
      <c r="N78" s="74">
        <f>-N$3*Skutečnost!N72/1000</f>
        <v>0</v>
      </c>
      <c r="O78" s="74">
        <f>-O$3*Skutečnost!O72/1000</f>
        <v>0</v>
      </c>
      <c r="P78" s="74">
        <f>-P$3*Skutečnost!P72/1000</f>
        <v>0</v>
      </c>
      <c r="Q78" s="133">
        <f>-Q$3*Skutečnost!Q72/1000</f>
        <v>0</v>
      </c>
    </row>
    <row r="79" spans="1:17" x14ac:dyDescent="0.3">
      <c r="A79" s="6" t="s">
        <v>217</v>
      </c>
      <c r="B79" s="7"/>
      <c r="C79" s="63">
        <f>-C$3*Skutečnost!C73/1000</f>
        <v>0</v>
      </c>
      <c r="D79" s="64">
        <f>-D$3*Skutečnost!D73/1000</f>
        <v>0</v>
      </c>
      <c r="E79" s="64">
        <f>-E$3*Skutečnost!E73/1000</f>
        <v>0</v>
      </c>
      <c r="F79" s="64">
        <f>-F$3*Skutečnost!F73/1000</f>
        <v>0</v>
      </c>
      <c r="G79" s="64">
        <f>-G$3*Skutečnost!G73/1000</f>
        <v>0</v>
      </c>
      <c r="H79" s="64">
        <f>-H$3*Skutečnost!H73/1000</f>
        <v>0</v>
      </c>
      <c r="I79" s="64">
        <f>-I$3*Skutečnost!I73/1000</f>
        <v>0</v>
      </c>
      <c r="J79" s="64">
        <f>-J$3*Skutečnost!J73/1000</f>
        <v>0</v>
      </c>
      <c r="K79" s="64">
        <f>-K$3*Skutečnost!K73/1000</f>
        <v>0</v>
      </c>
      <c r="L79" s="64">
        <f>-L$3*Skutečnost!L73/1000</f>
        <v>0</v>
      </c>
      <c r="M79" s="64">
        <f>-M$3*Skutečnost!M73/1000</f>
        <v>0</v>
      </c>
      <c r="N79" s="64">
        <f>-N$3*Skutečnost!N73/1000</f>
        <v>0</v>
      </c>
      <c r="O79" s="64">
        <f>-O$3*Skutečnost!O73/1000</f>
        <v>0</v>
      </c>
      <c r="P79" s="64">
        <f>-P$3*Skutečnost!P73/1000</f>
        <v>0</v>
      </c>
      <c r="Q79" s="131">
        <f>-Q$3*Skutečnost!Q73/1000</f>
        <v>0</v>
      </c>
    </row>
    <row r="80" spans="1:17" x14ac:dyDescent="0.3">
      <c r="A80" s="6" t="s">
        <v>218</v>
      </c>
      <c r="B80" s="7"/>
      <c r="C80" s="63">
        <f>-C$3*Skutečnost!C74/1000</f>
        <v>0</v>
      </c>
      <c r="D80" s="64">
        <f>-D$3*Skutečnost!D74/1000</f>
        <v>0</v>
      </c>
      <c r="E80" s="64">
        <f>-E$3*Skutečnost!E74/1000</f>
        <v>0</v>
      </c>
      <c r="F80" s="64">
        <f>-F$3*Skutečnost!F74/1000</f>
        <v>0</v>
      </c>
      <c r="G80" s="64">
        <f>-G$3*Skutečnost!G74/1000</f>
        <v>0</v>
      </c>
      <c r="H80" s="64">
        <f>-H$3*Skutečnost!H74/1000</f>
        <v>0</v>
      </c>
      <c r="I80" s="64">
        <f>-I$3*Skutečnost!I74/1000</f>
        <v>0</v>
      </c>
      <c r="J80" s="64">
        <f>-J$3*Skutečnost!J74/1000</f>
        <v>0</v>
      </c>
      <c r="K80" s="64">
        <f>-K$3*Skutečnost!K74/1000</f>
        <v>0</v>
      </c>
      <c r="L80" s="64">
        <f>-L$3*Skutečnost!L74/1000</f>
        <v>0</v>
      </c>
      <c r="M80" s="64">
        <f>-M$3*Skutečnost!M74/1000</f>
        <v>0</v>
      </c>
      <c r="N80" s="64">
        <f>-N$3*Skutečnost!N74/1000</f>
        <v>0</v>
      </c>
      <c r="O80" s="64">
        <f>-O$3*Skutečnost!O74/1000</f>
        <v>0</v>
      </c>
      <c r="P80" s="64">
        <f>-P$3*Skutečnost!P74/1000</f>
        <v>0</v>
      </c>
      <c r="Q80" s="131">
        <f>-Q$3*Skutečnost!Q74/1000</f>
        <v>0</v>
      </c>
    </row>
    <row r="81" spans="1:17" x14ac:dyDescent="0.3">
      <c r="A81" s="6" t="s">
        <v>219</v>
      </c>
      <c r="B81" s="7"/>
      <c r="C81" s="63">
        <f>-C$3*Skutečnost!C75/1000</f>
        <v>0</v>
      </c>
      <c r="D81" s="64">
        <f>-D$3*Skutečnost!D75/1000</f>
        <v>0</v>
      </c>
      <c r="E81" s="64">
        <f>-E$3*Skutečnost!E75/1000</f>
        <v>0</v>
      </c>
      <c r="F81" s="64">
        <f>-F$3*Skutečnost!F75/1000</f>
        <v>0</v>
      </c>
      <c r="G81" s="64">
        <f>-G$3*Skutečnost!G75/1000</f>
        <v>0</v>
      </c>
      <c r="H81" s="64">
        <f>-H$3*Skutečnost!H75/1000</f>
        <v>0</v>
      </c>
      <c r="I81" s="64">
        <f>-I$3*Skutečnost!I75/1000</f>
        <v>0</v>
      </c>
      <c r="J81" s="64">
        <f>-J$3*Skutečnost!J75/1000</f>
        <v>0</v>
      </c>
      <c r="K81" s="64">
        <f>-K$3*Skutečnost!K75/1000</f>
        <v>0</v>
      </c>
      <c r="L81" s="64">
        <f>-L$3*Skutečnost!L75/1000</f>
        <v>0</v>
      </c>
      <c r="M81" s="64">
        <f>-M$3*Skutečnost!M75/1000</f>
        <v>0</v>
      </c>
      <c r="N81" s="64">
        <f>-N$3*Skutečnost!N75/1000</f>
        <v>0</v>
      </c>
      <c r="O81" s="64">
        <f>-O$3*Skutečnost!O75/1000</f>
        <v>0</v>
      </c>
      <c r="P81" s="64">
        <f>-P$3*Skutečnost!P75/1000</f>
        <v>0</v>
      </c>
      <c r="Q81" s="131">
        <f>-Q$3*Skutečnost!Q75/1000</f>
        <v>0</v>
      </c>
    </row>
    <row r="82" spans="1:17" x14ac:dyDescent="0.3">
      <c r="A82" s="6" t="s">
        <v>220</v>
      </c>
      <c r="B82" s="7"/>
      <c r="C82" s="63">
        <f>-C$3*Skutečnost!C76/1000</f>
        <v>0</v>
      </c>
      <c r="D82" s="64">
        <f>-D$3*Skutečnost!D76/1000</f>
        <v>0</v>
      </c>
      <c r="E82" s="64">
        <f>-E$3*Skutečnost!E76/1000</f>
        <v>0</v>
      </c>
      <c r="F82" s="64">
        <f>-F$3*Skutečnost!F76/1000</f>
        <v>0</v>
      </c>
      <c r="G82" s="64">
        <f>-G$3*Skutečnost!G76/1000</f>
        <v>0</v>
      </c>
      <c r="H82" s="64">
        <f>-H$3*Skutečnost!H76/1000</f>
        <v>0</v>
      </c>
      <c r="I82" s="64">
        <f>-I$3*Skutečnost!I76/1000</f>
        <v>0</v>
      </c>
      <c r="J82" s="64">
        <f>-J$3*Skutečnost!J76/1000</f>
        <v>0</v>
      </c>
      <c r="K82" s="64">
        <f>-K$3*Skutečnost!K76/1000</f>
        <v>0</v>
      </c>
      <c r="L82" s="64">
        <f>-L$3*Skutečnost!L76/1000</f>
        <v>0</v>
      </c>
      <c r="M82" s="64">
        <f>-M$3*Skutečnost!M76/1000</f>
        <v>0</v>
      </c>
      <c r="N82" s="64">
        <f>-N$3*Skutečnost!N76/1000</f>
        <v>0</v>
      </c>
      <c r="O82" s="64">
        <f>-O$3*Skutečnost!O76/1000</f>
        <v>0</v>
      </c>
      <c r="P82" s="64">
        <f>-P$3*Skutečnost!P76/1000</f>
        <v>0</v>
      </c>
      <c r="Q82" s="131">
        <f>-Q$3*Skutečnost!Q76/1000</f>
        <v>0</v>
      </c>
    </row>
    <row r="83" spans="1:17" x14ac:dyDescent="0.3">
      <c r="A83" s="6" t="s">
        <v>221</v>
      </c>
      <c r="B83" s="7"/>
      <c r="C83" s="63">
        <f>-C$3*Skutečnost!C77/1000</f>
        <v>0</v>
      </c>
      <c r="D83" s="64">
        <f>-D$3*Skutečnost!D77/1000</f>
        <v>0</v>
      </c>
      <c r="E83" s="64">
        <f>-E$3*Skutečnost!E77/1000</f>
        <v>0</v>
      </c>
      <c r="F83" s="64">
        <f>-F$3*Skutečnost!F77/1000</f>
        <v>0</v>
      </c>
      <c r="G83" s="64">
        <f>-G$3*Skutečnost!G77/1000</f>
        <v>0</v>
      </c>
      <c r="H83" s="64">
        <f>-H$3*Skutečnost!H77/1000</f>
        <v>0</v>
      </c>
      <c r="I83" s="64">
        <f>-I$3*Skutečnost!I77/1000</f>
        <v>0</v>
      </c>
      <c r="J83" s="64">
        <f>-J$3*Skutečnost!J77/1000</f>
        <v>0</v>
      </c>
      <c r="K83" s="64">
        <f>-K$3*Skutečnost!K77/1000</f>
        <v>0</v>
      </c>
      <c r="L83" s="64">
        <f>-L$3*Skutečnost!L77/1000</f>
        <v>0</v>
      </c>
      <c r="M83" s="64">
        <f>-M$3*Skutečnost!M77/1000</f>
        <v>0</v>
      </c>
      <c r="N83" s="64">
        <f>-N$3*Skutečnost!N77/1000</f>
        <v>0</v>
      </c>
      <c r="O83" s="64">
        <f>-O$3*Skutečnost!O77/1000</f>
        <v>0</v>
      </c>
      <c r="P83" s="64">
        <f>-P$3*Skutečnost!P77/1000</f>
        <v>0</v>
      </c>
      <c r="Q83" s="131">
        <f>-Q$3*Skutečnost!Q77/1000</f>
        <v>0</v>
      </c>
    </row>
    <row r="84" spans="1:17" x14ac:dyDescent="0.3">
      <c r="A84" s="6" t="s">
        <v>222</v>
      </c>
      <c r="B84" s="7"/>
      <c r="C84" s="63">
        <f>-C$3*Skutečnost!C78/1000</f>
        <v>0</v>
      </c>
      <c r="D84" s="64">
        <f>-D$3*Skutečnost!D78/1000</f>
        <v>0</v>
      </c>
      <c r="E84" s="64">
        <f>-E$3*Skutečnost!E78/1000</f>
        <v>0</v>
      </c>
      <c r="F84" s="64">
        <f>-F$3*Skutečnost!F78/1000</f>
        <v>0</v>
      </c>
      <c r="G84" s="64">
        <f>-G$3*Skutečnost!G78/1000</f>
        <v>0</v>
      </c>
      <c r="H84" s="64">
        <f>-H$3*Skutečnost!H78/1000</f>
        <v>0</v>
      </c>
      <c r="I84" s="64">
        <f>-I$3*Skutečnost!I78/1000</f>
        <v>0</v>
      </c>
      <c r="J84" s="64">
        <f>-J$3*Skutečnost!J78/1000</f>
        <v>0</v>
      </c>
      <c r="K84" s="64">
        <f>-K$3*Skutečnost!K78/1000</f>
        <v>0</v>
      </c>
      <c r="L84" s="64">
        <f>-L$3*Skutečnost!L78/1000</f>
        <v>0</v>
      </c>
      <c r="M84" s="64">
        <f>-M$3*Skutečnost!M78/1000</f>
        <v>0</v>
      </c>
      <c r="N84" s="64">
        <f>-N$3*Skutečnost!N78/1000</f>
        <v>0</v>
      </c>
      <c r="O84" s="64">
        <f>-O$3*Skutečnost!O78/1000</f>
        <v>0</v>
      </c>
      <c r="P84" s="64">
        <f>-P$3*Skutečnost!P78/1000</f>
        <v>0</v>
      </c>
      <c r="Q84" s="131">
        <f>-Q$3*Skutečnost!Q78/1000</f>
        <v>0</v>
      </c>
    </row>
    <row r="85" spans="1:17" x14ac:dyDescent="0.3">
      <c r="A85" s="6" t="s">
        <v>223</v>
      </c>
      <c r="B85" s="7"/>
      <c r="C85" s="63">
        <f>-C$3*Skutečnost!C79/1000</f>
        <v>0</v>
      </c>
      <c r="D85" s="64">
        <f>-D$3*Skutečnost!D79/1000</f>
        <v>0</v>
      </c>
      <c r="E85" s="64">
        <f>-E$3*Skutečnost!E79/1000</f>
        <v>0</v>
      </c>
      <c r="F85" s="64">
        <f>-F$3*Skutečnost!F79/1000</f>
        <v>0</v>
      </c>
      <c r="G85" s="64">
        <f>-G$3*Skutečnost!G79/1000</f>
        <v>0</v>
      </c>
      <c r="H85" s="64">
        <f>-H$3*Skutečnost!H79/1000</f>
        <v>0</v>
      </c>
      <c r="I85" s="64">
        <f>-I$3*Skutečnost!I79/1000</f>
        <v>0</v>
      </c>
      <c r="J85" s="64">
        <f>-J$3*Skutečnost!J79/1000</f>
        <v>0</v>
      </c>
      <c r="K85" s="64">
        <f>-K$3*Skutečnost!K79/1000</f>
        <v>0</v>
      </c>
      <c r="L85" s="64">
        <f>-L$3*Skutečnost!L79/1000</f>
        <v>0</v>
      </c>
      <c r="M85" s="64">
        <f>-M$3*Skutečnost!M79/1000</f>
        <v>0</v>
      </c>
      <c r="N85" s="64">
        <f>-N$3*Skutečnost!N79/1000</f>
        <v>0</v>
      </c>
      <c r="O85" s="64">
        <f>-O$3*Skutečnost!O79/1000</f>
        <v>0</v>
      </c>
      <c r="P85" s="64">
        <f>-P$3*Skutečnost!P79/1000</f>
        <v>0</v>
      </c>
      <c r="Q85" s="131">
        <f>-Q$3*Skutečnost!Q79/1000</f>
        <v>0</v>
      </c>
    </row>
    <row r="86" spans="1:17" x14ac:dyDescent="0.3">
      <c r="A86" s="6" t="s">
        <v>224</v>
      </c>
      <c r="B86" s="7"/>
      <c r="C86" s="63">
        <f>-C$3*Skutečnost!C80/1000</f>
        <v>0</v>
      </c>
      <c r="D86" s="64">
        <f>-D$3*Skutečnost!D80/1000</f>
        <v>0</v>
      </c>
      <c r="E86" s="64">
        <f>-E$3*Skutečnost!E80/1000</f>
        <v>0</v>
      </c>
      <c r="F86" s="64">
        <f>-F$3*Skutečnost!F80/1000</f>
        <v>0</v>
      </c>
      <c r="G86" s="64">
        <f>-G$3*Skutečnost!G80/1000</f>
        <v>0</v>
      </c>
      <c r="H86" s="64">
        <f>-H$3*Skutečnost!H80/1000</f>
        <v>0</v>
      </c>
      <c r="I86" s="64">
        <f>-I$3*Skutečnost!I80/1000</f>
        <v>0</v>
      </c>
      <c r="J86" s="64">
        <f>-J$3*Skutečnost!J80/1000</f>
        <v>0</v>
      </c>
      <c r="K86" s="64">
        <f>-K$3*Skutečnost!K80/1000</f>
        <v>0</v>
      </c>
      <c r="L86" s="64">
        <f>-L$3*Skutečnost!L80/1000</f>
        <v>0</v>
      </c>
      <c r="M86" s="64">
        <f>-M$3*Skutečnost!M80/1000</f>
        <v>0</v>
      </c>
      <c r="N86" s="64">
        <f>-N$3*Skutečnost!N80/1000</f>
        <v>0</v>
      </c>
      <c r="O86" s="64">
        <f>-O$3*Skutečnost!O80/1000</f>
        <v>0</v>
      </c>
      <c r="P86" s="64">
        <f>-P$3*Skutečnost!P80/1000</f>
        <v>0</v>
      </c>
      <c r="Q86" s="131">
        <f>-Q$3*Skutečnost!Q80/1000</f>
        <v>0</v>
      </c>
    </row>
    <row r="87" spans="1:17" x14ac:dyDescent="0.3">
      <c r="A87" s="6" t="s">
        <v>225</v>
      </c>
      <c r="B87" s="7"/>
      <c r="C87" s="63">
        <f>-C$3*Skutečnost!C81/1000</f>
        <v>0</v>
      </c>
      <c r="D87" s="64">
        <f>-D$3*Skutečnost!D81/1000</f>
        <v>0</v>
      </c>
      <c r="E87" s="64">
        <f>-E$3*Skutečnost!E81/1000</f>
        <v>0</v>
      </c>
      <c r="F87" s="64">
        <f>-F$3*Skutečnost!F81/1000</f>
        <v>0</v>
      </c>
      <c r="G87" s="64">
        <f>-G$3*Skutečnost!G81/1000</f>
        <v>0</v>
      </c>
      <c r="H87" s="64">
        <f>-H$3*Skutečnost!H81/1000</f>
        <v>0</v>
      </c>
      <c r="I87" s="64">
        <f>-I$3*Skutečnost!I81/1000</f>
        <v>0</v>
      </c>
      <c r="J87" s="64">
        <f>-J$3*Skutečnost!J81/1000</f>
        <v>0</v>
      </c>
      <c r="K87" s="64">
        <f>-K$3*Skutečnost!K81/1000</f>
        <v>0</v>
      </c>
      <c r="L87" s="64">
        <f>-L$3*Skutečnost!L81/1000</f>
        <v>0</v>
      </c>
      <c r="M87" s="64">
        <f>-M$3*Skutečnost!M81/1000</f>
        <v>0</v>
      </c>
      <c r="N87" s="64">
        <f>-N$3*Skutečnost!N81/1000</f>
        <v>0</v>
      </c>
      <c r="O87" s="64">
        <f>-O$3*Skutečnost!O81/1000</f>
        <v>0</v>
      </c>
      <c r="P87" s="64">
        <f>-P$3*Skutečnost!P81/1000</f>
        <v>0</v>
      </c>
      <c r="Q87" s="131">
        <f>-Q$3*Skutečnost!Q81/1000</f>
        <v>0</v>
      </c>
    </row>
    <row r="88" spans="1:17" x14ac:dyDescent="0.3">
      <c r="A88" s="6" t="s">
        <v>226</v>
      </c>
      <c r="B88" s="7"/>
      <c r="C88" s="63">
        <f>-C$3*Skutečnost!C82/1000</f>
        <v>0</v>
      </c>
      <c r="D88" s="64">
        <f>-D$3*Skutečnost!D82/1000</f>
        <v>0</v>
      </c>
      <c r="E88" s="64">
        <f>-E$3*Skutečnost!E82/1000</f>
        <v>0</v>
      </c>
      <c r="F88" s="64">
        <f>-F$3*Skutečnost!F82/1000</f>
        <v>0</v>
      </c>
      <c r="G88" s="64">
        <f>-G$3*Skutečnost!G82/1000</f>
        <v>0</v>
      </c>
      <c r="H88" s="64">
        <f>-H$3*Skutečnost!H82/1000</f>
        <v>0</v>
      </c>
      <c r="I88" s="64">
        <f>-I$3*Skutečnost!I82/1000</f>
        <v>0</v>
      </c>
      <c r="J88" s="64">
        <f>-J$3*Skutečnost!J82/1000</f>
        <v>0</v>
      </c>
      <c r="K88" s="64">
        <f>-K$3*Skutečnost!K82/1000</f>
        <v>0</v>
      </c>
      <c r="L88" s="64">
        <f>-L$3*Skutečnost!L82/1000</f>
        <v>0</v>
      </c>
      <c r="M88" s="64">
        <f>-M$3*Skutečnost!M82/1000</f>
        <v>0</v>
      </c>
      <c r="N88" s="64">
        <f>-N$3*Skutečnost!N82/1000</f>
        <v>0</v>
      </c>
      <c r="O88" s="64">
        <f>-O$3*Skutečnost!O82/1000</f>
        <v>0</v>
      </c>
      <c r="P88" s="64">
        <f>-P$3*Skutečnost!P82/1000</f>
        <v>0</v>
      </c>
      <c r="Q88" s="131">
        <f>-Q$3*Skutečnost!Q82/1000</f>
        <v>0</v>
      </c>
    </row>
    <row r="89" spans="1:17" ht="15" thickBot="1" x14ac:dyDescent="0.35">
      <c r="A89" s="37" t="s">
        <v>227</v>
      </c>
      <c r="B89" s="31"/>
      <c r="C89" s="65">
        <f>-C$3*Skutečnost!C83/1000</f>
        <v>0</v>
      </c>
      <c r="D89" s="66">
        <f>-D$3*Skutečnost!D83/1000</f>
        <v>0</v>
      </c>
      <c r="E89" s="66">
        <f>-E$3*Skutečnost!E83/1000</f>
        <v>0</v>
      </c>
      <c r="F89" s="66">
        <f>-F$3*Skutečnost!F83/1000</f>
        <v>0</v>
      </c>
      <c r="G89" s="66">
        <f>-G$3*Skutečnost!G83/1000</f>
        <v>0</v>
      </c>
      <c r="H89" s="66">
        <f>-H$3*Skutečnost!H83/1000</f>
        <v>0</v>
      </c>
      <c r="I89" s="66">
        <f>-I$3*Skutečnost!I83/1000</f>
        <v>0</v>
      </c>
      <c r="J89" s="66">
        <f>-J$3*Skutečnost!J83/1000</f>
        <v>0</v>
      </c>
      <c r="K89" s="66">
        <f>-K$3*Skutečnost!K83/1000</f>
        <v>0</v>
      </c>
      <c r="L89" s="66">
        <f>-L$3*Skutečnost!L83/1000</f>
        <v>0</v>
      </c>
      <c r="M89" s="66">
        <f>-M$3*Skutečnost!M83/1000</f>
        <v>0</v>
      </c>
      <c r="N89" s="66">
        <f>-N$3*Skutečnost!N83/1000</f>
        <v>0</v>
      </c>
      <c r="O89" s="66">
        <f>-O$3*Skutečnost!O83/1000</f>
        <v>0</v>
      </c>
      <c r="P89" s="66">
        <f>-P$3*Skutečnost!P83/1000</f>
        <v>0</v>
      </c>
      <c r="Q89" s="134">
        <f>-Q$3*Skutečnost!Q83/1000</f>
        <v>0</v>
      </c>
    </row>
    <row r="90" spans="1:17" ht="15" thickBot="1" x14ac:dyDescent="0.35">
      <c r="A90" s="58" t="s">
        <v>230</v>
      </c>
      <c r="B90" s="139"/>
      <c r="C90" s="59">
        <f>SUM(C77:C89)</f>
        <v>0</v>
      </c>
      <c r="D90" s="60">
        <f t="shared" ref="D90:N90" si="13">SUM(D77:D89)</f>
        <v>0</v>
      </c>
      <c r="E90" s="60">
        <f t="shared" si="13"/>
        <v>0</v>
      </c>
      <c r="F90" s="60">
        <f t="shared" si="13"/>
        <v>0</v>
      </c>
      <c r="G90" s="60">
        <f t="shared" si="13"/>
        <v>0</v>
      </c>
      <c r="H90" s="60">
        <f t="shared" si="13"/>
        <v>0</v>
      </c>
      <c r="I90" s="60">
        <f t="shared" si="13"/>
        <v>0</v>
      </c>
      <c r="J90" s="60">
        <f t="shared" si="13"/>
        <v>0</v>
      </c>
      <c r="K90" s="60">
        <f t="shared" si="13"/>
        <v>0</v>
      </c>
      <c r="L90" s="60">
        <f t="shared" si="13"/>
        <v>0</v>
      </c>
      <c r="M90" s="60">
        <f t="shared" si="13"/>
        <v>0</v>
      </c>
      <c r="N90" s="60">
        <f t="shared" si="13"/>
        <v>0</v>
      </c>
      <c r="O90" s="60">
        <f t="shared" ref="O90:Q90" si="14">SUM(O77:O89)</f>
        <v>0</v>
      </c>
      <c r="P90" s="60">
        <f t="shared" si="14"/>
        <v>0</v>
      </c>
      <c r="Q90" s="135">
        <f t="shared" si="14"/>
        <v>0</v>
      </c>
    </row>
    <row r="91" spans="1:17" ht="15" thickBot="1" x14ac:dyDescent="0.35"/>
    <row r="92" spans="1:17" x14ac:dyDescent="0.3">
      <c r="A92" s="55" t="s">
        <v>231</v>
      </c>
      <c r="B92" s="140"/>
      <c r="C92" s="19" t="s">
        <v>6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137"/>
    </row>
    <row r="93" spans="1:17" ht="15" thickBot="1" x14ac:dyDescent="0.35">
      <c r="A93" s="118" t="s">
        <v>106</v>
      </c>
      <c r="B93" s="141"/>
      <c r="C93" s="20" t="str">
        <f>C76</f>
        <v>2030/31</v>
      </c>
      <c r="D93" s="17" t="str">
        <f t="shared" ref="D93:Q93" si="15">D76</f>
        <v>2031/32</v>
      </c>
      <c r="E93" s="17" t="str">
        <f t="shared" si="15"/>
        <v>2032/33</v>
      </c>
      <c r="F93" s="17" t="str">
        <f t="shared" si="15"/>
        <v>2033/34</v>
      </c>
      <c r="G93" s="17" t="str">
        <f t="shared" si="15"/>
        <v>2034/35</v>
      </c>
      <c r="H93" s="17" t="str">
        <f t="shared" si="15"/>
        <v>2035/36</v>
      </c>
      <c r="I93" s="17" t="str">
        <f t="shared" si="15"/>
        <v>2036/37</v>
      </c>
      <c r="J93" s="17" t="str">
        <f t="shared" si="15"/>
        <v>2037/38</v>
      </c>
      <c r="K93" s="17" t="str">
        <f t="shared" si="15"/>
        <v>2038/39</v>
      </c>
      <c r="L93" s="17" t="str">
        <f t="shared" si="15"/>
        <v>2039/40</v>
      </c>
      <c r="M93" s="17" t="str">
        <f t="shared" si="15"/>
        <v>2040/41</v>
      </c>
      <c r="N93" s="17" t="str">
        <f t="shared" si="15"/>
        <v>2041/42</v>
      </c>
      <c r="O93" s="17" t="str">
        <f t="shared" si="15"/>
        <v>2042/43</v>
      </c>
      <c r="P93" s="17" t="str">
        <f t="shared" si="15"/>
        <v>2043/44</v>
      </c>
      <c r="Q93" s="25" t="str">
        <f t="shared" si="15"/>
        <v>2044/45</v>
      </c>
    </row>
    <row r="94" spans="1:17" ht="15" thickTop="1" x14ac:dyDescent="0.3">
      <c r="A94" s="4" t="s">
        <v>215</v>
      </c>
      <c r="B94" s="5"/>
      <c r="C94" s="61">
        <f t="shared" ref="C94:Q94" si="16">C9+SUM(C26,C43,C60,C77)</f>
        <v>0</v>
      </c>
      <c r="D94" s="62">
        <f t="shared" si="16"/>
        <v>0</v>
      </c>
      <c r="E94" s="62">
        <f t="shared" si="16"/>
        <v>0</v>
      </c>
      <c r="F94" s="62">
        <f t="shared" si="16"/>
        <v>0</v>
      </c>
      <c r="G94" s="62">
        <f t="shared" si="16"/>
        <v>0</v>
      </c>
      <c r="H94" s="62">
        <f t="shared" si="16"/>
        <v>0</v>
      </c>
      <c r="I94" s="62">
        <f t="shared" si="16"/>
        <v>0</v>
      </c>
      <c r="J94" s="62">
        <f t="shared" si="16"/>
        <v>0</v>
      </c>
      <c r="K94" s="62">
        <f t="shared" si="16"/>
        <v>0</v>
      </c>
      <c r="L94" s="62">
        <f t="shared" si="16"/>
        <v>0</v>
      </c>
      <c r="M94" s="62">
        <f t="shared" si="16"/>
        <v>0</v>
      </c>
      <c r="N94" s="62">
        <f t="shared" si="16"/>
        <v>0</v>
      </c>
      <c r="O94" s="62">
        <f t="shared" si="16"/>
        <v>0</v>
      </c>
      <c r="P94" s="62">
        <f t="shared" si="16"/>
        <v>0</v>
      </c>
      <c r="Q94" s="132">
        <f t="shared" si="16"/>
        <v>0</v>
      </c>
    </row>
    <row r="95" spans="1:17" x14ac:dyDescent="0.3">
      <c r="A95" s="32" t="s">
        <v>216</v>
      </c>
      <c r="B95" s="33"/>
      <c r="C95" s="73">
        <f t="shared" ref="C95:Q95" si="17">C10+SUM(C27,C44,C61,C78)</f>
        <v>0</v>
      </c>
      <c r="D95" s="74">
        <f t="shared" si="17"/>
        <v>0</v>
      </c>
      <c r="E95" s="74">
        <f t="shared" si="17"/>
        <v>0</v>
      </c>
      <c r="F95" s="74">
        <f t="shared" si="17"/>
        <v>0</v>
      </c>
      <c r="G95" s="74">
        <f t="shared" si="17"/>
        <v>0</v>
      </c>
      <c r="H95" s="74">
        <f t="shared" si="17"/>
        <v>0</v>
      </c>
      <c r="I95" s="74">
        <f t="shared" si="17"/>
        <v>0</v>
      </c>
      <c r="J95" s="74">
        <f t="shared" si="17"/>
        <v>0</v>
      </c>
      <c r="K95" s="74">
        <f t="shared" si="17"/>
        <v>0</v>
      </c>
      <c r="L95" s="74">
        <f t="shared" si="17"/>
        <v>0</v>
      </c>
      <c r="M95" s="74">
        <f t="shared" si="17"/>
        <v>0</v>
      </c>
      <c r="N95" s="74">
        <f t="shared" si="17"/>
        <v>0</v>
      </c>
      <c r="O95" s="74">
        <f t="shared" si="17"/>
        <v>0</v>
      </c>
      <c r="P95" s="74">
        <f t="shared" si="17"/>
        <v>0</v>
      </c>
      <c r="Q95" s="133">
        <f t="shared" si="17"/>
        <v>0</v>
      </c>
    </row>
    <row r="96" spans="1:17" x14ac:dyDescent="0.3">
      <c r="A96" s="6" t="s">
        <v>217</v>
      </c>
      <c r="B96" s="7"/>
      <c r="C96" s="63">
        <f t="shared" ref="C96:Q96" si="18">C11+SUM(C28,C45,C62,C79)</f>
        <v>0</v>
      </c>
      <c r="D96" s="64">
        <f t="shared" si="18"/>
        <v>0</v>
      </c>
      <c r="E96" s="64">
        <f t="shared" si="18"/>
        <v>0</v>
      </c>
      <c r="F96" s="64">
        <f t="shared" si="18"/>
        <v>0</v>
      </c>
      <c r="G96" s="64">
        <f t="shared" si="18"/>
        <v>0</v>
      </c>
      <c r="H96" s="64">
        <f t="shared" si="18"/>
        <v>0</v>
      </c>
      <c r="I96" s="64">
        <f t="shared" si="18"/>
        <v>0</v>
      </c>
      <c r="J96" s="64">
        <f t="shared" si="18"/>
        <v>0</v>
      </c>
      <c r="K96" s="64">
        <f t="shared" si="18"/>
        <v>0</v>
      </c>
      <c r="L96" s="64">
        <f t="shared" si="18"/>
        <v>0</v>
      </c>
      <c r="M96" s="64">
        <f t="shared" si="18"/>
        <v>0</v>
      </c>
      <c r="N96" s="64">
        <f t="shared" si="18"/>
        <v>0</v>
      </c>
      <c r="O96" s="64">
        <f t="shared" si="18"/>
        <v>0</v>
      </c>
      <c r="P96" s="64">
        <f t="shared" si="18"/>
        <v>0</v>
      </c>
      <c r="Q96" s="131">
        <f t="shared" si="18"/>
        <v>0</v>
      </c>
    </row>
    <row r="97" spans="1:17" x14ac:dyDescent="0.3">
      <c r="A97" s="6" t="s">
        <v>218</v>
      </c>
      <c r="B97" s="7"/>
      <c r="C97" s="63">
        <f t="shared" ref="C97:Q97" si="19">C12+SUM(C29,C46,C63,C80)</f>
        <v>0</v>
      </c>
      <c r="D97" s="64">
        <f t="shared" si="19"/>
        <v>0</v>
      </c>
      <c r="E97" s="64">
        <f t="shared" si="19"/>
        <v>0</v>
      </c>
      <c r="F97" s="64">
        <f t="shared" si="19"/>
        <v>0</v>
      </c>
      <c r="G97" s="64">
        <f t="shared" si="19"/>
        <v>0</v>
      </c>
      <c r="H97" s="64">
        <f t="shared" si="19"/>
        <v>0</v>
      </c>
      <c r="I97" s="64">
        <f t="shared" si="19"/>
        <v>0</v>
      </c>
      <c r="J97" s="64">
        <f t="shared" si="19"/>
        <v>0</v>
      </c>
      <c r="K97" s="64">
        <f t="shared" si="19"/>
        <v>0</v>
      </c>
      <c r="L97" s="64">
        <f t="shared" si="19"/>
        <v>0</v>
      </c>
      <c r="M97" s="64">
        <f t="shared" si="19"/>
        <v>0</v>
      </c>
      <c r="N97" s="64">
        <f t="shared" si="19"/>
        <v>0</v>
      </c>
      <c r="O97" s="64">
        <f t="shared" si="19"/>
        <v>0</v>
      </c>
      <c r="P97" s="64">
        <f t="shared" si="19"/>
        <v>0</v>
      </c>
      <c r="Q97" s="131">
        <f t="shared" si="19"/>
        <v>0</v>
      </c>
    </row>
    <row r="98" spans="1:17" x14ac:dyDescent="0.3">
      <c r="A98" s="6" t="s">
        <v>219</v>
      </c>
      <c r="B98" s="7"/>
      <c r="C98" s="63">
        <f t="shared" ref="C98:Q98" si="20">C13+SUM(C30,C47,C64,C81)</f>
        <v>0</v>
      </c>
      <c r="D98" s="64">
        <f t="shared" si="20"/>
        <v>0</v>
      </c>
      <c r="E98" s="64">
        <f t="shared" si="20"/>
        <v>0</v>
      </c>
      <c r="F98" s="64">
        <f t="shared" si="20"/>
        <v>0</v>
      </c>
      <c r="G98" s="64">
        <f t="shared" si="20"/>
        <v>0</v>
      </c>
      <c r="H98" s="64">
        <f t="shared" si="20"/>
        <v>0</v>
      </c>
      <c r="I98" s="64">
        <f t="shared" si="20"/>
        <v>0</v>
      </c>
      <c r="J98" s="64">
        <f t="shared" si="20"/>
        <v>0</v>
      </c>
      <c r="K98" s="64">
        <f t="shared" si="20"/>
        <v>0</v>
      </c>
      <c r="L98" s="64">
        <f t="shared" si="20"/>
        <v>0</v>
      </c>
      <c r="M98" s="64">
        <f t="shared" si="20"/>
        <v>0</v>
      </c>
      <c r="N98" s="64">
        <f t="shared" si="20"/>
        <v>0</v>
      </c>
      <c r="O98" s="64">
        <f t="shared" si="20"/>
        <v>0</v>
      </c>
      <c r="P98" s="64">
        <f t="shared" si="20"/>
        <v>0</v>
      </c>
      <c r="Q98" s="131">
        <f t="shared" si="20"/>
        <v>0</v>
      </c>
    </row>
    <row r="99" spans="1:17" x14ac:dyDescent="0.3">
      <c r="A99" s="6" t="s">
        <v>220</v>
      </c>
      <c r="B99" s="7"/>
      <c r="C99" s="63">
        <f t="shared" ref="C99:Q99" si="21">C14+SUM(C31,C48,C65,C82)</f>
        <v>0</v>
      </c>
      <c r="D99" s="64">
        <f t="shared" si="21"/>
        <v>0</v>
      </c>
      <c r="E99" s="64">
        <f t="shared" si="21"/>
        <v>0</v>
      </c>
      <c r="F99" s="64">
        <f t="shared" si="21"/>
        <v>0</v>
      </c>
      <c r="G99" s="64">
        <f t="shared" si="21"/>
        <v>0</v>
      </c>
      <c r="H99" s="64">
        <f t="shared" si="21"/>
        <v>0</v>
      </c>
      <c r="I99" s="64">
        <f t="shared" si="21"/>
        <v>0</v>
      </c>
      <c r="J99" s="64">
        <f t="shared" si="21"/>
        <v>0</v>
      </c>
      <c r="K99" s="64">
        <f t="shared" si="21"/>
        <v>0</v>
      </c>
      <c r="L99" s="64">
        <f t="shared" si="21"/>
        <v>0</v>
      </c>
      <c r="M99" s="64">
        <f t="shared" si="21"/>
        <v>0</v>
      </c>
      <c r="N99" s="64">
        <f t="shared" si="21"/>
        <v>0</v>
      </c>
      <c r="O99" s="64">
        <f t="shared" si="21"/>
        <v>0</v>
      </c>
      <c r="P99" s="64">
        <f t="shared" si="21"/>
        <v>0</v>
      </c>
      <c r="Q99" s="131">
        <f t="shared" si="21"/>
        <v>0</v>
      </c>
    </row>
    <row r="100" spans="1:17" x14ac:dyDescent="0.3">
      <c r="A100" s="6" t="s">
        <v>221</v>
      </c>
      <c r="B100" s="7"/>
      <c r="C100" s="63">
        <f t="shared" ref="C100:Q100" si="22">C15+SUM(C32,C49,C66,C83)</f>
        <v>0</v>
      </c>
      <c r="D100" s="64">
        <f t="shared" si="22"/>
        <v>0</v>
      </c>
      <c r="E100" s="64">
        <f t="shared" si="22"/>
        <v>0</v>
      </c>
      <c r="F100" s="64">
        <f t="shared" si="22"/>
        <v>0</v>
      </c>
      <c r="G100" s="64">
        <f t="shared" si="22"/>
        <v>0</v>
      </c>
      <c r="H100" s="64">
        <f t="shared" si="22"/>
        <v>0</v>
      </c>
      <c r="I100" s="64">
        <f t="shared" si="22"/>
        <v>0</v>
      </c>
      <c r="J100" s="64">
        <f t="shared" si="22"/>
        <v>0</v>
      </c>
      <c r="K100" s="64">
        <f t="shared" si="22"/>
        <v>0</v>
      </c>
      <c r="L100" s="64">
        <f t="shared" si="22"/>
        <v>0</v>
      </c>
      <c r="M100" s="64">
        <f t="shared" si="22"/>
        <v>0</v>
      </c>
      <c r="N100" s="64">
        <f t="shared" si="22"/>
        <v>0</v>
      </c>
      <c r="O100" s="64">
        <f t="shared" si="22"/>
        <v>0</v>
      </c>
      <c r="P100" s="64">
        <f t="shared" si="22"/>
        <v>0</v>
      </c>
      <c r="Q100" s="131">
        <f t="shared" si="22"/>
        <v>0</v>
      </c>
    </row>
    <row r="101" spans="1:17" x14ac:dyDescent="0.3">
      <c r="A101" s="6" t="s">
        <v>222</v>
      </c>
      <c r="B101" s="7"/>
      <c r="C101" s="63">
        <f t="shared" ref="C101:Q101" si="23">C16+SUM(C33,C50,C67,C84)</f>
        <v>0</v>
      </c>
      <c r="D101" s="64">
        <f t="shared" si="23"/>
        <v>0</v>
      </c>
      <c r="E101" s="64">
        <f t="shared" si="23"/>
        <v>0</v>
      </c>
      <c r="F101" s="64">
        <f t="shared" si="23"/>
        <v>0</v>
      </c>
      <c r="G101" s="64">
        <f t="shared" si="23"/>
        <v>0</v>
      </c>
      <c r="H101" s="64">
        <f t="shared" si="23"/>
        <v>0</v>
      </c>
      <c r="I101" s="64">
        <f t="shared" si="23"/>
        <v>0</v>
      </c>
      <c r="J101" s="64">
        <f t="shared" si="23"/>
        <v>0</v>
      </c>
      <c r="K101" s="64">
        <f t="shared" si="23"/>
        <v>0</v>
      </c>
      <c r="L101" s="64">
        <f t="shared" si="23"/>
        <v>0</v>
      </c>
      <c r="M101" s="64">
        <f t="shared" si="23"/>
        <v>0</v>
      </c>
      <c r="N101" s="64">
        <f t="shared" si="23"/>
        <v>0</v>
      </c>
      <c r="O101" s="64">
        <f t="shared" si="23"/>
        <v>0</v>
      </c>
      <c r="P101" s="64">
        <f t="shared" si="23"/>
        <v>0</v>
      </c>
      <c r="Q101" s="131">
        <f t="shared" si="23"/>
        <v>0</v>
      </c>
    </row>
    <row r="102" spans="1:17" x14ac:dyDescent="0.3">
      <c r="A102" s="6" t="s">
        <v>223</v>
      </c>
      <c r="B102" s="7"/>
      <c r="C102" s="63">
        <f t="shared" ref="C102:Q102" si="24">C17+SUM(C34,C51,C68,C85)</f>
        <v>0</v>
      </c>
      <c r="D102" s="64">
        <f t="shared" si="24"/>
        <v>0</v>
      </c>
      <c r="E102" s="64">
        <f t="shared" si="24"/>
        <v>0</v>
      </c>
      <c r="F102" s="64">
        <f t="shared" si="24"/>
        <v>0</v>
      </c>
      <c r="G102" s="64">
        <f t="shared" si="24"/>
        <v>0</v>
      </c>
      <c r="H102" s="64">
        <f t="shared" si="24"/>
        <v>0</v>
      </c>
      <c r="I102" s="64">
        <f t="shared" si="24"/>
        <v>0</v>
      </c>
      <c r="J102" s="64">
        <f t="shared" si="24"/>
        <v>0</v>
      </c>
      <c r="K102" s="64">
        <f t="shared" si="24"/>
        <v>0</v>
      </c>
      <c r="L102" s="64">
        <f t="shared" si="24"/>
        <v>0</v>
      </c>
      <c r="M102" s="64">
        <f t="shared" si="24"/>
        <v>0</v>
      </c>
      <c r="N102" s="64">
        <f t="shared" si="24"/>
        <v>0</v>
      </c>
      <c r="O102" s="64">
        <f t="shared" si="24"/>
        <v>0</v>
      </c>
      <c r="P102" s="64">
        <f t="shared" si="24"/>
        <v>0</v>
      </c>
      <c r="Q102" s="131">
        <f t="shared" si="24"/>
        <v>0</v>
      </c>
    </row>
    <row r="103" spans="1:17" x14ac:dyDescent="0.3">
      <c r="A103" s="6" t="s">
        <v>224</v>
      </c>
      <c r="B103" s="7"/>
      <c r="C103" s="63">
        <f t="shared" ref="C103:Q103" si="25">C18+SUM(C35,C52,C69,C86)</f>
        <v>0</v>
      </c>
      <c r="D103" s="64">
        <f t="shared" si="25"/>
        <v>0</v>
      </c>
      <c r="E103" s="64">
        <f t="shared" si="25"/>
        <v>0</v>
      </c>
      <c r="F103" s="64">
        <f t="shared" si="25"/>
        <v>0</v>
      </c>
      <c r="G103" s="64">
        <f t="shared" si="25"/>
        <v>0</v>
      </c>
      <c r="H103" s="64">
        <f t="shared" si="25"/>
        <v>0</v>
      </c>
      <c r="I103" s="64">
        <f t="shared" si="25"/>
        <v>0</v>
      </c>
      <c r="J103" s="64">
        <f t="shared" si="25"/>
        <v>0</v>
      </c>
      <c r="K103" s="64">
        <f t="shared" si="25"/>
        <v>0</v>
      </c>
      <c r="L103" s="64">
        <f t="shared" si="25"/>
        <v>0</v>
      </c>
      <c r="M103" s="64">
        <f t="shared" si="25"/>
        <v>0</v>
      </c>
      <c r="N103" s="64">
        <f t="shared" si="25"/>
        <v>0</v>
      </c>
      <c r="O103" s="64">
        <f t="shared" si="25"/>
        <v>0</v>
      </c>
      <c r="P103" s="64">
        <f t="shared" si="25"/>
        <v>0</v>
      </c>
      <c r="Q103" s="131">
        <f t="shared" si="25"/>
        <v>0</v>
      </c>
    </row>
    <row r="104" spans="1:17" x14ac:dyDescent="0.3">
      <c r="A104" s="6" t="s">
        <v>225</v>
      </c>
      <c r="B104" s="7"/>
      <c r="C104" s="63">
        <f t="shared" ref="C104:Q104" si="26">C19+SUM(C36,C53,C70,C87)</f>
        <v>0</v>
      </c>
      <c r="D104" s="64">
        <f t="shared" si="26"/>
        <v>0</v>
      </c>
      <c r="E104" s="64">
        <f t="shared" si="26"/>
        <v>0</v>
      </c>
      <c r="F104" s="64">
        <f t="shared" si="26"/>
        <v>0</v>
      </c>
      <c r="G104" s="64">
        <f t="shared" si="26"/>
        <v>0</v>
      </c>
      <c r="H104" s="64">
        <f t="shared" si="26"/>
        <v>0</v>
      </c>
      <c r="I104" s="64">
        <f t="shared" si="26"/>
        <v>0</v>
      </c>
      <c r="J104" s="64">
        <f t="shared" si="26"/>
        <v>0</v>
      </c>
      <c r="K104" s="64">
        <f t="shared" si="26"/>
        <v>0</v>
      </c>
      <c r="L104" s="64">
        <f t="shared" si="26"/>
        <v>0</v>
      </c>
      <c r="M104" s="64">
        <f t="shared" si="26"/>
        <v>0</v>
      </c>
      <c r="N104" s="64">
        <f t="shared" si="26"/>
        <v>0</v>
      </c>
      <c r="O104" s="64">
        <f t="shared" si="26"/>
        <v>0</v>
      </c>
      <c r="P104" s="64">
        <f t="shared" si="26"/>
        <v>0</v>
      </c>
      <c r="Q104" s="131">
        <f t="shared" si="26"/>
        <v>0</v>
      </c>
    </row>
    <row r="105" spans="1:17" x14ac:dyDescent="0.3">
      <c r="A105" s="6" t="s">
        <v>226</v>
      </c>
      <c r="B105" s="7"/>
      <c r="C105" s="63">
        <f t="shared" ref="C105:Q105" si="27">C20+SUM(C37,C54,C71,C88)</f>
        <v>0</v>
      </c>
      <c r="D105" s="64">
        <f t="shared" si="27"/>
        <v>0</v>
      </c>
      <c r="E105" s="64">
        <f t="shared" si="27"/>
        <v>0</v>
      </c>
      <c r="F105" s="64">
        <f t="shared" si="27"/>
        <v>0</v>
      </c>
      <c r="G105" s="64">
        <f t="shared" si="27"/>
        <v>0</v>
      </c>
      <c r="H105" s="64">
        <f t="shared" si="27"/>
        <v>0</v>
      </c>
      <c r="I105" s="64">
        <f t="shared" si="27"/>
        <v>0</v>
      </c>
      <c r="J105" s="64">
        <f t="shared" si="27"/>
        <v>0</v>
      </c>
      <c r="K105" s="64">
        <f t="shared" si="27"/>
        <v>0</v>
      </c>
      <c r="L105" s="64">
        <f t="shared" si="27"/>
        <v>0</v>
      </c>
      <c r="M105" s="64">
        <f t="shared" si="27"/>
        <v>0</v>
      </c>
      <c r="N105" s="64">
        <f t="shared" si="27"/>
        <v>0</v>
      </c>
      <c r="O105" s="64">
        <f t="shared" si="27"/>
        <v>0</v>
      </c>
      <c r="P105" s="64">
        <f t="shared" si="27"/>
        <v>0</v>
      </c>
      <c r="Q105" s="131">
        <f t="shared" si="27"/>
        <v>0</v>
      </c>
    </row>
    <row r="106" spans="1:17" ht="15" thickBot="1" x14ac:dyDescent="0.35">
      <c r="A106" s="37" t="s">
        <v>227</v>
      </c>
      <c r="B106" s="31"/>
      <c r="C106" s="65">
        <f t="shared" ref="C106:Q106" si="28">C21+SUM(C38,C55,C72,C89)</f>
        <v>0</v>
      </c>
      <c r="D106" s="66">
        <f t="shared" si="28"/>
        <v>0</v>
      </c>
      <c r="E106" s="66">
        <f t="shared" si="28"/>
        <v>0</v>
      </c>
      <c r="F106" s="66">
        <f t="shared" si="28"/>
        <v>0</v>
      </c>
      <c r="G106" s="66">
        <f t="shared" si="28"/>
        <v>0</v>
      </c>
      <c r="H106" s="66">
        <f t="shared" si="28"/>
        <v>0</v>
      </c>
      <c r="I106" s="66">
        <f t="shared" si="28"/>
        <v>0</v>
      </c>
      <c r="J106" s="66">
        <f t="shared" si="28"/>
        <v>0</v>
      </c>
      <c r="K106" s="66">
        <f t="shared" si="28"/>
        <v>0</v>
      </c>
      <c r="L106" s="66">
        <f t="shared" si="28"/>
        <v>0</v>
      </c>
      <c r="M106" s="66">
        <f t="shared" si="28"/>
        <v>0</v>
      </c>
      <c r="N106" s="66">
        <f t="shared" si="28"/>
        <v>0</v>
      </c>
      <c r="O106" s="66">
        <f t="shared" si="28"/>
        <v>0</v>
      </c>
      <c r="P106" s="66">
        <f t="shared" si="28"/>
        <v>0</v>
      </c>
      <c r="Q106" s="134">
        <f t="shared" si="28"/>
        <v>0</v>
      </c>
    </row>
    <row r="107" spans="1:17" ht="15.6" thickBot="1" x14ac:dyDescent="0.4">
      <c r="A107" s="9" t="s">
        <v>232</v>
      </c>
      <c r="B107" s="152" t="s">
        <v>233</v>
      </c>
      <c r="C107" s="59">
        <f>SUM(C94:C106)</f>
        <v>0</v>
      </c>
      <c r="D107" s="60">
        <f t="shared" ref="D107:O107" si="29">SUM(D94:D106)</f>
        <v>0</v>
      </c>
      <c r="E107" s="60">
        <f t="shared" si="29"/>
        <v>0</v>
      </c>
      <c r="F107" s="60">
        <f t="shared" si="29"/>
        <v>0</v>
      </c>
      <c r="G107" s="60">
        <f t="shared" si="29"/>
        <v>0</v>
      </c>
      <c r="H107" s="60">
        <f t="shared" si="29"/>
        <v>0</v>
      </c>
      <c r="I107" s="60">
        <f t="shared" si="29"/>
        <v>0</v>
      </c>
      <c r="J107" s="60">
        <f t="shared" si="29"/>
        <v>0</v>
      </c>
      <c r="K107" s="60">
        <f t="shared" si="29"/>
        <v>0</v>
      </c>
      <c r="L107" s="60">
        <f t="shared" si="29"/>
        <v>0</v>
      </c>
      <c r="M107" s="60">
        <f t="shared" si="29"/>
        <v>0</v>
      </c>
      <c r="N107" s="60">
        <f t="shared" si="29"/>
        <v>0</v>
      </c>
      <c r="O107" s="60">
        <f t="shared" si="29"/>
        <v>0</v>
      </c>
      <c r="P107" s="60">
        <f t="shared" ref="P107:Q107" si="30">SUM(P94:P106)</f>
        <v>0</v>
      </c>
      <c r="Q107" s="135">
        <f t="shared" si="30"/>
        <v>0</v>
      </c>
    </row>
    <row r="108" spans="1:17" x14ac:dyDescent="0.3"/>
  </sheetData>
  <sheetProtection algorithmName="SHA-512" hashValue="5fsNY2twlH/2JXsXfkV8b6tqu6w2SRyz0/qmhknCl9h++bqX6HlwBiWZWVZxEjFCxsDD6Z8Ytxday/3d6cshLw==" saltValue="t4aXAlLov9E+zgdJPcrfHw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portrait" r:id="rId1"/>
  <headerFooter>
    <oddFooter>&amp;L&amp;F&amp;C&amp;A&amp;RStránka &amp;P z &amp;N</oddFooter>
  </headerFooter>
  <rowBreaks count="1" manualBreakCount="1">
    <brk id="4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6C39-311C-4528-91FE-7F9CEB4DAB68}">
  <sheetPr codeName="List17">
    <tabColor rgb="FF7030A0"/>
  </sheetPr>
  <dimension ref="A1:S223"/>
  <sheetViews>
    <sheetView showGridLines="0" zoomScaleNormal="100" workbookViewId="0">
      <pane xSplit="2" topLeftCell="C1" activePane="topRight" state="frozen"/>
      <selection pane="topRight" activeCell="E19" sqref="E19"/>
    </sheetView>
  </sheetViews>
  <sheetFormatPr defaultColWidth="0" defaultRowHeight="0" customHeight="1" zeroHeight="1" x14ac:dyDescent="0.3"/>
  <cols>
    <col min="1" max="1" width="41" bestFit="1" customWidth="1"/>
    <col min="2" max="2" width="9.6640625" style="291" customWidth="1"/>
    <col min="3" max="18" width="13.88671875" customWidth="1"/>
    <col min="19" max="19" width="3.6640625" customWidth="1"/>
    <col min="20" max="16384" width="13.88671875" hidden="1"/>
  </cols>
  <sheetData>
    <row r="1" spans="1:18" ht="14.4" x14ac:dyDescent="0.3">
      <c r="A1" s="55" t="s">
        <v>234</v>
      </c>
      <c r="B1" s="140"/>
      <c r="C1" s="19" t="s">
        <v>235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37"/>
    </row>
    <row r="2" spans="1:18" ht="15" thickBot="1" x14ac:dyDescent="0.35">
      <c r="A2" s="15" t="s">
        <v>236</v>
      </c>
      <c r="B2" s="138"/>
      <c r="C2" s="17">
        <v>2030</v>
      </c>
      <c r="D2" s="17">
        <f>C2+1</f>
        <v>2031</v>
      </c>
      <c r="E2" s="17">
        <f t="shared" ref="E2:R2" si="0">D2+1</f>
        <v>2032</v>
      </c>
      <c r="F2" s="17">
        <f t="shared" si="0"/>
        <v>2033</v>
      </c>
      <c r="G2" s="17">
        <f t="shared" si="0"/>
        <v>2034</v>
      </c>
      <c r="H2" s="17">
        <f t="shared" si="0"/>
        <v>2035</v>
      </c>
      <c r="I2" s="17">
        <f t="shared" si="0"/>
        <v>2036</v>
      </c>
      <c r="J2" s="17">
        <f t="shared" si="0"/>
        <v>2037</v>
      </c>
      <c r="K2" s="17">
        <f t="shared" si="0"/>
        <v>2038</v>
      </c>
      <c r="L2" s="17">
        <f t="shared" si="0"/>
        <v>2039</v>
      </c>
      <c r="M2" s="17">
        <f t="shared" si="0"/>
        <v>2040</v>
      </c>
      <c r="N2" s="17">
        <f t="shared" si="0"/>
        <v>2041</v>
      </c>
      <c r="O2" s="17">
        <f t="shared" si="0"/>
        <v>2042</v>
      </c>
      <c r="P2" s="17">
        <f t="shared" si="0"/>
        <v>2043</v>
      </c>
      <c r="Q2" s="17">
        <f t="shared" si="0"/>
        <v>2044</v>
      </c>
      <c r="R2" s="25">
        <f t="shared" si="0"/>
        <v>2045</v>
      </c>
    </row>
    <row r="3" spans="1:18" ht="15" thickTop="1" x14ac:dyDescent="0.3">
      <c r="A3" s="32" t="s">
        <v>174</v>
      </c>
      <c r="B3" s="33"/>
      <c r="C3" s="289"/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9"/>
    </row>
    <row r="4" spans="1:18" ht="14.4" x14ac:dyDescent="0.3">
      <c r="A4" s="6" t="s">
        <v>175</v>
      </c>
      <c r="B4" s="7"/>
      <c r="C4" s="29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/>
    </row>
    <row r="5" spans="1:18" ht="14.4" x14ac:dyDescent="0.3">
      <c r="A5" s="6" t="s">
        <v>176</v>
      </c>
      <c r="B5" s="7"/>
      <c r="C5" s="29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1"/>
    </row>
    <row r="6" spans="1:18" ht="14.4" x14ac:dyDescent="0.3">
      <c r="A6" s="6" t="s">
        <v>177</v>
      </c>
      <c r="B6" s="7"/>
      <c r="C6" s="29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1"/>
    </row>
    <row r="7" spans="1:18" ht="14.4" x14ac:dyDescent="0.3">
      <c r="A7" s="6" t="s">
        <v>178</v>
      </c>
      <c r="B7" s="7"/>
      <c r="C7" s="29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1"/>
    </row>
    <row r="8" spans="1:18" ht="14.4" x14ac:dyDescent="0.3">
      <c r="A8" s="6" t="s">
        <v>179</v>
      </c>
      <c r="B8" s="7"/>
      <c r="C8" s="29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</row>
    <row r="9" spans="1:18" ht="14.4" x14ac:dyDescent="0.3">
      <c r="A9" s="6" t="s">
        <v>180</v>
      </c>
      <c r="B9" s="7"/>
      <c r="C9" s="29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1"/>
    </row>
    <row r="10" spans="1:18" ht="14.4" x14ac:dyDescent="0.3">
      <c r="A10" s="6" t="s">
        <v>181</v>
      </c>
      <c r="B10" s="7"/>
      <c r="C10" s="29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</row>
    <row r="11" spans="1:18" ht="14.4" x14ac:dyDescent="0.3">
      <c r="A11" s="6" t="s">
        <v>182</v>
      </c>
      <c r="B11" s="7"/>
      <c r="C11" s="29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1"/>
    </row>
    <row r="12" spans="1:18" ht="14.4" x14ac:dyDescent="0.3">
      <c r="A12" s="6" t="s">
        <v>183</v>
      </c>
      <c r="B12" s="7"/>
      <c r="C12" s="29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</row>
    <row r="13" spans="1:18" ht="14.4" x14ac:dyDescent="0.3">
      <c r="A13" s="6" t="s">
        <v>184</v>
      </c>
      <c r="B13" s="7"/>
      <c r="C13" s="29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1"/>
    </row>
    <row r="14" spans="1:18" ht="15" thickBot="1" x14ac:dyDescent="0.35">
      <c r="A14" s="37" t="s">
        <v>237</v>
      </c>
      <c r="B14" s="31"/>
      <c r="C14" s="184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3"/>
    </row>
    <row r="15" spans="1:18" ht="15.6" thickBot="1" x14ac:dyDescent="0.4">
      <c r="A15" s="58" t="s">
        <v>238</v>
      </c>
      <c r="B15" s="152" t="s">
        <v>239</v>
      </c>
      <c r="C15" s="168">
        <f t="shared" ref="C15:R15" si="1">SUM(C3:C14)</f>
        <v>0</v>
      </c>
      <c r="D15" s="169">
        <f t="shared" si="1"/>
        <v>0</v>
      </c>
      <c r="E15" s="169">
        <f t="shared" si="1"/>
        <v>0</v>
      </c>
      <c r="F15" s="169">
        <f t="shared" si="1"/>
        <v>0</v>
      </c>
      <c r="G15" s="169">
        <f t="shared" si="1"/>
        <v>0</v>
      </c>
      <c r="H15" s="169">
        <f t="shared" si="1"/>
        <v>0</v>
      </c>
      <c r="I15" s="169">
        <f t="shared" si="1"/>
        <v>0</v>
      </c>
      <c r="J15" s="169">
        <f t="shared" si="1"/>
        <v>0</v>
      </c>
      <c r="K15" s="169">
        <f t="shared" si="1"/>
        <v>0</v>
      </c>
      <c r="L15" s="169">
        <f t="shared" si="1"/>
        <v>0</v>
      </c>
      <c r="M15" s="169">
        <f t="shared" si="1"/>
        <v>0</v>
      </c>
      <c r="N15" s="169">
        <f t="shared" si="1"/>
        <v>0</v>
      </c>
      <c r="O15" s="169">
        <f t="shared" si="1"/>
        <v>0</v>
      </c>
      <c r="P15" s="169">
        <f t="shared" si="1"/>
        <v>0</v>
      </c>
      <c r="Q15" s="169">
        <f t="shared" si="1"/>
        <v>0</v>
      </c>
      <c r="R15" s="170">
        <f t="shared" si="1"/>
        <v>0</v>
      </c>
    </row>
    <row r="16" spans="1:18" ht="15" thickBot="1" x14ac:dyDescent="0.35"/>
    <row r="17" spans="1:18" ht="14.4" x14ac:dyDescent="0.3">
      <c r="A17" s="55" t="s">
        <v>240</v>
      </c>
      <c r="B17" s="292"/>
      <c r="C17" s="19" t="s">
        <v>235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137"/>
    </row>
    <row r="18" spans="1:18" ht="15" thickBot="1" x14ac:dyDescent="0.35">
      <c r="A18" s="118" t="s">
        <v>241</v>
      </c>
      <c r="B18" s="293"/>
      <c r="C18" s="17">
        <f>C2</f>
        <v>2030</v>
      </c>
      <c r="D18" s="17">
        <f t="shared" ref="D18:R18" si="2">D2</f>
        <v>2031</v>
      </c>
      <c r="E18" s="17">
        <f t="shared" si="2"/>
        <v>2032</v>
      </c>
      <c r="F18" s="17">
        <f t="shared" si="2"/>
        <v>2033</v>
      </c>
      <c r="G18" s="17">
        <f t="shared" si="2"/>
        <v>2034</v>
      </c>
      <c r="H18" s="17">
        <f t="shared" si="2"/>
        <v>2035</v>
      </c>
      <c r="I18" s="17">
        <f t="shared" si="2"/>
        <v>2036</v>
      </c>
      <c r="J18" s="17">
        <f t="shared" si="2"/>
        <v>2037</v>
      </c>
      <c r="K18" s="17">
        <f t="shared" si="2"/>
        <v>2038</v>
      </c>
      <c r="L18" s="17">
        <f t="shared" si="2"/>
        <v>2039</v>
      </c>
      <c r="M18" s="17">
        <f t="shared" si="2"/>
        <v>2040</v>
      </c>
      <c r="N18" s="17">
        <f t="shared" si="2"/>
        <v>2041</v>
      </c>
      <c r="O18" s="17">
        <f t="shared" si="2"/>
        <v>2042</v>
      </c>
      <c r="P18" s="17">
        <f t="shared" si="2"/>
        <v>2043</v>
      </c>
      <c r="Q18" s="17">
        <f t="shared" si="2"/>
        <v>2044</v>
      </c>
      <c r="R18" s="25">
        <f t="shared" si="2"/>
        <v>2045</v>
      </c>
    </row>
    <row r="19" spans="1:18" ht="15.6" thickTop="1" x14ac:dyDescent="0.35">
      <c r="A19" s="4" t="s">
        <v>242</v>
      </c>
      <c r="B19" s="294" t="s">
        <v>243</v>
      </c>
      <c r="C19" s="295">
        <f>Cena!C94*1000</f>
        <v>0</v>
      </c>
      <c r="D19" s="295">
        <f>SUM(Cena!C95:C106,Cena!D94)*1000</f>
        <v>0</v>
      </c>
      <c r="E19" s="295">
        <f>SUM(Cena!D95:D106,Cena!E94)*1000</f>
        <v>0</v>
      </c>
      <c r="F19" s="295">
        <f>SUM(Cena!E95:E106,Cena!F94)*1000</f>
        <v>0</v>
      </c>
      <c r="G19" s="295">
        <f>SUM(Cena!F95:F106,Cena!G94)*1000</f>
        <v>0</v>
      </c>
      <c r="H19" s="295">
        <f>SUM(Cena!G95:G106,Cena!H94)*1000</f>
        <v>0</v>
      </c>
      <c r="I19" s="295">
        <f>SUM(Cena!H95:H106,Cena!I94)*1000</f>
        <v>0</v>
      </c>
      <c r="J19" s="295">
        <f>SUM(Cena!I95:I106,Cena!J94)*1000</f>
        <v>0</v>
      </c>
      <c r="K19" s="295">
        <f>SUM(Cena!J95:J106,Cena!K94)*1000</f>
        <v>0</v>
      </c>
      <c r="L19" s="295">
        <f>SUM(Cena!K95:K106,Cena!L94)*1000</f>
        <v>0</v>
      </c>
      <c r="M19" s="295">
        <f>SUM(Cena!L95:L106,Cena!M94)*1000</f>
        <v>0</v>
      </c>
      <c r="N19" s="295">
        <f>SUM(Cena!M95:M106,Cena!N94)*1000</f>
        <v>0</v>
      </c>
      <c r="O19" s="295">
        <f>SUM(Cena!N95:N106,Cena!O94)*1000</f>
        <v>0</v>
      </c>
      <c r="P19" s="295">
        <f>SUM(Cena!O95:O106,Cena!P94)*1000</f>
        <v>0</v>
      </c>
      <c r="Q19" s="295">
        <f>SUM(Cena!P95:P106,Cena!Q94)*1000</f>
        <v>0</v>
      </c>
      <c r="R19" s="296">
        <f>SUM(Cena!Q95:Q106)*1000</f>
        <v>0</v>
      </c>
    </row>
    <row r="20" spans="1:18" ht="15" x14ac:dyDescent="0.35">
      <c r="A20" s="57" t="s">
        <v>238</v>
      </c>
      <c r="B20" s="297" t="s">
        <v>244</v>
      </c>
      <c r="C20" s="298">
        <f>C15</f>
        <v>0</v>
      </c>
      <c r="D20" s="298">
        <f t="shared" ref="D20:R20" si="3">D15</f>
        <v>0</v>
      </c>
      <c r="E20" s="298">
        <f t="shared" si="3"/>
        <v>0</v>
      </c>
      <c r="F20" s="298">
        <f t="shared" si="3"/>
        <v>0</v>
      </c>
      <c r="G20" s="298">
        <f t="shared" si="3"/>
        <v>0</v>
      </c>
      <c r="H20" s="298">
        <f t="shared" si="3"/>
        <v>0</v>
      </c>
      <c r="I20" s="298">
        <f t="shared" si="3"/>
        <v>0</v>
      </c>
      <c r="J20" s="298">
        <f t="shared" si="3"/>
        <v>0</v>
      </c>
      <c r="K20" s="298">
        <f t="shared" si="3"/>
        <v>0</v>
      </c>
      <c r="L20" s="298">
        <f t="shared" si="3"/>
        <v>0</v>
      </c>
      <c r="M20" s="298">
        <f t="shared" si="3"/>
        <v>0</v>
      </c>
      <c r="N20" s="298">
        <f t="shared" si="3"/>
        <v>0</v>
      </c>
      <c r="O20" s="298">
        <f t="shared" si="3"/>
        <v>0</v>
      </c>
      <c r="P20" s="298">
        <f t="shared" si="3"/>
        <v>0</v>
      </c>
      <c r="Q20" s="298">
        <f t="shared" si="3"/>
        <v>0</v>
      </c>
      <c r="R20" s="299">
        <f t="shared" si="3"/>
        <v>0</v>
      </c>
    </row>
    <row r="21" spans="1:18" ht="15.6" thickBot="1" x14ac:dyDescent="0.4">
      <c r="A21" s="9" t="s">
        <v>245</v>
      </c>
      <c r="B21" s="300" t="s">
        <v>246</v>
      </c>
      <c r="C21" s="301">
        <f>C19-C20</f>
        <v>0</v>
      </c>
      <c r="D21" s="301">
        <f t="shared" ref="D21:R21" si="4">D19-D20</f>
        <v>0</v>
      </c>
      <c r="E21" s="301">
        <f t="shared" si="4"/>
        <v>0</v>
      </c>
      <c r="F21" s="301">
        <f t="shared" si="4"/>
        <v>0</v>
      </c>
      <c r="G21" s="301">
        <f t="shared" si="4"/>
        <v>0</v>
      </c>
      <c r="H21" s="301">
        <f t="shared" si="4"/>
        <v>0</v>
      </c>
      <c r="I21" s="301">
        <f t="shared" si="4"/>
        <v>0</v>
      </c>
      <c r="J21" s="301">
        <f t="shared" si="4"/>
        <v>0</v>
      </c>
      <c r="K21" s="301">
        <f t="shared" si="4"/>
        <v>0</v>
      </c>
      <c r="L21" s="301">
        <f t="shared" si="4"/>
        <v>0</v>
      </c>
      <c r="M21" s="301">
        <f t="shared" si="4"/>
        <v>0</v>
      </c>
      <c r="N21" s="301">
        <f t="shared" si="4"/>
        <v>0</v>
      </c>
      <c r="O21" s="301">
        <f t="shared" si="4"/>
        <v>0</v>
      </c>
      <c r="P21" s="301">
        <f t="shared" si="4"/>
        <v>0</v>
      </c>
      <c r="Q21" s="301">
        <f t="shared" si="4"/>
        <v>0</v>
      </c>
      <c r="R21" s="302">
        <f t="shared" si="4"/>
        <v>0</v>
      </c>
    </row>
    <row r="22" spans="1:18" ht="15" x14ac:dyDescent="0.35">
      <c r="A22" s="32" t="s">
        <v>193</v>
      </c>
      <c r="B22" s="297" t="s">
        <v>247</v>
      </c>
      <c r="C22" s="303">
        <f>Záloha!B25</f>
        <v>0</v>
      </c>
      <c r="D22" s="303">
        <f>SUM(Záloha!B26:B37,Záloha!C25)</f>
        <v>0</v>
      </c>
      <c r="E22" s="303">
        <f>SUM(Záloha!C26:C37,Záloha!D25)</f>
        <v>0</v>
      </c>
      <c r="F22" s="303">
        <f>SUM(Záloha!D26:D37,Záloha!E25)</f>
        <v>0</v>
      </c>
      <c r="G22" s="303">
        <f>SUM(Záloha!E26:E37,Záloha!F25)</f>
        <v>0</v>
      </c>
      <c r="H22" s="303">
        <f>SUM(Záloha!F26:F37,Záloha!G25)</f>
        <v>0</v>
      </c>
      <c r="I22" s="303">
        <f>SUM(Záloha!G26:G37,Záloha!H25)</f>
        <v>0</v>
      </c>
      <c r="J22" s="303">
        <f>SUM(Záloha!H26:H37,Záloha!I25)</f>
        <v>0</v>
      </c>
      <c r="K22" s="303">
        <f>SUM(Záloha!I26:I37,Záloha!J25)</f>
        <v>0</v>
      </c>
      <c r="L22" s="303">
        <f>SUM(Záloha!J26:J37,Záloha!K25)</f>
        <v>0</v>
      </c>
      <c r="M22" s="303">
        <f>SUM(Záloha!K26:K37,Záloha!L25)</f>
        <v>0</v>
      </c>
      <c r="N22" s="303">
        <f>SUM(Záloha!L26:L37,Záloha!M25)</f>
        <v>0</v>
      </c>
      <c r="O22" s="303">
        <f>SUM(Záloha!M26:M37,Záloha!N25)</f>
        <v>0</v>
      </c>
      <c r="P22" s="303">
        <f>SUM(Záloha!N26:N37,Záloha!O25)</f>
        <v>0</v>
      </c>
      <c r="Q22" s="303">
        <f>SUM(Záloha!O26:O37,Záloha!P25)</f>
        <v>0</v>
      </c>
      <c r="R22" s="304">
        <f>SUM(Záloha!P26:P37)</f>
        <v>0</v>
      </c>
    </row>
    <row r="23" spans="1:18" ht="15.6" thickBot="1" x14ac:dyDescent="0.4">
      <c r="A23" s="9" t="s">
        <v>248</v>
      </c>
      <c r="B23" s="300" t="s">
        <v>249</v>
      </c>
      <c r="C23" s="301">
        <f>C21-C22</f>
        <v>0</v>
      </c>
      <c r="D23" s="301">
        <f t="shared" ref="D23:R23" si="5">D21-D22</f>
        <v>0</v>
      </c>
      <c r="E23" s="301">
        <f t="shared" si="5"/>
        <v>0</v>
      </c>
      <c r="F23" s="301">
        <f t="shared" si="5"/>
        <v>0</v>
      </c>
      <c r="G23" s="301">
        <f t="shared" si="5"/>
        <v>0</v>
      </c>
      <c r="H23" s="301">
        <f t="shared" si="5"/>
        <v>0</v>
      </c>
      <c r="I23" s="301">
        <f t="shared" si="5"/>
        <v>0</v>
      </c>
      <c r="J23" s="301">
        <f t="shared" si="5"/>
        <v>0</v>
      </c>
      <c r="K23" s="301">
        <f t="shared" si="5"/>
        <v>0</v>
      </c>
      <c r="L23" s="301">
        <f t="shared" si="5"/>
        <v>0</v>
      </c>
      <c r="M23" s="301">
        <f t="shared" si="5"/>
        <v>0</v>
      </c>
      <c r="N23" s="301">
        <f t="shared" si="5"/>
        <v>0</v>
      </c>
      <c r="O23" s="301">
        <f t="shared" si="5"/>
        <v>0</v>
      </c>
      <c r="P23" s="301">
        <f t="shared" si="5"/>
        <v>0</v>
      </c>
      <c r="Q23" s="301">
        <f t="shared" si="5"/>
        <v>0</v>
      </c>
      <c r="R23" s="302">
        <f t="shared" si="5"/>
        <v>0</v>
      </c>
    </row>
    <row r="24" spans="1:18" ht="15" x14ac:dyDescent="0.35">
      <c r="A24" s="305" t="s">
        <v>210</v>
      </c>
      <c r="B24" s="306" t="s">
        <v>250</v>
      </c>
      <c r="C24" s="303">
        <f>Skutečnost!C88</f>
        <v>0</v>
      </c>
      <c r="D24" s="303">
        <f>SUM(Skutečnost!C89:C100,Skutečnost!D88)</f>
        <v>0</v>
      </c>
      <c r="E24" s="303">
        <f>SUM(Skutečnost!D89:D100,Skutečnost!E88)</f>
        <v>0</v>
      </c>
      <c r="F24" s="303">
        <f>SUM(Skutečnost!E89:E100,Skutečnost!F88)</f>
        <v>0</v>
      </c>
      <c r="G24" s="303">
        <f>SUM(Skutečnost!F89:F100,Skutečnost!G88)</f>
        <v>0</v>
      </c>
      <c r="H24" s="303">
        <f>SUM(Skutečnost!G89:G100,Skutečnost!H88)</f>
        <v>0</v>
      </c>
      <c r="I24" s="303">
        <f>SUM(Skutečnost!H89:H100,Skutečnost!I88)</f>
        <v>0</v>
      </c>
      <c r="J24" s="303">
        <f>SUM(Skutečnost!I89:I100,Skutečnost!J88)</f>
        <v>0</v>
      </c>
      <c r="K24" s="303">
        <f>SUM(Skutečnost!J89:J100,Skutečnost!K88)</f>
        <v>0</v>
      </c>
      <c r="L24" s="303">
        <f>SUM(Skutečnost!K89:K100,Skutečnost!L88)</f>
        <v>0</v>
      </c>
      <c r="M24" s="303">
        <f>SUM(Skutečnost!L89:L100,Skutečnost!M88)</f>
        <v>0</v>
      </c>
      <c r="N24" s="303">
        <f>SUM(Skutečnost!M89:M100,Skutečnost!N88)</f>
        <v>0</v>
      </c>
      <c r="O24" s="303">
        <f>SUM(Skutečnost!N89:N100,Skutečnost!O88)</f>
        <v>0</v>
      </c>
      <c r="P24" s="303">
        <f>SUM(Skutečnost!O89:O100,Skutečnost!P88)</f>
        <v>0</v>
      </c>
      <c r="Q24" s="303">
        <f>SUM(Skutečnost!P89:P100,Skutečnost!Q88)</f>
        <v>0</v>
      </c>
      <c r="R24" s="304">
        <f>SUM(Skutečnost!Q89:Q100)</f>
        <v>0</v>
      </c>
    </row>
    <row r="25" spans="1:18" ht="15.6" thickBot="1" x14ac:dyDescent="0.4">
      <c r="A25" s="9" t="s">
        <v>251</v>
      </c>
      <c r="B25" s="300" t="s">
        <v>252</v>
      </c>
      <c r="C25" s="301">
        <f>IFERROR(C21/C24,0)</f>
        <v>0</v>
      </c>
      <c r="D25" s="301">
        <f t="shared" ref="D25:O25" si="6">IFERROR(D21/D24,0)</f>
        <v>0</v>
      </c>
      <c r="E25" s="301">
        <f t="shared" si="6"/>
        <v>0</v>
      </c>
      <c r="F25" s="301">
        <f t="shared" si="6"/>
        <v>0</v>
      </c>
      <c r="G25" s="301">
        <f t="shared" si="6"/>
        <v>0</v>
      </c>
      <c r="H25" s="301">
        <f t="shared" si="6"/>
        <v>0</v>
      </c>
      <c r="I25" s="301">
        <f t="shared" si="6"/>
        <v>0</v>
      </c>
      <c r="J25" s="301">
        <f t="shared" si="6"/>
        <v>0</v>
      </c>
      <c r="K25" s="301">
        <f t="shared" si="6"/>
        <v>0</v>
      </c>
      <c r="L25" s="301">
        <f t="shared" si="6"/>
        <v>0</v>
      </c>
      <c r="M25" s="301">
        <f t="shared" si="6"/>
        <v>0</v>
      </c>
      <c r="N25" s="301">
        <f t="shared" si="6"/>
        <v>0</v>
      </c>
      <c r="O25" s="301">
        <f t="shared" si="6"/>
        <v>0</v>
      </c>
      <c r="P25" s="301">
        <f t="shared" ref="P25:R25" si="7">IFERROR(P21/P24,0)</f>
        <v>0</v>
      </c>
      <c r="Q25" s="301">
        <f t="shared" si="7"/>
        <v>0</v>
      </c>
      <c r="R25" s="302">
        <f t="shared" si="7"/>
        <v>0</v>
      </c>
    </row>
    <row r="26" spans="1:18" ht="15" thickBot="1" x14ac:dyDescent="0.35"/>
    <row r="27" spans="1:18" ht="14.4" x14ac:dyDescent="0.3">
      <c r="A27" s="55" t="s">
        <v>240</v>
      </c>
      <c r="B27" s="292"/>
      <c r="C27" s="19" t="s">
        <v>6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137"/>
    </row>
    <row r="28" spans="1:18" ht="15" thickBot="1" x14ac:dyDescent="0.35">
      <c r="A28" s="118" t="s">
        <v>253</v>
      </c>
      <c r="B28" s="293"/>
      <c r="C28" s="17"/>
      <c r="D28" s="17" t="str">
        <f>Skutečnost!C2</f>
        <v>2030/31</v>
      </c>
      <c r="E28" s="17" t="str">
        <f>Skutečnost!D2</f>
        <v>2031/32</v>
      </c>
      <c r="F28" s="17" t="str">
        <f>Skutečnost!E2</f>
        <v>2032/33</v>
      </c>
      <c r="G28" s="17" t="str">
        <f>Skutečnost!F2</f>
        <v>2033/34</v>
      </c>
      <c r="H28" s="17" t="str">
        <f>Skutečnost!G2</f>
        <v>2034/35</v>
      </c>
      <c r="I28" s="17" t="str">
        <f>Skutečnost!H2</f>
        <v>2035/36</v>
      </c>
      <c r="J28" s="17" t="str">
        <f>Skutečnost!I2</f>
        <v>2036/37</v>
      </c>
      <c r="K28" s="17" t="str">
        <f>Skutečnost!J2</f>
        <v>2037/38</v>
      </c>
      <c r="L28" s="17" t="str">
        <f>Skutečnost!K2</f>
        <v>2038/39</v>
      </c>
      <c r="M28" s="17" t="str">
        <f>Skutečnost!L2</f>
        <v>2039/40</v>
      </c>
      <c r="N28" s="17" t="str">
        <f>Skutečnost!M2</f>
        <v>2040/41</v>
      </c>
      <c r="O28" s="17" t="str">
        <f>Skutečnost!N2</f>
        <v>2041/42</v>
      </c>
      <c r="P28" s="17" t="str">
        <f>Skutečnost!O2</f>
        <v>2042/43</v>
      </c>
      <c r="Q28" s="17" t="str">
        <f>Skutečnost!P2</f>
        <v>2043/44</v>
      </c>
      <c r="R28" s="25" t="str">
        <f>Skutečnost!Q2</f>
        <v>2044/45</v>
      </c>
    </row>
    <row r="29" spans="1:18" ht="15.6" thickTop="1" x14ac:dyDescent="0.35">
      <c r="A29" s="4" t="s">
        <v>242</v>
      </c>
      <c r="B29" s="294" t="s">
        <v>254</v>
      </c>
      <c r="C29" s="295"/>
      <c r="D29" s="295">
        <f>Cena!C107*1000</f>
        <v>0</v>
      </c>
      <c r="E29" s="295">
        <f>Cena!D107*1000</f>
        <v>0</v>
      </c>
      <c r="F29" s="295">
        <f>Cena!E107*1000</f>
        <v>0</v>
      </c>
      <c r="G29" s="295">
        <f>Cena!F107*1000</f>
        <v>0</v>
      </c>
      <c r="H29" s="295">
        <f>Cena!G107*1000</f>
        <v>0</v>
      </c>
      <c r="I29" s="295">
        <f>Cena!H107*1000</f>
        <v>0</v>
      </c>
      <c r="J29" s="295">
        <f>Cena!I107*1000</f>
        <v>0</v>
      </c>
      <c r="K29" s="295">
        <f>Cena!J107*1000</f>
        <v>0</v>
      </c>
      <c r="L29" s="295">
        <f>Cena!K107*1000</f>
        <v>0</v>
      </c>
      <c r="M29" s="295">
        <f>Cena!L107*1000</f>
        <v>0</v>
      </c>
      <c r="N29" s="295">
        <f>Cena!M107*1000</f>
        <v>0</v>
      </c>
      <c r="O29" s="295">
        <f>Cena!N107*1000</f>
        <v>0</v>
      </c>
      <c r="P29" s="295">
        <f>Cena!O107*1000</f>
        <v>0</v>
      </c>
      <c r="Q29" s="295">
        <f>Cena!P107*1000</f>
        <v>0</v>
      </c>
      <c r="R29" s="296">
        <f>Cena!Q107*1000</f>
        <v>0</v>
      </c>
    </row>
    <row r="30" spans="1:18" ht="15" x14ac:dyDescent="0.35">
      <c r="A30" s="57" t="s">
        <v>238</v>
      </c>
      <c r="B30" s="297" t="s">
        <v>255</v>
      </c>
      <c r="C30" s="298"/>
      <c r="D30" s="298">
        <f>C15+D15</f>
        <v>0</v>
      </c>
      <c r="E30" s="298">
        <f t="shared" ref="E30:R30" si="8">E15</f>
        <v>0</v>
      </c>
      <c r="F30" s="298">
        <f t="shared" si="8"/>
        <v>0</v>
      </c>
      <c r="G30" s="298">
        <f t="shared" si="8"/>
        <v>0</v>
      </c>
      <c r="H30" s="298">
        <f t="shared" si="8"/>
        <v>0</v>
      </c>
      <c r="I30" s="298">
        <f t="shared" si="8"/>
        <v>0</v>
      </c>
      <c r="J30" s="298">
        <f t="shared" si="8"/>
        <v>0</v>
      </c>
      <c r="K30" s="298">
        <f t="shared" si="8"/>
        <v>0</v>
      </c>
      <c r="L30" s="298">
        <f t="shared" si="8"/>
        <v>0</v>
      </c>
      <c r="M30" s="298">
        <f t="shared" si="8"/>
        <v>0</v>
      </c>
      <c r="N30" s="298">
        <f t="shared" si="8"/>
        <v>0</v>
      </c>
      <c r="O30" s="298">
        <f t="shared" si="8"/>
        <v>0</v>
      </c>
      <c r="P30" s="298">
        <f t="shared" si="8"/>
        <v>0</v>
      </c>
      <c r="Q30" s="298">
        <f t="shared" si="8"/>
        <v>0</v>
      </c>
      <c r="R30" s="299">
        <f t="shared" si="8"/>
        <v>0</v>
      </c>
    </row>
    <row r="31" spans="1:18" ht="15.6" thickBot="1" x14ac:dyDescent="0.4">
      <c r="A31" s="9" t="s">
        <v>245</v>
      </c>
      <c r="B31" s="300" t="s">
        <v>256</v>
      </c>
      <c r="C31" s="301"/>
      <c r="D31" s="301">
        <f t="shared" ref="D31:R31" si="9">D29-D30</f>
        <v>0</v>
      </c>
      <c r="E31" s="301">
        <f t="shared" si="9"/>
        <v>0</v>
      </c>
      <c r="F31" s="301">
        <f t="shared" si="9"/>
        <v>0</v>
      </c>
      <c r="G31" s="301">
        <f t="shared" si="9"/>
        <v>0</v>
      </c>
      <c r="H31" s="301">
        <f t="shared" si="9"/>
        <v>0</v>
      </c>
      <c r="I31" s="301">
        <f t="shared" si="9"/>
        <v>0</v>
      </c>
      <c r="J31" s="301">
        <f t="shared" si="9"/>
        <v>0</v>
      </c>
      <c r="K31" s="301">
        <f t="shared" si="9"/>
        <v>0</v>
      </c>
      <c r="L31" s="301">
        <f t="shared" si="9"/>
        <v>0</v>
      </c>
      <c r="M31" s="301">
        <f t="shared" si="9"/>
        <v>0</v>
      </c>
      <c r="N31" s="301">
        <f t="shared" si="9"/>
        <v>0</v>
      </c>
      <c r="O31" s="301">
        <f t="shared" si="9"/>
        <v>0</v>
      </c>
      <c r="P31" s="301">
        <f t="shared" si="9"/>
        <v>0</v>
      </c>
      <c r="Q31" s="301">
        <f t="shared" si="9"/>
        <v>0</v>
      </c>
      <c r="R31" s="302">
        <f t="shared" si="9"/>
        <v>0</v>
      </c>
    </row>
    <row r="32" spans="1:18" ht="15" x14ac:dyDescent="0.35">
      <c r="A32" s="32" t="s">
        <v>193</v>
      </c>
      <c r="B32" s="297" t="s">
        <v>257</v>
      </c>
      <c r="C32" s="303"/>
      <c r="D32" s="303">
        <f>Záloha!B38</f>
        <v>0</v>
      </c>
      <c r="E32" s="303">
        <f>Záloha!C38</f>
        <v>0</v>
      </c>
      <c r="F32" s="303">
        <f>Záloha!D38</f>
        <v>0</v>
      </c>
      <c r="G32" s="303">
        <f>Záloha!E38</f>
        <v>0</v>
      </c>
      <c r="H32" s="303">
        <f>Záloha!F38</f>
        <v>0</v>
      </c>
      <c r="I32" s="303">
        <f>Záloha!G38</f>
        <v>0</v>
      </c>
      <c r="J32" s="303">
        <f>Záloha!H38</f>
        <v>0</v>
      </c>
      <c r="K32" s="303">
        <f>Záloha!I38</f>
        <v>0</v>
      </c>
      <c r="L32" s="303">
        <f>Záloha!J38</f>
        <v>0</v>
      </c>
      <c r="M32" s="303">
        <f>Záloha!K38</f>
        <v>0</v>
      </c>
      <c r="N32" s="303">
        <f>Záloha!L38</f>
        <v>0</v>
      </c>
      <c r="O32" s="303">
        <f>Záloha!M38</f>
        <v>0</v>
      </c>
      <c r="P32" s="303">
        <f>Záloha!N38</f>
        <v>0</v>
      </c>
      <c r="Q32" s="303">
        <f>Záloha!O38</f>
        <v>0</v>
      </c>
      <c r="R32" s="304">
        <f>Záloha!P38</f>
        <v>0</v>
      </c>
    </row>
    <row r="33" spans="1:18" ht="15.6" thickBot="1" x14ac:dyDescent="0.4">
      <c r="A33" s="9" t="s">
        <v>248</v>
      </c>
      <c r="B33" s="300" t="s">
        <v>258</v>
      </c>
      <c r="C33" s="301"/>
      <c r="D33" s="301">
        <f t="shared" ref="D33" si="10">D31-D32</f>
        <v>0</v>
      </c>
      <c r="E33" s="301">
        <f t="shared" ref="E33" si="11">E31-E32</f>
        <v>0</v>
      </c>
      <c r="F33" s="301">
        <f t="shared" ref="F33" si="12">F31-F32</f>
        <v>0</v>
      </c>
      <c r="G33" s="301">
        <f t="shared" ref="G33" si="13">G31-G32</f>
        <v>0</v>
      </c>
      <c r="H33" s="301">
        <f t="shared" ref="H33" si="14">H31-H32</f>
        <v>0</v>
      </c>
      <c r="I33" s="301">
        <f t="shared" ref="I33" si="15">I31-I32</f>
        <v>0</v>
      </c>
      <c r="J33" s="301">
        <f t="shared" ref="J33" si="16">J31-J32</f>
        <v>0</v>
      </c>
      <c r="K33" s="301">
        <f t="shared" ref="K33" si="17">K31-K32</f>
        <v>0</v>
      </c>
      <c r="L33" s="301">
        <f t="shared" ref="L33" si="18">L31-L32</f>
        <v>0</v>
      </c>
      <c r="M33" s="301">
        <f t="shared" ref="M33" si="19">M31-M32</f>
        <v>0</v>
      </c>
      <c r="N33" s="301">
        <f t="shared" ref="N33" si="20">N31-N32</f>
        <v>0</v>
      </c>
      <c r="O33" s="301">
        <f t="shared" ref="O33" si="21">O31-O32</f>
        <v>0</v>
      </c>
      <c r="P33" s="301">
        <f t="shared" ref="P33" si="22">P31-P32</f>
        <v>0</v>
      </c>
      <c r="Q33" s="301">
        <f t="shared" ref="Q33" si="23">Q31-Q32</f>
        <v>0</v>
      </c>
      <c r="R33" s="302">
        <f t="shared" ref="R33" si="24">R31-R32</f>
        <v>0</v>
      </c>
    </row>
    <row r="34" spans="1:18" ht="15" x14ac:dyDescent="0.35">
      <c r="A34" s="305" t="s">
        <v>210</v>
      </c>
      <c r="B34" s="306" t="s">
        <v>259</v>
      </c>
      <c r="C34" s="303"/>
      <c r="D34" s="303">
        <f>Skutečnost!C101</f>
        <v>0</v>
      </c>
      <c r="E34" s="303">
        <f>Skutečnost!D101</f>
        <v>0</v>
      </c>
      <c r="F34" s="303">
        <f>Skutečnost!E101</f>
        <v>0</v>
      </c>
      <c r="G34" s="303">
        <f>Skutečnost!F101</f>
        <v>0</v>
      </c>
      <c r="H34" s="303">
        <f>Skutečnost!G101</f>
        <v>0</v>
      </c>
      <c r="I34" s="303">
        <f>Skutečnost!H101</f>
        <v>0</v>
      </c>
      <c r="J34" s="303">
        <f>Skutečnost!I101</f>
        <v>0</v>
      </c>
      <c r="K34" s="303">
        <f>Skutečnost!J101</f>
        <v>0</v>
      </c>
      <c r="L34" s="303">
        <f>Skutečnost!K101</f>
        <v>0</v>
      </c>
      <c r="M34" s="303">
        <f>Skutečnost!L101</f>
        <v>0</v>
      </c>
      <c r="N34" s="303">
        <f>Skutečnost!M101</f>
        <v>0</v>
      </c>
      <c r="O34" s="303">
        <f>Skutečnost!N101</f>
        <v>0</v>
      </c>
      <c r="P34" s="303">
        <f>Skutečnost!O101</f>
        <v>0</v>
      </c>
      <c r="Q34" s="303">
        <f>Skutečnost!P101</f>
        <v>0</v>
      </c>
      <c r="R34" s="304">
        <f>Skutečnost!Q101</f>
        <v>0</v>
      </c>
    </row>
    <row r="35" spans="1:18" ht="15.6" thickBot="1" x14ac:dyDescent="0.4">
      <c r="A35" s="9" t="s">
        <v>251</v>
      </c>
      <c r="B35" s="300" t="s">
        <v>260</v>
      </c>
      <c r="C35" s="301"/>
      <c r="D35" s="301">
        <f t="shared" ref="D35:R35" si="25">IFERROR(D31/D34,0)</f>
        <v>0</v>
      </c>
      <c r="E35" s="301">
        <f t="shared" si="25"/>
        <v>0</v>
      </c>
      <c r="F35" s="301">
        <f t="shared" si="25"/>
        <v>0</v>
      </c>
      <c r="G35" s="301">
        <f t="shared" si="25"/>
        <v>0</v>
      </c>
      <c r="H35" s="301">
        <f t="shared" si="25"/>
        <v>0</v>
      </c>
      <c r="I35" s="301">
        <f t="shared" si="25"/>
        <v>0</v>
      </c>
      <c r="J35" s="301">
        <f t="shared" si="25"/>
        <v>0</v>
      </c>
      <c r="K35" s="301">
        <f t="shared" si="25"/>
        <v>0</v>
      </c>
      <c r="L35" s="301">
        <f t="shared" si="25"/>
        <v>0</v>
      </c>
      <c r="M35" s="301">
        <f t="shared" si="25"/>
        <v>0</v>
      </c>
      <c r="N35" s="301">
        <f t="shared" si="25"/>
        <v>0</v>
      </c>
      <c r="O35" s="301">
        <f t="shared" si="25"/>
        <v>0</v>
      </c>
      <c r="P35" s="301">
        <f t="shared" si="25"/>
        <v>0</v>
      </c>
      <c r="Q35" s="301">
        <f t="shared" si="25"/>
        <v>0</v>
      </c>
      <c r="R35" s="302">
        <f t="shared" si="25"/>
        <v>0</v>
      </c>
    </row>
    <row r="36" spans="1:18" ht="14.4" x14ac:dyDescent="0.3"/>
    <row r="37" spans="1:18" ht="14.4" hidden="1" x14ac:dyDescent="0.3"/>
    <row r="38" spans="1:18" ht="14.4" hidden="1" x14ac:dyDescent="0.3"/>
    <row r="39" spans="1:18" ht="14.4" hidden="1" x14ac:dyDescent="0.3"/>
    <row r="40" spans="1:18" ht="14.4" hidden="1" x14ac:dyDescent="0.3"/>
    <row r="41" spans="1:18" ht="14.4" hidden="1" x14ac:dyDescent="0.3"/>
    <row r="42" spans="1:18" ht="14.4" hidden="1" x14ac:dyDescent="0.3"/>
    <row r="43" spans="1:18" ht="14.4" hidden="1" x14ac:dyDescent="0.3"/>
    <row r="44" spans="1:18" ht="14.4" hidden="1" x14ac:dyDescent="0.3"/>
    <row r="45" spans="1:18" ht="14.4" hidden="1" x14ac:dyDescent="0.3"/>
    <row r="46" spans="1:18" ht="14.4" hidden="1" x14ac:dyDescent="0.3"/>
    <row r="47" spans="1:18" ht="14.4" hidden="1" x14ac:dyDescent="0.3"/>
    <row r="48" spans="1:1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hidden="1" customHeight="1" x14ac:dyDescent="0.3"/>
    <row r="107" ht="15" hidden="1" customHeight="1" x14ac:dyDescent="0.3"/>
    <row r="108" ht="15" hidden="1" customHeight="1" x14ac:dyDescent="0.3"/>
    <row r="109" ht="15" hidden="1" customHeight="1" x14ac:dyDescent="0.3"/>
    <row r="110" ht="15" hidden="1" customHeight="1" x14ac:dyDescent="0.3"/>
    <row r="111" ht="15" hidden="1" customHeight="1" x14ac:dyDescent="0.3"/>
    <row r="112" ht="15" hidden="1" customHeight="1" x14ac:dyDescent="0.3"/>
    <row r="113" ht="15" hidden="1" customHeight="1" x14ac:dyDescent="0.3"/>
    <row r="114" ht="15" hidden="1" customHeight="1" x14ac:dyDescent="0.3"/>
    <row r="115" ht="15" hidden="1" customHeight="1" x14ac:dyDescent="0.3"/>
    <row r="116" ht="15" hidden="1" customHeight="1" x14ac:dyDescent="0.3"/>
    <row r="117" ht="15" hidden="1" customHeight="1" x14ac:dyDescent="0.3"/>
    <row r="118" ht="15" hidden="1" customHeight="1" x14ac:dyDescent="0.3"/>
    <row r="119" ht="15" hidden="1" customHeight="1" x14ac:dyDescent="0.3"/>
    <row r="120" ht="15" hidden="1" customHeight="1" x14ac:dyDescent="0.3"/>
    <row r="121" ht="15" hidden="1" customHeight="1" x14ac:dyDescent="0.3"/>
    <row r="122" ht="15" hidden="1" customHeight="1" x14ac:dyDescent="0.3"/>
    <row r="123" ht="15" hidden="1" customHeight="1" x14ac:dyDescent="0.3"/>
    <row r="124" ht="15" hidden="1" customHeight="1" x14ac:dyDescent="0.3"/>
    <row r="125" ht="15" hidden="1" customHeight="1" x14ac:dyDescent="0.3"/>
    <row r="126" ht="15" hidden="1" customHeight="1" x14ac:dyDescent="0.3"/>
    <row r="127" ht="15" hidden="1" customHeight="1" x14ac:dyDescent="0.3"/>
    <row r="128" ht="15" hidden="1" customHeight="1" x14ac:dyDescent="0.3"/>
    <row r="129" ht="15" hidden="1" customHeight="1" x14ac:dyDescent="0.3"/>
    <row r="130" ht="15" hidden="1" customHeight="1" x14ac:dyDescent="0.3"/>
    <row r="131" ht="15" hidden="1" customHeight="1" x14ac:dyDescent="0.3"/>
    <row r="132" ht="15" hidden="1" customHeight="1" x14ac:dyDescent="0.3"/>
    <row r="133" ht="15" hidden="1" customHeight="1" x14ac:dyDescent="0.3"/>
    <row r="134" ht="15" hidden="1" customHeight="1" x14ac:dyDescent="0.3"/>
    <row r="135" ht="15" hidden="1" customHeight="1" x14ac:dyDescent="0.3"/>
    <row r="136" ht="15" hidden="1" customHeight="1" x14ac:dyDescent="0.3"/>
    <row r="137" ht="15" hidden="1" customHeight="1" x14ac:dyDescent="0.3"/>
    <row r="138" ht="15" hidden="1" customHeight="1" x14ac:dyDescent="0.3"/>
    <row r="139" ht="15" hidden="1" customHeight="1" x14ac:dyDescent="0.3"/>
    <row r="140" ht="15" hidden="1" customHeight="1" x14ac:dyDescent="0.3"/>
    <row r="141" ht="15" hidden="1" customHeight="1" x14ac:dyDescent="0.3"/>
    <row r="142" ht="15" hidden="1" customHeight="1" x14ac:dyDescent="0.3"/>
    <row r="143" ht="15" hidden="1" customHeight="1" x14ac:dyDescent="0.3"/>
    <row r="144" ht="15" hidden="1" customHeight="1" x14ac:dyDescent="0.3"/>
    <row r="145" ht="15" hidden="1" customHeight="1" x14ac:dyDescent="0.3"/>
    <row r="146" ht="15" hidden="1" customHeight="1" x14ac:dyDescent="0.3"/>
    <row r="147" ht="15" hidden="1" customHeight="1" x14ac:dyDescent="0.3"/>
    <row r="148" ht="15" hidden="1" customHeight="1" x14ac:dyDescent="0.3"/>
    <row r="149" ht="15" hidden="1" customHeight="1" x14ac:dyDescent="0.3"/>
    <row r="150" ht="15" hidden="1" customHeight="1" x14ac:dyDescent="0.3"/>
    <row r="151" ht="15" hidden="1" customHeight="1" x14ac:dyDescent="0.3"/>
    <row r="152" ht="15" hidden="1" customHeight="1" x14ac:dyDescent="0.3"/>
    <row r="153" ht="15" hidden="1" customHeight="1" x14ac:dyDescent="0.3"/>
    <row r="154" ht="15" hidden="1" customHeight="1" x14ac:dyDescent="0.3"/>
    <row r="155" ht="15" hidden="1" customHeight="1" x14ac:dyDescent="0.3"/>
    <row r="156" ht="15" hidden="1" customHeight="1" x14ac:dyDescent="0.3"/>
    <row r="157" ht="15" hidden="1" customHeight="1" x14ac:dyDescent="0.3"/>
    <row r="158" ht="15" hidden="1" customHeight="1" x14ac:dyDescent="0.3"/>
    <row r="159" ht="15" hidden="1" customHeight="1" x14ac:dyDescent="0.3"/>
    <row r="160" ht="15" hidden="1" customHeight="1" x14ac:dyDescent="0.3"/>
    <row r="161" ht="15" hidden="1" customHeight="1" x14ac:dyDescent="0.3"/>
    <row r="162" ht="15" hidden="1" customHeight="1" x14ac:dyDescent="0.3"/>
    <row r="163" ht="15" hidden="1" customHeight="1" x14ac:dyDescent="0.3"/>
    <row r="164" ht="15" hidden="1" customHeight="1" x14ac:dyDescent="0.3"/>
    <row r="165" ht="15" hidden="1" customHeight="1" x14ac:dyDescent="0.3"/>
    <row r="166" ht="15" hidden="1" customHeight="1" x14ac:dyDescent="0.3"/>
    <row r="167" ht="15" hidden="1" customHeight="1" x14ac:dyDescent="0.3"/>
    <row r="168" ht="15" hidden="1" customHeight="1" x14ac:dyDescent="0.3"/>
    <row r="169" ht="15" hidden="1" customHeight="1" x14ac:dyDescent="0.3"/>
    <row r="170" ht="15" hidden="1" customHeight="1" x14ac:dyDescent="0.3"/>
    <row r="171" ht="15" hidden="1" customHeight="1" x14ac:dyDescent="0.3"/>
    <row r="172" ht="15" hidden="1" customHeight="1" x14ac:dyDescent="0.3"/>
    <row r="173" ht="15" hidden="1" customHeight="1" x14ac:dyDescent="0.3"/>
    <row r="174" ht="15" hidden="1" customHeight="1" x14ac:dyDescent="0.3"/>
    <row r="175" ht="15" hidden="1" customHeight="1" x14ac:dyDescent="0.3"/>
    <row r="176" ht="15" hidden="1" customHeight="1" x14ac:dyDescent="0.3"/>
    <row r="177" ht="15" hidden="1" customHeight="1" x14ac:dyDescent="0.3"/>
    <row r="178" ht="15" hidden="1" customHeight="1" x14ac:dyDescent="0.3"/>
    <row r="179" ht="15" hidden="1" customHeight="1" x14ac:dyDescent="0.3"/>
    <row r="180" ht="15" hidden="1" customHeight="1" x14ac:dyDescent="0.3"/>
    <row r="181" ht="15" hidden="1" customHeight="1" x14ac:dyDescent="0.3"/>
    <row r="182" ht="15" hidden="1" customHeight="1" x14ac:dyDescent="0.3"/>
    <row r="183" ht="15" hidden="1" customHeight="1" x14ac:dyDescent="0.3"/>
    <row r="184" ht="15" hidden="1" customHeight="1" x14ac:dyDescent="0.3"/>
    <row r="185" ht="15" hidden="1" customHeight="1" x14ac:dyDescent="0.3"/>
    <row r="186" ht="15" hidden="1" customHeight="1" x14ac:dyDescent="0.3"/>
    <row r="187" ht="15" hidden="1" customHeight="1" x14ac:dyDescent="0.3"/>
    <row r="188" ht="15" hidden="1" customHeight="1" x14ac:dyDescent="0.3"/>
    <row r="189" ht="15" hidden="1" customHeight="1" x14ac:dyDescent="0.3"/>
    <row r="190" ht="15" hidden="1" customHeight="1" x14ac:dyDescent="0.3"/>
    <row r="191" ht="15" hidden="1" customHeight="1" x14ac:dyDescent="0.3"/>
    <row r="192" ht="15" hidden="1" customHeight="1" x14ac:dyDescent="0.3"/>
    <row r="193" ht="15" hidden="1" customHeight="1" x14ac:dyDescent="0.3"/>
    <row r="194" ht="15" hidden="1" customHeight="1" x14ac:dyDescent="0.3"/>
    <row r="195" ht="15" hidden="1" customHeight="1" x14ac:dyDescent="0.3"/>
    <row r="196" ht="15" hidden="1" customHeight="1" x14ac:dyDescent="0.3"/>
    <row r="197" ht="15" hidden="1" customHeight="1" x14ac:dyDescent="0.3"/>
    <row r="198" ht="15" hidden="1" customHeight="1" x14ac:dyDescent="0.3"/>
    <row r="199" ht="15" hidden="1" customHeight="1" x14ac:dyDescent="0.3"/>
    <row r="200" ht="15" hidden="1" customHeight="1" x14ac:dyDescent="0.3"/>
    <row r="201" ht="15" hidden="1" customHeight="1" x14ac:dyDescent="0.3"/>
    <row r="202" ht="15" hidden="1" customHeight="1" x14ac:dyDescent="0.3"/>
    <row r="203" ht="15" hidden="1" customHeight="1" x14ac:dyDescent="0.3"/>
    <row r="204" ht="15" hidden="1" customHeight="1" x14ac:dyDescent="0.3"/>
    <row r="205" ht="15" hidden="1" customHeight="1" x14ac:dyDescent="0.3"/>
    <row r="206" ht="15" hidden="1" customHeight="1" x14ac:dyDescent="0.3"/>
    <row r="207" ht="15" hidden="1" customHeight="1" x14ac:dyDescent="0.3"/>
    <row r="208" ht="15" hidden="1" customHeight="1" x14ac:dyDescent="0.3"/>
    <row r="209" ht="15" hidden="1" customHeight="1" x14ac:dyDescent="0.3"/>
    <row r="210" ht="15" hidden="1" customHeight="1" x14ac:dyDescent="0.3"/>
    <row r="211" ht="15" hidden="1" customHeight="1" x14ac:dyDescent="0.3"/>
    <row r="212" ht="15" hidden="1" customHeight="1" x14ac:dyDescent="0.3"/>
    <row r="213" ht="15" hidden="1" customHeight="1" x14ac:dyDescent="0.3"/>
    <row r="214" ht="15" hidden="1" customHeight="1" x14ac:dyDescent="0.3"/>
    <row r="215" ht="15" hidden="1" customHeight="1" x14ac:dyDescent="0.3"/>
    <row r="216" ht="15" hidden="1" customHeight="1" x14ac:dyDescent="0.3"/>
    <row r="217" ht="15" hidden="1" customHeight="1" x14ac:dyDescent="0.3"/>
    <row r="218" ht="15" hidden="1" customHeight="1" x14ac:dyDescent="0.3"/>
    <row r="219" ht="15" hidden="1" customHeight="1" x14ac:dyDescent="0.3"/>
    <row r="220" ht="15" hidden="1" customHeight="1" x14ac:dyDescent="0.3"/>
    <row r="221" ht="15" hidden="1" customHeight="1" x14ac:dyDescent="0.3"/>
    <row r="222" ht="15" hidden="1" customHeight="1" x14ac:dyDescent="0.3"/>
    <row r="223" ht="15" hidden="1" customHeight="1" x14ac:dyDescent="0.3"/>
  </sheetData>
  <sheetProtection algorithmName="SHA-512" hashValue="5NA1evdtAcD+ORZw5V3lPEz0IhFYSq2IzHqQ/1QFQwgJ8XGWZYCBNzGWTH/8WD/9qegtw6rVRerOBQXjWTB1DQ==" saltValue="k0KCHJDrSoV98UUhpgfNkg==" spinCount="100000" sheet="1" objects="1" scenarios="1"/>
  <pageMargins left="0.70866141732283472" right="0.70866141732283472" top="0.78740157480314965" bottom="0.78740157480314965" header="0.31496062992125984" footer="0.31496062992125984"/>
  <pageSetup paperSize="8" orientation="portrait" r:id="rId1"/>
  <headerFooter>
    <oddFooter>&amp;L&amp;F&amp;C&amp;A&amp;RStránka &amp;P z &amp;N</oddFooter>
  </headerFooter>
  <ignoredErrors>
    <ignoredError sqref="D15:R15" formulaRange="1"/>
    <ignoredError sqref="C22:R22 D32:R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theme="1" tint="0.499984740745262"/>
  </sheetPr>
  <dimension ref="A1:AK35"/>
  <sheetViews>
    <sheetView showGridLines="0" tabSelected="1" zoomScaleNormal="100" workbookViewId="0">
      <pane xSplit="4" topLeftCell="E1" activePane="topRight" state="frozen"/>
      <selection activeCell="H3" sqref="H3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34" width="9.109375" hidden="1" customWidth="1"/>
    <col min="35" max="37" width="9.6640625" hidden="1" customWidth="1"/>
    <col min="38" max="16384" width="9.109375" hidden="1"/>
  </cols>
  <sheetData>
    <row r="1" spans="1:24" x14ac:dyDescent="0.3">
      <c r="A1" s="12" t="s">
        <v>298</v>
      </c>
      <c r="B1" s="13"/>
      <c r="C1" s="13"/>
      <c r="D1" s="14"/>
      <c r="E1" s="6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ht="15" thickBot="1" x14ac:dyDescent="0.35">
      <c r="A2" s="15" t="s">
        <v>267</v>
      </c>
      <c r="B2" s="16"/>
      <c r="C2" s="17"/>
      <c r="D2" s="18"/>
      <c r="E2" s="17" t="str">
        <f>'Provoz výchozí'!C2</f>
        <v>2030/31</v>
      </c>
      <c r="F2" s="17" t="str">
        <f>'Provoz výchozí'!D2</f>
        <v>2031/32</v>
      </c>
      <c r="G2" s="17" t="str">
        <f>'Provoz výchozí'!E2</f>
        <v>2032/33</v>
      </c>
      <c r="H2" s="17" t="str">
        <f>'Provoz výchozí'!F2</f>
        <v>2033/34</v>
      </c>
      <c r="I2" s="17" t="str">
        <f>'Provoz výchozí'!G2</f>
        <v>2034/35</v>
      </c>
      <c r="J2" s="17" t="str">
        <f>'Provoz výchozí'!H2</f>
        <v>2035/36</v>
      </c>
      <c r="K2" s="17" t="str">
        <f>'Provoz výchozí'!I2</f>
        <v>2036/37</v>
      </c>
      <c r="L2" s="17" t="str">
        <f>'Provoz výchozí'!J2</f>
        <v>2037/38</v>
      </c>
      <c r="M2" s="17" t="str">
        <f>'Provoz výchozí'!K2</f>
        <v>2038/39</v>
      </c>
      <c r="N2" s="17" t="str">
        <f>'Provoz výchozí'!L2</f>
        <v>2039/40</v>
      </c>
      <c r="O2" s="17" t="str">
        <f>'Provoz výchozí'!M2</f>
        <v>2040/41</v>
      </c>
      <c r="P2" s="17" t="str">
        <f>'Provoz výchozí'!N2</f>
        <v>2041/42</v>
      </c>
      <c r="Q2" s="17" t="str">
        <f>'Provoz výchozí'!O2</f>
        <v>2042/43</v>
      </c>
      <c r="R2" s="17" t="str">
        <f>'Provoz výchozí'!P2</f>
        <v>2043/44</v>
      </c>
      <c r="S2" s="17" t="str">
        <f>'Provoz výchozí'!Q2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01">
        <f t="shared" ref="T3:T27" si="0">SUM(E3:S3)</f>
        <v>0</v>
      </c>
      <c r="U3" s="102">
        <f t="shared" ref="U3:U26" si="1">IFERROR(AVERAGE(E3:S3),0)</f>
        <v>0</v>
      </c>
      <c r="V3" s="88"/>
      <c r="W3" s="89"/>
      <c r="X3" s="26">
        <f>1-SUM(V3:W3)</f>
        <v>1</v>
      </c>
    </row>
    <row r="4" spans="1:24" x14ac:dyDescent="0.3">
      <c r="A4" s="6"/>
      <c r="B4" s="7"/>
      <c r="C4" s="120">
        <v>1.2</v>
      </c>
      <c r="D4" s="29" t="s">
        <v>43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50">
        <f t="shared" si="0"/>
        <v>0</v>
      </c>
      <c r="U4" s="103">
        <f t="shared" si="1"/>
        <v>0</v>
      </c>
      <c r="V4" s="90"/>
      <c r="W4" s="91"/>
      <c r="X4" s="27">
        <f t="shared" ref="X4:X5" si="2">1-SUM(V4:W4)</f>
        <v>1</v>
      </c>
    </row>
    <row r="5" spans="1:24" x14ac:dyDescent="0.3">
      <c r="A5" s="6">
        <v>2</v>
      </c>
      <c r="B5" s="7" t="s">
        <v>44</v>
      </c>
      <c r="C5" s="120"/>
      <c r="D5" s="29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50">
        <f t="shared" si="0"/>
        <v>0</v>
      </c>
      <c r="U5" s="103">
        <f t="shared" si="1"/>
        <v>0</v>
      </c>
      <c r="V5" s="90"/>
      <c r="W5" s="91"/>
      <c r="X5" s="27">
        <f t="shared" si="2"/>
        <v>1</v>
      </c>
    </row>
    <row r="6" spans="1:24" x14ac:dyDescent="0.3">
      <c r="A6" s="6">
        <v>3</v>
      </c>
      <c r="B6" s="7" t="s">
        <v>45</v>
      </c>
      <c r="C6" s="120"/>
      <c r="D6" s="29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50">
        <f t="shared" si="0"/>
        <v>0</v>
      </c>
      <c r="U6" s="103">
        <f t="shared" si="1"/>
        <v>0</v>
      </c>
      <c r="V6" s="90"/>
      <c r="W6" s="91"/>
      <c r="X6" s="27">
        <f t="shared" ref="X6:X25" si="3">1-SUM(V6:W6)</f>
        <v>1</v>
      </c>
    </row>
    <row r="7" spans="1:24" x14ac:dyDescent="0.3">
      <c r="A7" s="6">
        <v>4</v>
      </c>
      <c r="B7" s="7" t="s">
        <v>46</v>
      </c>
      <c r="C7" s="120"/>
      <c r="D7" s="29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50">
        <f t="shared" si="0"/>
        <v>0</v>
      </c>
      <c r="U7" s="103">
        <f t="shared" si="1"/>
        <v>0</v>
      </c>
      <c r="V7" s="90"/>
      <c r="W7" s="91"/>
      <c r="X7" s="27">
        <f t="shared" si="3"/>
        <v>1</v>
      </c>
    </row>
    <row r="8" spans="1:24" x14ac:dyDescent="0.3">
      <c r="A8" s="6">
        <v>5</v>
      </c>
      <c r="B8" s="7" t="s">
        <v>47</v>
      </c>
      <c r="C8" s="120" t="s">
        <v>270</v>
      </c>
      <c r="D8" s="30" t="s">
        <v>274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50">
        <f t="shared" si="0"/>
        <v>0</v>
      </c>
      <c r="U8" s="103">
        <f t="shared" ref="U8" si="4">IFERROR(AVERAGE(E8:S8),0)</f>
        <v>0</v>
      </c>
      <c r="V8" s="234">
        <v>0</v>
      </c>
      <c r="W8" s="235">
        <v>1</v>
      </c>
      <c r="X8" s="27">
        <f t="shared" si="3"/>
        <v>0</v>
      </c>
    </row>
    <row r="9" spans="1:24" x14ac:dyDescent="0.3">
      <c r="A9" s="6"/>
      <c r="B9" s="7"/>
      <c r="C9" s="120" t="s">
        <v>271</v>
      </c>
      <c r="D9" s="30" t="s">
        <v>48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50">
        <f t="shared" si="0"/>
        <v>0</v>
      </c>
      <c r="U9" s="103">
        <f t="shared" si="1"/>
        <v>0</v>
      </c>
      <c r="V9" s="234">
        <v>0</v>
      </c>
      <c r="W9" s="235">
        <v>0</v>
      </c>
      <c r="X9" s="27">
        <f t="shared" si="3"/>
        <v>1</v>
      </c>
    </row>
    <row r="10" spans="1:24" x14ac:dyDescent="0.3">
      <c r="A10" s="6">
        <v>6</v>
      </c>
      <c r="B10" s="7" t="s">
        <v>49</v>
      </c>
      <c r="C10" s="120"/>
      <c r="D10" s="29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50">
        <f t="shared" si="0"/>
        <v>0</v>
      </c>
      <c r="U10" s="103">
        <f t="shared" si="1"/>
        <v>0</v>
      </c>
      <c r="V10" s="234">
        <v>0</v>
      </c>
      <c r="W10" s="235">
        <v>1</v>
      </c>
      <c r="X10" s="27">
        <f t="shared" si="3"/>
        <v>0</v>
      </c>
    </row>
    <row r="11" spans="1:24" x14ac:dyDescent="0.3">
      <c r="A11" s="6">
        <v>7</v>
      </c>
      <c r="B11" s="7" t="s">
        <v>50</v>
      </c>
      <c r="C11" s="120">
        <v>7.1</v>
      </c>
      <c r="D11" s="29" t="s">
        <v>51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50">
        <f t="shared" si="0"/>
        <v>0</v>
      </c>
      <c r="U11" s="103">
        <f t="shared" si="1"/>
        <v>0</v>
      </c>
      <c r="V11" s="90"/>
      <c r="W11" s="91"/>
      <c r="X11" s="27">
        <f t="shared" si="3"/>
        <v>1</v>
      </c>
    </row>
    <row r="12" spans="1:24" x14ac:dyDescent="0.3">
      <c r="A12" s="6"/>
      <c r="B12" s="7"/>
      <c r="C12" s="120" t="s">
        <v>52</v>
      </c>
      <c r="D12" s="29" t="s">
        <v>53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50">
        <f t="shared" si="0"/>
        <v>0</v>
      </c>
      <c r="U12" s="103">
        <f t="shared" ref="U12" si="5">IFERROR(AVERAGE(E12:S12),0)</f>
        <v>0</v>
      </c>
      <c r="V12" s="234">
        <v>0</v>
      </c>
      <c r="W12" s="235">
        <v>0</v>
      </c>
      <c r="X12" s="27">
        <f t="shared" si="3"/>
        <v>1</v>
      </c>
    </row>
    <row r="13" spans="1:24" x14ac:dyDescent="0.3">
      <c r="A13" s="6"/>
      <c r="B13" s="7"/>
      <c r="C13" s="120" t="s">
        <v>54</v>
      </c>
      <c r="D13" s="29" t="s">
        <v>55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50">
        <f t="shared" si="0"/>
        <v>0</v>
      </c>
      <c r="U13" s="103">
        <f t="shared" si="1"/>
        <v>0</v>
      </c>
      <c r="V13" s="90"/>
      <c r="W13" s="91"/>
      <c r="X13" s="27">
        <f t="shared" si="3"/>
        <v>1</v>
      </c>
    </row>
    <row r="14" spans="1:24" x14ac:dyDescent="0.3">
      <c r="A14" s="6">
        <v>8</v>
      </c>
      <c r="B14" s="7" t="s">
        <v>56</v>
      </c>
      <c r="C14" s="120">
        <v>8.1</v>
      </c>
      <c r="D14" s="29" t="s">
        <v>51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50">
        <f t="shared" si="0"/>
        <v>0</v>
      </c>
      <c r="U14" s="103">
        <f t="shared" si="1"/>
        <v>0</v>
      </c>
      <c r="V14" s="22">
        <f t="shared" ref="V14:W16" si="6">V11</f>
        <v>0</v>
      </c>
      <c r="W14" s="23">
        <f t="shared" si="6"/>
        <v>0</v>
      </c>
      <c r="X14" s="27">
        <f t="shared" si="3"/>
        <v>1</v>
      </c>
    </row>
    <row r="15" spans="1:24" x14ac:dyDescent="0.3">
      <c r="A15" s="6"/>
      <c r="B15" s="7"/>
      <c r="C15" s="120" t="s">
        <v>57</v>
      </c>
      <c r="D15" s="29" t="s">
        <v>53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50">
        <f t="shared" si="0"/>
        <v>0</v>
      </c>
      <c r="U15" s="103">
        <f t="shared" ref="U15" si="7">IFERROR(AVERAGE(E15:S15),0)</f>
        <v>0</v>
      </c>
      <c r="V15" s="22">
        <f t="shared" si="6"/>
        <v>0</v>
      </c>
      <c r="W15" s="23">
        <f t="shared" si="6"/>
        <v>0</v>
      </c>
      <c r="X15" s="27">
        <f t="shared" si="3"/>
        <v>1</v>
      </c>
    </row>
    <row r="16" spans="1:24" x14ac:dyDescent="0.3">
      <c r="A16" s="6"/>
      <c r="B16" s="7"/>
      <c r="C16" s="120" t="s">
        <v>58</v>
      </c>
      <c r="D16" s="29" t="s">
        <v>55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50">
        <f t="shared" si="0"/>
        <v>0</v>
      </c>
      <c r="U16" s="103">
        <f t="shared" si="1"/>
        <v>0</v>
      </c>
      <c r="V16" s="22">
        <f t="shared" si="6"/>
        <v>0</v>
      </c>
      <c r="W16" s="23">
        <f t="shared" si="6"/>
        <v>0</v>
      </c>
      <c r="X16" s="27">
        <f t="shared" si="3"/>
        <v>1</v>
      </c>
    </row>
    <row r="17" spans="1:24" x14ac:dyDescent="0.3">
      <c r="A17" s="6">
        <v>9</v>
      </c>
      <c r="B17" s="7" t="s">
        <v>59</v>
      </c>
      <c r="C17" s="120"/>
      <c r="D17" s="8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50">
        <f t="shared" si="0"/>
        <v>0</v>
      </c>
      <c r="U17" s="103">
        <f t="shared" si="1"/>
        <v>0</v>
      </c>
      <c r="V17" s="90"/>
      <c r="W17" s="91"/>
      <c r="X17" s="27">
        <f t="shared" si="3"/>
        <v>1</v>
      </c>
    </row>
    <row r="18" spans="1:24" x14ac:dyDescent="0.3">
      <c r="A18" s="6">
        <v>10</v>
      </c>
      <c r="B18" s="7" t="s">
        <v>60</v>
      </c>
      <c r="C18" s="120"/>
      <c r="D18" s="8"/>
      <c r="E18" s="236">
        <v>0</v>
      </c>
      <c r="F18" s="51">
        <f t="shared" ref="F18:P19" si="8">$E18</f>
        <v>0</v>
      </c>
      <c r="G18" s="51">
        <f t="shared" si="8"/>
        <v>0</v>
      </c>
      <c r="H18" s="51">
        <f t="shared" si="8"/>
        <v>0</v>
      </c>
      <c r="I18" s="51">
        <f t="shared" si="8"/>
        <v>0</v>
      </c>
      <c r="J18" s="51">
        <f t="shared" si="8"/>
        <v>0</v>
      </c>
      <c r="K18" s="51">
        <f t="shared" si="8"/>
        <v>0</v>
      </c>
      <c r="L18" s="51">
        <f t="shared" si="8"/>
        <v>0</v>
      </c>
      <c r="M18" s="51">
        <f t="shared" si="8"/>
        <v>0</v>
      </c>
      <c r="N18" s="51">
        <f t="shared" si="8"/>
        <v>0</v>
      </c>
      <c r="O18" s="51">
        <f t="shared" si="8"/>
        <v>0</v>
      </c>
      <c r="P18" s="51">
        <f t="shared" si="8"/>
        <v>0</v>
      </c>
      <c r="Q18" s="51">
        <f t="shared" ref="Q18:S19" si="9">$E18</f>
        <v>0</v>
      </c>
      <c r="R18" s="51">
        <f t="shared" si="9"/>
        <v>0</v>
      </c>
      <c r="S18" s="51">
        <f t="shared" si="9"/>
        <v>0</v>
      </c>
      <c r="T18" s="50">
        <f t="shared" si="0"/>
        <v>0</v>
      </c>
      <c r="U18" s="103">
        <f t="shared" si="1"/>
        <v>0</v>
      </c>
      <c r="V18" s="234">
        <v>1</v>
      </c>
      <c r="W18" s="235">
        <v>0</v>
      </c>
      <c r="X18" s="27">
        <f t="shared" si="3"/>
        <v>0</v>
      </c>
    </row>
    <row r="19" spans="1:24" x14ac:dyDescent="0.3">
      <c r="A19" s="6">
        <v>11</v>
      </c>
      <c r="B19" s="7" t="s">
        <v>61</v>
      </c>
      <c r="C19" s="120"/>
      <c r="D19" s="8"/>
      <c r="E19" s="236">
        <v>0</v>
      </c>
      <c r="F19" s="51">
        <f t="shared" si="8"/>
        <v>0</v>
      </c>
      <c r="G19" s="51">
        <f t="shared" si="8"/>
        <v>0</v>
      </c>
      <c r="H19" s="51">
        <f t="shared" si="8"/>
        <v>0</v>
      </c>
      <c r="I19" s="51">
        <f t="shared" si="8"/>
        <v>0</v>
      </c>
      <c r="J19" s="51">
        <f t="shared" si="8"/>
        <v>0</v>
      </c>
      <c r="K19" s="51">
        <f t="shared" si="8"/>
        <v>0</v>
      </c>
      <c r="L19" s="51">
        <f t="shared" si="8"/>
        <v>0</v>
      </c>
      <c r="M19" s="51">
        <f t="shared" si="8"/>
        <v>0</v>
      </c>
      <c r="N19" s="51">
        <f t="shared" si="8"/>
        <v>0</v>
      </c>
      <c r="O19" s="51">
        <f t="shared" si="8"/>
        <v>0</v>
      </c>
      <c r="P19" s="51">
        <f t="shared" si="8"/>
        <v>0</v>
      </c>
      <c r="Q19" s="51">
        <f t="shared" si="9"/>
        <v>0</v>
      </c>
      <c r="R19" s="51">
        <f t="shared" si="9"/>
        <v>0</v>
      </c>
      <c r="S19" s="51">
        <f t="shared" si="9"/>
        <v>0</v>
      </c>
      <c r="T19" s="50">
        <f t="shared" si="0"/>
        <v>0</v>
      </c>
      <c r="U19" s="103">
        <f t="shared" si="1"/>
        <v>0</v>
      </c>
      <c r="V19" s="234">
        <v>1</v>
      </c>
      <c r="W19" s="235">
        <v>0</v>
      </c>
      <c r="X19" s="27">
        <f t="shared" si="3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50">
        <f t="shared" si="0"/>
        <v>0</v>
      </c>
      <c r="U20" s="103">
        <f t="shared" si="1"/>
        <v>0</v>
      </c>
      <c r="V20" s="90"/>
      <c r="W20" s="91"/>
      <c r="X20" s="27">
        <f t="shared" si="3"/>
        <v>1</v>
      </c>
    </row>
    <row r="21" spans="1:24" x14ac:dyDescent="0.3">
      <c r="A21" s="6"/>
      <c r="B21" s="7"/>
      <c r="C21" s="7">
        <v>12.2</v>
      </c>
      <c r="D21" s="8" t="s">
        <v>65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50">
        <f t="shared" si="0"/>
        <v>0</v>
      </c>
      <c r="U21" s="103">
        <f t="shared" ref="U21" si="10">IFERROR(AVERAGE(E21:S21),0)</f>
        <v>0</v>
      </c>
      <c r="V21" s="90"/>
      <c r="W21" s="91"/>
      <c r="X21" s="27">
        <f t="shared" si="3"/>
        <v>1</v>
      </c>
    </row>
    <row r="22" spans="1:24" x14ac:dyDescent="0.3">
      <c r="A22" s="6">
        <v>13</v>
      </c>
      <c r="B22" s="7" t="s">
        <v>66</v>
      </c>
      <c r="C22" s="7"/>
      <c r="D22" s="8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50">
        <f t="shared" si="0"/>
        <v>0</v>
      </c>
      <c r="U22" s="103">
        <f t="shared" si="1"/>
        <v>0</v>
      </c>
      <c r="V22" s="90"/>
      <c r="W22" s="91"/>
      <c r="X22" s="27">
        <f t="shared" si="3"/>
        <v>1</v>
      </c>
    </row>
    <row r="23" spans="1:24" x14ac:dyDescent="0.3">
      <c r="A23" s="6">
        <v>14</v>
      </c>
      <c r="B23" s="7" t="s">
        <v>67</v>
      </c>
      <c r="C23" s="7"/>
      <c r="D23" s="8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0">
        <f t="shared" si="0"/>
        <v>0</v>
      </c>
      <c r="U23" s="103">
        <f t="shared" si="1"/>
        <v>0</v>
      </c>
      <c r="V23" s="90"/>
      <c r="W23" s="91"/>
      <c r="X23" s="27">
        <f t="shared" si="3"/>
        <v>1</v>
      </c>
    </row>
    <row r="24" spans="1:24" x14ac:dyDescent="0.3">
      <c r="A24" s="6">
        <v>15</v>
      </c>
      <c r="B24" s="7" t="s">
        <v>68</v>
      </c>
      <c r="C24" s="7"/>
      <c r="D24" s="8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50">
        <f t="shared" si="0"/>
        <v>0</v>
      </c>
      <c r="U24" s="103">
        <f t="shared" si="1"/>
        <v>0</v>
      </c>
      <c r="V24" s="90"/>
      <c r="W24" s="91"/>
      <c r="X24" s="27">
        <f t="shared" si="3"/>
        <v>1</v>
      </c>
    </row>
    <row r="25" spans="1:24" x14ac:dyDescent="0.3">
      <c r="A25" s="32">
        <v>22</v>
      </c>
      <c r="B25" s="33" t="s">
        <v>69</v>
      </c>
      <c r="C25" s="33"/>
      <c r="D25" s="34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04">
        <f t="shared" si="0"/>
        <v>0</v>
      </c>
      <c r="U25" s="103">
        <f t="shared" si="1"/>
        <v>0</v>
      </c>
      <c r="V25" s="92"/>
      <c r="W25" s="93"/>
      <c r="X25" s="87">
        <f t="shared" si="3"/>
        <v>1</v>
      </c>
    </row>
    <row r="26" spans="1:24" s="1" customFormat="1" ht="15" thickBot="1" x14ac:dyDescent="0.35">
      <c r="A26" s="9">
        <v>23</v>
      </c>
      <c r="B26" s="10" t="s">
        <v>70</v>
      </c>
      <c r="C26" s="10"/>
      <c r="D26" s="11"/>
      <c r="E26" s="98">
        <f t="shared" ref="E26:S26" si="11">SUM(E3:E25)</f>
        <v>0</v>
      </c>
      <c r="F26" s="98">
        <f t="shared" si="11"/>
        <v>0</v>
      </c>
      <c r="G26" s="98">
        <f t="shared" si="11"/>
        <v>0</v>
      </c>
      <c r="H26" s="98">
        <f t="shared" si="11"/>
        <v>0</v>
      </c>
      <c r="I26" s="98">
        <f t="shared" si="11"/>
        <v>0</v>
      </c>
      <c r="J26" s="98">
        <f t="shared" si="11"/>
        <v>0</v>
      </c>
      <c r="K26" s="98">
        <f t="shared" si="11"/>
        <v>0</v>
      </c>
      <c r="L26" s="98">
        <f t="shared" si="11"/>
        <v>0</v>
      </c>
      <c r="M26" s="98">
        <f t="shared" si="11"/>
        <v>0</v>
      </c>
      <c r="N26" s="98">
        <f t="shared" si="11"/>
        <v>0</v>
      </c>
      <c r="O26" s="98">
        <f t="shared" si="11"/>
        <v>0</v>
      </c>
      <c r="P26" s="98">
        <f t="shared" si="11"/>
        <v>0</v>
      </c>
      <c r="Q26" s="98">
        <f t="shared" si="11"/>
        <v>0</v>
      </c>
      <c r="R26" s="98">
        <f t="shared" si="11"/>
        <v>0</v>
      </c>
      <c r="S26" s="98">
        <f t="shared" si="11"/>
        <v>0</v>
      </c>
      <c r="T26" s="106">
        <f t="shared" si="0"/>
        <v>0</v>
      </c>
      <c r="U26" s="99">
        <f t="shared" si="1"/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4" x14ac:dyDescent="0.3">
      <c r="A27" s="32">
        <v>26</v>
      </c>
      <c r="B27" s="33" t="s">
        <v>71</v>
      </c>
      <c r="C27" s="33"/>
      <c r="D27" s="34"/>
      <c r="E27" s="100">
        <f>'Provoz výchozí'!C3/1000</f>
        <v>947</v>
      </c>
      <c r="F27" s="100">
        <f>'Provoz výchozí'!D3/1000</f>
        <v>947</v>
      </c>
      <c r="G27" s="100">
        <f>'Provoz výchozí'!E3/1000</f>
        <v>947</v>
      </c>
      <c r="H27" s="100">
        <f>'Provoz výchozí'!F3/1000</f>
        <v>1642</v>
      </c>
      <c r="I27" s="100">
        <f>'Provoz výchozí'!G3/1000</f>
        <v>1642</v>
      </c>
      <c r="J27" s="100">
        <f>'Provoz výchozí'!H3/1000</f>
        <v>1642</v>
      </c>
      <c r="K27" s="100">
        <f>'Provoz výchozí'!I3/1000</f>
        <v>1642</v>
      </c>
      <c r="L27" s="100">
        <f>'Provoz výchozí'!J3/1000</f>
        <v>1642</v>
      </c>
      <c r="M27" s="100">
        <f>'Provoz výchozí'!K3/1000</f>
        <v>1642</v>
      </c>
      <c r="N27" s="100">
        <f>'Provoz výchozí'!L3/1000</f>
        <v>1642</v>
      </c>
      <c r="O27" s="100">
        <f>'Provoz výchozí'!M3/1000</f>
        <v>1642</v>
      </c>
      <c r="P27" s="100">
        <f>'Provoz výchozí'!N3/1000</f>
        <v>1642</v>
      </c>
      <c r="Q27" s="100">
        <f>'Provoz výchozí'!O3/1000</f>
        <v>1642</v>
      </c>
      <c r="R27" s="100">
        <f>'Provoz výchozí'!P3/1000</f>
        <v>1642</v>
      </c>
      <c r="S27" s="100">
        <f>'Provoz výchozí'!Q3/1000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4" s="1" customFormat="1" ht="15" thickBot="1" x14ac:dyDescent="0.35">
      <c r="A28" s="9">
        <v>27</v>
      </c>
      <c r="B28" s="10" t="s">
        <v>72</v>
      </c>
      <c r="C28" s="10"/>
      <c r="D28" s="237"/>
      <c r="E28" s="3">
        <f>IFERROR(E26/E27,0)</f>
        <v>0</v>
      </c>
      <c r="F28" s="3">
        <f t="shared" ref="F28:P28" si="12">IFERROR(F26/F27,0)</f>
        <v>0</v>
      </c>
      <c r="G28" s="3">
        <f t="shared" si="12"/>
        <v>0</v>
      </c>
      <c r="H28" s="3">
        <f t="shared" si="12"/>
        <v>0</v>
      </c>
      <c r="I28" s="3">
        <f t="shared" si="12"/>
        <v>0</v>
      </c>
      <c r="J28" s="3">
        <f t="shared" si="12"/>
        <v>0</v>
      </c>
      <c r="K28" s="3">
        <f t="shared" si="12"/>
        <v>0</v>
      </c>
      <c r="L28" s="3">
        <f t="shared" si="12"/>
        <v>0</v>
      </c>
      <c r="M28" s="3">
        <f t="shared" si="12"/>
        <v>0</v>
      </c>
      <c r="N28" s="3">
        <f t="shared" si="12"/>
        <v>0</v>
      </c>
      <c r="O28" s="3">
        <f t="shared" si="12"/>
        <v>0</v>
      </c>
      <c r="P28" s="3">
        <f t="shared" si="12"/>
        <v>0</v>
      </c>
      <c r="Q28" s="3">
        <f t="shared" ref="Q28:S28" si="13">IFERROR(Q26/Q27,0)</f>
        <v>0</v>
      </c>
      <c r="R28" s="3">
        <f t="shared" si="13"/>
        <v>0</v>
      </c>
      <c r="S28" s="3">
        <f t="shared" si="13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14">IFERROR(W26/W27,0)</f>
        <v>0</v>
      </c>
      <c r="X28" s="36">
        <f t="shared" si="14"/>
        <v>0</v>
      </c>
    </row>
    <row r="29" spans="1:24" ht="15" customHeight="1" thickBot="1" x14ac:dyDescent="0.35">
      <c r="A29" s="80"/>
      <c r="B29" s="81" t="s">
        <v>73</v>
      </c>
      <c r="C29" s="82"/>
      <c r="D29" s="238"/>
      <c r="E29" s="83">
        <f t="shared" ref="E29:S29" si="15">IFERROR(SUMPRODUCT(E3:E25,$V$3:$V$25)/E27,0)</f>
        <v>0</v>
      </c>
      <c r="F29" s="83">
        <f t="shared" si="15"/>
        <v>0</v>
      </c>
      <c r="G29" s="83">
        <f t="shared" si="15"/>
        <v>0</v>
      </c>
      <c r="H29" s="83">
        <f t="shared" si="15"/>
        <v>0</v>
      </c>
      <c r="I29" s="83">
        <f t="shared" si="15"/>
        <v>0</v>
      </c>
      <c r="J29" s="83">
        <f t="shared" si="15"/>
        <v>0</v>
      </c>
      <c r="K29" s="83">
        <f t="shared" si="15"/>
        <v>0</v>
      </c>
      <c r="L29" s="83">
        <f t="shared" si="15"/>
        <v>0</v>
      </c>
      <c r="M29" s="83">
        <f t="shared" si="15"/>
        <v>0</v>
      </c>
      <c r="N29" s="83">
        <f t="shared" si="15"/>
        <v>0</v>
      </c>
      <c r="O29" s="83">
        <f t="shared" si="15"/>
        <v>0</v>
      </c>
      <c r="P29" s="83">
        <f t="shared" si="15"/>
        <v>0</v>
      </c>
      <c r="Q29" s="83">
        <f t="shared" si="15"/>
        <v>0</v>
      </c>
      <c r="R29" s="83">
        <f t="shared" si="15"/>
        <v>0</v>
      </c>
      <c r="S29" s="83">
        <f t="shared" si="15"/>
        <v>0</v>
      </c>
      <c r="T29" s="216"/>
      <c r="U29" s="217"/>
    </row>
    <row r="30" spans="1:24" ht="15" customHeight="1" x14ac:dyDescent="0.3">
      <c r="A30" s="239"/>
      <c r="B30" s="240" t="s">
        <v>293</v>
      </c>
      <c r="C30" s="241"/>
      <c r="D30" s="240"/>
      <c r="E30" s="242" t="s">
        <v>42</v>
      </c>
      <c r="F30" s="243">
        <v>0.05</v>
      </c>
      <c r="G30" s="244">
        <f>F30</f>
        <v>0.05</v>
      </c>
      <c r="H30" s="245" t="s">
        <v>42</v>
      </c>
      <c r="I30" s="243">
        <v>0.05</v>
      </c>
      <c r="J30" s="244">
        <f t="shared" ref="J30:S30" si="16">I30</f>
        <v>0.05</v>
      </c>
      <c r="K30" s="244">
        <f t="shared" si="16"/>
        <v>0.05</v>
      </c>
      <c r="L30" s="244">
        <f t="shared" si="16"/>
        <v>0.05</v>
      </c>
      <c r="M30" s="244">
        <f t="shared" si="16"/>
        <v>0.05</v>
      </c>
      <c r="N30" s="244">
        <f t="shared" si="16"/>
        <v>0.05</v>
      </c>
      <c r="O30" s="244">
        <f t="shared" si="16"/>
        <v>0.05</v>
      </c>
      <c r="P30" s="244">
        <f t="shared" si="16"/>
        <v>0.05</v>
      </c>
      <c r="Q30" s="244">
        <f t="shared" si="16"/>
        <v>0.05</v>
      </c>
      <c r="R30" s="244">
        <f t="shared" si="16"/>
        <v>0.05</v>
      </c>
      <c r="S30" s="244">
        <f t="shared" si="16"/>
        <v>0.05</v>
      </c>
      <c r="T30" s="56"/>
    </row>
    <row r="31" spans="1:24" ht="15" thickBot="1" x14ac:dyDescent="0.35">
      <c r="A31" s="246"/>
      <c r="B31" s="31" t="s">
        <v>275</v>
      </c>
      <c r="C31" s="3"/>
      <c r="D31" s="31"/>
      <c r="E31" s="247">
        <f>1.2*$T$28</f>
        <v>0</v>
      </c>
      <c r="F31" s="248">
        <f t="shared" ref="F31:S31" si="17">1.2*$T$28</f>
        <v>0</v>
      </c>
      <c r="G31" s="248">
        <f t="shared" si="17"/>
        <v>0</v>
      </c>
      <c r="H31" s="248">
        <f t="shared" si="17"/>
        <v>0</v>
      </c>
      <c r="I31" s="248">
        <f t="shared" si="17"/>
        <v>0</v>
      </c>
      <c r="J31" s="248">
        <f t="shared" si="17"/>
        <v>0</v>
      </c>
      <c r="K31" s="248">
        <f t="shared" si="17"/>
        <v>0</v>
      </c>
      <c r="L31" s="248">
        <f t="shared" si="17"/>
        <v>0</v>
      </c>
      <c r="M31" s="248">
        <f t="shared" si="17"/>
        <v>0</v>
      </c>
      <c r="N31" s="248">
        <f t="shared" si="17"/>
        <v>0</v>
      </c>
      <c r="O31" s="248">
        <f t="shared" si="17"/>
        <v>0</v>
      </c>
      <c r="P31" s="248">
        <f t="shared" si="17"/>
        <v>0</v>
      </c>
      <c r="Q31" s="248">
        <f t="shared" si="17"/>
        <v>0</v>
      </c>
      <c r="R31" s="248">
        <f t="shared" si="17"/>
        <v>0</v>
      </c>
      <c r="S31" s="248">
        <f t="shared" si="17"/>
        <v>0</v>
      </c>
      <c r="T31" s="56"/>
    </row>
    <row r="32" spans="1:24" x14ac:dyDescent="0.3"/>
    <row r="33" spans="17:24" hidden="1" x14ac:dyDescent="0.3">
      <c r="Q33" s="2"/>
      <c r="R33" s="2"/>
      <c r="S33" s="2"/>
      <c r="T33" s="2"/>
      <c r="X33" s="2"/>
    </row>
    <row r="34" spans="17:24" hidden="1" x14ac:dyDescent="0.3">
      <c r="Q34" s="2"/>
      <c r="R34" s="2"/>
      <c r="S34" s="2"/>
      <c r="T34" s="2"/>
    </row>
    <row r="35" spans="17:24" hidden="1" x14ac:dyDescent="0.3">
      <c r="Q35" s="2"/>
      <c r="R35" s="2"/>
      <c r="S35" s="2"/>
      <c r="T35" s="2"/>
      <c r="U35" s="70"/>
    </row>
  </sheetData>
  <sheetProtection algorithmName="SHA-512" hashValue="7frLrt293B2cpvLJXRcfIZ9Izp6gqEvQTxUDEFY6u4PoVpR5gCFGtz9nq//CfeuzDOPhYP3htkkEzHAbLBdDRw==" saltValue="Jzc5i/LukYNQgX54yo4rvw==" spinCount="100000" sheet="1" objects="1" scenarios="1"/>
  <mergeCells count="1">
    <mergeCell ref="V1:X1"/>
  </mergeCells>
  <conditionalFormatting sqref="E28:S28">
    <cfRule type="cellIs" dxfId="36" priority="1" operator="greaterThan">
      <formula>E$31</formula>
    </cfRule>
  </conditionalFormatting>
  <conditionalFormatting sqref="F26:G26">
    <cfRule type="cellIs" dxfId="35" priority="2" operator="greaterThan">
      <formula>E$26*(1+F$30)</formula>
    </cfRule>
    <cfRule type="cellIs" dxfId="34" priority="3" operator="lessThan">
      <formula>E$26*(1-F$30)</formula>
    </cfRule>
  </conditionalFormatting>
  <conditionalFormatting sqref="I26:S26">
    <cfRule type="cellIs" dxfId="33" priority="4" operator="lessThan">
      <formula>H$26*(1-I$30)</formula>
    </cfRule>
    <cfRule type="cellIs" dxfId="32" priority="5" operator="greaterThan">
      <formula>H$26*(1+I$30)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C12:C16 C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2D-908F-480A-93B8-9971148D5D6B}">
  <sheetPr>
    <tabColor theme="1" tint="0.499984740745262"/>
  </sheetPr>
  <dimension ref="A1:AK34"/>
  <sheetViews>
    <sheetView showGridLines="0" zoomScaleNormal="100" workbookViewId="0">
      <pane xSplit="4" topLeftCell="E1" activePane="topRight" state="frozen"/>
      <selection activeCell="H3" sqref="H3"/>
      <selection pane="topRight"/>
    </sheetView>
  </sheetViews>
  <sheetFormatPr defaultColWidth="0" defaultRowHeight="15" customHeight="1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34" width="9.109375" hidden="1" customWidth="1"/>
    <col min="35" max="37" width="9.6640625" hidden="1" customWidth="1"/>
    <col min="38" max="16384" width="9.109375" hidden="1"/>
  </cols>
  <sheetData>
    <row r="1" spans="1:24" ht="14.4" x14ac:dyDescent="0.3">
      <c r="A1" s="12" t="s">
        <v>299</v>
      </c>
      <c r="B1" s="13"/>
      <c r="C1" s="13"/>
      <c r="D1" s="14"/>
      <c r="E1" s="6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thickBot="1" x14ac:dyDescent="0.35">
      <c r="A2" s="15" t="s">
        <v>267</v>
      </c>
      <c r="B2" s="16"/>
      <c r="C2" s="17"/>
      <c r="D2" s="18"/>
      <c r="E2" s="17" t="str">
        <f>'Provoz výchozí'!C2</f>
        <v>2030/31</v>
      </c>
      <c r="F2" s="17" t="str">
        <f>'Provoz výchozí'!D2</f>
        <v>2031/32</v>
      </c>
      <c r="G2" s="17" t="str">
        <f>'Provoz výchozí'!E2</f>
        <v>2032/33</v>
      </c>
      <c r="H2" s="17" t="str">
        <f>'Provoz výchozí'!F2</f>
        <v>2033/34</v>
      </c>
      <c r="I2" s="17" t="str">
        <f>'Provoz výchozí'!G2</f>
        <v>2034/35</v>
      </c>
      <c r="J2" s="17" t="str">
        <f>'Provoz výchozí'!H2</f>
        <v>2035/36</v>
      </c>
      <c r="K2" s="17" t="str">
        <f>'Provoz výchozí'!I2</f>
        <v>2036/37</v>
      </c>
      <c r="L2" s="17" t="str">
        <f>'Provoz výchozí'!J2</f>
        <v>2037/38</v>
      </c>
      <c r="M2" s="17" t="str">
        <f>'Provoz výchozí'!K2</f>
        <v>2038/39</v>
      </c>
      <c r="N2" s="17" t="str">
        <f>'Provoz výchozí'!L2</f>
        <v>2039/40</v>
      </c>
      <c r="O2" s="17" t="str">
        <f>'Provoz výchozí'!M2</f>
        <v>2040/41</v>
      </c>
      <c r="P2" s="17" t="str">
        <f>'Provoz výchozí'!N2</f>
        <v>2041/42</v>
      </c>
      <c r="Q2" s="17" t="str">
        <f>'Provoz výchozí'!O2</f>
        <v>2042/43</v>
      </c>
      <c r="R2" s="17" t="str">
        <f>'Provoz výchozí'!P2</f>
        <v>2043/44</v>
      </c>
      <c r="S2" s="17" t="str">
        <f>'Provoz výchozí'!Q2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'Model výchozí bez dotace (MVB)'!E3</f>
        <v>0</v>
      </c>
      <c r="F3" s="95">
        <f>'Model výchozí bez dotace (MVB)'!F3</f>
        <v>0</v>
      </c>
      <c r="G3" s="95">
        <f>'Model výchozí bez dotace (MVB)'!G3</f>
        <v>0</v>
      </c>
      <c r="H3" s="95">
        <f>'Model výchozí bez dotace (MVB)'!H3</f>
        <v>0</v>
      </c>
      <c r="I3" s="95">
        <f>'Model výchozí bez dotace (MVB)'!I3</f>
        <v>0</v>
      </c>
      <c r="J3" s="95">
        <f>'Model výchozí bez dotace (MVB)'!J3</f>
        <v>0</v>
      </c>
      <c r="K3" s="95">
        <f>'Model výchozí bez dotace (MVB)'!K3</f>
        <v>0</v>
      </c>
      <c r="L3" s="95">
        <f>'Model výchozí bez dotace (MVB)'!L3</f>
        <v>0</v>
      </c>
      <c r="M3" s="95">
        <f>'Model výchozí bez dotace (MVB)'!M3</f>
        <v>0</v>
      </c>
      <c r="N3" s="95">
        <f>'Model výchozí bez dotace (MVB)'!N3</f>
        <v>0</v>
      </c>
      <c r="O3" s="95">
        <f>'Model výchozí bez dotace (MVB)'!O3</f>
        <v>0</v>
      </c>
      <c r="P3" s="95">
        <f>'Model výchozí bez dotace (MVB)'!P3</f>
        <v>0</v>
      </c>
      <c r="Q3" s="95">
        <f>'Model výchozí bez dotace (MVB)'!Q3</f>
        <v>0</v>
      </c>
      <c r="R3" s="95">
        <f>'Model výchozí bez dotace (MVB)'!R3</f>
        <v>0</v>
      </c>
      <c r="S3" s="95">
        <f>'Model výchozí bez dotace (MVB)'!S3</f>
        <v>0</v>
      </c>
      <c r="T3" s="101">
        <f t="shared" ref="T3:T27" si="0">SUM(E3:S3)</f>
        <v>0</v>
      </c>
      <c r="U3" s="102">
        <f t="shared" ref="U3:U26" si="1">IFERROR(AVERAGE(E3:S3),0)</f>
        <v>0</v>
      </c>
      <c r="V3" s="40">
        <f>'Model výchozí bez dotace (MVB)'!V3</f>
        <v>0</v>
      </c>
      <c r="W3" s="41">
        <f>'Model výchozí bez dotace (MVB)'!W3</f>
        <v>0</v>
      </c>
      <c r="X3" s="26">
        <f>'Model výchozí bez dotace (MVB)'!X3</f>
        <v>1</v>
      </c>
    </row>
    <row r="4" spans="1:24" ht="14.4" x14ac:dyDescent="0.3">
      <c r="A4" s="6"/>
      <c r="B4" s="7"/>
      <c r="C4" s="120">
        <v>1.2</v>
      </c>
      <c r="D4" s="29" t="s">
        <v>43</v>
      </c>
      <c r="E4" s="51">
        <f>'Model výchozí bez dotace (MVB)'!E4</f>
        <v>0</v>
      </c>
      <c r="F4" s="51">
        <f>'Model výchozí bez dotace (MVB)'!F4</f>
        <v>0</v>
      </c>
      <c r="G4" s="51">
        <f>'Model výchozí bez dotace (MVB)'!G4</f>
        <v>0</v>
      </c>
      <c r="H4" s="51">
        <f>'Model výchozí bez dotace (MVB)'!H4</f>
        <v>0</v>
      </c>
      <c r="I4" s="51">
        <f>'Model výchozí bez dotace (MVB)'!I4</f>
        <v>0</v>
      </c>
      <c r="J4" s="51">
        <f>'Model výchozí bez dotace (MVB)'!J4</f>
        <v>0</v>
      </c>
      <c r="K4" s="51">
        <f>'Model výchozí bez dotace (MVB)'!K4</f>
        <v>0</v>
      </c>
      <c r="L4" s="51">
        <f>'Model výchozí bez dotace (MVB)'!L4</f>
        <v>0</v>
      </c>
      <c r="M4" s="51">
        <f>'Model výchozí bez dotace (MVB)'!M4</f>
        <v>0</v>
      </c>
      <c r="N4" s="51">
        <f>'Model výchozí bez dotace (MVB)'!N4</f>
        <v>0</v>
      </c>
      <c r="O4" s="51">
        <f>'Model výchozí bez dotace (MVB)'!O4</f>
        <v>0</v>
      </c>
      <c r="P4" s="51">
        <f>'Model výchozí bez dotace (MVB)'!P4</f>
        <v>0</v>
      </c>
      <c r="Q4" s="51">
        <f>'Model výchozí bez dotace (MVB)'!Q4</f>
        <v>0</v>
      </c>
      <c r="R4" s="51">
        <f>'Model výchozí bez dotace (MVB)'!R4</f>
        <v>0</v>
      </c>
      <c r="S4" s="51">
        <f>'Model výchozí bez dotace (MVB)'!S4</f>
        <v>0</v>
      </c>
      <c r="T4" s="50">
        <f t="shared" si="0"/>
        <v>0</v>
      </c>
      <c r="U4" s="103">
        <f t="shared" si="1"/>
        <v>0</v>
      </c>
      <c r="V4" s="22">
        <f>'Model výchozí bez dotace (MVB)'!V4</f>
        <v>0</v>
      </c>
      <c r="W4" s="23">
        <f>'Model výchozí bez dotace (MVB)'!W4</f>
        <v>0</v>
      </c>
      <c r="X4" s="27">
        <f>'Model výchozí bez dotace (MVB)'!X4</f>
        <v>1</v>
      </c>
    </row>
    <row r="5" spans="1:24" ht="14.4" x14ac:dyDescent="0.3">
      <c r="A5" s="6">
        <v>2</v>
      </c>
      <c r="B5" s="7" t="s">
        <v>44</v>
      </c>
      <c r="C5" s="120"/>
      <c r="D5" s="29"/>
      <c r="E5" s="51">
        <f>'Model výchozí bez dotace (MVB)'!E5</f>
        <v>0</v>
      </c>
      <c r="F5" s="51">
        <f>'Model výchozí bez dotace (MVB)'!F5</f>
        <v>0</v>
      </c>
      <c r="G5" s="51">
        <f>'Model výchozí bez dotace (MVB)'!G5</f>
        <v>0</v>
      </c>
      <c r="H5" s="51">
        <f>'Model výchozí bez dotace (MVB)'!H5</f>
        <v>0</v>
      </c>
      <c r="I5" s="51">
        <f>'Model výchozí bez dotace (MVB)'!I5</f>
        <v>0</v>
      </c>
      <c r="J5" s="51">
        <f>'Model výchozí bez dotace (MVB)'!J5</f>
        <v>0</v>
      </c>
      <c r="K5" s="51">
        <f>'Model výchozí bez dotace (MVB)'!K5</f>
        <v>0</v>
      </c>
      <c r="L5" s="51">
        <f>'Model výchozí bez dotace (MVB)'!L5</f>
        <v>0</v>
      </c>
      <c r="M5" s="51">
        <f>'Model výchozí bez dotace (MVB)'!M5</f>
        <v>0</v>
      </c>
      <c r="N5" s="51">
        <f>'Model výchozí bez dotace (MVB)'!N5</f>
        <v>0</v>
      </c>
      <c r="O5" s="51">
        <f>'Model výchozí bez dotace (MVB)'!O5</f>
        <v>0</v>
      </c>
      <c r="P5" s="51">
        <f>'Model výchozí bez dotace (MVB)'!P5</f>
        <v>0</v>
      </c>
      <c r="Q5" s="51">
        <f>'Model výchozí bez dotace (MVB)'!Q5</f>
        <v>0</v>
      </c>
      <c r="R5" s="51">
        <f>'Model výchozí bez dotace (MVB)'!R5</f>
        <v>0</v>
      </c>
      <c r="S5" s="51">
        <f>'Model výchozí bez dotace (MVB)'!S5</f>
        <v>0</v>
      </c>
      <c r="T5" s="50">
        <f t="shared" si="0"/>
        <v>0</v>
      </c>
      <c r="U5" s="103">
        <f t="shared" si="1"/>
        <v>0</v>
      </c>
      <c r="V5" s="22">
        <f>'Model výchozí bez dotace (MVB)'!V5</f>
        <v>0</v>
      </c>
      <c r="W5" s="23">
        <f>'Model výchozí bez dotace (MVB)'!W5</f>
        <v>0</v>
      </c>
      <c r="X5" s="27">
        <f>'Model výchozí bez dotace (MVB)'!X5</f>
        <v>1</v>
      </c>
    </row>
    <row r="6" spans="1:24" ht="14.4" x14ac:dyDescent="0.3">
      <c r="A6" s="6">
        <v>3</v>
      </c>
      <c r="B6" s="7" t="s">
        <v>45</v>
      </c>
      <c r="C6" s="120"/>
      <c r="D6" s="29"/>
      <c r="E6" s="51">
        <f>'Model výchozí bez dotace (MVB)'!E6</f>
        <v>0</v>
      </c>
      <c r="F6" s="51">
        <f>'Model výchozí bez dotace (MVB)'!F6</f>
        <v>0</v>
      </c>
      <c r="G6" s="51">
        <f>'Model výchozí bez dotace (MVB)'!G6</f>
        <v>0</v>
      </c>
      <c r="H6" s="51">
        <f>'Model výchozí bez dotace (MVB)'!H6</f>
        <v>0</v>
      </c>
      <c r="I6" s="51">
        <f>'Model výchozí bez dotace (MVB)'!I6</f>
        <v>0</v>
      </c>
      <c r="J6" s="51">
        <f>'Model výchozí bez dotace (MVB)'!J6</f>
        <v>0</v>
      </c>
      <c r="K6" s="51">
        <f>'Model výchozí bez dotace (MVB)'!K6</f>
        <v>0</v>
      </c>
      <c r="L6" s="51">
        <f>'Model výchozí bez dotace (MVB)'!L6</f>
        <v>0</v>
      </c>
      <c r="M6" s="51">
        <f>'Model výchozí bez dotace (MVB)'!M6</f>
        <v>0</v>
      </c>
      <c r="N6" s="51">
        <f>'Model výchozí bez dotace (MVB)'!N6</f>
        <v>0</v>
      </c>
      <c r="O6" s="51">
        <f>'Model výchozí bez dotace (MVB)'!O6</f>
        <v>0</v>
      </c>
      <c r="P6" s="51">
        <f>'Model výchozí bez dotace (MVB)'!P6</f>
        <v>0</v>
      </c>
      <c r="Q6" s="51">
        <f>'Model výchozí bez dotace (MVB)'!Q6</f>
        <v>0</v>
      </c>
      <c r="R6" s="51">
        <f>'Model výchozí bez dotace (MVB)'!R6</f>
        <v>0</v>
      </c>
      <c r="S6" s="51">
        <f>'Model výchozí bez dotace (MVB)'!S6</f>
        <v>0</v>
      </c>
      <c r="T6" s="50">
        <f t="shared" si="0"/>
        <v>0</v>
      </c>
      <c r="U6" s="103">
        <f t="shared" si="1"/>
        <v>0</v>
      </c>
      <c r="V6" s="22">
        <f>'Model výchozí bez dotace (MVB)'!V6</f>
        <v>0</v>
      </c>
      <c r="W6" s="23">
        <f>'Model výchozí bez dotace (MVB)'!W6</f>
        <v>0</v>
      </c>
      <c r="X6" s="27">
        <f>'Model výchozí bez dotace (MVB)'!X6</f>
        <v>1</v>
      </c>
    </row>
    <row r="7" spans="1:24" ht="14.4" x14ac:dyDescent="0.3">
      <c r="A7" s="6">
        <v>4</v>
      </c>
      <c r="B7" s="7" t="s">
        <v>46</v>
      </c>
      <c r="C7" s="120"/>
      <c r="D7" s="29"/>
      <c r="E7" s="51">
        <f>'Model výchozí bez dotace (MVB)'!E7</f>
        <v>0</v>
      </c>
      <c r="F7" s="51">
        <f>'Model výchozí bez dotace (MVB)'!F7</f>
        <v>0</v>
      </c>
      <c r="G7" s="51">
        <f>'Model výchozí bez dotace (MVB)'!G7</f>
        <v>0</v>
      </c>
      <c r="H7" s="51">
        <f>'Model výchozí bez dotace (MVB)'!H7</f>
        <v>0</v>
      </c>
      <c r="I7" s="51">
        <f>'Model výchozí bez dotace (MVB)'!I7</f>
        <v>0</v>
      </c>
      <c r="J7" s="51">
        <f>'Model výchozí bez dotace (MVB)'!J7</f>
        <v>0</v>
      </c>
      <c r="K7" s="51">
        <f>'Model výchozí bez dotace (MVB)'!K7</f>
        <v>0</v>
      </c>
      <c r="L7" s="51">
        <f>'Model výchozí bez dotace (MVB)'!L7</f>
        <v>0</v>
      </c>
      <c r="M7" s="51">
        <f>'Model výchozí bez dotace (MVB)'!M7</f>
        <v>0</v>
      </c>
      <c r="N7" s="51">
        <f>'Model výchozí bez dotace (MVB)'!N7</f>
        <v>0</v>
      </c>
      <c r="O7" s="51">
        <f>'Model výchozí bez dotace (MVB)'!O7</f>
        <v>0</v>
      </c>
      <c r="P7" s="51">
        <f>'Model výchozí bez dotace (MVB)'!P7</f>
        <v>0</v>
      </c>
      <c r="Q7" s="51">
        <f>'Model výchozí bez dotace (MVB)'!Q7</f>
        <v>0</v>
      </c>
      <c r="R7" s="51">
        <f>'Model výchozí bez dotace (MVB)'!R7</f>
        <v>0</v>
      </c>
      <c r="S7" s="51">
        <f>'Model výchozí bez dotace (MVB)'!S7</f>
        <v>0</v>
      </c>
      <c r="T7" s="50">
        <f t="shared" si="0"/>
        <v>0</v>
      </c>
      <c r="U7" s="103">
        <f t="shared" si="1"/>
        <v>0</v>
      </c>
      <c r="V7" s="22">
        <f>'Model výchozí bez dotace (MVB)'!V7</f>
        <v>0</v>
      </c>
      <c r="W7" s="23">
        <f>'Model výchozí bez dotace (MVB)'!W7</f>
        <v>0</v>
      </c>
      <c r="X7" s="27">
        <f>'Model výchozí bez dotace (MVB)'!X7</f>
        <v>1</v>
      </c>
    </row>
    <row r="8" spans="1:24" ht="14.4" x14ac:dyDescent="0.3">
      <c r="A8" s="6">
        <v>5</v>
      </c>
      <c r="B8" s="7" t="s">
        <v>47</v>
      </c>
      <c r="C8" s="120" t="s">
        <v>270</v>
      </c>
      <c r="D8" s="30" t="s">
        <v>274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50">
        <f t="shared" si="0"/>
        <v>0</v>
      </c>
      <c r="U8" s="103">
        <f t="shared" si="1"/>
        <v>0</v>
      </c>
      <c r="V8" s="22">
        <f>'Model výchozí bez dotace (MVB)'!V8</f>
        <v>0</v>
      </c>
      <c r="W8" s="23">
        <f>'Model výchozí bez dotace (MVB)'!W8</f>
        <v>1</v>
      </c>
      <c r="X8" s="27">
        <f>'Model výchozí bez dotace (MVB)'!X8</f>
        <v>0</v>
      </c>
    </row>
    <row r="9" spans="1:24" ht="14.4" x14ac:dyDescent="0.3">
      <c r="A9" s="6"/>
      <c r="B9" s="7"/>
      <c r="C9" s="120" t="s">
        <v>271</v>
      </c>
      <c r="D9" s="30" t="s">
        <v>48</v>
      </c>
      <c r="E9" s="51">
        <f>'Model výchozí bez dotace (MVB)'!E9</f>
        <v>0</v>
      </c>
      <c r="F9" s="51">
        <f>'Model výchozí bez dotace (MVB)'!F9</f>
        <v>0</v>
      </c>
      <c r="G9" s="51">
        <f>'Model výchozí bez dotace (MVB)'!G9</f>
        <v>0</v>
      </c>
      <c r="H9" s="51">
        <f>'Model výchozí bez dotace (MVB)'!H9</f>
        <v>0</v>
      </c>
      <c r="I9" s="51">
        <f>'Model výchozí bez dotace (MVB)'!I9</f>
        <v>0</v>
      </c>
      <c r="J9" s="51">
        <f>'Model výchozí bez dotace (MVB)'!J9</f>
        <v>0</v>
      </c>
      <c r="K9" s="51">
        <f>'Model výchozí bez dotace (MVB)'!K9</f>
        <v>0</v>
      </c>
      <c r="L9" s="51">
        <f>'Model výchozí bez dotace (MVB)'!L9</f>
        <v>0</v>
      </c>
      <c r="M9" s="51">
        <f>'Model výchozí bez dotace (MVB)'!M9</f>
        <v>0</v>
      </c>
      <c r="N9" s="51">
        <f>'Model výchozí bez dotace (MVB)'!N9</f>
        <v>0</v>
      </c>
      <c r="O9" s="51">
        <f>'Model výchozí bez dotace (MVB)'!O9</f>
        <v>0</v>
      </c>
      <c r="P9" s="51">
        <f>'Model výchozí bez dotace (MVB)'!P9</f>
        <v>0</v>
      </c>
      <c r="Q9" s="51">
        <f>'Model výchozí bez dotace (MVB)'!Q9</f>
        <v>0</v>
      </c>
      <c r="R9" s="51">
        <f>'Model výchozí bez dotace (MVB)'!R9</f>
        <v>0</v>
      </c>
      <c r="S9" s="51">
        <f>'Model výchozí bez dotace (MVB)'!S9</f>
        <v>0</v>
      </c>
      <c r="T9" s="50">
        <f t="shared" si="0"/>
        <v>0</v>
      </c>
      <c r="U9" s="103">
        <f t="shared" si="1"/>
        <v>0</v>
      </c>
      <c r="V9" s="22">
        <f>'Model výchozí bez dotace (MVB)'!V9</f>
        <v>0</v>
      </c>
      <c r="W9" s="23">
        <f>'Model výchozí bez dotace (MVB)'!W9</f>
        <v>0</v>
      </c>
      <c r="X9" s="27">
        <f>'Model výchozí bez dotace (MVB)'!X9</f>
        <v>1</v>
      </c>
    </row>
    <row r="10" spans="1:24" ht="14.4" x14ac:dyDescent="0.3">
      <c r="A10" s="6">
        <v>6</v>
      </c>
      <c r="B10" s="7" t="s">
        <v>49</v>
      </c>
      <c r="C10" s="120"/>
      <c r="D10" s="29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50">
        <f t="shared" si="0"/>
        <v>0</v>
      </c>
      <c r="U10" s="103">
        <f t="shared" si="1"/>
        <v>0</v>
      </c>
      <c r="V10" s="22">
        <f>'Model výchozí bez dotace (MVB)'!V10</f>
        <v>0</v>
      </c>
      <c r="W10" s="23">
        <f>'Model výchozí bez dotace (MVB)'!W10</f>
        <v>1</v>
      </c>
      <c r="X10" s="27">
        <f>'Model výchozí bez dotace (MVB)'!X10</f>
        <v>0</v>
      </c>
    </row>
    <row r="11" spans="1:24" ht="14.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'Model výchozí bez dotace (MVB)'!E11</f>
        <v>0</v>
      </c>
      <c r="F11" s="51">
        <f>'Model výchozí bez dotace (MVB)'!F11</f>
        <v>0</v>
      </c>
      <c r="G11" s="51">
        <f>'Model výchozí bez dotace (MVB)'!G11</f>
        <v>0</v>
      </c>
      <c r="H11" s="51">
        <f>'Model výchozí bez dotace (MVB)'!H11</f>
        <v>0</v>
      </c>
      <c r="I11" s="51">
        <f>'Model výchozí bez dotace (MVB)'!I11</f>
        <v>0</v>
      </c>
      <c r="J11" s="51">
        <f>'Model výchozí bez dotace (MVB)'!J11</f>
        <v>0</v>
      </c>
      <c r="K11" s="51">
        <f>'Model výchozí bez dotace (MVB)'!K11</f>
        <v>0</v>
      </c>
      <c r="L11" s="51">
        <f>'Model výchozí bez dotace (MVB)'!L11</f>
        <v>0</v>
      </c>
      <c r="M11" s="51">
        <f>'Model výchozí bez dotace (MVB)'!M11</f>
        <v>0</v>
      </c>
      <c r="N11" s="51">
        <f>'Model výchozí bez dotace (MVB)'!N11</f>
        <v>0</v>
      </c>
      <c r="O11" s="51">
        <f>'Model výchozí bez dotace (MVB)'!O11</f>
        <v>0</v>
      </c>
      <c r="P11" s="51">
        <f>'Model výchozí bez dotace (MVB)'!P11</f>
        <v>0</v>
      </c>
      <c r="Q11" s="51">
        <f>'Model výchozí bez dotace (MVB)'!Q11</f>
        <v>0</v>
      </c>
      <c r="R11" s="51">
        <f>'Model výchozí bez dotace (MVB)'!R11</f>
        <v>0</v>
      </c>
      <c r="S11" s="51">
        <f>'Model výchozí bez dotace (MVB)'!S11</f>
        <v>0</v>
      </c>
      <c r="T11" s="50">
        <f t="shared" si="0"/>
        <v>0</v>
      </c>
      <c r="U11" s="103">
        <f t="shared" si="1"/>
        <v>0</v>
      </c>
      <c r="V11" s="22">
        <f>'Model výchozí bez dotace (MVB)'!V11</f>
        <v>0</v>
      </c>
      <c r="W11" s="23">
        <f>'Model výchozí bez dotace (MVB)'!W11</f>
        <v>0</v>
      </c>
      <c r="X11" s="27">
        <f>'Model výchozí bez dotace (MVB)'!X11</f>
        <v>1</v>
      </c>
    </row>
    <row r="12" spans="1:24" ht="14.4" x14ac:dyDescent="0.3">
      <c r="A12" s="6"/>
      <c r="B12" s="7"/>
      <c r="C12" s="120" t="s">
        <v>52</v>
      </c>
      <c r="D12" s="29" t="s">
        <v>53</v>
      </c>
      <c r="E12" s="51">
        <f>'Model výchozí bez dotace (MVB)'!E12</f>
        <v>0</v>
      </c>
      <c r="F12" s="51">
        <f>'Model výchozí bez dotace (MVB)'!F12</f>
        <v>0</v>
      </c>
      <c r="G12" s="51">
        <f>'Model výchozí bez dotace (MVB)'!G12</f>
        <v>0</v>
      </c>
      <c r="H12" s="51">
        <f>'Model výchozí bez dotace (MVB)'!H12</f>
        <v>0</v>
      </c>
      <c r="I12" s="51">
        <f>'Model výchozí bez dotace (MVB)'!I12</f>
        <v>0</v>
      </c>
      <c r="J12" s="51">
        <f>'Model výchozí bez dotace (MVB)'!J12</f>
        <v>0</v>
      </c>
      <c r="K12" s="51">
        <f>'Model výchozí bez dotace (MVB)'!K12</f>
        <v>0</v>
      </c>
      <c r="L12" s="51">
        <f>'Model výchozí bez dotace (MVB)'!L12</f>
        <v>0</v>
      </c>
      <c r="M12" s="51">
        <f>'Model výchozí bez dotace (MVB)'!M12</f>
        <v>0</v>
      </c>
      <c r="N12" s="51">
        <f>'Model výchozí bez dotace (MVB)'!N12</f>
        <v>0</v>
      </c>
      <c r="O12" s="51">
        <f>'Model výchozí bez dotace (MVB)'!O12</f>
        <v>0</v>
      </c>
      <c r="P12" s="51">
        <f>'Model výchozí bez dotace (MVB)'!P12</f>
        <v>0</v>
      </c>
      <c r="Q12" s="51">
        <f>'Model výchozí bez dotace (MVB)'!Q12</f>
        <v>0</v>
      </c>
      <c r="R12" s="51">
        <f>'Model výchozí bez dotace (MVB)'!R12</f>
        <v>0</v>
      </c>
      <c r="S12" s="51">
        <f>'Model výchozí bez dotace (MVB)'!S12</f>
        <v>0</v>
      </c>
      <c r="T12" s="50">
        <f t="shared" si="0"/>
        <v>0</v>
      </c>
      <c r="U12" s="103">
        <f t="shared" si="1"/>
        <v>0</v>
      </c>
      <c r="V12" s="22">
        <f>'Model výchozí bez dotace (MVB)'!V12</f>
        <v>0</v>
      </c>
      <c r="W12" s="23">
        <f>'Model výchozí bez dotace (MVB)'!W12</f>
        <v>0</v>
      </c>
      <c r="X12" s="27">
        <f>'Model výchozí bez dotace (MVB)'!X12</f>
        <v>1</v>
      </c>
    </row>
    <row r="13" spans="1:24" ht="14.4" x14ac:dyDescent="0.3">
      <c r="A13" s="6"/>
      <c r="B13" s="7"/>
      <c r="C13" s="120" t="s">
        <v>54</v>
      </c>
      <c r="D13" s="29" t="s">
        <v>55</v>
      </c>
      <c r="E13" s="51">
        <f>'Model výchozí bez dotace (MVB)'!E13</f>
        <v>0</v>
      </c>
      <c r="F13" s="51">
        <f>'Model výchozí bez dotace (MVB)'!F13</f>
        <v>0</v>
      </c>
      <c r="G13" s="51">
        <f>'Model výchozí bez dotace (MVB)'!G13</f>
        <v>0</v>
      </c>
      <c r="H13" s="51">
        <f>'Model výchozí bez dotace (MVB)'!H13</f>
        <v>0</v>
      </c>
      <c r="I13" s="51">
        <f>'Model výchozí bez dotace (MVB)'!I13</f>
        <v>0</v>
      </c>
      <c r="J13" s="51">
        <f>'Model výchozí bez dotace (MVB)'!J13</f>
        <v>0</v>
      </c>
      <c r="K13" s="51">
        <f>'Model výchozí bez dotace (MVB)'!K13</f>
        <v>0</v>
      </c>
      <c r="L13" s="51">
        <f>'Model výchozí bez dotace (MVB)'!L13</f>
        <v>0</v>
      </c>
      <c r="M13" s="51">
        <f>'Model výchozí bez dotace (MVB)'!M13</f>
        <v>0</v>
      </c>
      <c r="N13" s="51">
        <f>'Model výchozí bez dotace (MVB)'!N13</f>
        <v>0</v>
      </c>
      <c r="O13" s="51">
        <f>'Model výchozí bez dotace (MVB)'!O13</f>
        <v>0</v>
      </c>
      <c r="P13" s="51">
        <f>'Model výchozí bez dotace (MVB)'!P13</f>
        <v>0</v>
      </c>
      <c r="Q13" s="51">
        <f>'Model výchozí bez dotace (MVB)'!Q13</f>
        <v>0</v>
      </c>
      <c r="R13" s="51">
        <f>'Model výchozí bez dotace (MVB)'!R13</f>
        <v>0</v>
      </c>
      <c r="S13" s="51">
        <f>'Model výchozí bez dotace (MVB)'!S13</f>
        <v>0</v>
      </c>
      <c r="T13" s="50">
        <f t="shared" si="0"/>
        <v>0</v>
      </c>
      <c r="U13" s="103">
        <f t="shared" si="1"/>
        <v>0</v>
      </c>
      <c r="V13" s="22">
        <f>'Model výchozí bez dotace (MVB)'!V13</f>
        <v>0</v>
      </c>
      <c r="W13" s="23">
        <f>'Model výchozí bez dotace (MVB)'!W13</f>
        <v>0</v>
      </c>
      <c r="X13" s="27">
        <f>'Model výchozí bez dotace (MVB)'!X13</f>
        <v>1</v>
      </c>
    </row>
    <row r="14" spans="1:24" ht="14.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'Model výchozí bez dotace (MVB)'!E14</f>
        <v>0</v>
      </c>
      <c r="F14" s="51">
        <f>'Model výchozí bez dotace (MVB)'!F14</f>
        <v>0</v>
      </c>
      <c r="G14" s="51">
        <f>'Model výchozí bez dotace (MVB)'!G14</f>
        <v>0</v>
      </c>
      <c r="H14" s="51">
        <f>'Model výchozí bez dotace (MVB)'!H14</f>
        <v>0</v>
      </c>
      <c r="I14" s="51">
        <f>'Model výchozí bez dotace (MVB)'!I14</f>
        <v>0</v>
      </c>
      <c r="J14" s="51">
        <f>'Model výchozí bez dotace (MVB)'!J14</f>
        <v>0</v>
      </c>
      <c r="K14" s="51">
        <f>'Model výchozí bez dotace (MVB)'!K14</f>
        <v>0</v>
      </c>
      <c r="L14" s="51">
        <f>'Model výchozí bez dotace (MVB)'!L14</f>
        <v>0</v>
      </c>
      <c r="M14" s="51">
        <f>'Model výchozí bez dotace (MVB)'!M14</f>
        <v>0</v>
      </c>
      <c r="N14" s="51">
        <f>'Model výchozí bez dotace (MVB)'!N14</f>
        <v>0</v>
      </c>
      <c r="O14" s="51">
        <f>'Model výchozí bez dotace (MVB)'!O14</f>
        <v>0</v>
      </c>
      <c r="P14" s="51">
        <f>'Model výchozí bez dotace (MVB)'!P14</f>
        <v>0</v>
      </c>
      <c r="Q14" s="51">
        <f>'Model výchozí bez dotace (MVB)'!Q14</f>
        <v>0</v>
      </c>
      <c r="R14" s="51">
        <f>'Model výchozí bez dotace (MVB)'!R14</f>
        <v>0</v>
      </c>
      <c r="S14" s="51">
        <f>'Model výchozí bez dotace (MVB)'!S14</f>
        <v>0</v>
      </c>
      <c r="T14" s="50">
        <f t="shared" si="0"/>
        <v>0</v>
      </c>
      <c r="U14" s="103">
        <f t="shared" si="1"/>
        <v>0</v>
      </c>
      <c r="V14" s="22">
        <f>'Model výchozí bez dotace (MVB)'!V14</f>
        <v>0</v>
      </c>
      <c r="W14" s="23">
        <f>'Model výchozí bez dotace (MVB)'!W14</f>
        <v>0</v>
      </c>
      <c r="X14" s="27">
        <f>'Model výchozí bez dotace (MVB)'!X14</f>
        <v>1</v>
      </c>
    </row>
    <row r="15" spans="1:24" ht="14.4" x14ac:dyDescent="0.3">
      <c r="A15" s="6"/>
      <c r="B15" s="7"/>
      <c r="C15" s="120" t="s">
        <v>57</v>
      </c>
      <c r="D15" s="29" t="s">
        <v>53</v>
      </c>
      <c r="E15" s="51">
        <f>'Model výchozí bez dotace (MVB)'!E15</f>
        <v>0</v>
      </c>
      <c r="F15" s="51">
        <f>'Model výchozí bez dotace (MVB)'!F15</f>
        <v>0</v>
      </c>
      <c r="G15" s="51">
        <f>'Model výchozí bez dotace (MVB)'!G15</f>
        <v>0</v>
      </c>
      <c r="H15" s="51">
        <f>'Model výchozí bez dotace (MVB)'!H15</f>
        <v>0</v>
      </c>
      <c r="I15" s="51">
        <f>'Model výchozí bez dotace (MVB)'!I15</f>
        <v>0</v>
      </c>
      <c r="J15" s="51">
        <f>'Model výchozí bez dotace (MVB)'!J15</f>
        <v>0</v>
      </c>
      <c r="K15" s="51">
        <f>'Model výchozí bez dotace (MVB)'!K15</f>
        <v>0</v>
      </c>
      <c r="L15" s="51">
        <f>'Model výchozí bez dotace (MVB)'!L15</f>
        <v>0</v>
      </c>
      <c r="M15" s="51">
        <f>'Model výchozí bez dotace (MVB)'!M15</f>
        <v>0</v>
      </c>
      <c r="N15" s="51">
        <f>'Model výchozí bez dotace (MVB)'!N15</f>
        <v>0</v>
      </c>
      <c r="O15" s="51">
        <f>'Model výchozí bez dotace (MVB)'!O15</f>
        <v>0</v>
      </c>
      <c r="P15" s="51">
        <f>'Model výchozí bez dotace (MVB)'!P15</f>
        <v>0</v>
      </c>
      <c r="Q15" s="51">
        <f>'Model výchozí bez dotace (MVB)'!Q15</f>
        <v>0</v>
      </c>
      <c r="R15" s="51">
        <f>'Model výchozí bez dotace (MVB)'!R15</f>
        <v>0</v>
      </c>
      <c r="S15" s="51">
        <f>'Model výchozí bez dotace (MVB)'!S15</f>
        <v>0</v>
      </c>
      <c r="T15" s="50">
        <f t="shared" si="0"/>
        <v>0</v>
      </c>
      <c r="U15" s="103">
        <f t="shared" si="1"/>
        <v>0</v>
      </c>
      <c r="V15" s="22">
        <f>'Model výchozí bez dotace (MVB)'!V15</f>
        <v>0</v>
      </c>
      <c r="W15" s="23">
        <f>'Model výchozí bez dotace (MVB)'!W15</f>
        <v>0</v>
      </c>
      <c r="X15" s="27">
        <f>'Model výchozí bez dotace (MVB)'!X15</f>
        <v>1</v>
      </c>
    </row>
    <row r="16" spans="1:24" ht="14.4" x14ac:dyDescent="0.3">
      <c r="A16" s="6"/>
      <c r="B16" s="7"/>
      <c r="C16" s="120" t="s">
        <v>58</v>
      </c>
      <c r="D16" s="29" t="s">
        <v>55</v>
      </c>
      <c r="E16" s="51">
        <f>'Model výchozí bez dotace (MVB)'!E16</f>
        <v>0</v>
      </c>
      <c r="F16" s="51">
        <f>'Model výchozí bez dotace (MVB)'!F16</f>
        <v>0</v>
      </c>
      <c r="G16" s="51">
        <f>'Model výchozí bez dotace (MVB)'!G16</f>
        <v>0</v>
      </c>
      <c r="H16" s="51">
        <f>'Model výchozí bez dotace (MVB)'!H16</f>
        <v>0</v>
      </c>
      <c r="I16" s="51">
        <f>'Model výchozí bez dotace (MVB)'!I16</f>
        <v>0</v>
      </c>
      <c r="J16" s="51">
        <f>'Model výchozí bez dotace (MVB)'!J16</f>
        <v>0</v>
      </c>
      <c r="K16" s="51">
        <f>'Model výchozí bez dotace (MVB)'!K16</f>
        <v>0</v>
      </c>
      <c r="L16" s="51">
        <f>'Model výchozí bez dotace (MVB)'!L16</f>
        <v>0</v>
      </c>
      <c r="M16" s="51">
        <f>'Model výchozí bez dotace (MVB)'!M16</f>
        <v>0</v>
      </c>
      <c r="N16" s="51">
        <f>'Model výchozí bez dotace (MVB)'!N16</f>
        <v>0</v>
      </c>
      <c r="O16" s="51">
        <f>'Model výchozí bez dotace (MVB)'!O16</f>
        <v>0</v>
      </c>
      <c r="P16" s="51">
        <f>'Model výchozí bez dotace (MVB)'!P16</f>
        <v>0</v>
      </c>
      <c r="Q16" s="51">
        <f>'Model výchozí bez dotace (MVB)'!Q16</f>
        <v>0</v>
      </c>
      <c r="R16" s="51">
        <f>'Model výchozí bez dotace (MVB)'!R16</f>
        <v>0</v>
      </c>
      <c r="S16" s="51">
        <f>'Model výchozí bez dotace (MVB)'!S16</f>
        <v>0</v>
      </c>
      <c r="T16" s="50">
        <f t="shared" si="0"/>
        <v>0</v>
      </c>
      <c r="U16" s="103">
        <f t="shared" si="1"/>
        <v>0</v>
      </c>
      <c r="V16" s="22">
        <f>'Model výchozí bez dotace (MVB)'!V16</f>
        <v>0</v>
      </c>
      <c r="W16" s="23">
        <f>'Model výchozí bez dotace (MVB)'!W16</f>
        <v>0</v>
      </c>
      <c r="X16" s="27">
        <f>'Model výchozí bez dotace (MVB)'!X16</f>
        <v>1</v>
      </c>
    </row>
    <row r="17" spans="1:24" ht="14.4" x14ac:dyDescent="0.3">
      <c r="A17" s="6">
        <v>9</v>
      </c>
      <c r="B17" s="7" t="s">
        <v>59</v>
      </c>
      <c r="C17" s="120"/>
      <c r="D17" s="8"/>
      <c r="E17" s="51">
        <f>'Model výchozí bez dotace (MVB)'!E17</f>
        <v>0</v>
      </c>
      <c r="F17" s="51">
        <f>'Model výchozí bez dotace (MVB)'!F17</f>
        <v>0</v>
      </c>
      <c r="G17" s="51">
        <f>'Model výchozí bez dotace (MVB)'!G17</f>
        <v>0</v>
      </c>
      <c r="H17" s="51">
        <f>'Model výchozí bez dotace (MVB)'!H17</f>
        <v>0</v>
      </c>
      <c r="I17" s="51">
        <f>'Model výchozí bez dotace (MVB)'!I17</f>
        <v>0</v>
      </c>
      <c r="J17" s="51">
        <f>'Model výchozí bez dotace (MVB)'!J17</f>
        <v>0</v>
      </c>
      <c r="K17" s="51">
        <f>'Model výchozí bez dotace (MVB)'!K17</f>
        <v>0</v>
      </c>
      <c r="L17" s="51">
        <f>'Model výchozí bez dotace (MVB)'!L17</f>
        <v>0</v>
      </c>
      <c r="M17" s="51">
        <f>'Model výchozí bez dotace (MVB)'!M17</f>
        <v>0</v>
      </c>
      <c r="N17" s="51">
        <f>'Model výchozí bez dotace (MVB)'!N17</f>
        <v>0</v>
      </c>
      <c r="O17" s="51">
        <f>'Model výchozí bez dotace (MVB)'!O17</f>
        <v>0</v>
      </c>
      <c r="P17" s="51">
        <f>'Model výchozí bez dotace (MVB)'!P17</f>
        <v>0</v>
      </c>
      <c r="Q17" s="51">
        <f>'Model výchozí bez dotace (MVB)'!Q17</f>
        <v>0</v>
      </c>
      <c r="R17" s="51">
        <f>'Model výchozí bez dotace (MVB)'!R17</f>
        <v>0</v>
      </c>
      <c r="S17" s="51">
        <f>'Model výchozí bez dotace (MVB)'!S17</f>
        <v>0</v>
      </c>
      <c r="T17" s="50">
        <f t="shared" si="0"/>
        <v>0</v>
      </c>
      <c r="U17" s="103">
        <f t="shared" si="1"/>
        <v>0</v>
      </c>
      <c r="V17" s="22">
        <f>'Model výchozí bez dotace (MVB)'!V17</f>
        <v>0</v>
      </c>
      <c r="W17" s="23">
        <f>'Model výchozí bez dotace (MVB)'!W17</f>
        <v>0</v>
      </c>
      <c r="X17" s="27">
        <f>'Model výchozí bez dotace (MVB)'!X17</f>
        <v>1</v>
      </c>
    </row>
    <row r="18" spans="1:24" ht="14.4" x14ac:dyDescent="0.3">
      <c r="A18" s="6">
        <v>10</v>
      </c>
      <c r="B18" s="7" t="s">
        <v>60</v>
      </c>
      <c r="C18" s="120"/>
      <c r="D18" s="8"/>
      <c r="E18" s="51">
        <f>'Model výchozí bez dotace (MVB)'!E18</f>
        <v>0</v>
      </c>
      <c r="F18" s="51">
        <f>'Model výchozí bez dotace (MVB)'!F18</f>
        <v>0</v>
      </c>
      <c r="G18" s="51">
        <f>'Model výchozí bez dotace (MVB)'!G18</f>
        <v>0</v>
      </c>
      <c r="H18" s="51">
        <f>'Model výchozí bez dotace (MVB)'!H18</f>
        <v>0</v>
      </c>
      <c r="I18" s="51">
        <f>'Model výchozí bez dotace (MVB)'!I18</f>
        <v>0</v>
      </c>
      <c r="J18" s="51">
        <f>'Model výchozí bez dotace (MVB)'!J18</f>
        <v>0</v>
      </c>
      <c r="K18" s="51">
        <f>'Model výchozí bez dotace (MVB)'!K18</f>
        <v>0</v>
      </c>
      <c r="L18" s="51">
        <f>'Model výchozí bez dotace (MVB)'!L18</f>
        <v>0</v>
      </c>
      <c r="M18" s="51">
        <f>'Model výchozí bez dotace (MVB)'!M18</f>
        <v>0</v>
      </c>
      <c r="N18" s="51">
        <f>'Model výchozí bez dotace (MVB)'!N18</f>
        <v>0</v>
      </c>
      <c r="O18" s="51">
        <f>'Model výchozí bez dotace (MVB)'!O18</f>
        <v>0</v>
      </c>
      <c r="P18" s="51">
        <f>'Model výchozí bez dotace (MVB)'!P18</f>
        <v>0</v>
      </c>
      <c r="Q18" s="51">
        <f>'Model výchozí bez dotace (MVB)'!Q18</f>
        <v>0</v>
      </c>
      <c r="R18" s="51">
        <f>'Model výchozí bez dotace (MVB)'!R18</f>
        <v>0</v>
      </c>
      <c r="S18" s="51">
        <f>'Model výchozí bez dotace (MVB)'!S18</f>
        <v>0</v>
      </c>
      <c r="T18" s="50">
        <f t="shared" si="0"/>
        <v>0</v>
      </c>
      <c r="U18" s="103">
        <f t="shared" si="1"/>
        <v>0</v>
      </c>
      <c r="V18" s="22">
        <f>'Model výchozí bez dotace (MVB)'!V18</f>
        <v>1</v>
      </c>
      <c r="W18" s="23">
        <f>'Model výchozí bez dotace (MVB)'!W18</f>
        <v>0</v>
      </c>
      <c r="X18" s="27">
        <f>'Model výchozí bez dotace (MVB)'!X18</f>
        <v>0</v>
      </c>
    </row>
    <row r="19" spans="1:24" ht="14.4" x14ac:dyDescent="0.3">
      <c r="A19" s="6">
        <v>11</v>
      </c>
      <c r="B19" s="7" t="s">
        <v>61</v>
      </c>
      <c r="C19" s="120"/>
      <c r="D19" s="8"/>
      <c r="E19" s="51">
        <f>'Model výchozí bez dotace (MVB)'!E19</f>
        <v>0</v>
      </c>
      <c r="F19" s="51">
        <f>'Model výchozí bez dotace (MVB)'!F19</f>
        <v>0</v>
      </c>
      <c r="G19" s="51">
        <f>'Model výchozí bez dotace (MVB)'!G19</f>
        <v>0</v>
      </c>
      <c r="H19" s="51">
        <f>'Model výchozí bez dotace (MVB)'!H19</f>
        <v>0</v>
      </c>
      <c r="I19" s="51">
        <f>'Model výchozí bez dotace (MVB)'!I19</f>
        <v>0</v>
      </c>
      <c r="J19" s="51">
        <f>'Model výchozí bez dotace (MVB)'!J19</f>
        <v>0</v>
      </c>
      <c r="K19" s="51">
        <f>'Model výchozí bez dotace (MVB)'!K19</f>
        <v>0</v>
      </c>
      <c r="L19" s="51">
        <f>'Model výchozí bez dotace (MVB)'!L19</f>
        <v>0</v>
      </c>
      <c r="M19" s="51">
        <f>'Model výchozí bez dotace (MVB)'!M19</f>
        <v>0</v>
      </c>
      <c r="N19" s="51">
        <f>'Model výchozí bez dotace (MVB)'!N19</f>
        <v>0</v>
      </c>
      <c r="O19" s="51">
        <f>'Model výchozí bez dotace (MVB)'!O19</f>
        <v>0</v>
      </c>
      <c r="P19" s="51">
        <f>'Model výchozí bez dotace (MVB)'!P19</f>
        <v>0</v>
      </c>
      <c r="Q19" s="51">
        <f>'Model výchozí bez dotace (MVB)'!Q19</f>
        <v>0</v>
      </c>
      <c r="R19" s="51">
        <f>'Model výchozí bez dotace (MVB)'!R19</f>
        <v>0</v>
      </c>
      <c r="S19" s="51">
        <f>'Model výchozí bez dotace (MVB)'!S19</f>
        <v>0</v>
      </c>
      <c r="T19" s="50">
        <f t="shared" si="0"/>
        <v>0</v>
      </c>
      <c r="U19" s="103">
        <f t="shared" si="1"/>
        <v>0</v>
      </c>
      <c r="V19" s="22">
        <f>'Model výchozí bez dotace (MVB)'!V19</f>
        <v>1</v>
      </c>
      <c r="W19" s="23">
        <f>'Model výchozí bez dotace (MVB)'!W19</f>
        <v>0</v>
      </c>
      <c r="X19" s="27">
        <f>'Model výchozí bez dotace (MVB)'!X19</f>
        <v>0</v>
      </c>
    </row>
    <row r="20" spans="1:24" ht="14.4" x14ac:dyDescent="0.3">
      <c r="A20" s="6">
        <v>12</v>
      </c>
      <c r="B20" s="7" t="s">
        <v>62</v>
      </c>
      <c r="C20" s="120" t="s">
        <v>63</v>
      </c>
      <c r="D20" s="8" t="s">
        <v>64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50">
        <f t="shared" si="0"/>
        <v>0</v>
      </c>
      <c r="U20" s="103">
        <f t="shared" si="1"/>
        <v>0</v>
      </c>
      <c r="V20" s="22">
        <f>'Model výchozí bez dotace (MVB)'!V20</f>
        <v>0</v>
      </c>
      <c r="W20" s="23">
        <f>'Model výchozí bez dotace (MVB)'!W20</f>
        <v>0</v>
      </c>
      <c r="X20" s="27">
        <f>'Model výchozí bez dotace (MVB)'!X20</f>
        <v>1</v>
      </c>
    </row>
    <row r="21" spans="1:24" ht="14.4" x14ac:dyDescent="0.3">
      <c r="A21" s="6"/>
      <c r="B21" s="7"/>
      <c r="C21" s="7">
        <v>12.2</v>
      </c>
      <c r="D21" s="8" t="s">
        <v>65</v>
      </c>
      <c r="E21" s="51">
        <f>'Model výchozí bez dotace (MVB)'!E21</f>
        <v>0</v>
      </c>
      <c r="F21" s="51">
        <f>'Model výchozí bez dotace (MVB)'!F21</f>
        <v>0</v>
      </c>
      <c r="G21" s="51">
        <f>'Model výchozí bez dotace (MVB)'!G21</f>
        <v>0</v>
      </c>
      <c r="H21" s="51">
        <f>'Model výchozí bez dotace (MVB)'!H21</f>
        <v>0</v>
      </c>
      <c r="I21" s="51">
        <f>'Model výchozí bez dotace (MVB)'!I21</f>
        <v>0</v>
      </c>
      <c r="J21" s="51">
        <f>'Model výchozí bez dotace (MVB)'!J21</f>
        <v>0</v>
      </c>
      <c r="K21" s="51">
        <f>'Model výchozí bez dotace (MVB)'!K21</f>
        <v>0</v>
      </c>
      <c r="L21" s="51">
        <f>'Model výchozí bez dotace (MVB)'!L21</f>
        <v>0</v>
      </c>
      <c r="M21" s="51">
        <f>'Model výchozí bez dotace (MVB)'!M21</f>
        <v>0</v>
      </c>
      <c r="N21" s="51">
        <f>'Model výchozí bez dotace (MVB)'!N21</f>
        <v>0</v>
      </c>
      <c r="O21" s="51">
        <f>'Model výchozí bez dotace (MVB)'!O21</f>
        <v>0</v>
      </c>
      <c r="P21" s="51">
        <f>'Model výchozí bez dotace (MVB)'!P21</f>
        <v>0</v>
      </c>
      <c r="Q21" s="51">
        <f>'Model výchozí bez dotace (MVB)'!Q21</f>
        <v>0</v>
      </c>
      <c r="R21" s="51">
        <f>'Model výchozí bez dotace (MVB)'!R21</f>
        <v>0</v>
      </c>
      <c r="S21" s="51">
        <f>'Model výchozí bez dotace (MVB)'!S21</f>
        <v>0</v>
      </c>
      <c r="T21" s="50">
        <f t="shared" si="0"/>
        <v>0</v>
      </c>
      <c r="U21" s="103">
        <f t="shared" si="1"/>
        <v>0</v>
      </c>
      <c r="V21" s="22">
        <f>'Model výchozí bez dotace (MVB)'!V21</f>
        <v>0</v>
      </c>
      <c r="W21" s="23">
        <f>'Model výchozí bez dotace (MVB)'!W21</f>
        <v>0</v>
      </c>
      <c r="X21" s="27">
        <f>'Model výchozí bez dotace (MVB)'!X21</f>
        <v>1</v>
      </c>
    </row>
    <row r="22" spans="1:24" ht="14.4" x14ac:dyDescent="0.3">
      <c r="A22" s="6">
        <v>13</v>
      </c>
      <c r="B22" s="7" t="s">
        <v>66</v>
      </c>
      <c r="C22" s="7"/>
      <c r="D22" s="8"/>
      <c r="E22" s="51">
        <f>'Model výchozí bez dotace (MVB)'!E22</f>
        <v>0</v>
      </c>
      <c r="F22" s="51">
        <f>'Model výchozí bez dotace (MVB)'!F22</f>
        <v>0</v>
      </c>
      <c r="G22" s="51">
        <f>'Model výchozí bez dotace (MVB)'!G22</f>
        <v>0</v>
      </c>
      <c r="H22" s="51">
        <f>'Model výchozí bez dotace (MVB)'!H22</f>
        <v>0</v>
      </c>
      <c r="I22" s="51">
        <f>'Model výchozí bez dotace (MVB)'!I22</f>
        <v>0</v>
      </c>
      <c r="J22" s="51">
        <f>'Model výchozí bez dotace (MVB)'!J22</f>
        <v>0</v>
      </c>
      <c r="K22" s="51">
        <f>'Model výchozí bez dotace (MVB)'!K22</f>
        <v>0</v>
      </c>
      <c r="L22" s="51">
        <f>'Model výchozí bez dotace (MVB)'!L22</f>
        <v>0</v>
      </c>
      <c r="M22" s="51">
        <f>'Model výchozí bez dotace (MVB)'!M22</f>
        <v>0</v>
      </c>
      <c r="N22" s="51">
        <f>'Model výchozí bez dotace (MVB)'!N22</f>
        <v>0</v>
      </c>
      <c r="O22" s="51">
        <f>'Model výchozí bez dotace (MVB)'!O22</f>
        <v>0</v>
      </c>
      <c r="P22" s="51">
        <f>'Model výchozí bez dotace (MVB)'!P22</f>
        <v>0</v>
      </c>
      <c r="Q22" s="51">
        <f>'Model výchozí bez dotace (MVB)'!Q22</f>
        <v>0</v>
      </c>
      <c r="R22" s="51">
        <f>'Model výchozí bez dotace (MVB)'!R22</f>
        <v>0</v>
      </c>
      <c r="S22" s="51">
        <f>'Model výchozí bez dotace (MVB)'!S22</f>
        <v>0</v>
      </c>
      <c r="T22" s="50">
        <f t="shared" si="0"/>
        <v>0</v>
      </c>
      <c r="U22" s="103">
        <f t="shared" si="1"/>
        <v>0</v>
      </c>
      <c r="V22" s="22">
        <f>'Model výchozí bez dotace (MVB)'!V22</f>
        <v>0</v>
      </c>
      <c r="W22" s="23">
        <f>'Model výchozí bez dotace (MVB)'!W22</f>
        <v>0</v>
      </c>
      <c r="X22" s="27">
        <f>'Model výchozí bez dotace (MVB)'!X22</f>
        <v>1</v>
      </c>
    </row>
    <row r="23" spans="1:24" ht="14.4" x14ac:dyDescent="0.3">
      <c r="A23" s="6">
        <v>14</v>
      </c>
      <c r="B23" s="7" t="s">
        <v>67</v>
      </c>
      <c r="C23" s="7"/>
      <c r="D23" s="8"/>
      <c r="E23" s="51">
        <f>'Model výchozí bez dotace (MVB)'!E23</f>
        <v>0</v>
      </c>
      <c r="F23" s="51">
        <f>'Model výchozí bez dotace (MVB)'!F23</f>
        <v>0</v>
      </c>
      <c r="G23" s="51">
        <f>'Model výchozí bez dotace (MVB)'!G23</f>
        <v>0</v>
      </c>
      <c r="H23" s="51">
        <f>'Model výchozí bez dotace (MVB)'!H23</f>
        <v>0</v>
      </c>
      <c r="I23" s="51">
        <f>'Model výchozí bez dotace (MVB)'!I23</f>
        <v>0</v>
      </c>
      <c r="J23" s="51">
        <f>'Model výchozí bez dotace (MVB)'!J23</f>
        <v>0</v>
      </c>
      <c r="K23" s="51">
        <f>'Model výchozí bez dotace (MVB)'!K23</f>
        <v>0</v>
      </c>
      <c r="L23" s="51">
        <f>'Model výchozí bez dotace (MVB)'!L23</f>
        <v>0</v>
      </c>
      <c r="M23" s="51">
        <f>'Model výchozí bez dotace (MVB)'!M23</f>
        <v>0</v>
      </c>
      <c r="N23" s="51">
        <f>'Model výchozí bez dotace (MVB)'!N23</f>
        <v>0</v>
      </c>
      <c r="O23" s="51">
        <f>'Model výchozí bez dotace (MVB)'!O23</f>
        <v>0</v>
      </c>
      <c r="P23" s="51">
        <f>'Model výchozí bez dotace (MVB)'!P23</f>
        <v>0</v>
      </c>
      <c r="Q23" s="51">
        <f>'Model výchozí bez dotace (MVB)'!Q23</f>
        <v>0</v>
      </c>
      <c r="R23" s="51">
        <f>'Model výchozí bez dotace (MVB)'!R23</f>
        <v>0</v>
      </c>
      <c r="S23" s="51">
        <f>'Model výchozí bez dotace (MVB)'!S23</f>
        <v>0</v>
      </c>
      <c r="T23" s="50">
        <f t="shared" si="0"/>
        <v>0</v>
      </c>
      <c r="U23" s="103">
        <f t="shared" si="1"/>
        <v>0</v>
      </c>
      <c r="V23" s="22">
        <f>'Model výchozí bez dotace (MVB)'!V23</f>
        <v>0</v>
      </c>
      <c r="W23" s="23">
        <f>'Model výchozí bez dotace (MVB)'!W23</f>
        <v>0</v>
      </c>
      <c r="X23" s="27">
        <f>'Model výchozí bez dotace (MVB)'!X23</f>
        <v>1</v>
      </c>
    </row>
    <row r="24" spans="1:24" ht="14.4" x14ac:dyDescent="0.3">
      <c r="A24" s="6">
        <v>15</v>
      </c>
      <c r="B24" s="7" t="s">
        <v>68</v>
      </c>
      <c r="C24" s="7"/>
      <c r="D24" s="8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50">
        <f t="shared" si="0"/>
        <v>0</v>
      </c>
      <c r="U24" s="103">
        <f t="shared" si="1"/>
        <v>0</v>
      </c>
      <c r="V24" s="22">
        <f>'Model výchozí bez dotace (MVB)'!V24</f>
        <v>0</v>
      </c>
      <c r="W24" s="23">
        <f>'Model výchozí bez dotace (MVB)'!W24</f>
        <v>0</v>
      </c>
      <c r="X24" s="27">
        <f>'Model výchozí bez dotace (MVB)'!X24</f>
        <v>1</v>
      </c>
    </row>
    <row r="25" spans="1:24" ht="14.4" x14ac:dyDescent="0.3">
      <c r="A25" s="32">
        <v>22</v>
      </c>
      <c r="B25" s="33" t="s">
        <v>69</v>
      </c>
      <c r="C25" s="33"/>
      <c r="D25" s="34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04">
        <f t="shared" si="0"/>
        <v>0</v>
      </c>
      <c r="U25" s="103">
        <f t="shared" si="1"/>
        <v>0</v>
      </c>
      <c r="V25" s="86">
        <f>'Model výchozí bez dotace (MVB)'!V25</f>
        <v>0</v>
      </c>
      <c r="W25" s="84">
        <f>'Model výchozí bez dotace (MVB)'!W25</f>
        <v>0</v>
      </c>
      <c r="X25" s="87">
        <f>'Model výchozí bez dotace (MVB)'!X25</f>
        <v>1</v>
      </c>
    </row>
    <row r="26" spans="1:24" s="1" customFormat="1" thickBot="1" x14ac:dyDescent="0.35">
      <c r="A26" s="9">
        <v>23</v>
      </c>
      <c r="B26" s="10" t="s">
        <v>70</v>
      </c>
      <c r="C26" s="10"/>
      <c r="D26" s="11"/>
      <c r="E26" s="98">
        <f t="shared" ref="E26:S26" si="2">SUM(E3:E25)</f>
        <v>0</v>
      </c>
      <c r="F26" s="98">
        <f t="shared" si="2"/>
        <v>0</v>
      </c>
      <c r="G26" s="98">
        <f t="shared" si="2"/>
        <v>0</v>
      </c>
      <c r="H26" s="98">
        <f t="shared" si="2"/>
        <v>0</v>
      </c>
      <c r="I26" s="98">
        <f t="shared" si="2"/>
        <v>0</v>
      </c>
      <c r="J26" s="98">
        <f t="shared" si="2"/>
        <v>0</v>
      </c>
      <c r="K26" s="98">
        <f t="shared" si="2"/>
        <v>0</v>
      </c>
      <c r="L26" s="98">
        <f t="shared" si="2"/>
        <v>0</v>
      </c>
      <c r="M26" s="98">
        <f t="shared" si="2"/>
        <v>0</v>
      </c>
      <c r="N26" s="98">
        <f t="shared" si="2"/>
        <v>0</v>
      </c>
      <c r="O26" s="98">
        <f t="shared" si="2"/>
        <v>0</v>
      </c>
      <c r="P26" s="98">
        <f t="shared" si="2"/>
        <v>0</v>
      </c>
      <c r="Q26" s="98">
        <f t="shared" si="2"/>
        <v>0</v>
      </c>
      <c r="R26" s="98">
        <f t="shared" si="2"/>
        <v>0</v>
      </c>
      <c r="S26" s="98">
        <f t="shared" si="2"/>
        <v>0</v>
      </c>
      <c r="T26" s="106">
        <f t="shared" si="0"/>
        <v>0</v>
      </c>
      <c r="U26" s="99">
        <f t="shared" si="1"/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4" ht="14.4" x14ac:dyDescent="0.3">
      <c r="A27" s="32">
        <v>26</v>
      </c>
      <c r="B27" s="33" t="s">
        <v>71</v>
      </c>
      <c r="C27" s="33"/>
      <c r="D27" s="34"/>
      <c r="E27" s="100">
        <f>'Provoz výchozí'!C3/1000</f>
        <v>947</v>
      </c>
      <c r="F27" s="100">
        <f>'Provoz výchozí'!D3/1000</f>
        <v>947</v>
      </c>
      <c r="G27" s="100">
        <f>'Provoz výchozí'!E3/1000</f>
        <v>947</v>
      </c>
      <c r="H27" s="100">
        <f>'Provoz výchozí'!F3/1000</f>
        <v>1642</v>
      </c>
      <c r="I27" s="100">
        <f>'Provoz výchozí'!G3/1000</f>
        <v>1642</v>
      </c>
      <c r="J27" s="100">
        <f>'Provoz výchozí'!H3/1000</f>
        <v>1642</v>
      </c>
      <c r="K27" s="100">
        <f>'Provoz výchozí'!I3/1000</f>
        <v>1642</v>
      </c>
      <c r="L27" s="100">
        <f>'Provoz výchozí'!J3/1000</f>
        <v>1642</v>
      </c>
      <c r="M27" s="100">
        <f>'Provoz výchozí'!K3/1000</f>
        <v>1642</v>
      </c>
      <c r="N27" s="100">
        <f>'Provoz výchozí'!L3/1000</f>
        <v>1642</v>
      </c>
      <c r="O27" s="100">
        <f>'Provoz výchozí'!M3/1000</f>
        <v>1642</v>
      </c>
      <c r="P27" s="100">
        <f>'Provoz výchozí'!N3/1000</f>
        <v>1642</v>
      </c>
      <c r="Q27" s="100">
        <f>'Provoz výchozí'!O3/1000</f>
        <v>1642</v>
      </c>
      <c r="R27" s="100">
        <f>'Provoz výchozí'!P3/1000</f>
        <v>1642</v>
      </c>
      <c r="S27" s="100">
        <f>'Provoz výchozí'!Q3/1000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4" s="1" customFormat="1" thickBot="1" x14ac:dyDescent="0.35">
      <c r="A28" s="9">
        <v>27</v>
      </c>
      <c r="B28" s="10" t="s">
        <v>72</v>
      </c>
      <c r="C28" s="10"/>
      <c r="D28" s="237"/>
      <c r="E28" s="3">
        <f>IFERROR(E26/E27,0)</f>
        <v>0</v>
      </c>
      <c r="F28" s="3">
        <f t="shared" ref="F28:S28" si="3">IFERROR(F26/F27,0)</f>
        <v>0</v>
      </c>
      <c r="G28" s="3">
        <f t="shared" si="3"/>
        <v>0</v>
      </c>
      <c r="H28" s="3">
        <f t="shared" si="3"/>
        <v>0</v>
      </c>
      <c r="I28" s="3">
        <f t="shared" si="3"/>
        <v>0</v>
      </c>
      <c r="J28" s="3">
        <f t="shared" si="3"/>
        <v>0</v>
      </c>
      <c r="K28" s="3">
        <f t="shared" si="3"/>
        <v>0</v>
      </c>
      <c r="L28" s="3">
        <f t="shared" si="3"/>
        <v>0</v>
      </c>
      <c r="M28" s="3">
        <f t="shared" si="3"/>
        <v>0</v>
      </c>
      <c r="N28" s="3">
        <f t="shared" si="3"/>
        <v>0</v>
      </c>
      <c r="O28" s="3">
        <f t="shared" si="3"/>
        <v>0</v>
      </c>
      <c r="P28" s="3">
        <f t="shared" si="3"/>
        <v>0</v>
      </c>
      <c r="Q28" s="3">
        <f t="shared" si="3"/>
        <v>0</v>
      </c>
      <c r="R28" s="3">
        <f t="shared" si="3"/>
        <v>0</v>
      </c>
      <c r="S28" s="3">
        <f t="shared" si="3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4">IFERROR(W26/W27,0)</f>
        <v>0</v>
      </c>
      <c r="X28" s="36">
        <f t="shared" si="4"/>
        <v>0</v>
      </c>
    </row>
    <row r="29" spans="1:24" ht="15" customHeight="1" thickBot="1" x14ac:dyDescent="0.35">
      <c r="A29" s="80"/>
      <c r="B29" s="81" t="s">
        <v>73</v>
      </c>
      <c r="C29" s="82"/>
      <c r="D29" s="238"/>
      <c r="E29" s="83">
        <f t="shared" ref="E29:S29" si="5">IFERROR(SUMPRODUCT(E3:E25,$V$3:$V$25)/E27,0)</f>
        <v>0</v>
      </c>
      <c r="F29" s="83">
        <f t="shared" si="5"/>
        <v>0</v>
      </c>
      <c r="G29" s="83">
        <f t="shared" si="5"/>
        <v>0</v>
      </c>
      <c r="H29" s="83">
        <f t="shared" si="5"/>
        <v>0</v>
      </c>
      <c r="I29" s="83">
        <f t="shared" si="5"/>
        <v>0</v>
      </c>
      <c r="J29" s="83">
        <f t="shared" si="5"/>
        <v>0</v>
      </c>
      <c r="K29" s="83">
        <f t="shared" si="5"/>
        <v>0</v>
      </c>
      <c r="L29" s="83">
        <f t="shared" si="5"/>
        <v>0</v>
      </c>
      <c r="M29" s="83">
        <f t="shared" si="5"/>
        <v>0</v>
      </c>
      <c r="N29" s="83">
        <f t="shared" si="5"/>
        <v>0</v>
      </c>
      <c r="O29" s="83">
        <f t="shared" si="5"/>
        <v>0</v>
      </c>
      <c r="P29" s="83">
        <f t="shared" si="5"/>
        <v>0</v>
      </c>
      <c r="Q29" s="83">
        <f t="shared" si="5"/>
        <v>0</v>
      </c>
      <c r="R29" s="83">
        <f t="shared" si="5"/>
        <v>0</v>
      </c>
      <c r="S29" s="83">
        <f t="shared" si="5"/>
        <v>0</v>
      </c>
      <c r="T29" s="216"/>
      <c r="U29" s="217"/>
    </row>
    <row r="30" spans="1:24" ht="15" customHeight="1" thickBot="1" x14ac:dyDescent="0.35">
      <c r="A30" s="80"/>
      <c r="B30" s="81" t="s">
        <v>293</v>
      </c>
      <c r="C30" s="82"/>
      <c r="D30" s="81"/>
      <c r="E30" s="307" t="s">
        <v>42</v>
      </c>
      <c r="F30" s="308">
        <v>0.05</v>
      </c>
      <c r="G30" s="309">
        <f>F30</f>
        <v>0.05</v>
      </c>
      <c r="H30" s="310" t="s">
        <v>42</v>
      </c>
      <c r="I30" s="308">
        <v>0.05</v>
      </c>
      <c r="J30" s="309">
        <f t="shared" ref="J30:S30" si="6">I30</f>
        <v>0.05</v>
      </c>
      <c r="K30" s="309">
        <f t="shared" si="6"/>
        <v>0.05</v>
      </c>
      <c r="L30" s="309">
        <f t="shared" si="6"/>
        <v>0.05</v>
      </c>
      <c r="M30" s="309">
        <f t="shared" si="6"/>
        <v>0.05</v>
      </c>
      <c r="N30" s="309">
        <f t="shared" si="6"/>
        <v>0.05</v>
      </c>
      <c r="O30" s="309">
        <f t="shared" si="6"/>
        <v>0.05</v>
      </c>
      <c r="P30" s="309">
        <f t="shared" si="6"/>
        <v>0.05</v>
      </c>
      <c r="Q30" s="309">
        <f t="shared" si="6"/>
        <v>0.05</v>
      </c>
      <c r="R30" s="309">
        <f t="shared" si="6"/>
        <v>0.05</v>
      </c>
      <c r="S30" s="311">
        <f t="shared" si="6"/>
        <v>0.05</v>
      </c>
      <c r="T30" s="56"/>
    </row>
    <row r="31" spans="1:24" ht="14.4" x14ac:dyDescent="0.3"/>
    <row r="32" spans="1:24" ht="14.4" hidden="1" x14ac:dyDescent="0.3">
      <c r="Q32" s="2"/>
      <c r="R32" s="2"/>
      <c r="S32" s="2"/>
      <c r="T32" s="2"/>
      <c r="X32" s="2"/>
    </row>
    <row r="33" spans="17:21" ht="14.4" hidden="1" x14ac:dyDescent="0.3">
      <c r="Q33" s="2"/>
      <c r="R33" s="2"/>
      <c r="S33" s="2"/>
      <c r="T33" s="2"/>
    </row>
    <row r="34" spans="17:21" ht="14.4" hidden="1" x14ac:dyDescent="0.3">
      <c r="Q34" s="2"/>
      <c r="R34" s="2"/>
      <c r="S34" s="2"/>
      <c r="T34" s="2"/>
      <c r="U34" s="70"/>
    </row>
  </sheetData>
  <sheetProtection algorithmName="SHA-512" hashValue="KfZaeQu/KntkAooSIQfh9mXhadlDq0+uNaKbNiDqgUqtTjrjEWLHo5HqtT/tNnDDwYTauLsiGecofVTftFL7Xg==" saltValue="8Z0dr1Pab3uxtT6kN7i4+w==" spinCount="100000" sheet="1" objects="1" scenarios="1"/>
  <mergeCells count="1">
    <mergeCell ref="V1:X1"/>
  </mergeCells>
  <conditionalFormatting sqref="F26:G26">
    <cfRule type="cellIs" dxfId="31" priority="1" operator="greaterThan">
      <formula>E$26*(1+F$30)</formula>
    </cfRule>
    <cfRule type="cellIs" dxfId="30" priority="2" operator="lessThan">
      <formula>E$26*(1-F$30)</formula>
    </cfRule>
  </conditionalFormatting>
  <conditionalFormatting sqref="I26:S26">
    <cfRule type="cellIs" dxfId="29" priority="3" operator="lessThan">
      <formula>H$26*(1-I$30)</formula>
    </cfRule>
    <cfRule type="cellIs" dxfId="28" priority="4" operator="greaterThan">
      <formula>H$26*(1+I$30)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1" tint="0.499984740745262"/>
  </sheetPr>
  <dimension ref="A1:Y35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16384" width="9.109375" hidden="1"/>
  </cols>
  <sheetData>
    <row r="1" spans="1:24" x14ac:dyDescent="0.3">
      <c r="A1" s="12" t="s">
        <v>298</v>
      </c>
      <c r="B1" s="13"/>
      <c r="C1" s="13"/>
      <c r="D1" s="1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ht="15" thickBot="1" x14ac:dyDescent="0.35">
      <c r="A2" s="15" t="s">
        <v>267</v>
      </c>
      <c r="B2" s="16"/>
      <c r="C2" s="17"/>
      <c r="D2" s="18"/>
      <c r="E2" s="17" t="str">
        <f>'Model výchozí bez dotace (MVB)'!E2</f>
        <v>2030/31</v>
      </c>
      <c r="F2" s="17" t="str">
        <f>'Model výchozí bez dotace (MVB)'!F2</f>
        <v>2031/32</v>
      </c>
      <c r="G2" s="17" t="str">
        <f>'Model výchozí bez dotace (MVB)'!G2</f>
        <v>2032/33</v>
      </c>
      <c r="H2" s="17" t="str">
        <f>'Model výchozí bez dotace (MVB)'!H2</f>
        <v>2033/34</v>
      </c>
      <c r="I2" s="17" t="str">
        <f>'Model výchozí bez dotace (MVB)'!I2</f>
        <v>2034/35</v>
      </c>
      <c r="J2" s="17" t="str">
        <f>'Model výchozí bez dotace (MVB)'!J2</f>
        <v>2035/36</v>
      </c>
      <c r="K2" s="17" t="str">
        <f>'Model výchozí bez dotace (MVB)'!K2</f>
        <v>2036/37</v>
      </c>
      <c r="L2" s="17" t="str">
        <f>'Model výchozí bez dotace (MVB)'!L2</f>
        <v>2037/38</v>
      </c>
      <c r="M2" s="17" t="str">
        <f>'Model výchozí bez dotace (MVB)'!M2</f>
        <v>2038/39</v>
      </c>
      <c r="N2" s="17" t="str">
        <f>'Model výchozí bez dotace (MVB)'!N2</f>
        <v>2039/40</v>
      </c>
      <c r="O2" s="17" t="str">
        <f>'Model výchozí bez dotace (MVB)'!O2</f>
        <v>2040/41</v>
      </c>
      <c r="P2" s="17" t="str">
        <f>'Model výchozí bez dotace (MVB)'!P2</f>
        <v>2041/42</v>
      </c>
      <c r="Q2" s="17" t="str">
        <f>'Model výchozí bez dotace (MVB)'!Q2</f>
        <v>2042/43</v>
      </c>
      <c r="R2" s="17" t="str">
        <f>'Model výchozí bez dotace (MVB)'!R2</f>
        <v>2043/44</v>
      </c>
      <c r="S2" s="17" t="str">
        <f>'Model výchozí bez dotace (MVB)'!S2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ROUND('Model výchozí bez dotace (MVB)'!E3,0)</f>
        <v>0</v>
      </c>
      <c r="F3" s="95">
        <f>ROUND('Model výchozí bez dotace (MVB)'!F3,0)</f>
        <v>0</v>
      </c>
      <c r="G3" s="95">
        <f>ROUND('Model výchozí bez dotace (MVB)'!G3,0)</f>
        <v>0</v>
      </c>
      <c r="H3" s="95">
        <f>ROUND('Model výchozí bez dotace (MVB)'!H3,0)</f>
        <v>0</v>
      </c>
      <c r="I3" s="95">
        <f>ROUND('Model výchozí bez dotace (MVB)'!I3,0)</f>
        <v>0</v>
      </c>
      <c r="J3" s="95">
        <f>ROUND('Model výchozí bez dotace (MVB)'!J3,0)</f>
        <v>0</v>
      </c>
      <c r="K3" s="95">
        <f>ROUND('Model výchozí bez dotace (MVB)'!K3,0)</f>
        <v>0</v>
      </c>
      <c r="L3" s="95">
        <f>ROUND('Model výchozí bez dotace (MVB)'!L3,0)</f>
        <v>0</v>
      </c>
      <c r="M3" s="95">
        <f>ROUND('Model výchozí bez dotace (MVB)'!M3,0)</f>
        <v>0</v>
      </c>
      <c r="N3" s="95">
        <f>ROUND('Model výchozí bez dotace (MVB)'!N3,0)</f>
        <v>0</v>
      </c>
      <c r="O3" s="95">
        <f>ROUND('Model výchozí bez dotace (MVB)'!O3,0)</f>
        <v>0</v>
      </c>
      <c r="P3" s="95">
        <f>ROUND('Model výchozí bez dotace (MVB)'!P3,0)</f>
        <v>0</v>
      </c>
      <c r="Q3" s="95">
        <f>ROUND('Model výchozí bez dotace (MVB)'!Q3,0)</f>
        <v>0</v>
      </c>
      <c r="R3" s="95">
        <f>ROUND('Model výchozí bez dotace (MVB)'!R3,0)</f>
        <v>0</v>
      </c>
      <c r="S3" s="95">
        <f>ROUND('Model výchozí bez dotace (MVB)'!S3,0)</f>
        <v>0</v>
      </c>
      <c r="T3" s="101">
        <f t="shared" ref="T3:T27" si="0">SUM(E3:S3)</f>
        <v>0</v>
      </c>
      <c r="U3" s="102">
        <f t="shared" ref="U3:U19" si="1">IFERROR(AVERAGE(E3:S3),0)</f>
        <v>0</v>
      </c>
      <c r="V3" s="40">
        <f>ROUND('Model výchozí bez dotace (MVB)'!V3,2)</f>
        <v>0</v>
      </c>
      <c r="W3" s="41">
        <f>ROUND('Model výchozí bez dotace (MVB)'!W3,2)</f>
        <v>0</v>
      </c>
      <c r="X3" s="26">
        <f>1-SUM(V3:W3)</f>
        <v>1</v>
      </c>
    </row>
    <row r="4" spans="1:24" x14ac:dyDescent="0.3">
      <c r="A4" s="6"/>
      <c r="B4" s="7"/>
      <c r="C4" s="120">
        <v>1.2</v>
      </c>
      <c r="D4" s="29" t="s">
        <v>43</v>
      </c>
      <c r="E4" s="51">
        <f>ROUND('Model výchozí bez dotace (MVB)'!E4,0)</f>
        <v>0</v>
      </c>
      <c r="F4" s="51">
        <f>ROUND('Model výchozí bez dotace (MVB)'!F4,0)</f>
        <v>0</v>
      </c>
      <c r="G4" s="51">
        <f>ROUND('Model výchozí bez dotace (MVB)'!G4,0)</f>
        <v>0</v>
      </c>
      <c r="H4" s="51">
        <f>ROUND('Model výchozí bez dotace (MVB)'!H4,0)</f>
        <v>0</v>
      </c>
      <c r="I4" s="51">
        <f>ROUND('Model výchozí bez dotace (MVB)'!I4,0)</f>
        <v>0</v>
      </c>
      <c r="J4" s="51">
        <f>ROUND('Model výchozí bez dotace (MVB)'!J4,0)</f>
        <v>0</v>
      </c>
      <c r="K4" s="51">
        <f>ROUND('Model výchozí bez dotace (MVB)'!K4,0)</f>
        <v>0</v>
      </c>
      <c r="L4" s="51">
        <f>ROUND('Model výchozí bez dotace (MVB)'!L4,0)</f>
        <v>0</v>
      </c>
      <c r="M4" s="51">
        <f>ROUND('Model výchozí bez dotace (MVB)'!M4,0)</f>
        <v>0</v>
      </c>
      <c r="N4" s="51">
        <f>ROUND('Model výchozí bez dotace (MVB)'!N4,0)</f>
        <v>0</v>
      </c>
      <c r="O4" s="51">
        <f>ROUND('Model výchozí bez dotace (MVB)'!O4,0)</f>
        <v>0</v>
      </c>
      <c r="P4" s="51">
        <f>ROUND('Model výchozí bez dotace (MVB)'!P4,0)</f>
        <v>0</v>
      </c>
      <c r="Q4" s="51">
        <f>ROUND('Model výchozí bez dotace (MVB)'!Q4,0)</f>
        <v>0</v>
      </c>
      <c r="R4" s="51">
        <f>ROUND('Model výchozí bez dotace (MVB)'!R4,0)</f>
        <v>0</v>
      </c>
      <c r="S4" s="51">
        <f>ROUND('Model výchozí bez dotace (MVB)'!S4,0)</f>
        <v>0</v>
      </c>
      <c r="T4" s="50">
        <f t="shared" si="0"/>
        <v>0</v>
      </c>
      <c r="U4" s="103">
        <f t="shared" si="1"/>
        <v>0</v>
      </c>
      <c r="V4" s="22">
        <f>ROUND('Model výchozí bez dotace (MVB)'!V4,2)</f>
        <v>0</v>
      </c>
      <c r="W4" s="23">
        <f>ROUND('Model výchozí bez dotace (MVB)'!W4,2)</f>
        <v>0</v>
      </c>
      <c r="X4" s="27">
        <f t="shared" ref="X4" si="2">1-SUM(V4:W4)</f>
        <v>1</v>
      </c>
    </row>
    <row r="5" spans="1:24" x14ac:dyDescent="0.3">
      <c r="A5" s="6">
        <v>2</v>
      </c>
      <c r="B5" s="7" t="s">
        <v>44</v>
      </c>
      <c r="C5" s="120"/>
      <c r="D5" s="29"/>
      <c r="E5" s="51">
        <f>ROUND('Model výchozí bez dotace (MVB)'!E5,0)</f>
        <v>0</v>
      </c>
      <c r="F5" s="51">
        <f>ROUND('Model výchozí bez dotace (MVB)'!F5,0)</f>
        <v>0</v>
      </c>
      <c r="G5" s="51">
        <f>ROUND('Model výchozí bez dotace (MVB)'!G5,0)</f>
        <v>0</v>
      </c>
      <c r="H5" s="51">
        <f>ROUND('Model výchozí bez dotace (MVB)'!H5,0)</f>
        <v>0</v>
      </c>
      <c r="I5" s="51">
        <f>ROUND('Model výchozí bez dotace (MVB)'!I5,0)</f>
        <v>0</v>
      </c>
      <c r="J5" s="51">
        <f>ROUND('Model výchozí bez dotace (MVB)'!J5,0)</f>
        <v>0</v>
      </c>
      <c r="K5" s="51">
        <f>ROUND('Model výchozí bez dotace (MVB)'!K5,0)</f>
        <v>0</v>
      </c>
      <c r="L5" s="51">
        <f>ROUND('Model výchozí bez dotace (MVB)'!L5,0)</f>
        <v>0</v>
      </c>
      <c r="M5" s="51">
        <f>ROUND('Model výchozí bez dotace (MVB)'!M5,0)</f>
        <v>0</v>
      </c>
      <c r="N5" s="51">
        <f>ROUND('Model výchozí bez dotace (MVB)'!N5,0)</f>
        <v>0</v>
      </c>
      <c r="O5" s="51">
        <f>ROUND('Model výchozí bez dotace (MVB)'!O5,0)</f>
        <v>0</v>
      </c>
      <c r="P5" s="51">
        <f>ROUND('Model výchozí bez dotace (MVB)'!P5,0)</f>
        <v>0</v>
      </c>
      <c r="Q5" s="51">
        <f>ROUND('Model výchozí bez dotace (MVB)'!Q5,0)</f>
        <v>0</v>
      </c>
      <c r="R5" s="51">
        <f>ROUND('Model výchozí bez dotace (MVB)'!R5,0)</f>
        <v>0</v>
      </c>
      <c r="S5" s="51">
        <f>ROUND('Model výchozí bez dotace (MVB)'!S5,0)</f>
        <v>0</v>
      </c>
      <c r="T5" s="50">
        <f t="shared" si="0"/>
        <v>0</v>
      </c>
      <c r="U5" s="103">
        <f t="shared" si="1"/>
        <v>0</v>
      </c>
      <c r="V5" s="22">
        <f>ROUND('Model výchozí bez dotace (MVB)'!V5,2)</f>
        <v>0</v>
      </c>
      <c r="W5" s="23">
        <f>ROUND('Model výchozí bez dotace (MVB)'!W5,2)</f>
        <v>0</v>
      </c>
      <c r="X5" s="27">
        <f t="shared" ref="X5:X19" si="3">1-SUM(V5:W5)</f>
        <v>1</v>
      </c>
    </row>
    <row r="6" spans="1:24" x14ac:dyDescent="0.3">
      <c r="A6" s="6">
        <v>3</v>
      </c>
      <c r="B6" s="7" t="s">
        <v>45</v>
      </c>
      <c r="C6" s="120"/>
      <c r="D6" s="29"/>
      <c r="E6" s="51">
        <f>ROUND('Model výchozí bez dotace (MVB)'!E6,0)</f>
        <v>0</v>
      </c>
      <c r="F6" s="51">
        <f>ROUND('Model výchozí bez dotace (MVB)'!F6,0)</f>
        <v>0</v>
      </c>
      <c r="G6" s="51">
        <f>ROUND('Model výchozí bez dotace (MVB)'!G6,0)</f>
        <v>0</v>
      </c>
      <c r="H6" s="51">
        <f>ROUND('Model výchozí bez dotace (MVB)'!H6,0)</f>
        <v>0</v>
      </c>
      <c r="I6" s="51">
        <f>ROUND('Model výchozí bez dotace (MVB)'!I6,0)</f>
        <v>0</v>
      </c>
      <c r="J6" s="51">
        <f>ROUND('Model výchozí bez dotace (MVB)'!J6,0)</f>
        <v>0</v>
      </c>
      <c r="K6" s="51">
        <f>ROUND('Model výchozí bez dotace (MVB)'!K6,0)</f>
        <v>0</v>
      </c>
      <c r="L6" s="51">
        <f>ROUND('Model výchozí bez dotace (MVB)'!L6,0)</f>
        <v>0</v>
      </c>
      <c r="M6" s="51">
        <f>ROUND('Model výchozí bez dotace (MVB)'!M6,0)</f>
        <v>0</v>
      </c>
      <c r="N6" s="51">
        <f>ROUND('Model výchozí bez dotace (MVB)'!N6,0)</f>
        <v>0</v>
      </c>
      <c r="O6" s="51">
        <f>ROUND('Model výchozí bez dotace (MVB)'!O6,0)</f>
        <v>0</v>
      </c>
      <c r="P6" s="51">
        <f>ROUND('Model výchozí bez dotace (MVB)'!P6,0)</f>
        <v>0</v>
      </c>
      <c r="Q6" s="51">
        <f>ROUND('Model výchozí bez dotace (MVB)'!Q6,0)</f>
        <v>0</v>
      </c>
      <c r="R6" s="51">
        <f>ROUND('Model výchozí bez dotace (MVB)'!R6,0)</f>
        <v>0</v>
      </c>
      <c r="S6" s="51">
        <f>ROUND('Model výchozí bez dotace (MVB)'!S6,0)</f>
        <v>0</v>
      </c>
      <c r="T6" s="50">
        <f t="shared" si="0"/>
        <v>0</v>
      </c>
      <c r="U6" s="103">
        <f t="shared" si="1"/>
        <v>0</v>
      </c>
      <c r="V6" s="22">
        <f>ROUND('Model výchozí bez dotace (MVB)'!V6,2)</f>
        <v>0</v>
      </c>
      <c r="W6" s="23">
        <f>ROUND('Model výchozí bez dotace (MVB)'!W6,2)</f>
        <v>0</v>
      </c>
      <c r="X6" s="27">
        <f t="shared" si="3"/>
        <v>1</v>
      </c>
    </row>
    <row r="7" spans="1:24" x14ac:dyDescent="0.3">
      <c r="A7" s="6">
        <v>4</v>
      </c>
      <c r="B7" s="7" t="s">
        <v>46</v>
      </c>
      <c r="C7" s="120"/>
      <c r="D7" s="29"/>
      <c r="E7" s="51">
        <f>ROUND('Model výchozí bez dotace (MVB)'!E7,0)</f>
        <v>0</v>
      </c>
      <c r="F7" s="51">
        <f>ROUND('Model výchozí bez dotace (MVB)'!F7,0)</f>
        <v>0</v>
      </c>
      <c r="G7" s="51">
        <f>ROUND('Model výchozí bez dotace (MVB)'!G7,0)</f>
        <v>0</v>
      </c>
      <c r="H7" s="51">
        <f>ROUND('Model výchozí bez dotace (MVB)'!H7,0)</f>
        <v>0</v>
      </c>
      <c r="I7" s="51">
        <f>ROUND('Model výchozí bez dotace (MVB)'!I7,0)</f>
        <v>0</v>
      </c>
      <c r="J7" s="51">
        <f>ROUND('Model výchozí bez dotace (MVB)'!J7,0)</f>
        <v>0</v>
      </c>
      <c r="K7" s="51">
        <f>ROUND('Model výchozí bez dotace (MVB)'!K7,0)</f>
        <v>0</v>
      </c>
      <c r="L7" s="51">
        <f>ROUND('Model výchozí bez dotace (MVB)'!L7,0)</f>
        <v>0</v>
      </c>
      <c r="M7" s="51">
        <f>ROUND('Model výchozí bez dotace (MVB)'!M7,0)</f>
        <v>0</v>
      </c>
      <c r="N7" s="51">
        <f>ROUND('Model výchozí bez dotace (MVB)'!N7,0)</f>
        <v>0</v>
      </c>
      <c r="O7" s="51">
        <f>ROUND('Model výchozí bez dotace (MVB)'!O7,0)</f>
        <v>0</v>
      </c>
      <c r="P7" s="51">
        <f>ROUND('Model výchozí bez dotace (MVB)'!P7,0)</f>
        <v>0</v>
      </c>
      <c r="Q7" s="51">
        <f>ROUND('Model výchozí bez dotace (MVB)'!Q7,0)</f>
        <v>0</v>
      </c>
      <c r="R7" s="51">
        <f>ROUND('Model výchozí bez dotace (MVB)'!R7,0)</f>
        <v>0</v>
      </c>
      <c r="S7" s="51">
        <f>ROUND('Model výchozí bez dotace (MVB)'!S7,0)</f>
        <v>0</v>
      </c>
      <c r="T7" s="50">
        <f t="shared" si="0"/>
        <v>0</v>
      </c>
      <c r="U7" s="103">
        <f t="shared" si="1"/>
        <v>0</v>
      </c>
      <c r="V7" s="22">
        <f>ROUND('Model výchozí bez dotace (MVB)'!V7,2)</f>
        <v>0</v>
      </c>
      <c r="W7" s="23">
        <f>ROUND('Model výchozí bez dotace (MVB)'!W7,2)</f>
        <v>0</v>
      </c>
      <c r="X7" s="27">
        <f t="shared" si="3"/>
        <v>1</v>
      </c>
    </row>
    <row r="8" spans="1:24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ROUND('Model výchozí bez dotace (MVB)'!E8,0)</f>
        <v>0</v>
      </c>
      <c r="F8" s="51">
        <f>ROUND('Model výchozí bez dotace (MVB)'!F8,0)</f>
        <v>0</v>
      </c>
      <c r="G8" s="51">
        <f>ROUND('Model výchozí bez dotace (MVB)'!G8,0)</f>
        <v>0</v>
      </c>
      <c r="H8" s="51">
        <f>ROUND('Model výchozí bez dotace (MVB)'!H8,0)</f>
        <v>0</v>
      </c>
      <c r="I8" s="51">
        <f>ROUND('Model výchozí bez dotace (MVB)'!I8,0)</f>
        <v>0</v>
      </c>
      <c r="J8" s="51">
        <f>ROUND('Model výchozí bez dotace (MVB)'!J8,0)</f>
        <v>0</v>
      </c>
      <c r="K8" s="51">
        <f>ROUND('Model výchozí bez dotace (MVB)'!K8,0)</f>
        <v>0</v>
      </c>
      <c r="L8" s="51">
        <f>ROUND('Model výchozí bez dotace (MVB)'!L8,0)</f>
        <v>0</v>
      </c>
      <c r="M8" s="51">
        <f>ROUND('Model výchozí bez dotace (MVB)'!M8,0)</f>
        <v>0</v>
      </c>
      <c r="N8" s="51">
        <f>ROUND('Model výchozí bez dotace (MVB)'!N8,0)</f>
        <v>0</v>
      </c>
      <c r="O8" s="51">
        <f>ROUND('Model výchozí bez dotace (MVB)'!O8,0)</f>
        <v>0</v>
      </c>
      <c r="P8" s="51">
        <f>ROUND('Model výchozí bez dotace (MVB)'!P8,0)</f>
        <v>0</v>
      </c>
      <c r="Q8" s="51">
        <f>ROUND('Model výchozí bez dotace (MVB)'!Q8,0)</f>
        <v>0</v>
      </c>
      <c r="R8" s="51">
        <f>ROUND('Model výchozí bez dotace (MVB)'!R8,0)</f>
        <v>0</v>
      </c>
      <c r="S8" s="51">
        <f>ROUND('Model výchozí bez dotace (MVB)'!S8,0)</f>
        <v>0</v>
      </c>
      <c r="T8" s="50">
        <f t="shared" si="0"/>
        <v>0</v>
      </c>
      <c r="U8" s="103">
        <f t="shared" ref="U8" si="4">IFERROR(AVERAGE(E8:S8),0)</f>
        <v>0</v>
      </c>
      <c r="V8" s="22">
        <f>ROUND('Model výchozí bez dotace (MVB)'!V8,2)</f>
        <v>0</v>
      </c>
      <c r="W8" s="23">
        <f>ROUND('Model výchozí bez dotace (MVB)'!W8,2)</f>
        <v>1</v>
      </c>
      <c r="X8" s="27">
        <f t="shared" si="3"/>
        <v>0</v>
      </c>
    </row>
    <row r="9" spans="1:24" x14ac:dyDescent="0.3">
      <c r="A9" s="6"/>
      <c r="B9" s="7"/>
      <c r="C9" s="120" t="s">
        <v>271</v>
      </c>
      <c r="D9" s="30" t="s">
        <v>48</v>
      </c>
      <c r="E9" s="51">
        <f>ROUND('Model výchozí bez dotace (MVB)'!E9,0)</f>
        <v>0</v>
      </c>
      <c r="F9" s="51">
        <f>ROUND('Model výchozí bez dotace (MVB)'!F9,0)</f>
        <v>0</v>
      </c>
      <c r="G9" s="51">
        <f>ROUND('Model výchozí bez dotace (MVB)'!G9,0)</f>
        <v>0</v>
      </c>
      <c r="H9" s="51">
        <f>ROUND('Model výchozí bez dotace (MVB)'!H9,0)</f>
        <v>0</v>
      </c>
      <c r="I9" s="51">
        <f>ROUND('Model výchozí bez dotace (MVB)'!I9,0)</f>
        <v>0</v>
      </c>
      <c r="J9" s="51">
        <f>ROUND('Model výchozí bez dotace (MVB)'!J9,0)</f>
        <v>0</v>
      </c>
      <c r="K9" s="51">
        <f>ROUND('Model výchozí bez dotace (MVB)'!K9,0)</f>
        <v>0</v>
      </c>
      <c r="L9" s="51">
        <f>ROUND('Model výchozí bez dotace (MVB)'!L9,0)</f>
        <v>0</v>
      </c>
      <c r="M9" s="51">
        <f>ROUND('Model výchozí bez dotace (MVB)'!M9,0)</f>
        <v>0</v>
      </c>
      <c r="N9" s="51">
        <f>ROUND('Model výchozí bez dotace (MVB)'!N9,0)</f>
        <v>0</v>
      </c>
      <c r="O9" s="51">
        <f>ROUND('Model výchozí bez dotace (MVB)'!O9,0)</f>
        <v>0</v>
      </c>
      <c r="P9" s="51">
        <f>ROUND('Model výchozí bez dotace (MVB)'!P9,0)</f>
        <v>0</v>
      </c>
      <c r="Q9" s="51">
        <f>ROUND('Model výchozí bez dotace (MVB)'!Q9,0)</f>
        <v>0</v>
      </c>
      <c r="R9" s="51">
        <f>ROUND('Model výchozí bez dotace (MVB)'!R9,0)</f>
        <v>0</v>
      </c>
      <c r="S9" s="51">
        <f>ROUND('Model výchozí bez dotace (MVB)'!S9,0)</f>
        <v>0</v>
      </c>
      <c r="T9" s="50">
        <f t="shared" si="0"/>
        <v>0</v>
      </c>
      <c r="U9" s="103">
        <f t="shared" si="1"/>
        <v>0</v>
      </c>
      <c r="V9" s="22">
        <f>ROUND('Model výchozí bez dotace (MVB)'!V9,2)</f>
        <v>0</v>
      </c>
      <c r="W9" s="23">
        <f>ROUND('Model výchozí bez dotace (MVB)'!W9,2)</f>
        <v>0</v>
      </c>
      <c r="X9" s="27">
        <f t="shared" si="3"/>
        <v>1</v>
      </c>
    </row>
    <row r="10" spans="1:24" x14ac:dyDescent="0.3">
      <c r="A10" s="6">
        <v>6</v>
      </c>
      <c r="B10" s="7" t="s">
        <v>49</v>
      </c>
      <c r="C10" s="120"/>
      <c r="D10" s="29"/>
      <c r="E10" s="51">
        <f>ROUND('Model výchozí bez dotace (MVB)'!E10,0)</f>
        <v>0</v>
      </c>
      <c r="F10" s="51">
        <f>ROUND('Model výchozí bez dotace (MVB)'!F10,0)</f>
        <v>0</v>
      </c>
      <c r="G10" s="51">
        <f>ROUND('Model výchozí bez dotace (MVB)'!G10,0)</f>
        <v>0</v>
      </c>
      <c r="H10" s="51">
        <f>ROUND('Model výchozí bez dotace (MVB)'!H10,0)</f>
        <v>0</v>
      </c>
      <c r="I10" s="51">
        <f>ROUND('Model výchozí bez dotace (MVB)'!I10,0)</f>
        <v>0</v>
      </c>
      <c r="J10" s="51">
        <f>ROUND('Model výchozí bez dotace (MVB)'!J10,0)</f>
        <v>0</v>
      </c>
      <c r="K10" s="51">
        <f>ROUND('Model výchozí bez dotace (MVB)'!K10,0)</f>
        <v>0</v>
      </c>
      <c r="L10" s="51">
        <f>ROUND('Model výchozí bez dotace (MVB)'!L10,0)</f>
        <v>0</v>
      </c>
      <c r="M10" s="51">
        <f>ROUND('Model výchozí bez dotace (MVB)'!M10,0)</f>
        <v>0</v>
      </c>
      <c r="N10" s="51">
        <f>ROUND('Model výchozí bez dotace (MVB)'!N10,0)</f>
        <v>0</v>
      </c>
      <c r="O10" s="51">
        <f>ROUND('Model výchozí bez dotace (MVB)'!O10,0)</f>
        <v>0</v>
      </c>
      <c r="P10" s="51">
        <f>ROUND('Model výchozí bez dotace (MVB)'!P10,0)</f>
        <v>0</v>
      </c>
      <c r="Q10" s="51">
        <f>ROUND('Model výchozí bez dotace (MVB)'!Q10,0)</f>
        <v>0</v>
      </c>
      <c r="R10" s="51">
        <f>ROUND('Model výchozí bez dotace (MVB)'!R10,0)</f>
        <v>0</v>
      </c>
      <c r="S10" s="51">
        <f>ROUND('Model výchozí bez dotace (MVB)'!S10,0)</f>
        <v>0</v>
      </c>
      <c r="T10" s="50">
        <f t="shared" si="0"/>
        <v>0</v>
      </c>
      <c r="U10" s="103">
        <f t="shared" si="1"/>
        <v>0</v>
      </c>
      <c r="V10" s="22">
        <f>ROUND('Model výchozí bez dotace (MVB)'!V10,2)</f>
        <v>0</v>
      </c>
      <c r="W10" s="23">
        <f>ROUND('Model výchozí bez dotace (MVB)'!W10,2)</f>
        <v>1</v>
      </c>
      <c r="X10" s="27">
        <f t="shared" si="3"/>
        <v>0</v>
      </c>
    </row>
    <row r="11" spans="1:2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ROUND('Model výchozí bez dotace (MVB)'!E11,0)</f>
        <v>0</v>
      </c>
      <c r="F11" s="51">
        <f>ROUND('Model výchozí bez dotace (MVB)'!F11,0)</f>
        <v>0</v>
      </c>
      <c r="G11" s="51">
        <f>ROUND('Model výchozí bez dotace (MVB)'!G11,0)</f>
        <v>0</v>
      </c>
      <c r="H11" s="51">
        <f>ROUND('Model výchozí bez dotace (MVB)'!H11,0)</f>
        <v>0</v>
      </c>
      <c r="I11" s="51">
        <f>ROUND('Model výchozí bez dotace (MVB)'!I11,0)</f>
        <v>0</v>
      </c>
      <c r="J11" s="51">
        <f>ROUND('Model výchozí bez dotace (MVB)'!J11,0)</f>
        <v>0</v>
      </c>
      <c r="K11" s="51">
        <f>ROUND('Model výchozí bez dotace (MVB)'!K11,0)</f>
        <v>0</v>
      </c>
      <c r="L11" s="51">
        <f>ROUND('Model výchozí bez dotace (MVB)'!L11,0)</f>
        <v>0</v>
      </c>
      <c r="M11" s="51">
        <f>ROUND('Model výchozí bez dotace (MVB)'!M11,0)</f>
        <v>0</v>
      </c>
      <c r="N11" s="51">
        <f>ROUND('Model výchozí bez dotace (MVB)'!N11,0)</f>
        <v>0</v>
      </c>
      <c r="O11" s="51">
        <f>ROUND('Model výchozí bez dotace (MVB)'!O11,0)</f>
        <v>0</v>
      </c>
      <c r="P11" s="51">
        <f>ROUND('Model výchozí bez dotace (MVB)'!P11,0)</f>
        <v>0</v>
      </c>
      <c r="Q11" s="51">
        <f>ROUND('Model výchozí bez dotace (MVB)'!Q11,0)</f>
        <v>0</v>
      </c>
      <c r="R11" s="51">
        <f>ROUND('Model výchozí bez dotace (MVB)'!R11,0)</f>
        <v>0</v>
      </c>
      <c r="S11" s="51">
        <f>ROUND('Model výchozí bez dotace (MVB)'!S11,0)</f>
        <v>0</v>
      </c>
      <c r="T11" s="50">
        <f t="shared" si="0"/>
        <v>0</v>
      </c>
      <c r="U11" s="103">
        <f t="shared" si="1"/>
        <v>0</v>
      </c>
      <c r="V11" s="22">
        <f>ROUND('Model výchozí bez dotace (MVB)'!V11,2)</f>
        <v>0</v>
      </c>
      <c r="W11" s="23">
        <f>ROUND('Model výchozí bez dotace (MVB)'!W11,2)</f>
        <v>0</v>
      </c>
      <c r="X11" s="27">
        <f t="shared" si="3"/>
        <v>1</v>
      </c>
    </row>
    <row r="12" spans="1:24" x14ac:dyDescent="0.3">
      <c r="A12" s="6"/>
      <c r="B12" s="7"/>
      <c r="C12" s="120" t="s">
        <v>52</v>
      </c>
      <c r="D12" s="29" t="s">
        <v>53</v>
      </c>
      <c r="E12" s="51">
        <f>ROUND('Model výchozí bez dotace (MVB)'!E12,0)</f>
        <v>0</v>
      </c>
      <c r="F12" s="51">
        <f>ROUND('Model výchozí bez dotace (MVB)'!F12,0)</f>
        <v>0</v>
      </c>
      <c r="G12" s="51">
        <f>ROUND('Model výchozí bez dotace (MVB)'!G12,0)</f>
        <v>0</v>
      </c>
      <c r="H12" s="51">
        <f>ROUND('Model výchozí bez dotace (MVB)'!H12,0)</f>
        <v>0</v>
      </c>
      <c r="I12" s="51">
        <f>ROUND('Model výchozí bez dotace (MVB)'!I12,0)</f>
        <v>0</v>
      </c>
      <c r="J12" s="51">
        <f>ROUND('Model výchozí bez dotace (MVB)'!J12,0)</f>
        <v>0</v>
      </c>
      <c r="K12" s="51">
        <f>ROUND('Model výchozí bez dotace (MVB)'!K12,0)</f>
        <v>0</v>
      </c>
      <c r="L12" s="51">
        <f>ROUND('Model výchozí bez dotace (MVB)'!L12,0)</f>
        <v>0</v>
      </c>
      <c r="M12" s="51">
        <f>ROUND('Model výchozí bez dotace (MVB)'!M12,0)</f>
        <v>0</v>
      </c>
      <c r="N12" s="51">
        <f>ROUND('Model výchozí bez dotace (MVB)'!N12,0)</f>
        <v>0</v>
      </c>
      <c r="O12" s="51">
        <f>ROUND('Model výchozí bez dotace (MVB)'!O12,0)</f>
        <v>0</v>
      </c>
      <c r="P12" s="51">
        <f>ROUND('Model výchozí bez dotace (MVB)'!P12,0)</f>
        <v>0</v>
      </c>
      <c r="Q12" s="51">
        <f>ROUND('Model výchozí bez dotace (MVB)'!Q12,0)</f>
        <v>0</v>
      </c>
      <c r="R12" s="51">
        <f>ROUND('Model výchozí bez dotace (MVB)'!R12,0)</f>
        <v>0</v>
      </c>
      <c r="S12" s="51">
        <f>ROUND('Model výchozí bez dotace (MVB)'!S12,0)</f>
        <v>0</v>
      </c>
      <c r="T12" s="50">
        <f t="shared" si="0"/>
        <v>0</v>
      </c>
      <c r="U12" s="103">
        <f t="shared" ref="U12" si="5">IFERROR(AVERAGE(E12:S12),0)</f>
        <v>0</v>
      </c>
      <c r="V12" s="22">
        <f>ROUND('Model výchozí bez dotace (MVB)'!V12,2)</f>
        <v>0</v>
      </c>
      <c r="W12" s="23">
        <f>ROUND('Model výchozí bez dotace (MVB)'!W12,2)</f>
        <v>0</v>
      </c>
      <c r="X12" s="27">
        <f t="shared" si="3"/>
        <v>1</v>
      </c>
    </row>
    <row r="13" spans="1:24" x14ac:dyDescent="0.3">
      <c r="A13" s="6"/>
      <c r="B13" s="7"/>
      <c r="C13" s="120" t="s">
        <v>54</v>
      </c>
      <c r="D13" s="29" t="s">
        <v>55</v>
      </c>
      <c r="E13" s="51">
        <f>ROUND('Model výchozí bez dotace (MVB)'!E13,0)</f>
        <v>0</v>
      </c>
      <c r="F13" s="51">
        <f>ROUND('Model výchozí bez dotace (MVB)'!F13,0)</f>
        <v>0</v>
      </c>
      <c r="G13" s="51">
        <f>ROUND('Model výchozí bez dotace (MVB)'!G13,0)</f>
        <v>0</v>
      </c>
      <c r="H13" s="51">
        <f>ROUND('Model výchozí bez dotace (MVB)'!H13,0)</f>
        <v>0</v>
      </c>
      <c r="I13" s="51">
        <f>ROUND('Model výchozí bez dotace (MVB)'!I13,0)</f>
        <v>0</v>
      </c>
      <c r="J13" s="51">
        <f>ROUND('Model výchozí bez dotace (MVB)'!J13,0)</f>
        <v>0</v>
      </c>
      <c r="K13" s="51">
        <f>ROUND('Model výchozí bez dotace (MVB)'!K13,0)</f>
        <v>0</v>
      </c>
      <c r="L13" s="51">
        <f>ROUND('Model výchozí bez dotace (MVB)'!L13,0)</f>
        <v>0</v>
      </c>
      <c r="M13" s="51">
        <f>ROUND('Model výchozí bez dotace (MVB)'!M13,0)</f>
        <v>0</v>
      </c>
      <c r="N13" s="51">
        <f>ROUND('Model výchozí bez dotace (MVB)'!N13,0)</f>
        <v>0</v>
      </c>
      <c r="O13" s="51">
        <f>ROUND('Model výchozí bez dotace (MVB)'!O13,0)</f>
        <v>0</v>
      </c>
      <c r="P13" s="51">
        <f>ROUND('Model výchozí bez dotace (MVB)'!P13,0)</f>
        <v>0</v>
      </c>
      <c r="Q13" s="51">
        <f>ROUND('Model výchozí bez dotace (MVB)'!Q13,0)</f>
        <v>0</v>
      </c>
      <c r="R13" s="51">
        <f>ROUND('Model výchozí bez dotace (MVB)'!R13,0)</f>
        <v>0</v>
      </c>
      <c r="S13" s="51">
        <f>ROUND('Model výchozí bez dotace (MVB)'!S13,0)</f>
        <v>0</v>
      </c>
      <c r="T13" s="50">
        <f t="shared" si="0"/>
        <v>0</v>
      </c>
      <c r="U13" s="103">
        <f t="shared" si="1"/>
        <v>0</v>
      </c>
      <c r="V13" s="22">
        <f>ROUND('Model výchozí bez dotace (MVB)'!V13,2)</f>
        <v>0</v>
      </c>
      <c r="W13" s="23">
        <f>ROUND('Model výchozí bez dotace (MVB)'!W13,2)</f>
        <v>0</v>
      </c>
      <c r="X13" s="27">
        <f t="shared" si="3"/>
        <v>1</v>
      </c>
    </row>
    <row r="14" spans="1:2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ROUND('Model výchozí bez dotace (MVB)'!E14,0)</f>
        <v>0</v>
      </c>
      <c r="F14" s="51">
        <f>ROUND('Model výchozí bez dotace (MVB)'!F14,0)</f>
        <v>0</v>
      </c>
      <c r="G14" s="51">
        <f>ROUND('Model výchozí bez dotace (MVB)'!G14,0)</f>
        <v>0</v>
      </c>
      <c r="H14" s="51">
        <f>ROUND('Model výchozí bez dotace (MVB)'!H14,0)</f>
        <v>0</v>
      </c>
      <c r="I14" s="51">
        <f>ROUND('Model výchozí bez dotace (MVB)'!I14,0)</f>
        <v>0</v>
      </c>
      <c r="J14" s="51">
        <f>ROUND('Model výchozí bez dotace (MVB)'!J14,0)</f>
        <v>0</v>
      </c>
      <c r="K14" s="51">
        <f>ROUND('Model výchozí bez dotace (MVB)'!K14,0)</f>
        <v>0</v>
      </c>
      <c r="L14" s="51">
        <f>ROUND('Model výchozí bez dotace (MVB)'!L14,0)</f>
        <v>0</v>
      </c>
      <c r="M14" s="51">
        <f>ROUND('Model výchozí bez dotace (MVB)'!M14,0)</f>
        <v>0</v>
      </c>
      <c r="N14" s="51">
        <f>ROUND('Model výchozí bez dotace (MVB)'!N14,0)</f>
        <v>0</v>
      </c>
      <c r="O14" s="51">
        <f>ROUND('Model výchozí bez dotace (MVB)'!O14,0)</f>
        <v>0</v>
      </c>
      <c r="P14" s="51">
        <f>ROUND('Model výchozí bez dotace (MVB)'!P14,0)</f>
        <v>0</v>
      </c>
      <c r="Q14" s="51">
        <f>ROUND('Model výchozí bez dotace (MVB)'!Q14,0)</f>
        <v>0</v>
      </c>
      <c r="R14" s="51">
        <f>ROUND('Model výchozí bez dotace (MVB)'!R14,0)</f>
        <v>0</v>
      </c>
      <c r="S14" s="51">
        <f>ROUND('Model výchozí bez dotace (MVB)'!S14,0)</f>
        <v>0</v>
      </c>
      <c r="T14" s="50">
        <f t="shared" si="0"/>
        <v>0</v>
      </c>
      <c r="U14" s="103">
        <f t="shared" si="1"/>
        <v>0</v>
      </c>
      <c r="V14" s="22">
        <f>ROUND('Model výchozí bez dotace (MVB)'!V14,2)</f>
        <v>0</v>
      </c>
      <c r="W14" s="23">
        <f>ROUND('Model výchozí bez dotace (MVB)'!W14,2)</f>
        <v>0</v>
      </c>
      <c r="X14" s="27">
        <f t="shared" si="3"/>
        <v>1</v>
      </c>
    </row>
    <row r="15" spans="1:24" x14ac:dyDescent="0.3">
      <c r="A15" s="6"/>
      <c r="B15" s="7"/>
      <c r="C15" s="120" t="s">
        <v>57</v>
      </c>
      <c r="D15" s="29" t="s">
        <v>53</v>
      </c>
      <c r="E15" s="51">
        <f>ROUND('Model výchozí bez dotace (MVB)'!E15,0)</f>
        <v>0</v>
      </c>
      <c r="F15" s="51">
        <f>ROUND('Model výchozí bez dotace (MVB)'!F15,0)</f>
        <v>0</v>
      </c>
      <c r="G15" s="51">
        <f>ROUND('Model výchozí bez dotace (MVB)'!G15,0)</f>
        <v>0</v>
      </c>
      <c r="H15" s="51">
        <f>ROUND('Model výchozí bez dotace (MVB)'!H15,0)</f>
        <v>0</v>
      </c>
      <c r="I15" s="51">
        <f>ROUND('Model výchozí bez dotace (MVB)'!I15,0)</f>
        <v>0</v>
      </c>
      <c r="J15" s="51">
        <f>ROUND('Model výchozí bez dotace (MVB)'!J15,0)</f>
        <v>0</v>
      </c>
      <c r="K15" s="51">
        <f>ROUND('Model výchozí bez dotace (MVB)'!K15,0)</f>
        <v>0</v>
      </c>
      <c r="L15" s="51">
        <f>ROUND('Model výchozí bez dotace (MVB)'!L15,0)</f>
        <v>0</v>
      </c>
      <c r="M15" s="51">
        <f>ROUND('Model výchozí bez dotace (MVB)'!M15,0)</f>
        <v>0</v>
      </c>
      <c r="N15" s="51">
        <f>ROUND('Model výchozí bez dotace (MVB)'!N15,0)</f>
        <v>0</v>
      </c>
      <c r="O15" s="51">
        <f>ROUND('Model výchozí bez dotace (MVB)'!O15,0)</f>
        <v>0</v>
      </c>
      <c r="P15" s="51">
        <f>ROUND('Model výchozí bez dotace (MVB)'!P15,0)</f>
        <v>0</v>
      </c>
      <c r="Q15" s="51">
        <f>ROUND('Model výchozí bez dotace (MVB)'!Q15,0)</f>
        <v>0</v>
      </c>
      <c r="R15" s="51">
        <f>ROUND('Model výchozí bez dotace (MVB)'!R15,0)</f>
        <v>0</v>
      </c>
      <c r="S15" s="51">
        <f>ROUND('Model výchozí bez dotace (MVB)'!S15,0)</f>
        <v>0</v>
      </c>
      <c r="T15" s="50">
        <f t="shared" si="0"/>
        <v>0</v>
      </c>
      <c r="U15" s="103">
        <f t="shared" ref="U15" si="6">IFERROR(AVERAGE(E15:S15),0)</f>
        <v>0</v>
      </c>
      <c r="V15" s="22">
        <f>ROUND('Model výchozí bez dotace (MVB)'!V15,2)</f>
        <v>0</v>
      </c>
      <c r="W15" s="23">
        <f>ROUND('Model výchozí bez dotace (MVB)'!W15,2)</f>
        <v>0</v>
      </c>
      <c r="X15" s="27">
        <f t="shared" si="3"/>
        <v>1</v>
      </c>
    </row>
    <row r="16" spans="1:24" x14ac:dyDescent="0.3">
      <c r="A16" s="6"/>
      <c r="B16" s="7"/>
      <c r="C16" s="120" t="s">
        <v>58</v>
      </c>
      <c r="D16" s="29" t="s">
        <v>55</v>
      </c>
      <c r="E16" s="51">
        <f>ROUND('Model výchozí bez dotace (MVB)'!E16,0)</f>
        <v>0</v>
      </c>
      <c r="F16" s="51">
        <f>ROUND('Model výchozí bez dotace (MVB)'!F16,0)</f>
        <v>0</v>
      </c>
      <c r="G16" s="51">
        <f>ROUND('Model výchozí bez dotace (MVB)'!G16,0)</f>
        <v>0</v>
      </c>
      <c r="H16" s="51">
        <f>ROUND('Model výchozí bez dotace (MVB)'!H16,0)</f>
        <v>0</v>
      </c>
      <c r="I16" s="51">
        <f>ROUND('Model výchozí bez dotace (MVB)'!I16,0)</f>
        <v>0</v>
      </c>
      <c r="J16" s="51">
        <f>ROUND('Model výchozí bez dotace (MVB)'!J16,0)</f>
        <v>0</v>
      </c>
      <c r="K16" s="51">
        <f>ROUND('Model výchozí bez dotace (MVB)'!K16,0)</f>
        <v>0</v>
      </c>
      <c r="L16" s="51">
        <f>ROUND('Model výchozí bez dotace (MVB)'!L16,0)</f>
        <v>0</v>
      </c>
      <c r="M16" s="51">
        <f>ROUND('Model výchozí bez dotace (MVB)'!M16,0)</f>
        <v>0</v>
      </c>
      <c r="N16" s="51">
        <f>ROUND('Model výchozí bez dotace (MVB)'!N16,0)</f>
        <v>0</v>
      </c>
      <c r="O16" s="51">
        <f>ROUND('Model výchozí bez dotace (MVB)'!O16,0)</f>
        <v>0</v>
      </c>
      <c r="P16" s="51">
        <f>ROUND('Model výchozí bez dotace (MVB)'!P16,0)</f>
        <v>0</v>
      </c>
      <c r="Q16" s="51">
        <f>ROUND('Model výchozí bez dotace (MVB)'!Q16,0)</f>
        <v>0</v>
      </c>
      <c r="R16" s="51">
        <f>ROUND('Model výchozí bez dotace (MVB)'!R16,0)</f>
        <v>0</v>
      </c>
      <c r="S16" s="51">
        <f>ROUND('Model výchozí bez dotace (MVB)'!S16,0)</f>
        <v>0</v>
      </c>
      <c r="T16" s="50">
        <f t="shared" si="0"/>
        <v>0</v>
      </c>
      <c r="U16" s="103">
        <f t="shared" si="1"/>
        <v>0</v>
      </c>
      <c r="V16" s="22">
        <f>ROUND('Model výchozí bez dotace (MVB)'!V16,2)</f>
        <v>0</v>
      </c>
      <c r="W16" s="23">
        <f>ROUND('Model výchozí bez dotace (MVB)'!W16,2)</f>
        <v>0</v>
      </c>
      <c r="X16" s="27">
        <f t="shared" si="3"/>
        <v>1</v>
      </c>
    </row>
    <row r="17" spans="1:24" x14ac:dyDescent="0.3">
      <c r="A17" s="6">
        <v>9</v>
      </c>
      <c r="B17" s="7" t="s">
        <v>59</v>
      </c>
      <c r="C17" s="120"/>
      <c r="D17" s="8"/>
      <c r="E17" s="51">
        <f>ROUND('Model výchozí bez dotace (MVB)'!E17,0)</f>
        <v>0</v>
      </c>
      <c r="F17" s="51">
        <f>ROUND('Model výchozí bez dotace (MVB)'!F17,0)</f>
        <v>0</v>
      </c>
      <c r="G17" s="51">
        <f>ROUND('Model výchozí bez dotace (MVB)'!G17,0)</f>
        <v>0</v>
      </c>
      <c r="H17" s="51">
        <f>ROUND('Model výchozí bez dotace (MVB)'!H17,0)</f>
        <v>0</v>
      </c>
      <c r="I17" s="51">
        <f>ROUND('Model výchozí bez dotace (MVB)'!I17,0)</f>
        <v>0</v>
      </c>
      <c r="J17" s="51">
        <f>ROUND('Model výchozí bez dotace (MVB)'!J17,0)</f>
        <v>0</v>
      </c>
      <c r="K17" s="51">
        <f>ROUND('Model výchozí bez dotace (MVB)'!K17,0)</f>
        <v>0</v>
      </c>
      <c r="L17" s="51">
        <f>ROUND('Model výchozí bez dotace (MVB)'!L17,0)</f>
        <v>0</v>
      </c>
      <c r="M17" s="51">
        <f>ROUND('Model výchozí bez dotace (MVB)'!M17,0)</f>
        <v>0</v>
      </c>
      <c r="N17" s="51">
        <f>ROUND('Model výchozí bez dotace (MVB)'!N17,0)</f>
        <v>0</v>
      </c>
      <c r="O17" s="51">
        <f>ROUND('Model výchozí bez dotace (MVB)'!O17,0)</f>
        <v>0</v>
      </c>
      <c r="P17" s="51">
        <f>ROUND('Model výchozí bez dotace (MVB)'!P17,0)</f>
        <v>0</v>
      </c>
      <c r="Q17" s="51">
        <f>ROUND('Model výchozí bez dotace (MVB)'!Q17,0)</f>
        <v>0</v>
      </c>
      <c r="R17" s="51">
        <f>ROUND('Model výchozí bez dotace (MVB)'!R17,0)</f>
        <v>0</v>
      </c>
      <c r="S17" s="51">
        <f>ROUND('Model výchozí bez dotace (MVB)'!S17,0)</f>
        <v>0</v>
      </c>
      <c r="T17" s="50">
        <f t="shared" si="0"/>
        <v>0</v>
      </c>
      <c r="U17" s="103">
        <f t="shared" si="1"/>
        <v>0</v>
      </c>
      <c r="V17" s="22">
        <f>ROUND('Model výchozí bez dotace (MVB)'!V17,2)</f>
        <v>0</v>
      </c>
      <c r="W17" s="23">
        <f>ROUND('Model výchozí bez dotace (MVB)'!W17,2)</f>
        <v>0</v>
      </c>
      <c r="X17" s="27">
        <f t="shared" si="3"/>
        <v>1</v>
      </c>
    </row>
    <row r="18" spans="1:24" x14ac:dyDescent="0.3">
      <c r="A18" s="6">
        <v>10</v>
      </c>
      <c r="B18" s="7" t="s">
        <v>60</v>
      </c>
      <c r="C18" s="120"/>
      <c r="D18" s="8"/>
      <c r="E18" s="51">
        <f>ROUND('Model výchozí bez dotace (MVB)'!E18,0)</f>
        <v>0</v>
      </c>
      <c r="F18" s="51">
        <f>ROUND('Model výchozí bez dotace (MVB)'!F18,0)</f>
        <v>0</v>
      </c>
      <c r="G18" s="51">
        <f>ROUND('Model výchozí bez dotace (MVB)'!G18,0)</f>
        <v>0</v>
      </c>
      <c r="H18" s="51">
        <f>ROUND('Model výchozí bez dotace (MVB)'!H18,0)</f>
        <v>0</v>
      </c>
      <c r="I18" s="51">
        <f>ROUND('Model výchozí bez dotace (MVB)'!I18,0)</f>
        <v>0</v>
      </c>
      <c r="J18" s="51">
        <f>ROUND('Model výchozí bez dotace (MVB)'!J18,0)</f>
        <v>0</v>
      </c>
      <c r="K18" s="51">
        <f>ROUND('Model výchozí bez dotace (MVB)'!K18,0)</f>
        <v>0</v>
      </c>
      <c r="L18" s="51">
        <f>ROUND('Model výchozí bez dotace (MVB)'!L18,0)</f>
        <v>0</v>
      </c>
      <c r="M18" s="51">
        <f>ROUND('Model výchozí bez dotace (MVB)'!M18,0)</f>
        <v>0</v>
      </c>
      <c r="N18" s="51">
        <f>ROUND('Model výchozí bez dotace (MVB)'!N18,0)</f>
        <v>0</v>
      </c>
      <c r="O18" s="51">
        <f>ROUND('Model výchozí bez dotace (MVB)'!O18,0)</f>
        <v>0</v>
      </c>
      <c r="P18" s="51">
        <f>ROUND('Model výchozí bez dotace (MVB)'!P18,0)</f>
        <v>0</v>
      </c>
      <c r="Q18" s="51">
        <f>ROUND('Model výchozí bez dotace (MVB)'!Q18,0)</f>
        <v>0</v>
      </c>
      <c r="R18" s="51">
        <f>ROUND('Model výchozí bez dotace (MVB)'!R18,0)</f>
        <v>0</v>
      </c>
      <c r="S18" s="51">
        <f>ROUND('Model výchozí bez dotace (MVB)'!S18,0)</f>
        <v>0</v>
      </c>
      <c r="T18" s="50">
        <f t="shared" si="0"/>
        <v>0</v>
      </c>
      <c r="U18" s="103">
        <f t="shared" si="1"/>
        <v>0</v>
      </c>
      <c r="V18" s="22">
        <f>ROUND('Model výchozí bez dotace (MVB)'!V18,2)</f>
        <v>1</v>
      </c>
      <c r="W18" s="23">
        <f>ROUND('Model výchozí bez dotace (MVB)'!W18,2)</f>
        <v>0</v>
      </c>
      <c r="X18" s="27">
        <f t="shared" si="3"/>
        <v>0</v>
      </c>
    </row>
    <row r="19" spans="1:24" x14ac:dyDescent="0.3">
      <c r="A19" s="6">
        <v>11</v>
      </c>
      <c r="B19" s="7" t="s">
        <v>61</v>
      </c>
      <c r="C19" s="120"/>
      <c r="D19" s="8"/>
      <c r="E19" s="51">
        <f>ROUND('Model výchozí bez dotace (MVB)'!E19,0)</f>
        <v>0</v>
      </c>
      <c r="F19" s="51">
        <f>ROUND('Model výchozí bez dotace (MVB)'!F19,0)</f>
        <v>0</v>
      </c>
      <c r="G19" s="51">
        <f>ROUND('Model výchozí bez dotace (MVB)'!G19,0)</f>
        <v>0</v>
      </c>
      <c r="H19" s="51">
        <f>ROUND('Model výchozí bez dotace (MVB)'!H19,0)</f>
        <v>0</v>
      </c>
      <c r="I19" s="51">
        <f>ROUND('Model výchozí bez dotace (MVB)'!I19,0)</f>
        <v>0</v>
      </c>
      <c r="J19" s="51">
        <f>ROUND('Model výchozí bez dotace (MVB)'!J19,0)</f>
        <v>0</v>
      </c>
      <c r="K19" s="51">
        <f>ROUND('Model výchozí bez dotace (MVB)'!K19,0)</f>
        <v>0</v>
      </c>
      <c r="L19" s="51">
        <f>ROUND('Model výchozí bez dotace (MVB)'!L19,0)</f>
        <v>0</v>
      </c>
      <c r="M19" s="51">
        <f>ROUND('Model výchozí bez dotace (MVB)'!M19,0)</f>
        <v>0</v>
      </c>
      <c r="N19" s="51">
        <f>ROUND('Model výchozí bez dotace (MVB)'!N19,0)</f>
        <v>0</v>
      </c>
      <c r="O19" s="51">
        <f>ROUND('Model výchozí bez dotace (MVB)'!O19,0)</f>
        <v>0</v>
      </c>
      <c r="P19" s="51">
        <f>ROUND('Model výchozí bez dotace (MVB)'!P19,0)</f>
        <v>0</v>
      </c>
      <c r="Q19" s="51">
        <f>ROUND('Model výchozí bez dotace (MVB)'!Q19,0)</f>
        <v>0</v>
      </c>
      <c r="R19" s="51">
        <f>ROUND('Model výchozí bez dotace (MVB)'!R19,0)</f>
        <v>0</v>
      </c>
      <c r="S19" s="51">
        <f>ROUND('Model výchozí bez dotace (MVB)'!S19,0)</f>
        <v>0</v>
      </c>
      <c r="T19" s="50">
        <f t="shared" si="0"/>
        <v>0</v>
      </c>
      <c r="U19" s="103">
        <f t="shared" si="1"/>
        <v>0</v>
      </c>
      <c r="V19" s="22">
        <f>ROUND('Model výchozí bez dotace (MVB)'!V19,2)</f>
        <v>1</v>
      </c>
      <c r="W19" s="23">
        <f>ROUND('Model výchozí bez dotace (MVB)'!W19,2)</f>
        <v>0</v>
      </c>
      <c r="X19" s="27">
        <f t="shared" si="3"/>
        <v>0</v>
      </c>
    </row>
    <row r="20" spans="1:2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ROUND('Model výchozí bez dotace (MVB)'!E20,0)</f>
        <v>0</v>
      </c>
      <c r="F20" s="51">
        <f>ROUND('Model výchozí bez dotace (MVB)'!F20,0)</f>
        <v>0</v>
      </c>
      <c r="G20" s="51">
        <f>ROUND('Model výchozí bez dotace (MVB)'!G20,0)</f>
        <v>0</v>
      </c>
      <c r="H20" s="51">
        <f>ROUND('Model výchozí bez dotace (MVB)'!H20,0)</f>
        <v>0</v>
      </c>
      <c r="I20" s="51">
        <f>ROUND('Model výchozí bez dotace (MVB)'!I20,0)</f>
        <v>0</v>
      </c>
      <c r="J20" s="51">
        <f>ROUND('Model výchozí bez dotace (MVB)'!J20,0)</f>
        <v>0</v>
      </c>
      <c r="K20" s="51">
        <f>ROUND('Model výchozí bez dotace (MVB)'!K20,0)</f>
        <v>0</v>
      </c>
      <c r="L20" s="51">
        <f>ROUND('Model výchozí bez dotace (MVB)'!L20,0)</f>
        <v>0</v>
      </c>
      <c r="M20" s="51">
        <f>ROUND('Model výchozí bez dotace (MVB)'!M20,0)</f>
        <v>0</v>
      </c>
      <c r="N20" s="51">
        <f>ROUND('Model výchozí bez dotace (MVB)'!N20,0)</f>
        <v>0</v>
      </c>
      <c r="O20" s="51">
        <f>ROUND('Model výchozí bez dotace (MVB)'!O20,0)</f>
        <v>0</v>
      </c>
      <c r="P20" s="51">
        <f>ROUND('Model výchozí bez dotace (MVB)'!P20,0)</f>
        <v>0</v>
      </c>
      <c r="Q20" s="51">
        <f>ROUND('Model výchozí bez dotace (MVB)'!Q20,0)</f>
        <v>0</v>
      </c>
      <c r="R20" s="51">
        <f>ROUND('Model výchozí bez dotace (MVB)'!R20,0)</f>
        <v>0</v>
      </c>
      <c r="S20" s="51">
        <f>ROUND('Model výchozí bez dotace (MVB)'!S20,0)</f>
        <v>0</v>
      </c>
      <c r="T20" s="50">
        <f t="shared" ref="T20:T25" si="7">SUM(E20:S20)</f>
        <v>0</v>
      </c>
      <c r="U20" s="103">
        <f t="shared" ref="U20:U25" si="8">IFERROR(AVERAGE(E20:S20),0)</f>
        <v>0</v>
      </c>
      <c r="V20" s="22">
        <f>ROUND('Model výchozí bez dotace (MVB)'!V20,2)</f>
        <v>0</v>
      </c>
      <c r="W20" s="23">
        <f>ROUND('Model výchozí bez dotace (MVB)'!W20,2)</f>
        <v>0</v>
      </c>
      <c r="X20" s="27">
        <f t="shared" ref="X20:X25" si="9">1-SUM(V20:W20)</f>
        <v>1</v>
      </c>
    </row>
    <row r="21" spans="1:24" x14ac:dyDescent="0.3">
      <c r="A21" s="6"/>
      <c r="B21" s="7"/>
      <c r="C21" s="7">
        <v>12.2</v>
      </c>
      <c r="D21" s="8" t="s">
        <v>65</v>
      </c>
      <c r="E21" s="51">
        <f>ROUND('Model výchozí bez dotace (MVB)'!E21,0)</f>
        <v>0</v>
      </c>
      <c r="F21" s="51">
        <f>ROUND('Model výchozí bez dotace (MVB)'!F21,0)</f>
        <v>0</v>
      </c>
      <c r="G21" s="51">
        <f>ROUND('Model výchozí bez dotace (MVB)'!G21,0)</f>
        <v>0</v>
      </c>
      <c r="H21" s="51">
        <f>ROUND('Model výchozí bez dotace (MVB)'!H21,0)</f>
        <v>0</v>
      </c>
      <c r="I21" s="51">
        <f>ROUND('Model výchozí bez dotace (MVB)'!I21,0)</f>
        <v>0</v>
      </c>
      <c r="J21" s="51">
        <f>ROUND('Model výchozí bez dotace (MVB)'!J21,0)</f>
        <v>0</v>
      </c>
      <c r="K21" s="51">
        <f>ROUND('Model výchozí bez dotace (MVB)'!K21,0)</f>
        <v>0</v>
      </c>
      <c r="L21" s="51">
        <f>ROUND('Model výchozí bez dotace (MVB)'!L21,0)</f>
        <v>0</v>
      </c>
      <c r="M21" s="51">
        <f>ROUND('Model výchozí bez dotace (MVB)'!M21,0)</f>
        <v>0</v>
      </c>
      <c r="N21" s="51">
        <f>ROUND('Model výchozí bez dotace (MVB)'!N21,0)</f>
        <v>0</v>
      </c>
      <c r="O21" s="51">
        <f>ROUND('Model výchozí bez dotace (MVB)'!O21,0)</f>
        <v>0</v>
      </c>
      <c r="P21" s="51">
        <f>ROUND('Model výchozí bez dotace (MVB)'!P21,0)</f>
        <v>0</v>
      </c>
      <c r="Q21" s="51">
        <f>ROUND('Model výchozí bez dotace (MVB)'!Q21,0)</f>
        <v>0</v>
      </c>
      <c r="R21" s="51">
        <f>ROUND('Model výchozí bez dotace (MVB)'!R21,0)</f>
        <v>0</v>
      </c>
      <c r="S21" s="51">
        <f>ROUND('Model výchozí bez dotace (MVB)'!S21,0)</f>
        <v>0</v>
      </c>
      <c r="T21" s="50">
        <f t="shared" ref="T21" si="10">SUM(E21:S21)</f>
        <v>0</v>
      </c>
      <c r="U21" s="103">
        <f t="shared" ref="U21" si="11">IFERROR(AVERAGE(E21:S21),0)</f>
        <v>0</v>
      </c>
      <c r="V21" s="22">
        <f>ROUND('Model výchozí bez dotace (MVB)'!V21,2)</f>
        <v>0</v>
      </c>
      <c r="W21" s="23">
        <f>ROUND('Model výchozí bez dotace (MVB)'!W21,2)</f>
        <v>0</v>
      </c>
      <c r="X21" s="27">
        <f t="shared" ref="X21" si="12">1-SUM(V21:W21)</f>
        <v>1</v>
      </c>
    </row>
    <row r="22" spans="1:24" x14ac:dyDescent="0.3">
      <c r="A22" s="6">
        <v>13</v>
      </c>
      <c r="B22" s="7" t="s">
        <v>66</v>
      </c>
      <c r="C22" s="120"/>
      <c r="D22" s="8"/>
      <c r="E22" s="51">
        <f>ROUND('Model výchozí bez dotace (MVB)'!E22,0)</f>
        <v>0</v>
      </c>
      <c r="F22" s="51">
        <f>ROUND('Model výchozí bez dotace (MVB)'!F22,0)</f>
        <v>0</v>
      </c>
      <c r="G22" s="51">
        <f>ROUND('Model výchozí bez dotace (MVB)'!G22,0)</f>
        <v>0</v>
      </c>
      <c r="H22" s="51">
        <f>ROUND('Model výchozí bez dotace (MVB)'!H22,0)</f>
        <v>0</v>
      </c>
      <c r="I22" s="51">
        <f>ROUND('Model výchozí bez dotace (MVB)'!I22,0)</f>
        <v>0</v>
      </c>
      <c r="J22" s="51">
        <f>ROUND('Model výchozí bez dotace (MVB)'!J22,0)</f>
        <v>0</v>
      </c>
      <c r="K22" s="51">
        <f>ROUND('Model výchozí bez dotace (MVB)'!K22,0)</f>
        <v>0</v>
      </c>
      <c r="L22" s="51">
        <f>ROUND('Model výchozí bez dotace (MVB)'!L22,0)</f>
        <v>0</v>
      </c>
      <c r="M22" s="51">
        <f>ROUND('Model výchozí bez dotace (MVB)'!M22,0)</f>
        <v>0</v>
      </c>
      <c r="N22" s="51">
        <f>ROUND('Model výchozí bez dotace (MVB)'!N22,0)</f>
        <v>0</v>
      </c>
      <c r="O22" s="51">
        <f>ROUND('Model výchozí bez dotace (MVB)'!O22,0)</f>
        <v>0</v>
      </c>
      <c r="P22" s="51">
        <f>ROUND('Model výchozí bez dotace (MVB)'!P22,0)</f>
        <v>0</v>
      </c>
      <c r="Q22" s="51">
        <f>ROUND('Model výchozí bez dotace (MVB)'!Q22,0)</f>
        <v>0</v>
      </c>
      <c r="R22" s="51">
        <f>ROUND('Model výchozí bez dotace (MVB)'!R22,0)</f>
        <v>0</v>
      </c>
      <c r="S22" s="51">
        <f>ROUND('Model výchozí bez dotace (MVB)'!S22,0)</f>
        <v>0</v>
      </c>
      <c r="T22" s="50">
        <f t="shared" si="7"/>
        <v>0</v>
      </c>
      <c r="U22" s="103">
        <f t="shared" si="8"/>
        <v>0</v>
      </c>
      <c r="V22" s="22">
        <f>ROUND('Model výchozí bez dotace (MVB)'!V22,2)</f>
        <v>0</v>
      </c>
      <c r="W22" s="23">
        <f>ROUND('Model výchozí bez dotace (MVB)'!W22,2)</f>
        <v>0</v>
      </c>
      <c r="X22" s="27">
        <f t="shared" si="9"/>
        <v>1</v>
      </c>
    </row>
    <row r="23" spans="1:24" x14ac:dyDescent="0.3">
      <c r="A23" s="6">
        <v>14</v>
      </c>
      <c r="B23" s="7" t="s">
        <v>67</v>
      </c>
      <c r="C23" s="7"/>
      <c r="D23" s="8"/>
      <c r="E23" s="51">
        <f>ROUND('Model výchozí bez dotace (MVB)'!E23,0)</f>
        <v>0</v>
      </c>
      <c r="F23" s="51">
        <f>ROUND('Model výchozí bez dotace (MVB)'!F23,0)</f>
        <v>0</v>
      </c>
      <c r="G23" s="51">
        <f>ROUND('Model výchozí bez dotace (MVB)'!G23,0)</f>
        <v>0</v>
      </c>
      <c r="H23" s="51">
        <f>ROUND('Model výchozí bez dotace (MVB)'!H23,0)</f>
        <v>0</v>
      </c>
      <c r="I23" s="51">
        <f>ROUND('Model výchozí bez dotace (MVB)'!I23,0)</f>
        <v>0</v>
      </c>
      <c r="J23" s="51">
        <f>ROUND('Model výchozí bez dotace (MVB)'!J23,0)</f>
        <v>0</v>
      </c>
      <c r="K23" s="51">
        <f>ROUND('Model výchozí bez dotace (MVB)'!K23,0)</f>
        <v>0</v>
      </c>
      <c r="L23" s="51">
        <f>ROUND('Model výchozí bez dotace (MVB)'!L23,0)</f>
        <v>0</v>
      </c>
      <c r="M23" s="51">
        <f>ROUND('Model výchozí bez dotace (MVB)'!M23,0)</f>
        <v>0</v>
      </c>
      <c r="N23" s="51">
        <f>ROUND('Model výchozí bez dotace (MVB)'!N23,0)</f>
        <v>0</v>
      </c>
      <c r="O23" s="51">
        <f>ROUND('Model výchozí bez dotace (MVB)'!O23,0)</f>
        <v>0</v>
      </c>
      <c r="P23" s="51">
        <f>ROUND('Model výchozí bez dotace (MVB)'!P23,0)</f>
        <v>0</v>
      </c>
      <c r="Q23" s="51">
        <f>ROUND('Model výchozí bez dotace (MVB)'!Q23,0)</f>
        <v>0</v>
      </c>
      <c r="R23" s="51">
        <f>ROUND('Model výchozí bez dotace (MVB)'!R23,0)</f>
        <v>0</v>
      </c>
      <c r="S23" s="51">
        <f>ROUND('Model výchozí bez dotace (MVB)'!S23,0)</f>
        <v>0</v>
      </c>
      <c r="T23" s="50">
        <f t="shared" si="7"/>
        <v>0</v>
      </c>
      <c r="U23" s="103">
        <f t="shared" si="8"/>
        <v>0</v>
      </c>
      <c r="V23" s="22">
        <f>ROUND('Model výchozí bez dotace (MVB)'!V23,2)</f>
        <v>0</v>
      </c>
      <c r="W23" s="23">
        <f>ROUND('Model výchozí bez dotace (MVB)'!W23,2)</f>
        <v>0</v>
      </c>
      <c r="X23" s="27">
        <f t="shared" si="9"/>
        <v>1</v>
      </c>
    </row>
    <row r="24" spans="1:24" x14ac:dyDescent="0.3">
      <c r="A24" s="6">
        <v>15</v>
      </c>
      <c r="B24" s="7" t="s">
        <v>68</v>
      </c>
      <c r="C24" s="7"/>
      <c r="D24" s="8"/>
      <c r="E24" s="51">
        <f>ROUND('Model výchozí bez dotace (MVB)'!E24,0)</f>
        <v>0</v>
      </c>
      <c r="F24" s="51">
        <f>ROUND('Model výchozí bez dotace (MVB)'!F24,0)</f>
        <v>0</v>
      </c>
      <c r="G24" s="51">
        <f>ROUND('Model výchozí bez dotace (MVB)'!G24,0)</f>
        <v>0</v>
      </c>
      <c r="H24" s="51">
        <f>ROUND('Model výchozí bez dotace (MVB)'!H24,0)</f>
        <v>0</v>
      </c>
      <c r="I24" s="51">
        <f>ROUND('Model výchozí bez dotace (MVB)'!I24,0)</f>
        <v>0</v>
      </c>
      <c r="J24" s="51">
        <f>ROUND('Model výchozí bez dotace (MVB)'!J24,0)</f>
        <v>0</v>
      </c>
      <c r="K24" s="51">
        <f>ROUND('Model výchozí bez dotace (MVB)'!K24,0)</f>
        <v>0</v>
      </c>
      <c r="L24" s="51">
        <f>ROUND('Model výchozí bez dotace (MVB)'!L24,0)</f>
        <v>0</v>
      </c>
      <c r="M24" s="51">
        <f>ROUND('Model výchozí bez dotace (MVB)'!M24,0)</f>
        <v>0</v>
      </c>
      <c r="N24" s="51">
        <f>ROUND('Model výchozí bez dotace (MVB)'!N24,0)</f>
        <v>0</v>
      </c>
      <c r="O24" s="51">
        <f>ROUND('Model výchozí bez dotace (MVB)'!O24,0)</f>
        <v>0</v>
      </c>
      <c r="P24" s="51">
        <f>ROUND('Model výchozí bez dotace (MVB)'!P24,0)</f>
        <v>0</v>
      </c>
      <c r="Q24" s="51">
        <f>ROUND('Model výchozí bez dotace (MVB)'!Q24,0)</f>
        <v>0</v>
      </c>
      <c r="R24" s="51">
        <f>ROUND('Model výchozí bez dotace (MVB)'!R24,0)</f>
        <v>0</v>
      </c>
      <c r="S24" s="51">
        <f>ROUND('Model výchozí bez dotace (MVB)'!S24,0)</f>
        <v>0</v>
      </c>
      <c r="T24" s="50">
        <f t="shared" si="7"/>
        <v>0</v>
      </c>
      <c r="U24" s="103">
        <f t="shared" si="8"/>
        <v>0</v>
      </c>
      <c r="V24" s="22">
        <f>ROUND('Model výchozí bez dotace (MVB)'!V24,2)</f>
        <v>0</v>
      </c>
      <c r="W24" s="23">
        <f>ROUND('Model výchozí bez dotace (MVB)'!W24,2)</f>
        <v>0</v>
      </c>
      <c r="X24" s="27">
        <f t="shared" si="9"/>
        <v>1</v>
      </c>
    </row>
    <row r="25" spans="1:24" x14ac:dyDescent="0.3">
      <c r="A25" s="32">
        <v>22</v>
      </c>
      <c r="B25" s="33" t="s">
        <v>69</v>
      </c>
      <c r="C25" s="33"/>
      <c r="D25" s="34"/>
      <c r="E25" s="109">
        <f>ROUND('Model výchozí bez dotace (MVB)'!E25,0)</f>
        <v>0</v>
      </c>
      <c r="F25" s="109">
        <f>ROUND('Model výchozí bez dotace (MVB)'!F25,0)</f>
        <v>0</v>
      </c>
      <c r="G25" s="109">
        <f>ROUND('Model výchozí bez dotace (MVB)'!G25,0)</f>
        <v>0</v>
      </c>
      <c r="H25" s="109">
        <f>ROUND('Model výchozí bez dotace (MVB)'!H25,0)</f>
        <v>0</v>
      </c>
      <c r="I25" s="109">
        <f>ROUND('Model výchozí bez dotace (MVB)'!I25,0)</f>
        <v>0</v>
      </c>
      <c r="J25" s="109">
        <f>ROUND('Model výchozí bez dotace (MVB)'!J25,0)</f>
        <v>0</v>
      </c>
      <c r="K25" s="109">
        <f>ROUND('Model výchozí bez dotace (MVB)'!K25,0)</f>
        <v>0</v>
      </c>
      <c r="L25" s="109">
        <f>ROUND('Model výchozí bez dotace (MVB)'!L25,0)</f>
        <v>0</v>
      </c>
      <c r="M25" s="109">
        <f>ROUND('Model výchozí bez dotace (MVB)'!M25,0)</f>
        <v>0</v>
      </c>
      <c r="N25" s="109">
        <f>ROUND('Model výchozí bez dotace (MVB)'!N25,0)</f>
        <v>0</v>
      </c>
      <c r="O25" s="109">
        <f>ROUND('Model výchozí bez dotace (MVB)'!O25,0)</f>
        <v>0</v>
      </c>
      <c r="P25" s="109">
        <f>ROUND('Model výchozí bez dotace (MVB)'!P25,0)</f>
        <v>0</v>
      </c>
      <c r="Q25" s="51">
        <f>ROUND('Model výchozí bez dotace (MVB)'!Q25,0)</f>
        <v>0</v>
      </c>
      <c r="R25" s="51">
        <f>ROUND('Model výchozí bez dotace (MVB)'!R25,0)</f>
        <v>0</v>
      </c>
      <c r="S25" s="51">
        <f>ROUND('Model výchozí bez dotace (MVB)'!S25,0)</f>
        <v>0</v>
      </c>
      <c r="T25" s="104">
        <f t="shared" si="7"/>
        <v>0</v>
      </c>
      <c r="U25" s="105">
        <f t="shared" si="8"/>
        <v>0</v>
      </c>
      <c r="V25" s="86">
        <f>ROUND('Model výchozí bez dotace (MVB)'!V25,2)</f>
        <v>0</v>
      </c>
      <c r="W25" s="84">
        <f>ROUND('Model výchozí bez dotace (MVB)'!W25,2)</f>
        <v>0</v>
      </c>
      <c r="X25" s="87">
        <f t="shared" si="9"/>
        <v>1</v>
      </c>
    </row>
    <row r="26" spans="1:24" s="1" customFormat="1" ht="15.6" thickBot="1" x14ac:dyDescent="0.4">
      <c r="A26" s="9">
        <v>23</v>
      </c>
      <c r="B26" s="10" t="s">
        <v>70</v>
      </c>
      <c r="C26" s="10"/>
      <c r="D26" s="143" t="s">
        <v>279</v>
      </c>
      <c r="E26" s="98">
        <f t="shared" ref="E26:S26" si="13">SUM(E3:E25)</f>
        <v>0</v>
      </c>
      <c r="F26" s="98">
        <f t="shared" si="13"/>
        <v>0</v>
      </c>
      <c r="G26" s="98">
        <f t="shared" si="13"/>
        <v>0</v>
      </c>
      <c r="H26" s="98">
        <f t="shared" si="13"/>
        <v>0</v>
      </c>
      <c r="I26" s="98">
        <f t="shared" si="13"/>
        <v>0</v>
      </c>
      <c r="J26" s="98">
        <f t="shared" si="13"/>
        <v>0</v>
      </c>
      <c r="K26" s="98">
        <f t="shared" si="13"/>
        <v>0</v>
      </c>
      <c r="L26" s="98">
        <f t="shared" si="13"/>
        <v>0</v>
      </c>
      <c r="M26" s="98">
        <f t="shared" si="13"/>
        <v>0</v>
      </c>
      <c r="N26" s="98">
        <f t="shared" si="13"/>
        <v>0</v>
      </c>
      <c r="O26" s="98">
        <f t="shared" si="13"/>
        <v>0</v>
      </c>
      <c r="P26" s="98">
        <f t="shared" si="13"/>
        <v>0</v>
      </c>
      <c r="Q26" s="98">
        <f t="shared" si="13"/>
        <v>0</v>
      </c>
      <c r="R26" s="98">
        <f t="shared" si="13"/>
        <v>0</v>
      </c>
      <c r="S26" s="98">
        <f t="shared" si="13"/>
        <v>0</v>
      </c>
      <c r="T26" s="106">
        <f t="shared" si="0"/>
        <v>0</v>
      </c>
      <c r="U26" s="99">
        <f>IFERROR(AVERAGE(E26:S26),0)</f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4" ht="15" x14ac:dyDescent="0.35">
      <c r="A27" s="32">
        <v>26</v>
      </c>
      <c r="B27" s="33" t="s">
        <v>71</v>
      </c>
      <c r="C27" s="33"/>
      <c r="D27" s="144" t="s">
        <v>294</v>
      </c>
      <c r="E27" s="100">
        <f>'Model výchozí bez dotace (MVB)'!E27</f>
        <v>947</v>
      </c>
      <c r="F27" s="100">
        <f>'Model výchozí bez dotace (MVB)'!F27</f>
        <v>947</v>
      </c>
      <c r="G27" s="100">
        <f>'Model výchozí bez dotace (MVB)'!G27</f>
        <v>947</v>
      </c>
      <c r="H27" s="100">
        <f>'Model výchozí bez dotace (MVB)'!H27</f>
        <v>1642</v>
      </c>
      <c r="I27" s="100">
        <f>'Model výchozí bez dotace (MVB)'!I27</f>
        <v>1642</v>
      </c>
      <c r="J27" s="100">
        <f>'Model výchozí bez dotace (MVB)'!J27</f>
        <v>1642</v>
      </c>
      <c r="K27" s="100">
        <f>'Model výchozí bez dotace (MVB)'!K27</f>
        <v>1642</v>
      </c>
      <c r="L27" s="100">
        <f>'Model výchozí bez dotace (MVB)'!L27</f>
        <v>1642</v>
      </c>
      <c r="M27" s="100">
        <f>'Model výchozí bez dotace (MVB)'!M27</f>
        <v>1642</v>
      </c>
      <c r="N27" s="100">
        <f>'Model výchozí bez dotace (MVB)'!N27</f>
        <v>1642</v>
      </c>
      <c r="O27" s="100">
        <f>'Model výchozí bez dotace (MVB)'!O27</f>
        <v>1642</v>
      </c>
      <c r="P27" s="100">
        <f>'Model výchozí bez dotace (MVB)'!P27</f>
        <v>1642</v>
      </c>
      <c r="Q27" s="100">
        <f>'Model výchozí bez dotace (MVB)'!Q27</f>
        <v>1642</v>
      </c>
      <c r="R27" s="100">
        <f>'Model výchozí bez dotace (MVB)'!R27</f>
        <v>1642</v>
      </c>
      <c r="S27" s="100">
        <f>'Model výchozí bez dotace (MVB)'!S27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4" s="1" customFormat="1" ht="15.6" thickBot="1" x14ac:dyDescent="0.4">
      <c r="A28" s="9">
        <v>27</v>
      </c>
      <c r="B28" s="10" t="s">
        <v>72</v>
      </c>
      <c r="C28" s="10"/>
      <c r="D28" s="143" t="s">
        <v>280</v>
      </c>
      <c r="E28" s="3">
        <f>IFERROR(E26/E27,0)</f>
        <v>0</v>
      </c>
      <c r="F28" s="3">
        <f t="shared" ref="F28:P28" si="14">IFERROR(F26/F27,0)</f>
        <v>0</v>
      </c>
      <c r="G28" s="3">
        <f t="shared" si="14"/>
        <v>0</v>
      </c>
      <c r="H28" s="3">
        <f t="shared" si="14"/>
        <v>0</v>
      </c>
      <c r="I28" s="3">
        <f t="shared" si="14"/>
        <v>0</v>
      </c>
      <c r="J28" s="3">
        <f t="shared" si="14"/>
        <v>0</v>
      </c>
      <c r="K28" s="3">
        <f t="shared" si="14"/>
        <v>0</v>
      </c>
      <c r="L28" s="3">
        <f t="shared" si="14"/>
        <v>0</v>
      </c>
      <c r="M28" s="3">
        <f t="shared" si="14"/>
        <v>0</v>
      </c>
      <c r="N28" s="3">
        <f t="shared" si="14"/>
        <v>0</v>
      </c>
      <c r="O28" s="3">
        <f t="shared" si="14"/>
        <v>0</v>
      </c>
      <c r="P28" s="3">
        <f t="shared" si="14"/>
        <v>0</v>
      </c>
      <c r="Q28" s="3">
        <f t="shared" ref="Q28:S28" si="15">IFERROR(Q26/Q27,0)</f>
        <v>0</v>
      </c>
      <c r="R28" s="3">
        <f t="shared" si="15"/>
        <v>0</v>
      </c>
      <c r="S28" s="3">
        <f t="shared" si="15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16">IFERROR(W26/W27,0)</f>
        <v>0</v>
      </c>
      <c r="X28" s="36">
        <f t="shared" si="16"/>
        <v>0</v>
      </c>
    </row>
    <row r="29" spans="1:24" ht="15" customHeight="1" thickBot="1" x14ac:dyDescent="0.4">
      <c r="A29" s="80"/>
      <c r="B29" s="81" t="s">
        <v>73</v>
      </c>
      <c r="C29" s="82"/>
      <c r="D29" s="146" t="s">
        <v>281</v>
      </c>
      <c r="E29" s="83">
        <f t="shared" ref="E29:S29" si="17">IFERROR(SUMPRODUCT(E3:E25,$V$3:$V$25)/E27,0)</f>
        <v>0</v>
      </c>
      <c r="F29" s="83">
        <f t="shared" si="17"/>
        <v>0</v>
      </c>
      <c r="G29" s="83">
        <f t="shared" si="17"/>
        <v>0</v>
      </c>
      <c r="H29" s="83">
        <f t="shared" si="17"/>
        <v>0</v>
      </c>
      <c r="I29" s="83">
        <f t="shared" si="17"/>
        <v>0</v>
      </c>
      <c r="J29" s="83">
        <f t="shared" si="17"/>
        <v>0</v>
      </c>
      <c r="K29" s="83">
        <f t="shared" si="17"/>
        <v>0</v>
      </c>
      <c r="L29" s="83">
        <f t="shared" si="17"/>
        <v>0</v>
      </c>
      <c r="M29" s="83">
        <f t="shared" si="17"/>
        <v>0</v>
      </c>
      <c r="N29" s="83">
        <f t="shared" si="17"/>
        <v>0</v>
      </c>
      <c r="O29" s="83">
        <f t="shared" si="17"/>
        <v>0</v>
      </c>
      <c r="P29" s="83">
        <f t="shared" si="17"/>
        <v>0</v>
      </c>
      <c r="Q29" s="83">
        <f t="shared" si="17"/>
        <v>0</v>
      </c>
      <c r="R29" s="83">
        <f t="shared" si="17"/>
        <v>0</v>
      </c>
      <c r="S29" s="218">
        <f t="shared" si="17"/>
        <v>0</v>
      </c>
      <c r="T29" s="216"/>
      <c r="U29" s="217"/>
    </row>
    <row r="30" spans="1:24" ht="15" hidden="1" customHeight="1" x14ac:dyDescent="0.3">
      <c r="A30" s="75"/>
      <c r="B30" s="67" t="s">
        <v>74</v>
      </c>
      <c r="C30" s="76"/>
      <c r="D30" s="68"/>
      <c r="E30" s="78">
        <f>E28-E29</f>
        <v>0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 t="shared" ref="Q30:S30" si="18">Q28-Q29</f>
        <v>0</v>
      </c>
      <c r="R30" s="78">
        <f t="shared" si="18"/>
        <v>0</v>
      </c>
      <c r="S30" s="78">
        <f t="shared" si="18"/>
        <v>0</v>
      </c>
      <c r="T30" s="77" t="s">
        <v>42</v>
      </c>
      <c r="U30" s="79">
        <f>AVERAGE(E30:S30)</f>
        <v>0</v>
      </c>
    </row>
    <row r="32" spans="1:24" x14ac:dyDescent="0.3"/>
    <row r="33" spans="5:24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W33" s="2"/>
      <c r="X33" s="2"/>
    </row>
    <row r="34" spans="5:24" hidden="1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5:24" hidden="1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0"/>
    </row>
  </sheetData>
  <sheetProtection algorithmName="SHA-512" hashValue="xGwwQ4pcuvFmjtskmCdbavp5+a8JZwZuHIB2NAdFdfEYzNmURSP0yXc2MEmiml6kmvlXD5LDBifnrYdnc9uDjA==" saltValue="FCiTOA4Yr0VI1HXZzcn67Q==" spinCount="100000" sheet="1" objects="1" scenarios="1"/>
  <mergeCells count="1">
    <mergeCell ref="V1:X1"/>
  </mergeCells>
  <conditionalFormatting sqref="X3:X25">
    <cfRule type="cellIs" dxfId="27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T3 X3 X5:X7 X17:X19 Q29:S29 E26 E29" formulaRange="1"/>
    <ignoredError sqref="U26" formula="1"/>
    <ignoredError sqref="C10:C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A980-1440-4846-AEE4-A269E8A3F2CB}">
  <sheetPr>
    <tabColor theme="1" tint="0.499984740745262"/>
  </sheetPr>
  <dimension ref="A1:Y35"/>
  <sheetViews>
    <sheetView showGridLines="0" zoomScaleNormal="100" workbookViewId="0">
      <pane xSplit="4" topLeftCell="E1" activePane="topRight" state="frozen"/>
      <selection activeCell="C8" sqref="C8"/>
      <selection pane="topRight"/>
    </sheetView>
  </sheetViews>
  <sheetFormatPr defaultColWidth="0" defaultRowHeight="15" customHeight="1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16384" width="9.109375" hidden="1"/>
  </cols>
  <sheetData>
    <row r="1" spans="1:24" ht="14.4" x14ac:dyDescent="0.3">
      <c r="A1" s="12" t="s">
        <v>299</v>
      </c>
      <c r="B1" s="13"/>
      <c r="C1" s="13"/>
      <c r="D1" s="1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thickBot="1" x14ac:dyDescent="0.35">
      <c r="A2" s="15" t="s">
        <v>267</v>
      </c>
      <c r="B2" s="16"/>
      <c r="C2" s="17"/>
      <c r="D2" s="18"/>
      <c r="E2" s="17" t="str">
        <f>'Model výchozí bez dotace (MVB)'!E2</f>
        <v>2030/31</v>
      </c>
      <c r="F2" s="17" t="str">
        <f>'Model výchozí bez dotace (MVB)'!F2</f>
        <v>2031/32</v>
      </c>
      <c r="G2" s="17" t="str">
        <f>'Model výchozí bez dotace (MVB)'!G2</f>
        <v>2032/33</v>
      </c>
      <c r="H2" s="17" t="str">
        <f>'Model výchozí bez dotace (MVB)'!H2</f>
        <v>2033/34</v>
      </c>
      <c r="I2" s="17" t="str">
        <f>'Model výchozí bez dotace (MVB)'!I2</f>
        <v>2034/35</v>
      </c>
      <c r="J2" s="17" t="str">
        <f>'Model výchozí bez dotace (MVB)'!J2</f>
        <v>2035/36</v>
      </c>
      <c r="K2" s="17" t="str">
        <f>'Model výchozí bez dotace (MVB)'!K2</f>
        <v>2036/37</v>
      </c>
      <c r="L2" s="17" t="str">
        <f>'Model výchozí bez dotace (MVB)'!L2</f>
        <v>2037/38</v>
      </c>
      <c r="M2" s="17" t="str">
        <f>'Model výchozí bez dotace (MVB)'!M2</f>
        <v>2038/39</v>
      </c>
      <c r="N2" s="17" t="str">
        <f>'Model výchozí bez dotace (MVB)'!N2</f>
        <v>2039/40</v>
      </c>
      <c r="O2" s="17" t="str">
        <f>'Model výchozí bez dotace (MVB)'!O2</f>
        <v>2040/41</v>
      </c>
      <c r="P2" s="17" t="str">
        <f>'Model výchozí bez dotace (MVB)'!P2</f>
        <v>2041/42</v>
      </c>
      <c r="Q2" s="17" t="str">
        <f>'Model výchozí bez dotace (MVB)'!Q2</f>
        <v>2042/43</v>
      </c>
      <c r="R2" s="17" t="str">
        <f>'Model výchozí bez dotace (MVB)'!R2</f>
        <v>2043/44</v>
      </c>
      <c r="S2" s="17" t="str">
        <f>'Model výchozí bez dotace (MVB)'!S2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f>ROUND('Model výchozí s dotací (MVD)'!E3,0)</f>
        <v>0</v>
      </c>
      <c r="F3" s="95">
        <f>ROUND('Model výchozí s dotací (MVD)'!F3,0)</f>
        <v>0</v>
      </c>
      <c r="G3" s="95">
        <f>ROUND('Model výchozí s dotací (MVD)'!G3,0)</f>
        <v>0</v>
      </c>
      <c r="H3" s="95">
        <f>ROUND('Model výchozí s dotací (MVD)'!H3,0)</f>
        <v>0</v>
      </c>
      <c r="I3" s="95">
        <f>ROUND('Model výchozí s dotací (MVD)'!I3,0)</f>
        <v>0</v>
      </c>
      <c r="J3" s="95">
        <f>ROUND('Model výchozí s dotací (MVD)'!J3,0)</f>
        <v>0</v>
      </c>
      <c r="K3" s="95">
        <f>ROUND('Model výchozí s dotací (MVD)'!K3,0)</f>
        <v>0</v>
      </c>
      <c r="L3" s="95">
        <f>ROUND('Model výchozí s dotací (MVD)'!L3,0)</f>
        <v>0</v>
      </c>
      <c r="M3" s="95">
        <f>ROUND('Model výchozí s dotací (MVD)'!M3,0)</f>
        <v>0</v>
      </c>
      <c r="N3" s="95">
        <f>ROUND('Model výchozí s dotací (MVD)'!N3,0)</f>
        <v>0</v>
      </c>
      <c r="O3" s="95">
        <f>ROUND('Model výchozí s dotací (MVD)'!O3,0)</f>
        <v>0</v>
      </c>
      <c r="P3" s="95">
        <f>ROUND('Model výchozí s dotací (MVD)'!P3,0)</f>
        <v>0</v>
      </c>
      <c r="Q3" s="95">
        <f>ROUND('Model výchozí s dotací (MVD)'!Q3,0)</f>
        <v>0</v>
      </c>
      <c r="R3" s="95">
        <f>ROUND('Model výchozí s dotací (MVD)'!R3,0)</f>
        <v>0</v>
      </c>
      <c r="S3" s="95">
        <f>ROUND('Model výchozí s dotací (MVD)'!S3,0)</f>
        <v>0</v>
      </c>
      <c r="T3" s="101">
        <f t="shared" ref="T3:T27" si="0">SUM(E3:S3)</f>
        <v>0</v>
      </c>
      <c r="U3" s="102">
        <f t="shared" ref="U3:U25" si="1">IFERROR(AVERAGE(E3:S3),0)</f>
        <v>0</v>
      </c>
      <c r="V3" s="40">
        <f>ROUND('Model výchozí s dotací (MVD)'!V3,2)</f>
        <v>0</v>
      </c>
      <c r="W3" s="41">
        <f>ROUND('Model výchozí s dotací (MVD)'!W3,2)</f>
        <v>0</v>
      </c>
      <c r="X3" s="26">
        <f>ROUND('Model výchozí s dotací (MVD)'!X3,2)</f>
        <v>1</v>
      </c>
    </row>
    <row r="4" spans="1:24" ht="14.4" x14ac:dyDescent="0.3">
      <c r="A4" s="6"/>
      <c r="B4" s="7"/>
      <c r="C4" s="120">
        <v>1.2</v>
      </c>
      <c r="D4" s="29" t="s">
        <v>43</v>
      </c>
      <c r="E4" s="51">
        <f>ROUND('Model výchozí s dotací (MVD)'!E4,0)</f>
        <v>0</v>
      </c>
      <c r="F4" s="51">
        <f>ROUND('Model výchozí s dotací (MVD)'!F4,0)</f>
        <v>0</v>
      </c>
      <c r="G4" s="51">
        <f>ROUND('Model výchozí s dotací (MVD)'!G4,0)</f>
        <v>0</v>
      </c>
      <c r="H4" s="51">
        <f>ROUND('Model výchozí s dotací (MVD)'!H4,0)</f>
        <v>0</v>
      </c>
      <c r="I4" s="51">
        <f>ROUND('Model výchozí s dotací (MVD)'!I4,0)</f>
        <v>0</v>
      </c>
      <c r="J4" s="51">
        <f>ROUND('Model výchozí s dotací (MVD)'!J4,0)</f>
        <v>0</v>
      </c>
      <c r="K4" s="51">
        <f>ROUND('Model výchozí s dotací (MVD)'!K4,0)</f>
        <v>0</v>
      </c>
      <c r="L4" s="51">
        <f>ROUND('Model výchozí s dotací (MVD)'!L4,0)</f>
        <v>0</v>
      </c>
      <c r="M4" s="51">
        <f>ROUND('Model výchozí s dotací (MVD)'!M4,0)</f>
        <v>0</v>
      </c>
      <c r="N4" s="51">
        <f>ROUND('Model výchozí s dotací (MVD)'!N4,0)</f>
        <v>0</v>
      </c>
      <c r="O4" s="51">
        <f>ROUND('Model výchozí s dotací (MVD)'!O4,0)</f>
        <v>0</v>
      </c>
      <c r="P4" s="51">
        <f>ROUND('Model výchozí s dotací (MVD)'!P4,0)</f>
        <v>0</v>
      </c>
      <c r="Q4" s="51">
        <f>ROUND('Model výchozí s dotací (MVD)'!Q4,0)</f>
        <v>0</v>
      </c>
      <c r="R4" s="51">
        <f>ROUND('Model výchozí s dotací (MVD)'!R4,0)</f>
        <v>0</v>
      </c>
      <c r="S4" s="51">
        <f>ROUND('Model výchozí s dotací (MVD)'!S4,0)</f>
        <v>0</v>
      </c>
      <c r="T4" s="50">
        <f t="shared" si="0"/>
        <v>0</v>
      </c>
      <c r="U4" s="103">
        <f t="shared" si="1"/>
        <v>0</v>
      </c>
      <c r="V4" s="22">
        <f>ROUND('Model výchozí s dotací (MVD)'!V4,2)</f>
        <v>0</v>
      </c>
      <c r="W4" s="23">
        <f>ROUND('Model výchozí s dotací (MVD)'!W4,2)</f>
        <v>0</v>
      </c>
      <c r="X4" s="27">
        <f>ROUND('Model výchozí s dotací (MVD)'!X4,2)</f>
        <v>1</v>
      </c>
    </row>
    <row r="5" spans="1:24" ht="14.4" x14ac:dyDescent="0.3">
      <c r="A5" s="6">
        <v>2</v>
      </c>
      <c r="B5" s="7" t="s">
        <v>44</v>
      </c>
      <c r="C5" s="120"/>
      <c r="D5" s="29"/>
      <c r="E5" s="51">
        <f>ROUND('Model výchozí s dotací (MVD)'!E5,0)</f>
        <v>0</v>
      </c>
      <c r="F5" s="51">
        <f>ROUND('Model výchozí s dotací (MVD)'!F5,0)</f>
        <v>0</v>
      </c>
      <c r="G5" s="51">
        <f>ROUND('Model výchozí s dotací (MVD)'!G5,0)</f>
        <v>0</v>
      </c>
      <c r="H5" s="51">
        <f>ROUND('Model výchozí s dotací (MVD)'!H5,0)</f>
        <v>0</v>
      </c>
      <c r="I5" s="51">
        <f>ROUND('Model výchozí s dotací (MVD)'!I5,0)</f>
        <v>0</v>
      </c>
      <c r="J5" s="51">
        <f>ROUND('Model výchozí s dotací (MVD)'!J5,0)</f>
        <v>0</v>
      </c>
      <c r="K5" s="51">
        <f>ROUND('Model výchozí s dotací (MVD)'!K5,0)</f>
        <v>0</v>
      </c>
      <c r="L5" s="51">
        <f>ROUND('Model výchozí s dotací (MVD)'!L5,0)</f>
        <v>0</v>
      </c>
      <c r="M5" s="51">
        <f>ROUND('Model výchozí s dotací (MVD)'!M5,0)</f>
        <v>0</v>
      </c>
      <c r="N5" s="51">
        <f>ROUND('Model výchozí s dotací (MVD)'!N5,0)</f>
        <v>0</v>
      </c>
      <c r="O5" s="51">
        <f>ROUND('Model výchozí s dotací (MVD)'!O5,0)</f>
        <v>0</v>
      </c>
      <c r="P5" s="51">
        <f>ROUND('Model výchozí s dotací (MVD)'!P5,0)</f>
        <v>0</v>
      </c>
      <c r="Q5" s="51">
        <f>ROUND('Model výchozí s dotací (MVD)'!Q5,0)</f>
        <v>0</v>
      </c>
      <c r="R5" s="51">
        <f>ROUND('Model výchozí s dotací (MVD)'!R5,0)</f>
        <v>0</v>
      </c>
      <c r="S5" s="51">
        <f>ROUND('Model výchozí s dotací (MVD)'!S5,0)</f>
        <v>0</v>
      </c>
      <c r="T5" s="50">
        <f t="shared" si="0"/>
        <v>0</v>
      </c>
      <c r="U5" s="103">
        <f t="shared" si="1"/>
        <v>0</v>
      </c>
      <c r="V5" s="22">
        <f>ROUND('Model výchozí s dotací (MVD)'!V5,2)</f>
        <v>0</v>
      </c>
      <c r="W5" s="23">
        <f>ROUND('Model výchozí s dotací (MVD)'!W5,2)</f>
        <v>0</v>
      </c>
      <c r="X5" s="27">
        <f>ROUND('Model výchozí s dotací (MVD)'!X5,2)</f>
        <v>1</v>
      </c>
    </row>
    <row r="6" spans="1:24" ht="14.4" x14ac:dyDescent="0.3">
      <c r="A6" s="6">
        <v>3</v>
      </c>
      <c r="B6" s="7" t="s">
        <v>45</v>
      </c>
      <c r="C6" s="120"/>
      <c r="D6" s="29"/>
      <c r="E6" s="51">
        <f>ROUND('Model výchozí s dotací (MVD)'!E6,0)</f>
        <v>0</v>
      </c>
      <c r="F6" s="51">
        <f>ROUND('Model výchozí s dotací (MVD)'!F6,0)</f>
        <v>0</v>
      </c>
      <c r="G6" s="51">
        <f>ROUND('Model výchozí s dotací (MVD)'!G6,0)</f>
        <v>0</v>
      </c>
      <c r="H6" s="51">
        <f>ROUND('Model výchozí s dotací (MVD)'!H6,0)</f>
        <v>0</v>
      </c>
      <c r="I6" s="51">
        <f>ROUND('Model výchozí s dotací (MVD)'!I6,0)</f>
        <v>0</v>
      </c>
      <c r="J6" s="51">
        <f>ROUND('Model výchozí s dotací (MVD)'!J6,0)</f>
        <v>0</v>
      </c>
      <c r="K6" s="51">
        <f>ROUND('Model výchozí s dotací (MVD)'!K6,0)</f>
        <v>0</v>
      </c>
      <c r="L6" s="51">
        <f>ROUND('Model výchozí s dotací (MVD)'!L6,0)</f>
        <v>0</v>
      </c>
      <c r="M6" s="51">
        <f>ROUND('Model výchozí s dotací (MVD)'!M6,0)</f>
        <v>0</v>
      </c>
      <c r="N6" s="51">
        <f>ROUND('Model výchozí s dotací (MVD)'!N6,0)</f>
        <v>0</v>
      </c>
      <c r="O6" s="51">
        <f>ROUND('Model výchozí s dotací (MVD)'!O6,0)</f>
        <v>0</v>
      </c>
      <c r="P6" s="51">
        <f>ROUND('Model výchozí s dotací (MVD)'!P6,0)</f>
        <v>0</v>
      </c>
      <c r="Q6" s="51">
        <f>ROUND('Model výchozí s dotací (MVD)'!Q6,0)</f>
        <v>0</v>
      </c>
      <c r="R6" s="51">
        <f>ROUND('Model výchozí s dotací (MVD)'!R6,0)</f>
        <v>0</v>
      </c>
      <c r="S6" s="51">
        <f>ROUND('Model výchozí s dotací (MVD)'!S6,0)</f>
        <v>0</v>
      </c>
      <c r="T6" s="50">
        <f t="shared" si="0"/>
        <v>0</v>
      </c>
      <c r="U6" s="103">
        <f t="shared" si="1"/>
        <v>0</v>
      </c>
      <c r="V6" s="22">
        <f>ROUND('Model výchozí s dotací (MVD)'!V6,2)</f>
        <v>0</v>
      </c>
      <c r="W6" s="23">
        <f>ROUND('Model výchozí s dotací (MVD)'!W6,2)</f>
        <v>0</v>
      </c>
      <c r="X6" s="27">
        <f>ROUND('Model výchozí s dotací (MVD)'!X6,2)</f>
        <v>1</v>
      </c>
    </row>
    <row r="7" spans="1:24" ht="14.4" x14ac:dyDescent="0.3">
      <c r="A7" s="6">
        <v>4</v>
      </c>
      <c r="B7" s="7" t="s">
        <v>46</v>
      </c>
      <c r="C7" s="120"/>
      <c r="D7" s="29"/>
      <c r="E7" s="51">
        <f>ROUND('Model výchozí s dotací (MVD)'!E7,0)</f>
        <v>0</v>
      </c>
      <c r="F7" s="51">
        <f>ROUND('Model výchozí s dotací (MVD)'!F7,0)</f>
        <v>0</v>
      </c>
      <c r="G7" s="51">
        <f>ROUND('Model výchozí s dotací (MVD)'!G7,0)</f>
        <v>0</v>
      </c>
      <c r="H7" s="51">
        <f>ROUND('Model výchozí s dotací (MVD)'!H7,0)</f>
        <v>0</v>
      </c>
      <c r="I7" s="51">
        <f>ROUND('Model výchozí s dotací (MVD)'!I7,0)</f>
        <v>0</v>
      </c>
      <c r="J7" s="51">
        <f>ROUND('Model výchozí s dotací (MVD)'!J7,0)</f>
        <v>0</v>
      </c>
      <c r="K7" s="51">
        <f>ROUND('Model výchozí s dotací (MVD)'!K7,0)</f>
        <v>0</v>
      </c>
      <c r="L7" s="51">
        <f>ROUND('Model výchozí s dotací (MVD)'!L7,0)</f>
        <v>0</v>
      </c>
      <c r="M7" s="51">
        <f>ROUND('Model výchozí s dotací (MVD)'!M7,0)</f>
        <v>0</v>
      </c>
      <c r="N7" s="51">
        <f>ROUND('Model výchozí s dotací (MVD)'!N7,0)</f>
        <v>0</v>
      </c>
      <c r="O7" s="51">
        <f>ROUND('Model výchozí s dotací (MVD)'!O7,0)</f>
        <v>0</v>
      </c>
      <c r="P7" s="51">
        <f>ROUND('Model výchozí s dotací (MVD)'!P7,0)</f>
        <v>0</v>
      </c>
      <c r="Q7" s="51">
        <f>ROUND('Model výchozí s dotací (MVD)'!Q7,0)</f>
        <v>0</v>
      </c>
      <c r="R7" s="51">
        <f>ROUND('Model výchozí s dotací (MVD)'!R7,0)</f>
        <v>0</v>
      </c>
      <c r="S7" s="51">
        <f>ROUND('Model výchozí s dotací (MVD)'!S7,0)</f>
        <v>0</v>
      </c>
      <c r="T7" s="50">
        <f t="shared" si="0"/>
        <v>0</v>
      </c>
      <c r="U7" s="103">
        <f t="shared" si="1"/>
        <v>0</v>
      </c>
      <c r="V7" s="22">
        <f>ROUND('Model výchozí s dotací (MVD)'!V7,2)</f>
        <v>0</v>
      </c>
      <c r="W7" s="23">
        <f>ROUND('Model výchozí s dotací (MVD)'!W7,2)</f>
        <v>0</v>
      </c>
      <c r="X7" s="27">
        <f>ROUND('Model výchozí s dotací (MVD)'!X7,2)</f>
        <v>1</v>
      </c>
    </row>
    <row r="8" spans="1:24" ht="14.4" x14ac:dyDescent="0.3">
      <c r="A8" s="6">
        <v>5</v>
      </c>
      <c r="B8" s="7" t="s">
        <v>47</v>
      </c>
      <c r="C8" s="120" t="s">
        <v>270</v>
      </c>
      <c r="D8" s="30" t="s">
        <v>274</v>
      </c>
      <c r="E8" s="51">
        <f>ROUND('Model výchozí s dotací (MVD)'!E8,0)</f>
        <v>0</v>
      </c>
      <c r="F8" s="51">
        <f>ROUND('Model výchozí s dotací (MVD)'!F8,0)</f>
        <v>0</v>
      </c>
      <c r="G8" s="51">
        <f>ROUND('Model výchozí s dotací (MVD)'!G8,0)</f>
        <v>0</v>
      </c>
      <c r="H8" s="51">
        <f>ROUND('Model výchozí s dotací (MVD)'!H8,0)</f>
        <v>0</v>
      </c>
      <c r="I8" s="51">
        <f>ROUND('Model výchozí s dotací (MVD)'!I8,0)</f>
        <v>0</v>
      </c>
      <c r="J8" s="51">
        <f>ROUND('Model výchozí s dotací (MVD)'!J8,0)</f>
        <v>0</v>
      </c>
      <c r="K8" s="51">
        <f>ROUND('Model výchozí s dotací (MVD)'!K8,0)</f>
        <v>0</v>
      </c>
      <c r="L8" s="51">
        <f>ROUND('Model výchozí s dotací (MVD)'!L8,0)</f>
        <v>0</v>
      </c>
      <c r="M8" s="51">
        <f>ROUND('Model výchozí s dotací (MVD)'!M8,0)</f>
        <v>0</v>
      </c>
      <c r="N8" s="51">
        <f>ROUND('Model výchozí s dotací (MVD)'!N8,0)</f>
        <v>0</v>
      </c>
      <c r="O8" s="51">
        <f>ROUND('Model výchozí s dotací (MVD)'!O8,0)</f>
        <v>0</v>
      </c>
      <c r="P8" s="51">
        <f>ROUND('Model výchozí s dotací (MVD)'!P8,0)</f>
        <v>0</v>
      </c>
      <c r="Q8" s="51">
        <f>ROUND('Model výchozí s dotací (MVD)'!Q8,0)</f>
        <v>0</v>
      </c>
      <c r="R8" s="51">
        <f>ROUND('Model výchozí s dotací (MVD)'!R8,0)</f>
        <v>0</v>
      </c>
      <c r="S8" s="51">
        <f>ROUND('Model výchozí s dotací (MVD)'!S8,0)</f>
        <v>0</v>
      </c>
      <c r="T8" s="50">
        <f t="shared" si="0"/>
        <v>0</v>
      </c>
      <c r="U8" s="103">
        <f t="shared" si="1"/>
        <v>0</v>
      </c>
      <c r="V8" s="22">
        <f>ROUND('Model výchozí s dotací (MVD)'!V8,2)</f>
        <v>0</v>
      </c>
      <c r="W8" s="23">
        <f>ROUND('Model výchozí s dotací (MVD)'!W8,2)</f>
        <v>1</v>
      </c>
      <c r="X8" s="27">
        <f>ROUND('Model výchozí s dotací (MVD)'!X8,2)</f>
        <v>0</v>
      </c>
    </row>
    <row r="9" spans="1:24" ht="14.4" x14ac:dyDescent="0.3">
      <c r="A9" s="6"/>
      <c r="B9" s="7"/>
      <c r="C9" s="120" t="s">
        <v>271</v>
      </c>
      <c r="D9" s="30" t="s">
        <v>48</v>
      </c>
      <c r="E9" s="51">
        <f>ROUND('Model výchozí s dotací (MVD)'!E9,0)</f>
        <v>0</v>
      </c>
      <c r="F9" s="51">
        <f>ROUND('Model výchozí s dotací (MVD)'!F9,0)</f>
        <v>0</v>
      </c>
      <c r="G9" s="51">
        <f>ROUND('Model výchozí s dotací (MVD)'!G9,0)</f>
        <v>0</v>
      </c>
      <c r="H9" s="51">
        <f>ROUND('Model výchozí s dotací (MVD)'!H9,0)</f>
        <v>0</v>
      </c>
      <c r="I9" s="51">
        <f>ROUND('Model výchozí s dotací (MVD)'!I9,0)</f>
        <v>0</v>
      </c>
      <c r="J9" s="51">
        <f>ROUND('Model výchozí s dotací (MVD)'!J9,0)</f>
        <v>0</v>
      </c>
      <c r="K9" s="51">
        <f>ROUND('Model výchozí s dotací (MVD)'!K9,0)</f>
        <v>0</v>
      </c>
      <c r="L9" s="51">
        <f>ROUND('Model výchozí s dotací (MVD)'!L9,0)</f>
        <v>0</v>
      </c>
      <c r="M9" s="51">
        <f>ROUND('Model výchozí s dotací (MVD)'!M9,0)</f>
        <v>0</v>
      </c>
      <c r="N9" s="51">
        <f>ROUND('Model výchozí s dotací (MVD)'!N9,0)</f>
        <v>0</v>
      </c>
      <c r="O9" s="51">
        <f>ROUND('Model výchozí s dotací (MVD)'!O9,0)</f>
        <v>0</v>
      </c>
      <c r="P9" s="51">
        <f>ROUND('Model výchozí s dotací (MVD)'!P9,0)</f>
        <v>0</v>
      </c>
      <c r="Q9" s="51">
        <f>ROUND('Model výchozí s dotací (MVD)'!Q9,0)</f>
        <v>0</v>
      </c>
      <c r="R9" s="51">
        <f>ROUND('Model výchozí s dotací (MVD)'!R9,0)</f>
        <v>0</v>
      </c>
      <c r="S9" s="51">
        <f>ROUND('Model výchozí s dotací (MVD)'!S9,0)</f>
        <v>0</v>
      </c>
      <c r="T9" s="50">
        <f t="shared" si="0"/>
        <v>0</v>
      </c>
      <c r="U9" s="103">
        <f t="shared" si="1"/>
        <v>0</v>
      </c>
      <c r="V9" s="22">
        <f>ROUND('Model výchozí s dotací (MVD)'!V9,2)</f>
        <v>0</v>
      </c>
      <c r="W9" s="23">
        <f>ROUND('Model výchozí s dotací (MVD)'!W9,2)</f>
        <v>0</v>
      </c>
      <c r="X9" s="27">
        <f>ROUND('Model výchozí s dotací (MVD)'!X9,2)</f>
        <v>1</v>
      </c>
    </row>
    <row r="10" spans="1:24" ht="14.4" x14ac:dyDescent="0.3">
      <c r="A10" s="6">
        <v>6</v>
      </c>
      <c r="B10" s="7" t="s">
        <v>49</v>
      </c>
      <c r="C10" s="120"/>
      <c r="D10" s="29"/>
      <c r="E10" s="51">
        <f>ROUND('Model výchozí s dotací (MVD)'!E10,0)</f>
        <v>0</v>
      </c>
      <c r="F10" s="51">
        <f>ROUND('Model výchozí s dotací (MVD)'!F10,0)</f>
        <v>0</v>
      </c>
      <c r="G10" s="51">
        <f>ROUND('Model výchozí s dotací (MVD)'!G10,0)</f>
        <v>0</v>
      </c>
      <c r="H10" s="51">
        <f>ROUND('Model výchozí s dotací (MVD)'!H10,0)</f>
        <v>0</v>
      </c>
      <c r="I10" s="51">
        <f>ROUND('Model výchozí s dotací (MVD)'!I10,0)</f>
        <v>0</v>
      </c>
      <c r="J10" s="51">
        <f>ROUND('Model výchozí s dotací (MVD)'!J10,0)</f>
        <v>0</v>
      </c>
      <c r="K10" s="51">
        <f>ROUND('Model výchozí s dotací (MVD)'!K10,0)</f>
        <v>0</v>
      </c>
      <c r="L10" s="51">
        <f>ROUND('Model výchozí s dotací (MVD)'!L10,0)</f>
        <v>0</v>
      </c>
      <c r="M10" s="51">
        <f>ROUND('Model výchozí s dotací (MVD)'!M10,0)</f>
        <v>0</v>
      </c>
      <c r="N10" s="51">
        <f>ROUND('Model výchozí s dotací (MVD)'!N10,0)</f>
        <v>0</v>
      </c>
      <c r="O10" s="51">
        <f>ROUND('Model výchozí s dotací (MVD)'!O10,0)</f>
        <v>0</v>
      </c>
      <c r="P10" s="51">
        <f>ROUND('Model výchozí s dotací (MVD)'!P10,0)</f>
        <v>0</v>
      </c>
      <c r="Q10" s="51">
        <f>ROUND('Model výchozí s dotací (MVD)'!Q10,0)</f>
        <v>0</v>
      </c>
      <c r="R10" s="51">
        <f>ROUND('Model výchozí s dotací (MVD)'!R10,0)</f>
        <v>0</v>
      </c>
      <c r="S10" s="51">
        <f>ROUND('Model výchozí s dotací (MVD)'!S10,0)</f>
        <v>0</v>
      </c>
      <c r="T10" s="50">
        <f t="shared" si="0"/>
        <v>0</v>
      </c>
      <c r="U10" s="103">
        <f t="shared" si="1"/>
        <v>0</v>
      </c>
      <c r="V10" s="22">
        <f>ROUND('Model výchozí s dotací (MVD)'!V10,2)</f>
        <v>0</v>
      </c>
      <c r="W10" s="23">
        <f>ROUND('Model výchozí s dotací (MVD)'!W10,2)</f>
        <v>1</v>
      </c>
      <c r="X10" s="27">
        <f>ROUND('Model výchozí s dotací (MVD)'!X10,2)</f>
        <v>0</v>
      </c>
    </row>
    <row r="11" spans="1:24" ht="14.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f>ROUND('Model výchozí s dotací (MVD)'!E11,0)</f>
        <v>0</v>
      </c>
      <c r="F11" s="51">
        <f>ROUND('Model výchozí s dotací (MVD)'!F11,0)</f>
        <v>0</v>
      </c>
      <c r="G11" s="51">
        <f>ROUND('Model výchozí s dotací (MVD)'!G11,0)</f>
        <v>0</v>
      </c>
      <c r="H11" s="51">
        <f>ROUND('Model výchozí s dotací (MVD)'!H11,0)</f>
        <v>0</v>
      </c>
      <c r="I11" s="51">
        <f>ROUND('Model výchozí s dotací (MVD)'!I11,0)</f>
        <v>0</v>
      </c>
      <c r="J11" s="51">
        <f>ROUND('Model výchozí s dotací (MVD)'!J11,0)</f>
        <v>0</v>
      </c>
      <c r="K11" s="51">
        <f>ROUND('Model výchozí s dotací (MVD)'!K11,0)</f>
        <v>0</v>
      </c>
      <c r="L11" s="51">
        <f>ROUND('Model výchozí s dotací (MVD)'!L11,0)</f>
        <v>0</v>
      </c>
      <c r="M11" s="51">
        <f>ROUND('Model výchozí s dotací (MVD)'!M11,0)</f>
        <v>0</v>
      </c>
      <c r="N11" s="51">
        <f>ROUND('Model výchozí s dotací (MVD)'!N11,0)</f>
        <v>0</v>
      </c>
      <c r="O11" s="51">
        <f>ROUND('Model výchozí s dotací (MVD)'!O11,0)</f>
        <v>0</v>
      </c>
      <c r="P11" s="51">
        <f>ROUND('Model výchozí s dotací (MVD)'!P11,0)</f>
        <v>0</v>
      </c>
      <c r="Q11" s="51">
        <f>ROUND('Model výchozí s dotací (MVD)'!Q11,0)</f>
        <v>0</v>
      </c>
      <c r="R11" s="51">
        <f>ROUND('Model výchozí s dotací (MVD)'!R11,0)</f>
        <v>0</v>
      </c>
      <c r="S11" s="51">
        <f>ROUND('Model výchozí s dotací (MVD)'!S11,0)</f>
        <v>0</v>
      </c>
      <c r="T11" s="50">
        <f t="shared" si="0"/>
        <v>0</v>
      </c>
      <c r="U11" s="103">
        <f t="shared" si="1"/>
        <v>0</v>
      </c>
      <c r="V11" s="22">
        <f>ROUND('Model výchozí s dotací (MVD)'!V11,2)</f>
        <v>0</v>
      </c>
      <c r="W11" s="23">
        <f>ROUND('Model výchozí s dotací (MVD)'!W11,2)</f>
        <v>0</v>
      </c>
      <c r="X11" s="27">
        <f>ROUND('Model výchozí s dotací (MVD)'!X11,2)</f>
        <v>1</v>
      </c>
    </row>
    <row r="12" spans="1:24" ht="14.4" x14ac:dyDescent="0.3">
      <c r="A12" s="6"/>
      <c r="B12" s="7"/>
      <c r="C12" s="120" t="s">
        <v>52</v>
      </c>
      <c r="D12" s="29" t="s">
        <v>53</v>
      </c>
      <c r="E12" s="51">
        <f>ROUND('Model výchozí s dotací (MVD)'!E12,0)</f>
        <v>0</v>
      </c>
      <c r="F12" s="51">
        <f>ROUND('Model výchozí s dotací (MVD)'!F12,0)</f>
        <v>0</v>
      </c>
      <c r="G12" s="51">
        <f>ROUND('Model výchozí s dotací (MVD)'!G12,0)</f>
        <v>0</v>
      </c>
      <c r="H12" s="51">
        <f>ROUND('Model výchozí s dotací (MVD)'!H12,0)</f>
        <v>0</v>
      </c>
      <c r="I12" s="51">
        <f>ROUND('Model výchozí s dotací (MVD)'!I12,0)</f>
        <v>0</v>
      </c>
      <c r="J12" s="51">
        <f>ROUND('Model výchozí s dotací (MVD)'!J12,0)</f>
        <v>0</v>
      </c>
      <c r="K12" s="51">
        <f>ROUND('Model výchozí s dotací (MVD)'!K12,0)</f>
        <v>0</v>
      </c>
      <c r="L12" s="51">
        <f>ROUND('Model výchozí s dotací (MVD)'!L12,0)</f>
        <v>0</v>
      </c>
      <c r="M12" s="51">
        <f>ROUND('Model výchozí s dotací (MVD)'!M12,0)</f>
        <v>0</v>
      </c>
      <c r="N12" s="51">
        <f>ROUND('Model výchozí s dotací (MVD)'!N12,0)</f>
        <v>0</v>
      </c>
      <c r="O12" s="51">
        <f>ROUND('Model výchozí s dotací (MVD)'!O12,0)</f>
        <v>0</v>
      </c>
      <c r="P12" s="51">
        <f>ROUND('Model výchozí s dotací (MVD)'!P12,0)</f>
        <v>0</v>
      </c>
      <c r="Q12" s="51">
        <f>ROUND('Model výchozí s dotací (MVD)'!Q12,0)</f>
        <v>0</v>
      </c>
      <c r="R12" s="51">
        <f>ROUND('Model výchozí s dotací (MVD)'!R12,0)</f>
        <v>0</v>
      </c>
      <c r="S12" s="51">
        <f>ROUND('Model výchozí s dotací (MVD)'!S12,0)</f>
        <v>0</v>
      </c>
      <c r="T12" s="50">
        <f t="shared" si="0"/>
        <v>0</v>
      </c>
      <c r="U12" s="103">
        <f t="shared" si="1"/>
        <v>0</v>
      </c>
      <c r="V12" s="22">
        <f>ROUND('Model výchozí s dotací (MVD)'!V12,2)</f>
        <v>0</v>
      </c>
      <c r="W12" s="23">
        <f>ROUND('Model výchozí s dotací (MVD)'!W12,2)</f>
        <v>0</v>
      </c>
      <c r="X12" s="27">
        <f>ROUND('Model výchozí s dotací (MVD)'!X12,2)</f>
        <v>1</v>
      </c>
    </row>
    <row r="13" spans="1:24" ht="14.4" x14ac:dyDescent="0.3">
      <c r="A13" s="6"/>
      <c r="B13" s="7"/>
      <c r="C13" s="120" t="s">
        <v>54</v>
      </c>
      <c r="D13" s="29" t="s">
        <v>55</v>
      </c>
      <c r="E13" s="51">
        <f>ROUND('Model výchozí s dotací (MVD)'!E13,0)</f>
        <v>0</v>
      </c>
      <c r="F13" s="51">
        <f>ROUND('Model výchozí s dotací (MVD)'!F13,0)</f>
        <v>0</v>
      </c>
      <c r="G13" s="51">
        <f>ROUND('Model výchozí s dotací (MVD)'!G13,0)</f>
        <v>0</v>
      </c>
      <c r="H13" s="51">
        <f>ROUND('Model výchozí s dotací (MVD)'!H13,0)</f>
        <v>0</v>
      </c>
      <c r="I13" s="51">
        <f>ROUND('Model výchozí s dotací (MVD)'!I13,0)</f>
        <v>0</v>
      </c>
      <c r="J13" s="51">
        <f>ROUND('Model výchozí s dotací (MVD)'!J13,0)</f>
        <v>0</v>
      </c>
      <c r="K13" s="51">
        <f>ROUND('Model výchozí s dotací (MVD)'!K13,0)</f>
        <v>0</v>
      </c>
      <c r="L13" s="51">
        <f>ROUND('Model výchozí s dotací (MVD)'!L13,0)</f>
        <v>0</v>
      </c>
      <c r="M13" s="51">
        <f>ROUND('Model výchozí s dotací (MVD)'!M13,0)</f>
        <v>0</v>
      </c>
      <c r="N13" s="51">
        <f>ROUND('Model výchozí s dotací (MVD)'!N13,0)</f>
        <v>0</v>
      </c>
      <c r="O13" s="51">
        <f>ROUND('Model výchozí s dotací (MVD)'!O13,0)</f>
        <v>0</v>
      </c>
      <c r="P13" s="51">
        <f>ROUND('Model výchozí s dotací (MVD)'!P13,0)</f>
        <v>0</v>
      </c>
      <c r="Q13" s="51">
        <f>ROUND('Model výchozí s dotací (MVD)'!Q13,0)</f>
        <v>0</v>
      </c>
      <c r="R13" s="51">
        <f>ROUND('Model výchozí s dotací (MVD)'!R13,0)</f>
        <v>0</v>
      </c>
      <c r="S13" s="51">
        <f>ROUND('Model výchozí s dotací (MVD)'!S13,0)</f>
        <v>0</v>
      </c>
      <c r="T13" s="50">
        <f t="shared" si="0"/>
        <v>0</v>
      </c>
      <c r="U13" s="103">
        <f t="shared" si="1"/>
        <v>0</v>
      </c>
      <c r="V13" s="22">
        <f>ROUND('Model výchozí s dotací (MVD)'!V13,2)</f>
        <v>0</v>
      </c>
      <c r="W13" s="23">
        <f>ROUND('Model výchozí s dotací (MVD)'!W13,2)</f>
        <v>0</v>
      </c>
      <c r="X13" s="27">
        <f>ROUND('Model výchozí s dotací (MVD)'!X13,2)</f>
        <v>1</v>
      </c>
    </row>
    <row r="14" spans="1:24" ht="14.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f>ROUND('Model výchozí s dotací (MVD)'!E14,0)</f>
        <v>0</v>
      </c>
      <c r="F14" s="51">
        <f>ROUND('Model výchozí s dotací (MVD)'!F14,0)</f>
        <v>0</v>
      </c>
      <c r="G14" s="51">
        <f>ROUND('Model výchozí s dotací (MVD)'!G14,0)</f>
        <v>0</v>
      </c>
      <c r="H14" s="51">
        <f>ROUND('Model výchozí s dotací (MVD)'!H14,0)</f>
        <v>0</v>
      </c>
      <c r="I14" s="51">
        <f>ROUND('Model výchozí s dotací (MVD)'!I14,0)</f>
        <v>0</v>
      </c>
      <c r="J14" s="51">
        <f>ROUND('Model výchozí s dotací (MVD)'!J14,0)</f>
        <v>0</v>
      </c>
      <c r="K14" s="51">
        <f>ROUND('Model výchozí s dotací (MVD)'!K14,0)</f>
        <v>0</v>
      </c>
      <c r="L14" s="51">
        <f>ROUND('Model výchozí s dotací (MVD)'!L14,0)</f>
        <v>0</v>
      </c>
      <c r="M14" s="51">
        <f>ROUND('Model výchozí s dotací (MVD)'!M14,0)</f>
        <v>0</v>
      </c>
      <c r="N14" s="51">
        <f>ROUND('Model výchozí s dotací (MVD)'!N14,0)</f>
        <v>0</v>
      </c>
      <c r="O14" s="51">
        <f>ROUND('Model výchozí s dotací (MVD)'!O14,0)</f>
        <v>0</v>
      </c>
      <c r="P14" s="51">
        <f>ROUND('Model výchozí s dotací (MVD)'!P14,0)</f>
        <v>0</v>
      </c>
      <c r="Q14" s="51">
        <f>ROUND('Model výchozí s dotací (MVD)'!Q14,0)</f>
        <v>0</v>
      </c>
      <c r="R14" s="51">
        <f>ROUND('Model výchozí s dotací (MVD)'!R14,0)</f>
        <v>0</v>
      </c>
      <c r="S14" s="51">
        <f>ROUND('Model výchozí s dotací (MVD)'!S14,0)</f>
        <v>0</v>
      </c>
      <c r="T14" s="50">
        <f t="shared" si="0"/>
        <v>0</v>
      </c>
      <c r="U14" s="103">
        <f t="shared" si="1"/>
        <v>0</v>
      </c>
      <c r="V14" s="22">
        <f>ROUND('Model výchozí s dotací (MVD)'!V14,2)</f>
        <v>0</v>
      </c>
      <c r="W14" s="23">
        <f>ROUND('Model výchozí s dotací (MVD)'!W14,2)</f>
        <v>0</v>
      </c>
      <c r="X14" s="27">
        <f>ROUND('Model výchozí s dotací (MVD)'!X14,2)</f>
        <v>1</v>
      </c>
    </row>
    <row r="15" spans="1:24" ht="14.4" x14ac:dyDescent="0.3">
      <c r="A15" s="6"/>
      <c r="B15" s="7"/>
      <c r="C15" s="120" t="s">
        <v>57</v>
      </c>
      <c r="D15" s="29" t="s">
        <v>53</v>
      </c>
      <c r="E15" s="51">
        <f>ROUND('Model výchozí s dotací (MVD)'!E15,0)</f>
        <v>0</v>
      </c>
      <c r="F15" s="51">
        <f>ROUND('Model výchozí s dotací (MVD)'!F15,0)</f>
        <v>0</v>
      </c>
      <c r="G15" s="51">
        <f>ROUND('Model výchozí s dotací (MVD)'!G15,0)</f>
        <v>0</v>
      </c>
      <c r="H15" s="51">
        <f>ROUND('Model výchozí s dotací (MVD)'!H15,0)</f>
        <v>0</v>
      </c>
      <c r="I15" s="51">
        <f>ROUND('Model výchozí s dotací (MVD)'!I15,0)</f>
        <v>0</v>
      </c>
      <c r="J15" s="51">
        <f>ROUND('Model výchozí s dotací (MVD)'!J15,0)</f>
        <v>0</v>
      </c>
      <c r="K15" s="51">
        <f>ROUND('Model výchozí s dotací (MVD)'!K15,0)</f>
        <v>0</v>
      </c>
      <c r="L15" s="51">
        <f>ROUND('Model výchozí s dotací (MVD)'!L15,0)</f>
        <v>0</v>
      </c>
      <c r="M15" s="51">
        <f>ROUND('Model výchozí s dotací (MVD)'!M15,0)</f>
        <v>0</v>
      </c>
      <c r="N15" s="51">
        <f>ROUND('Model výchozí s dotací (MVD)'!N15,0)</f>
        <v>0</v>
      </c>
      <c r="O15" s="51">
        <f>ROUND('Model výchozí s dotací (MVD)'!O15,0)</f>
        <v>0</v>
      </c>
      <c r="P15" s="51">
        <f>ROUND('Model výchozí s dotací (MVD)'!P15,0)</f>
        <v>0</v>
      </c>
      <c r="Q15" s="51">
        <f>ROUND('Model výchozí s dotací (MVD)'!Q15,0)</f>
        <v>0</v>
      </c>
      <c r="R15" s="51">
        <f>ROUND('Model výchozí s dotací (MVD)'!R15,0)</f>
        <v>0</v>
      </c>
      <c r="S15" s="51">
        <f>ROUND('Model výchozí s dotací (MVD)'!S15,0)</f>
        <v>0</v>
      </c>
      <c r="T15" s="50">
        <f t="shared" si="0"/>
        <v>0</v>
      </c>
      <c r="U15" s="103">
        <f t="shared" si="1"/>
        <v>0</v>
      </c>
      <c r="V15" s="22">
        <f>ROUND('Model výchozí s dotací (MVD)'!V15,2)</f>
        <v>0</v>
      </c>
      <c r="W15" s="23">
        <f>ROUND('Model výchozí s dotací (MVD)'!W15,2)</f>
        <v>0</v>
      </c>
      <c r="X15" s="27">
        <f>ROUND('Model výchozí s dotací (MVD)'!X15,2)</f>
        <v>1</v>
      </c>
    </row>
    <row r="16" spans="1:24" ht="14.4" x14ac:dyDescent="0.3">
      <c r="A16" s="6"/>
      <c r="B16" s="7"/>
      <c r="C16" s="120" t="s">
        <v>58</v>
      </c>
      <c r="D16" s="29" t="s">
        <v>55</v>
      </c>
      <c r="E16" s="51">
        <f>ROUND('Model výchozí s dotací (MVD)'!E16,0)</f>
        <v>0</v>
      </c>
      <c r="F16" s="51">
        <f>ROUND('Model výchozí s dotací (MVD)'!F16,0)</f>
        <v>0</v>
      </c>
      <c r="G16" s="51">
        <f>ROUND('Model výchozí s dotací (MVD)'!G16,0)</f>
        <v>0</v>
      </c>
      <c r="H16" s="51">
        <f>ROUND('Model výchozí s dotací (MVD)'!H16,0)</f>
        <v>0</v>
      </c>
      <c r="I16" s="51">
        <f>ROUND('Model výchozí s dotací (MVD)'!I16,0)</f>
        <v>0</v>
      </c>
      <c r="J16" s="51">
        <f>ROUND('Model výchozí s dotací (MVD)'!J16,0)</f>
        <v>0</v>
      </c>
      <c r="K16" s="51">
        <f>ROUND('Model výchozí s dotací (MVD)'!K16,0)</f>
        <v>0</v>
      </c>
      <c r="L16" s="51">
        <f>ROUND('Model výchozí s dotací (MVD)'!L16,0)</f>
        <v>0</v>
      </c>
      <c r="M16" s="51">
        <f>ROUND('Model výchozí s dotací (MVD)'!M16,0)</f>
        <v>0</v>
      </c>
      <c r="N16" s="51">
        <f>ROUND('Model výchozí s dotací (MVD)'!N16,0)</f>
        <v>0</v>
      </c>
      <c r="O16" s="51">
        <f>ROUND('Model výchozí s dotací (MVD)'!O16,0)</f>
        <v>0</v>
      </c>
      <c r="P16" s="51">
        <f>ROUND('Model výchozí s dotací (MVD)'!P16,0)</f>
        <v>0</v>
      </c>
      <c r="Q16" s="51">
        <f>ROUND('Model výchozí s dotací (MVD)'!Q16,0)</f>
        <v>0</v>
      </c>
      <c r="R16" s="51">
        <f>ROUND('Model výchozí s dotací (MVD)'!R16,0)</f>
        <v>0</v>
      </c>
      <c r="S16" s="51">
        <f>ROUND('Model výchozí s dotací (MVD)'!S16,0)</f>
        <v>0</v>
      </c>
      <c r="T16" s="50">
        <f t="shared" si="0"/>
        <v>0</v>
      </c>
      <c r="U16" s="103">
        <f t="shared" si="1"/>
        <v>0</v>
      </c>
      <c r="V16" s="22">
        <f>ROUND('Model výchozí s dotací (MVD)'!V16,2)</f>
        <v>0</v>
      </c>
      <c r="W16" s="23">
        <f>ROUND('Model výchozí s dotací (MVD)'!W16,2)</f>
        <v>0</v>
      </c>
      <c r="X16" s="27">
        <f>ROUND('Model výchozí s dotací (MVD)'!X16,2)</f>
        <v>1</v>
      </c>
    </row>
    <row r="17" spans="1:24" ht="14.4" x14ac:dyDescent="0.3">
      <c r="A17" s="6">
        <v>9</v>
      </c>
      <c r="B17" s="7" t="s">
        <v>59</v>
      </c>
      <c r="C17" s="120"/>
      <c r="D17" s="8"/>
      <c r="E17" s="51">
        <f>ROUND('Model výchozí s dotací (MVD)'!E17,0)</f>
        <v>0</v>
      </c>
      <c r="F17" s="51">
        <f>ROUND('Model výchozí s dotací (MVD)'!F17,0)</f>
        <v>0</v>
      </c>
      <c r="G17" s="51">
        <f>ROUND('Model výchozí s dotací (MVD)'!G17,0)</f>
        <v>0</v>
      </c>
      <c r="H17" s="51">
        <f>ROUND('Model výchozí s dotací (MVD)'!H17,0)</f>
        <v>0</v>
      </c>
      <c r="I17" s="51">
        <f>ROUND('Model výchozí s dotací (MVD)'!I17,0)</f>
        <v>0</v>
      </c>
      <c r="J17" s="51">
        <f>ROUND('Model výchozí s dotací (MVD)'!J17,0)</f>
        <v>0</v>
      </c>
      <c r="K17" s="51">
        <f>ROUND('Model výchozí s dotací (MVD)'!K17,0)</f>
        <v>0</v>
      </c>
      <c r="L17" s="51">
        <f>ROUND('Model výchozí s dotací (MVD)'!L17,0)</f>
        <v>0</v>
      </c>
      <c r="M17" s="51">
        <f>ROUND('Model výchozí s dotací (MVD)'!M17,0)</f>
        <v>0</v>
      </c>
      <c r="N17" s="51">
        <f>ROUND('Model výchozí s dotací (MVD)'!N17,0)</f>
        <v>0</v>
      </c>
      <c r="O17" s="51">
        <f>ROUND('Model výchozí s dotací (MVD)'!O17,0)</f>
        <v>0</v>
      </c>
      <c r="P17" s="51">
        <f>ROUND('Model výchozí s dotací (MVD)'!P17,0)</f>
        <v>0</v>
      </c>
      <c r="Q17" s="51">
        <f>ROUND('Model výchozí s dotací (MVD)'!Q17,0)</f>
        <v>0</v>
      </c>
      <c r="R17" s="51">
        <f>ROUND('Model výchozí s dotací (MVD)'!R17,0)</f>
        <v>0</v>
      </c>
      <c r="S17" s="51">
        <f>ROUND('Model výchozí s dotací (MVD)'!S17,0)</f>
        <v>0</v>
      </c>
      <c r="T17" s="50">
        <f t="shared" si="0"/>
        <v>0</v>
      </c>
      <c r="U17" s="103">
        <f t="shared" si="1"/>
        <v>0</v>
      </c>
      <c r="V17" s="22">
        <f>ROUND('Model výchozí s dotací (MVD)'!V17,2)</f>
        <v>0</v>
      </c>
      <c r="W17" s="23">
        <f>ROUND('Model výchozí s dotací (MVD)'!W17,2)</f>
        <v>0</v>
      </c>
      <c r="X17" s="27">
        <f>ROUND('Model výchozí s dotací (MVD)'!X17,2)</f>
        <v>1</v>
      </c>
    </row>
    <row r="18" spans="1:24" ht="14.4" x14ac:dyDescent="0.3">
      <c r="A18" s="6">
        <v>10</v>
      </c>
      <c r="B18" s="7" t="s">
        <v>60</v>
      </c>
      <c r="C18" s="120"/>
      <c r="D18" s="8"/>
      <c r="E18" s="51">
        <f>ROUND('Model výchozí s dotací (MVD)'!E18,0)</f>
        <v>0</v>
      </c>
      <c r="F18" s="51">
        <f>ROUND('Model výchozí s dotací (MVD)'!F18,0)</f>
        <v>0</v>
      </c>
      <c r="G18" s="51">
        <f>ROUND('Model výchozí s dotací (MVD)'!G18,0)</f>
        <v>0</v>
      </c>
      <c r="H18" s="51">
        <f>ROUND('Model výchozí s dotací (MVD)'!H18,0)</f>
        <v>0</v>
      </c>
      <c r="I18" s="51">
        <f>ROUND('Model výchozí s dotací (MVD)'!I18,0)</f>
        <v>0</v>
      </c>
      <c r="J18" s="51">
        <f>ROUND('Model výchozí s dotací (MVD)'!J18,0)</f>
        <v>0</v>
      </c>
      <c r="K18" s="51">
        <f>ROUND('Model výchozí s dotací (MVD)'!K18,0)</f>
        <v>0</v>
      </c>
      <c r="L18" s="51">
        <f>ROUND('Model výchozí s dotací (MVD)'!L18,0)</f>
        <v>0</v>
      </c>
      <c r="M18" s="51">
        <f>ROUND('Model výchozí s dotací (MVD)'!M18,0)</f>
        <v>0</v>
      </c>
      <c r="N18" s="51">
        <f>ROUND('Model výchozí s dotací (MVD)'!N18,0)</f>
        <v>0</v>
      </c>
      <c r="O18" s="51">
        <f>ROUND('Model výchozí s dotací (MVD)'!O18,0)</f>
        <v>0</v>
      </c>
      <c r="P18" s="51">
        <f>ROUND('Model výchozí s dotací (MVD)'!P18,0)</f>
        <v>0</v>
      </c>
      <c r="Q18" s="51">
        <f>ROUND('Model výchozí s dotací (MVD)'!Q18,0)</f>
        <v>0</v>
      </c>
      <c r="R18" s="51">
        <f>ROUND('Model výchozí s dotací (MVD)'!R18,0)</f>
        <v>0</v>
      </c>
      <c r="S18" s="51">
        <f>ROUND('Model výchozí s dotací (MVD)'!S18,0)</f>
        <v>0</v>
      </c>
      <c r="T18" s="50">
        <f t="shared" si="0"/>
        <v>0</v>
      </c>
      <c r="U18" s="103">
        <f t="shared" si="1"/>
        <v>0</v>
      </c>
      <c r="V18" s="22">
        <f>ROUND('Model výchozí s dotací (MVD)'!V18,2)</f>
        <v>1</v>
      </c>
      <c r="W18" s="23">
        <f>ROUND('Model výchozí s dotací (MVD)'!W18,2)</f>
        <v>0</v>
      </c>
      <c r="X18" s="27">
        <f>ROUND('Model výchozí s dotací (MVD)'!X18,2)</f>
        <v>0</v>
      </c>
    </row>
    <row r="19" spans="1:24" ht="14.4" x14ac:dyDescent="0.3">
      <c r="A19" s="6">
        <v>11</v>
      </c>
      <c r="B19" s="7" t="s">
        <v>61</v>
      </c>
      <c r="C19" s="120"/>
      <c r="D19" s="8"/>
      <c r="E19" s="51">
        <f>ROUND('Model výchozí s dotací (MVD)'!E19,0)</f>
        <v>0</v>
      </c>
      <c r="F19" s="51">
        <f>ROUND('Model výchozí s dotací (MVD)'!F19,0)</f>
        <v>0</v>
      </c>
      <c r="G19" s="51">
        <f>ROUND('Model výchozí s dotací (MVD)'!G19,0)</f>
        <v>0</v>
      </c>
      <c r="H19" s="51">
        <f>ROUND('Model výchozí s dotací (MVD)'!H19,0)</f>
        <v>0</v>
      </c>
      <c r="I19" s="51">
        <f>ROUND('Model výchozí s dotací (MVD)'!I19,0)</f>
        <v>0</v>
      </c>
      <c r="J19" s="51">
        <f>ROUND('Model výchozí s dotací (MVD)'!J19,0)</f>
        <v>0</v>
      </c>
      <c r="K19" s="51">
        <f>ROUND('Model výchozí s dotací (MVD)'!K19,0)</f>
        <v>0</v>
      </c>
      <c r="L19" s="51">
        <f>ROUND('Model výchozí s dotací (MVD)'!L19,0)</f>
        <v>0</v>
      </c>
      <c r="M19" s="51">
        <f>ROUND('Model výchozí s dotací (MVD)'!M19,0)</f>
        <v>0</v>
      </c>
      <c r="N19" s="51">
        <f>ROUND('Model výchozí s dotací (MVD)'!N19,0)</f>
        <v>0</v>
      </c>
      <c r="O19" s="51">
        <f>ROUND('Model výchozí s dotací (MVD)'!O19,0)</f>
        <v>0</v>
      </c>
      <c r="P19" s="51">
        <f>ROUND('Model výchozí s dotací (MVD)'!P19,0)</f>
        <v>0</v>
      </c>
      <c r="Q19" s="51">
        <f>ROUND('Model výchozí s dotací (MVD)'!Q19,0)</f>
        <v>0</v>
      </c>
      <c r="R19" s="51">
        <f>ROUND('Model výchozí s dotací (MVD)'!R19,0)</f>
        <v>0</v>
      </c>
      <c r="S19" s="51">
        <f>ROUND('Model výchozí s dotací (MVD)'!S19,0)</f>
        <v>0</v>
      </c>
      <c r="T19" s="50">
        <f t="shared" si="0"/>
        <v>0</v>
      </c>
      <c r="U19" s="103">
        <f t="shared" si="1"/>
        <v>0</v>
      </c>
      <c r="V19" s="22">
        <f>ROUND('Model výchozí s dotací (MVD)'!V19,2)</f>
        <v>1</v>
      </c>
      <c r="W19" s="23">
        <f>ROUND('Model výchozí s dotací (MVD)'!W19,2)</f>
        <v>0</v>
      </c>
      <c r="X19" s="27">
        <f>ROUND('Model výchozí s dotací (MVD)'!X19,2)</f>
        <v>0</v>
      </c>
    </row>
    <row r="20" spans="1:24" ht="14.4" x14ac:dyDescent="0.3">
      <c r="A20" s="6">
        <v>12</v>
      </c>
      <c r="B20" s="7" t="s">
        <v>62</v>
      </c>
      <c r="C20" s="120" t="s">
        <v>63</v>
      </c>
      <c r="D20" s="8" t="s">
        <v>64</v>
      </c>
      <c r="E20" s="51">
        <f>ROUND('Model výchozí s dotací (MVD)'!E20,0)</f>
        <v>0</v>
      </c>
      <c r="F20" s="51">
        <f>ROUND('Model výchozí s dotací (MVD)'!F20,0)</f>
        <v>0</v>
      </c>
      <c r="G20" s="51">
        <f>ROUND('Model výchozí s dotací (MVD)'!G20,0)</f>
        <v>0</v>
      </c>
      <c r="H20" s="51">
        <f>ROUND('Model výchozí s dotací (MVD)'!H20,0)</f>
        <v>0</v>
      </c>
      <c r="I20" s="51">
        <f>ROUND('Model výchozí s dotací (MVD)'!I20,0)</f>
        <v>0</v>
      </c>
      <c r="J20" s="51">
        <f>ROUND('Model výchozí s dotací (MVD)'!J20,0)</f>
        <v>0</v>
      </c>
      <c r="K20" s="51">
        <f>ROUND('Model výchozí s dotací (MVD)'!K20,0)</f>
        <v>0</v>
      </c>
      <c r="L20" s="51">
        <f>ROUND('Model výchozí s dotací (MVD)'!L20,0)</f>
        <v>0</v>
      </c>
      <c r="M20" s="51">
        <f>ROUND('Model výchozí s dotací (MVD)'!M20,0)</f>
        <v>0</v>
      </c>
      <c r="N20" s="51">
        <f>ROUND('Model výchozí s dotací (MVD)'!N20,0)</f>
        <v>0</v>
      </c>
      <c r="O20" s="51">
        <f>ROUND('Model výchozí s dotací (MVD)'!O20,0)</f>
        <v>0</v>
      </c>
      <c r="P20" s="51">
        <f>ROUND('Model výchozí s dotací (MVD)'!P20,0)</f>
        <v>0</v>
      </c>
      <c r="Q20" s="51">
        <f>ROUND('Model výchozí s dotací (MVD)'!Q20,0)</f>
        <v>0</v>
      </c>
      <c r="R20" s="51">
        <f>ROUND('Model výchozí s dotací (MVD)'!R20,0)</f>
        <v>0</v>
      </c>
      <c r="S20" s="51">
        <f>ROUND('Model výchozí s dotací (MVD)'!S20,0)</f>
        <v>0</v>
      </c>
      <c r="T20" s="50">
        <f t="shared" ref="T20:T25" si="2">SUM(E20:S20)</f>
        <v>0</v>
      </c>
      <c r="U20" s="103">
        <f t="shared" si="1"/>
        <v>0</v>
      </c>
      <c r="V20" s="22">
        <f>ROUND('Model výchozí s dotací (MVD)'!V20,2)</f>
        <v>0</v>
      </c>
      <c r="W20" s="23">
        <f>ROUND('Model výchozí s dotací (MVD)'!W20,2)</f>
        <v>0</v>
      </c>
      <c r="X20" s="27">
        <f>ROUND('Model výchozí s dotací (MVD)'!X20,2)</f>
        <v>1</v>
      </c>
    </row>
    <row r="21" spans="1:24" ht="14.4" x14ac:dyDescent="0.3">
      <c r="A21" s="6"/>
      <c r="B21" s="7"/>
      <c r="C21" s="7">
        <v>12.2</v>
      </c>
      <c r="D21" s="8" t="s">
        <v>65</v>
      </c>
      <c r="E21" s="51">
        <f>ROUND('Model výchozí s dotací (MVD)'!E21,0)</f>
        <v>0</v>
      </c>
      <c r="F21" s="51">
        <f>ROUND('Model výchozí s dotací (MVD)'!F21,0)</f>
        <v>0</v>
      </c>
      <c r="G21" s="51">
        <f>ROUND('Model výchozí s dotací (MVD)'!G21,0)</f>
        <v>0</v>
      </c>
      <c r="H21" s="51">
        <f>ROUND('Model výchozí s dotací (MVD)'!H21,0)</f>
        <v>0</v>
      </c>
      <c r="I21" s="51">
        <f>ROUND('Model výchozí s dotací (MVD)'!I21,0)</f>
        <v>0</v>
      </c>
      <c r="J21" s="51">
        <f>ROUND('Model výchozí s dotací (MVD)'!J21,0)</f>
        <v>0</v>
      </c>
      <c r="K21" s="51">
        <f>ROUND('Model výchozí s dotací (MVD)'!K21,0)</f>
        <v>0</v>
      </c>
      <c r="L21" s="51">
        <f>ROUND('Model výchozí s dotací (MVD)'!L21,0)</f>
        <v>0</v>
      </c>
      <c r="M21" s="51">
        <f>ROUND('Model výchozí s dotací (MVD)'!M21,0)</f>
        <v>0</v>
      </c>
      <c r="N21" s="51">
        <f>ROUND('Model výchozí s dotací (MVD)'!N21,0)</f>
        <v>0</v>
      </c>
      <c r="O21" s="51">
        <f>ROUND('Model výchozí s dotací (MVD)'!O21,0)</f>
        <v>0</v>
      </c>
      <c r="P21" s="51">
        <f>ROUND('Model výchozí s dotací (MVD)'!P21,0)</f>
        <v>0</v>
      </c>
      <c r="Q21" s="51">
        <f>ROUND('Model výchozí s dotací (MVD)'!Q21,0)</f>
        <v>0</v>
      </c>
      <c r="R21" s="51">
        <f>ROUND('Model výchozí s dotací (MVD)'!R21,0)</f>
        <v>0</v>
      </c>
      <c r="S21" s="51">
        <f>ROUND('Model výchozí s dotací (MVD)'!S21,0)</f>
        <v>0</v>
      </c>
      <c r="T21" s="50">
        <f t="shared" si="2"/>
        <v>0</v>
      </c>
      <c r="U21" s="103">
        <f t="shared" si="1"/>
        <v>0</v>
      </c>
      <c r="V21" s="22">
        <f>ROUND('Model výchozí s dotací (MVD)'!V21,2)</f>
        <v>0</v>
      </c>
      <c r="W21" s="23">
        <f>ROUND('Model výchozí s dotací (MVD)'!W21,2)</f>
        <v>0</v>
      </c>
      <c r="X21" s="27">
        <f>ROUND('Model výchozí s dotací (MVD)'!X21,2)</f>
        <v>1</v>
      </c>
    </row>
    <row r="22" spans="1:24" ht="14.4" x14ac:dyDescent="0.3">
      <c r="A22" s="6">
        <v>13</v>
      </c>
      <c r="B22" s="7" t="s">
        <v>66</v>
      </c>
      <c r="C22" s="120"/>
      <c r="D22" s="8"/>
      <c r="E22" s="51">
        <f>ROUND('Model výchozí s dotací (MVD)'!E22,0)</f>
        <v>0</v>
      </c>
      <c r="F22" s="51">
        <f>ROUND('Model výchozí s dotací (MVD)'!F22,0)</f>
        <v>0</v>
      </c>
      <c r="G22" s="51">
        <f>ROUND('Model výchozí s dotací (MVD)'!G22,0)</f>
        <v>0</v>
      </c>
      <c r="H22" s="51">
        <f>ROUND('Model výchozí s dotací (MVD)'!H22,0)</f>
        <v>0</v>
      </c>
      <c r="I22" s="51">
        <f>ROUND('Model výchozí s dotací (MVD)'!I22,0)</f>
        <v>0</v>
      </c>
      <c r="J22" s="51">
        <f>ROUND('Model výchozí s dotací (MVD)'!J22,0)</f>
        <v>0</v>
      </c>
      <c r="K22" s="51">
        <f>ROUND('Model výchozí s dotací (MVD)'!K22,0)</f>
        <v>0</v>
      </c>
      <c r="L22" s="51">
        <f>ROUND('Model výchozí s dotací (MVD)'!L22,0)</f>
        <v>0</v>
      </c>
      <c r="M22" s="51">
        <f>ROUND('Model výchozí s dotací (MVD)'!M22,0)</f>
        <v>0</v>
      </c>
      <c r="N22" s="51">
        <f>ROUND('Model výchozí s dotací (MVD)'!N22,0)</f>
        <v>0</v>
      </c>
      <c r="O22" s="51">
        <f>ROUND('Model výchozí s dotací (MVD)'!O22,0)</f>
        <v>0</v>
      </c>
      <c r="P22" s="51">
        <f>ROUND('Model výchozí s dotací (MVD)'!P22,0)</f>
        <v>0</v>
      </c>
      <c r="Q22" s="51">
        <f>ROUND('Model výchozí s dotací (MVD)'!Q22,0)</f>
        <v>0</v>
      </c>
      <c r="R22" s="51">
        <f>ROUND('Model výchozí s dotací (MVD)'!R22,0)</f>
        <v>0</v>
      </c>
      <c r="S22" s="51">
        <f>ROUND('Model výchozí s dotací (MVD)'!S22,0)</f>
        <v>0</v>
      </c>
      <c r="T22" s="50">
        <f t="shared" si="2"/>
        <v>0</v>
      </c>
      <c r="U22" s="103">
        <f t="shared" si="1"/>
        <v>0</v>
      </c>
      <c r="V22" s="22">
        <f>ROUND('Model výchozí s dotací (MVD)'!V22,2)</f>
        <v>0</v>
      </c>
      <c r="W22" s="23">
        <f>ROUND('Model výchozí s dotací (MVD)'!W22,2)</f>
        <v>0</v>
      </c>
      <c r="X22" s="27">
        <f>ROUND('Model výchozí s dotací (MVD)'!X22,2)</f>
        <v>1</v>
      </c>
    </row>
    <row r="23" spans="1:24" ht="14.4" x14ac:dyDescent="0.3">
      <c r="A23" s="6">
        <v>14</v>
      </c>
      <c r="B23" s="7" t="s">
        <v>67</v>
      </c>
      <c r="C23" s="7"/>
      <c r="D23" s="8"/>
      <c r="E23" s="51">
        <f>ROUND('Model výchozí s dotací (MVD)'!E23,0)</f>
        <v>0</v>
      </c>
      <c r="F23" s="51">
        <f>ROUND('Model výchozí s dotací (MVD)'!F23,0)</f>
        <v>0</v>
      </c>
      <c r="G23" s="51">
        <f>ROUND('Model výchozí s dotací (MVD)'!G23,0)</f>
        <v>0</v>
      </c>
      <c r="H23" s="51">
        <f>ROUND('Model výchozí s dotací (MVD)'!H23,0)</f>
        <v>0</v>
      </c>
      <c r="I23" s="51">
        <f>ROUND('Model výchozí s dotací (MVD)'!I23,0)</f>
        <v>0</v>
      </c>
      <c r="J23" s="51">
        <f>ROUND('Model výchozí s dotací (MVD)'!J23,0)</f>
        <v>0</v>
      </c>
      <c r="K23" s="51">
        <f>ROUND('Model výchozí s dotací (MVD)'!K23,0)</f>
        <v>0</v>
      </c>
      <c r="L23" s="51">
        <f>ROUND('Model výchozí s dotací (MVD)'!L23,0)</f>
        <v>0</v>
      </c>
      <c r="M23" s="51">
        <f>ROUND('Model výchozí s dotací (MVD)'!M23,0)</f>
        <v>0</v>
      </c>
      <c r="N23" s="51">
        <f>ROUND('Model výchozí s dotací (MVD)'!N23,0)</f>
        <v>0</v>
      </c>
      <c r="O23" s="51">
        <f>ROUND('Model výchozí s dotací (MVD)'!O23,0)</f>
        <v>0</v>
      </c>
      <c r="P23" s="51">
        <f>ROUND('Model výchozí s dotací (MVD)'!P23,0)</f>
        <v>0</v>
      </c>
      <c r="Q23" s="51">
        <f>ROUND('Model výchozí s dotací (MVD)'!Q23,0)</f>
        <v>0</v>
      </c>
      <c r="R23" s="51">
        <f>ROUND('Model výchozí s dotací (MVD)'!R23,0)</f>
        <v>0</v>
      </c>
      <c r="S23" s="51">
        <f>ROUND('Model výchozí s dotací (MVD)'!S23,0)</f>
        <v>0</v>
      </c>
      <c r="T23" s="50">
        <f t="shared" si="2"/>
        <v>0</v>
      </c>
      <c r="U23" s="103">
        <f t="shared" si="1"/>
        <v>0</v>
      </c>
      <c r="V23" s="22">
        <f>ROUND('Model výchozí s dotací (MVD)'!V23,2)</f>
        <v>0</v>
      </c>
      <c r="W23" s="23">
        <f>ROUND('Model výchozí s dotací (MVD)'!W23,2)</f>
        <v>0</v>
      </c>
      <c r="X23" s="27">
        <f>ROUND('Model výchozí s dotací (MVD)'!X23,2)</f>
        <v>1</v>
      </c>
    </row>
    <row r="24" spans="1:24" ht="14.4" x14ac:dyDescent="0.3">
      <c r="A24" s="6">
        <v>15</v>
      </c>
      <c r="B24" s="7" t="s">
        <v>68</v>
      </c>
      <c r="C24" s="7"/>
      <c r="D24" s="8"/>
      <c r="E24" s="51">
        <f>ROUND('Model výchozí s dotací (MVD)'!E24,0)</f>
        <v>0</v>
      </c>
      <c r="F24" s="51">
        <f>ROUND('Model výchozí s dotací (MVD)'!F24,0)</f>
        <v>0</v>
      </c>
      <c r="G24" s="51">
        <f>ROUND('Model výchozí s dotací (MVD)'!G24,0)</f>
        <v>0</v>
      </c>
      <c r="H24" s="51">
        <f>ROUND('Model výchozí s dotací (MVD)'!H24,0)</f>
        <v>0</v>
      </c>
      <c r="I24" s="51">
        <f>ROUND('Model výchozí s dotací (MVD)'!I24,0)</f>
        <v>0</v>
      </c>
      <c r="J24" s="51">
        <f>ROUND('Model výchozí s dotací (MVD)'!J24,0)</f>
        <v>0</v>
      </c>
      <c r="K24" s="51">
        <f>ROUND('Model výchozí s dotací (MVD)'!K24,0)</f>
        <v>0</v>
      </c>
      <c r="L24" s="51">
        <f>ROUND('Model výchozí s dotací (MVD)'!L24,0)</f>
        <v>0</v>
      </c>
      <c r="M24" s="51">
        <f>ROUND('Model výchozí s dotací (MVD)'!M24,0)</f>
        <v>0</v>
      </c>
      <c r="N24" s="51">
        <f>ROUND('Model výchozí s dotací (MVD)'!N24,0)</f>
        <v>0</v>
      </c>
      <c r="O24" s="51">
        <f>ROUND('Model výchozí s dotací (MVD)'!O24,0)</f>
        <v>0</v>
      </c>
      <c r="P24" s="51">
        <f>ROUND('Model výchozí s dotací (MVD)'!P24,0)</f>
        <v>0</v>
      </c>
      <c r="Q24" s="51">
        <f>ROUND('Model výchozí s dotací (MVD)'!Q24,0)</f>
        <v>0</v>
      </c>
      <c r="R24" s="51">
        <f>ROUND('Model výchozí s dotací (MVD)'!R24,0)</f>
        <v>0</v>
      </c>
      <c r="S24" s="51">
        <f>ROUND('Model výchozí s dotací (MVD)'!S24,0)</f>
        <v>0</v>
      </c>
      <c r="T24" s="50">
        <f t="shared" si="2"/>
        <v>0</v>
      </c>
      <c r="U24" s="103">
        <f t="shared" si="1"/>
        <v>0</v>
      </c>
      <c r="V24" s="22">
        <f>ROUND('Model výchozí s dotací (MVD)'!V24,2)</f>
        <v>0</v>
      </c>
      <c r="W24" s="23">
        <f>ROUND('Model výchozí s dotací (MVD)'!W24,2)</f>
        <v>0</v>
      </c>
      <c r="X24" s="27">
        <f>ROUND('Model výchozí s dotací (MVD)'!X24,2)</f>
        <v>1</v>
      </c>
    </row>
    <row r="25" spans="1:24" ht="14.4" x14ac:dyDescent="0.3">
      <c r="A25" s="32">
        <v>22</v>
      </c>
      <c r="B25" s="33" t="s">
        <v>69</v>
      </c>
      <c r="C25" s="33"/>
      <c r="D25" s="34"/>
      <c r="E25" s="109">
        <f>ROUND('Model výchozí s dotací (MVD)'!E25,0)</f>
        <v>0</v>
      </c>
      <c r="F25" s="109">
        <f>ROUND('Model výchozí s dotací (MVD)'!F25,0)</f>
        <v>0</v>
      </c>
      <c r="G25" s="109">
        <f>ROUND('Model výchozí s dotací (MVD)'!G25,0)</f>
        <v>0</v>
      </c>
      <c r="H25" s="109">
        <f>ROUND('Model výchozí s dotací (MVD)'!H25,0)</f>
        <v>0</v>
      </c>
      <c r="I25" s="109">
        <f>ROUND('Model výchozí s dotací (MVD)'!I25,0)</f>
        <v>0</v>
      </c>
      <c r="J25" s="109">
        <f>ROUND('Model výchozí s dotací (MVD)'!J25,0)</f>
        <v>0</v>
      </c>
      <c r="K25" s="109">
        <f>ROUND('Model výchozí s dotací (MVD)'!K25,0)</f>
        <v>0</v>
      </c>
      <c r="L25" s="109">
        <f>ROUND('Model výchozí s dotací (MVD)'!L25,0)</f>
        <v>0</v>
      </c>
      <c r="M25" s="109">
        <f>ROUND('Model výchozí s dotací (MVD)'!M25,0)</f>
        <v>0</v>
      </c>
      <c r="N25" s="109">
        <f>ROUND('Model výchozí s dotací (MVD)'!N25,0)</f>
        <v>0</v>
      </c>
      <c r="O25" s="109">
        <f>ROUND('Model výchozí s dotací (MVD)'!O25,0)</f>
        <v>0</v>
      </c>
      <c r="P25" s="109">
        <f>ROUND('Model výchozí s dotací (MVD)'!P25,0)</f>
        <v>0</v>
      </c>
      <c r="Q25" s="51">
        <f>ROUND('Model výchozí s dotací (MVD)'!Q25,0)</f>
        <v>0</v>
      </c>
      <c r="R25" s="51">
        <f>ROUND('Model výchozí s dotací (MVD)'!R25,0)</f>
        <v>0</v>
      </c>
      <c r="S25" s="51">
        <f>ROUND('Model výchozí s dotací (MVD)'!S25,0)</f>
        <v>0</v>
      </c>
      <c r="T25" s="104">
        <f t="shared" si="2"/>
        <v>0</v>
      </c>
      <c r="U25" s="105">
        <f t="shared" si="1"/>
        <v>0</v>
      </c>
      <c r="V25" s="86">
        <f>ROUND('Model výchozí s dotací (MVD)'!V25,2)</f>
        <v>0</v>
      </c>
      <c r="W25" s="84">
        <f>ROUND('Model výchozí s dotací (MVD)'!W25,2)</f>
        <v>0</v>
      </c>
      <c r="X25" s="87">
        <f>ROUND('Model výchozí s dotací (MVD)'!X25,2)</f>
        <v>1</v>
      </c>
    </row>
    <row r="26" spans="1:24" s="1" customFormat="1" ht="15.6" thickBot="1" x14ac:dyDescent="0.4">
      <c r="A26" s="9">
        <v>23</v>
      </c>
      <c r="B26" s="10" t="s">
        <v>70</v>
      </c>
      <c r="C26" s="10"/>
      <c r="D26" s="143" t="s">
        <v>276</v>
      </c>
      <c r="E26" s="98">
        <f t="shared" ref="E26:S26" si="3">SUM(E3:E25)</f>
        <v>0</v>
      </c>
      <c r="F26" s="98">
        <f t="shared" si="3"/>
        <v>0</v>
      </c>
      <c r="G26" s="98">
        <f t="shared" si="3"/>
        <v>0</v>
      </c>
      <c r="H26" s="98">
        <f t="shared" si="3"/>
        <v>0</v>
      </c>
      <c r="I26" s="98">
        <f t="shared" si="3"/>
        <v>0</v>
      </c>
      <c r="J26" s="98">
        <f t="shared" si="3"/>
        <v>0</v>
      </c>
      <c r="K26" s="98">
        <f t="shared" si="3"/>
        <v>0</v>
      </c>
      <c r="L26" s="98">
        <f t="shared" si="3"/>
        <v>0</v>
      </c>
      <c r="M26" s="98">
        <f t="shared" si="3"/>
        <v>0</v>
      </c>
      <c r="N26" s="98">
        <f t="shared" si="3"/>
        <v>0</v>
      </c>
      <c r="O26" s="98">
        <f t="shared" si="3"/>
        <v>0</v>
      </c>
      <c r="P26" s="98">
        <f t="shared" si="3"/>
        <v>0</v>
      </c>
      <c r="Q26" s="98">
        <f t="shared" si="3"/>
        <v>0</v>
      </c>
      <c r="R26" s="98">
        <f t="shared" si="3"/>
        <v>0</v>
      </c>
      <c r="S26" s="98">
        <f t="shared" si="3"/>
        <v>0</v>
      </c>
      <c r="T26" s="106">
        <f t="shared" si="0"/>
        <v>0</v>
      </c>
      <c r="U26" s="99">
        <f>IFERROR(AVERAGE(E26:S26),0)</f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4" x14ac:dyDescent="0.35">
      <c r="A27" s="32">
        <v>26</v>
      </c>
      <c r="B27" s="33" t="s">
        <v>71</v>
      </c>
      <c r="C27" s="33"/>
      <c r="D27" s="144" t="s">
        <v>294</v>
      </c>
      <c r="E27" s="100">
        <f>'Model výchozí bez dotace (MVB)'!E27</f>
        <v>947</v>
      </c>
      <c r="F27" s="100">
        <f>'Model výchozí bez dotace (MVB)'!F27</f>
        <v>947</v>
      </c>
      <c r="G27" s="100">
        <f>'Model výchozí bez dotace (MVB)'!G27</f>
        <v>947</v>
      </c>
      <c r="H27" s="100">
        <f>'Model výchozí bez dotace (MVB)'!H27</f>
        <v>1642</v>
      </c>
      <c r="I27" s="100">
        <f>'Model výchozí bez dotace (MVB)'!I27</f>
        <v>1642</v>
      </c>
      <c r="J27" s="100">
        <f>'Model výchozí bez dotace (MVB)'!J27</f>
        <v>1642</v>
      </c>
      <c r="K27" s="100">
        <f>'Model výchozí bez dotace (MVB)'!K27</f>
        <v>1642</v>
      </c>
      <c r="L27" s="100">
        <f>'Model výchozí bez dotace (MVB)'!L27</f>
        <v>1642</v>
      </c>
      <c r="M27" s="100">
        <f>'Model výchozí bez dotace (MVB)'!M27</f>
        <v>1642</v>
      </c>
      <c r="N27" s="100">
        <f>'Model výchozí bez dotace (MVB)'!N27</f>
        <v>1642</v>
      </c>
      <c r="O27" s="100">
        <f>'Model výchozí bez dotace (MVB)'!O27</f>
        <v>1642</v>
      </c>
      <c r="P27" s="100">
        <f>'Model výchozí bez dotace (MVB)'!P27</f>
        <v>1642</v>
      </c>
      <c r="Q27" s="100">
        <f>'Model výchozí bez dotace (MVB)'!Q27</f>
        <v>1642</v>
      </c>
      <c r="R27" s="100">
        <f>'Model výchozí bez dotace (MVB)'!R27</f>
        <v>1642</v>
      </c>
      <c r="S27" s="100">
        <f>'Model výchozí bez dotace (MVB)'!S27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4" s="1" customFormat="1" ht="15.6" thickBot="1" x14ac:dyDescent="0.4">
      <c r="A28" s="9">
        <v>27</v>
      </c>
      <c r="B28" s="10" t="s">
        <v>72</v>
      </c>
      <c r="C28" s="10"/>
      <c r="D28" s="143" t="s">
        <v>277</v>
      </c>
      <c r="E28" s="3">
        <f>IFERROR(E26/E27,0)</f>
        <v>0</v>
      </c>
      <c r="F28" s="3">
        <f t="shared" ref="F28:S28" si="4">IFERROR(F26/F27,0)</f>
        <v>0</v>
      </c>
      <c r="G28" s="3">
        <f t="shared" si="4"/>
        <v>0</v>
      </c>
      <c r="H28" s="3">
        <f t="shared" si="4"/>
        <v>0</v>
      </c>
      <c r="I28" s="3">
        <f t="shared" si="4"/>
        <v>0</v>
      </c>
      <c r="J28" s="3">
        <f t="shared" si="4"/>
        <v>0</v>
      </c>
      <c r="K28" s="3">
        <f t="shared" si="4"/>
        <v>0</v>
      </c>
      <c r="L28" s="3">
        <f t="shared" si="4"/>
        <v>0</v>
      </c>
      <c r="M28" s="3">
        <f t="shared" si="4"/>
        <v>0</v>
      </c>
      <c r="N28" s="3">
        <f t="shared" si="4"/>
        <v>0</v>
      </c>
      <c r="O28" s="3">
        <f t="shared" si="4"/>
        <v>0</v>
      </c>
      <c r="P28" s="3">
        <f t="shared" si="4"/>
        <v>0</v>
      </c>
      <c r="Q28" s="3">
        <f t="shared" si="4"/>
        <v>0</v>
      </c>
      <c r="R28" s="3">
        <f t="shared" si="4"/>
        <v>0</v>
      </c>
      <c r="S28" s="3">
        <f t="shared" si="4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5">IFERROR(W26/W27,0)</f>
        <v>0</v>
      </c>
      <c r="X28" s="36">
        <f t="shared" si="5"/>
        <v>0</v>
      </c>
    </row>
    <row r="29" spans="1:24" ht="15" customHeight="1" thickBot="1" x14ac:dyDescent="0.4">
      <c r="A29" s="80"/>
      <c r="B29" s="81" t="s">
        <v>73</v>
      </c>
      <c r="C29" s="82"/>
      <c r="D29" s="146" t="s">
        <v>278</v>
      </c>
      <c r="E29" s="83">
        <f t="shared" ref="E29:S29" si="6">IFERROR(SUMPRODUCT(E3:E25,$V$3:$V$25)/E27,0)</f>
        <v>0</v>
      </c>
      <c r="F29" s="83">
        <f t="shared" si="6"/>
        <v>0</v>
      </c>
      <c r="G29" s="83">
        <f t="shared" si="6"/>
        <v>0</v>
      </c>
      <c r="H29" s="83">
        <f t="shared" si="6"/>
        <v>0</v>
      </c>
      <c r="I29" s="83">
        <f t="shared" si="6"/>
        <v>0</v>
      </c>
      <c r="J29" s="83">
        <f t="shared" si="6"/>
        <v>0</v>
      </c>
      <c r="K29" s="83">
        <f t="shared" si="6"/>
        <v>0</v>
      </c>
      <c r="L29" s="83">
        <f t="shared" si="6"/>
        <v>0</v>
      </c>
      <c r="M29" s="83">
        <f t="shared" si="6"/>
        <v>0</v>
      </c>
      <c r="N29" s="83">
        <f t="shared" si="6"/>
        <v>0</v>
      </c>
      <c r="O29" s="83">
        <f t="shared" si="6"/>
        <v>0</v>
      </c>
      <c r="P29" s="83">
        <f t="shared" si="6"/>
        <v>0</v>
      </c>
      <c r="Q29" s="83">
        <f t="shared" si="6"/>
        <v>0</v>
      </c>
      <c r="R29" s="83">
        <f t="shared" si="6"/>
        <v>0</v>
      </c>
      <c r="S29" s="218">
        <f t="shared" si="6"/>
        <v>0</v>
      </c>
      <c r="T29" s="216"/>
      <c r="U29" s="217"/>
    </row>
    <row r="30" spans="1:24" ht="15" hidden="1" customHeight="1" x14ac:dyDescent="0.3">
      <c r="A30" s="75"/>
      <c r="B30" s="67" t="s">
        <v>74</v>
      </c>
      <c r="C30" s="76"/>
      <c r="D30" s="68"/>
      <c r="E30" s="78">
        <f>E28-E29</f>
        <v>0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 t="shared" ref="Q30:S30" si="7">Q28-Q29</f>
        <v>0</v>
      </c>
      <c r="R30" s="78">
        <f t="shared" si="7"/>
        <v>0</v>
      </c>
      <c r="S30" s="78">
        <f t="shared" si="7"/>
        <v>0</v>
      </c>
      <c r="T30" s="77" t="s">
        <v>42</v>
      </c>
      <c r="U30" s="79">
        <f>AVERAGE(E30:S30)</f>
        <v>0</v>
      </c>
    </row>
    <row r="32" spans="1:24" ht="14.4" x14ac:dyDescent="0.3"/>
    <row r="33" spans="5:24" ht="14.4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W33" s="2"/>
      <c r="X33" s="2"/>
    </row>
    <row r="34" spans="5:24" ht="14.4" hidden="1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5:24" ht="14.4" hidden="1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0"/>
    </row>
  </sheetData>
  <sheetProtection algorithmName="SHA-512" hashValue="K0GIcSoWvGAUQYdIpWM4tjEZUPeJy8lAnguCwEL+OV7/tB846Vu36D+pZxSiddUi+RJ4+axJGzpA463/kufcQw==" saltValue="run5O1XLG8A1EilnQFp2GQ==" spinCount="100000" sheet="1" objects="1" scenarios="1"/>
  <mergeCells count="1">
    <mergeCell ref="V1:X1"/>
  </mergeCells>
  <conditionalFormatting sqref="X3:X25">
    <cfRule type="cellIs" dxfId="26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7975-AE26-4F05-8EA0-A0123E514267}">
  <sheetPr>
    <tabColor theme="1" tint="0.499984740745262"/>
  </sheetPr>
  <dimension ref="A1:F6"/>
  <sheetViews>
    <sheetView showGridLines="0" workbookViewId="0"/>
  </sheetViews>
  <sheetFormatPr defaultColWidth="0" defaultRowHeight="14.4" zeroHeight="1" x14ac:dyDescent="0.3"/>
  <cols>
    <col min="1" max="1" width="54.6640625" bestFit="1" customWidth="1"/>
    <col min="2" max="2" width="28.6640625" customWidth="1"/>
    <col min="3" max="4" width="9.109375" customWidth="1"/>
    <col min="5" max="5" width="3.6640625" customWidth="1"/>
    <col min="6" max="6" width="0" hidden="1" customWidth="1"/>
    <col min="7" max="16384" width="9.109375" hidden="1"/>
  </cols>
  <sheetData>
    <row r="1" spans="1:4" x14ac:dyDescent="0.3">
      <c r="A1" s="12" t="s">
        <v>282</v>
      </c>
      <c r="B1" s="13"/>
      <c r="C1" s="13"/>
      <c r="D1" s="219"/>
    </row>
    <row r="2" spans="1:4" ht="15" thickBot="1" x14ac:dyDescent="0.35">
      <c r="A2" s="15" t="s">
        <v>295</v>
      </c>
      <c r="B2" s="230" t="s">
        <v>286</v>
      </c>
      <c r="C2" s="220" t="s">
        <v>283</v>
      </c>
      <c r="D2" s="25" t="s">
        <v>284</v>
      </c>
    </row>
    <row r="3" spans="1:4" ht="15" thickTop="1" x14ac:dyDescent="0.3">
      <c r="A3" s="221" t="s">
        <v>296</v>
      </c>
      <c r="B3" s="231" t="s">
        <v>300</v>
      </c>
      <c r="C3" s="222">
        <f>'MVB Zaokrouhlený'!T28</f>
        <v>0</v>
      </c>
      <c r="D3" s="223">
        <v>0.2</v>
      </c>
    </row>
    <row r="4" spans="1:4" x14ac:dyDescent="0.3">
      <c r="A4" s="224" t="s">
        <v>296</v>
      </c>
      <c r="B4" s="232" t="s">
        <v>301</v>
      </c>
      <c r="C4" s="225">
        <f>'MVD Zaokrouhlený'!T28</f>
        <v>0</v>
      </c>
      <c r="D4" s="226">
        <v>0.8</v>
      </c>
    </row>
    <row r="5" spans="1:4" ht="15" customHeight="1" thickBot="1" x14ac:dyDescent="0.35">
      <c r="A5" s="227" t="s">
        <v>285</v>
      </c>
      <c r="B5" s="233" t="s">
        <v>42</v>
      </c>
      <c r="C5" s="228">
        <f>SUMPRODUCT(C3:C4,D3:D4)</f>
        <v>0</v>
      </c>
      <c r="D5" s="229" t="s">
        <v>42</v>
      </c>
    </row>
    <row r="6" spans="1:4" x14ac:dyDescent="0.3"/>
  </sheetData>
  <sheetProtection algorithmName="SHA-512" hashValue="rUiMXBENyNJM7HkQDa3KavZdd1UPDFIOngsJ6gWdZlobDUUSJdy8nkABE6enYQamGJeP7hYYlT8XYfqafuWSUg==" saltValue="BEj1SVXJI3qPpQnzlxLLmA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tabColor theme="1"/>
  </sheetPr>
  <dimension ref="A1:Z26"/>
  <sheetViews>
    <sheetView showGridLines="0" zoomScaleNormal="100" workbookViewId="0">
      <pane xSplit="4" topLeftCell="E1" activePane="topRight" state="frozen"/>
      <selection activeCell="C8" sqref="C8"/>
      <selection pane="topRight" activeCell="G21" sqref="G21"/>
    </sheetView>
  </sheetViews>
  <sheetFormatPr defaultColWidth="0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24" width="8.6640625" customWidth="1"/>
    <col min="25" max="25" width="61.88671875" bestFit="1" customWidth="1"/>
    <col min="26" max="26" width="3.6640625" customWidth="1"/>
    <col min="27" max="16384" width="9.109375" hidden="1"/>
  </cols>
  <sheetData>
    <row r="1" spans="1:25" x14ac:dyDescent="0.3">
      <c r="A1" s="42" t="s">
        <v>75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249" t="s">
        <v>76</v>
      </c>
    </row>
    <row r="2" spans="1:25" ht="15" thickBot="1" x14ac:dyDescent="0.35">
      <c r="A2" s="15" t="s">
        <v>268</v>
      </c>
      <c r="B2" s="16"/>
      <c r="C2" s="17"/>
      <c r="D2" s="18"/>
      <c r="E2" s="17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7" t="str">
        <f>'MVB Zaokrouhlený'!E2</f>
        <v>2030/31</v>
      </c>
      <c r="K2" s="17" t="str">
        <f>'MVB Zaokrouhlený'!F2</f>
        <v>2031/32</v>
      </c>
      <c r="L2" s="17" t="str">
        <f>'MVB Zaokrouhlený'!G2</f>
        <v>2032/33</v>
      </c>
      <c r="M2" s="17" t="str">
        <f>'MVB Zaokrouhlený'!H2</f>
        <v>2033/34</v>
      </c>
      <c r="N2" s="17" t="str">
        <f>'MVB Zaokrouhlený'!I2</f>
        <v>2034/35</v>
      </c>
      <c r="O2" s="17" t="str">
        <f>'MVB Zaokrouhlený'!J2</f>
        <v>2035/36</v>
      </c>
      <c r="P2" s="17" t="str">
        <f>'MVB Zaokrouhlený'!K2</f>
        <v>2036/37</v>
      </c>
      <c r="Q2" s="17" t="str">
        <f>'MVB Zaokrouhlený'!L2</f>
        <v>2037/38</v>
      </c>
      <c r="R2" s="17" t="str">
        <f>'MVB Zaokrouhlený'!M2</f>
        <v>2038/39</v>
      </c>
      <c r="S2" s="17" t="str">
        <f>'MVB Zaokrouhlený'!N2</f>
        <v>2039/40</v>
      </c>
      <c r="T2" s="17" t="str">
        <f>'MVB Zaokrouhlený'!O2</f>
        <v>2040/41</v>
      </c>
      <c r="U2" s="17" t="str">
        <f>'MVB Zaokrouhlený'!P2</f>
        <v>2041/42</v>
      </c>
      <c r="V2" s="17" t="str">
        <f>'MVB Zaokrouhlený'!Q2</f>
        <v>2042/43</v>
      </c>
      <c r="W2" s="17" t="str">
        <f>'MVB Zaokrouhlený'!R2</f>
        <v>2043/44</v>
      </c>
      <c r="X2" s="17" t="str">
        <f>'MVB Zaokrouhlený'!S2</f>
        <v>2044/45</v>
      </c>
      <c r="Y2" s="250" t="s">
        <v>77</v>
      </c>
    </row>
    <row r="3" spans="1:25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203">
        <v>205.1</v>
      </c>
      <c r="F3" s="207"/>
      <c r="G3" s="207"/>
      <c r="H3" s="207"/>
      <c r="I3" s="207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51" t="s">
        <v>287</v>
      </c>
    </row>
    <row r="4" spans="1:25" x14ac:dyDescent="0.3">
      <c r="A4" s="6"/>
      <c r="B4" s="7"/>
      <c r="C4" s="120">
        <v>1.2</v>
      </c>
      <c r="D4" s="29" t="s">
        <v>43</v>
      </c>
      <c r="E4" s="200">
        <v>100.5</v>
      </c>
      <c r="F4" s="208"/>
      <c r="G4" s="208"/>
      <c r="H4" s="208"/>
      <c r="I4" s="208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52" t="s">
        <v>288</v>
      </c>
    </row>
    <row r="5" spans="1:25" x14ac:dyDescent="0.3">
      <c r="A5" s="6">
        <v>2</v>
      </c>
      <c r="B5" s="7" t="s">
        <v>44</v>
      </c>
      <c r="C5" s="120"/>
      <c r="D5" s="29"/>
      <c r="E5" s="200">
        <v>100.5</v>
      </c>
      <c r="F5" s="208"/>
      <c r="G5" s="208"/>
      <c r="H5" s="208"/>
      <c r="I5" s="208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52" t="s">
        <v>288</v>
      </c>
    </row>
    <row r="6" spans="1:25" x14ac:dyDescent="0.3">
      <c r="A6" s="6">
        <v>3</v>
      </c>
      <c r="B6" s="7" t="s">
        <v>45</v>
      </c>
      <c r="C6" s="120"/>
      <c r="D6" s="29"/>
      <c r="E6" s="200">
        <v>100.5</v>
      </c>
      <c r="F6" s="208"/>
      <c r="G6" s="208"/>
      <c r="H6" s="208"/>
      <c r="I6" s="208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52" t="s">
        <v>288</v>
      </c>
    </row>
    <row r="7" spans="1:25" x14ac:dyDescent="0.3">
      <c r="A7" s="6">
        <v>4</v>
      </c>
      <c r="B7" s="7" t="s">
        <v>46</v>
      </c>
      <c r="C7" s="120"/>
      <c r="D7" s="29"/>
      <c r="E7" s="200">
        <v>130.9</v>
      </c>
      <c r="F7" s="208"/>
      <c r="G7" s="208"/>
      <c r="H7" s="208"/>
      <c r="I7" s="208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51" t="s">
        <v>290</v>
      </c>
    </row>
    <row r="8" spans="1:25" x14ac:dyDescent="0.3">
      <c r="A8" s="6">
        <v>5</v>
      </c>
      <c r="B8" s="7" t="s">
        <v>47</v>
      </c>
      <c r="C8" s="120" t="s">
        <v>270</v>
      </c>
      <c r="D8" s="30" t="s">
        <v>274</v>
      </c>
      <c r="E8" s="253">
        <v>1</v>
      </c>
      <c r="F8" s="254">
        <v>1</v>
      </c>
      <c r="G8" s="254">
        <v>1</v>
      </c>
      <c r="H8" s="254">
        <v>1</v>
      </c>
      <c r="I8" s="254">
        <v>1</v>
      </c>
      <c r="J8" s="255">
        <v>1</v>
      </c>
      <c r="K8" s="255">
        <v>1</v>
      </c>
      <c r="L8" s="255">
        <v>1</v>
      </c>
      <c r="M8" s="255">
        <v>1</v>
      </c>
      <c r="N8" s="255">
        <v>1</v>
      </c>
      <c r="O8" s="255">
        <v>1</v>
      </c>
      <c r="P8" s="255">
        <v>1</v>
      </c>
      <c r="Q8" s="255">
        <v>1</v>
      </c>
      <c r="R8" s="255">
        <v>1</v>
      </c>
      <c r="S8" s="255">
        <v>1</v>
      </c>
      <c r="T8" s="255">
        <v>1</v>
      </c>
      <c r="U8" s="255">
        <v>1</v>
      </c>
      <c r="V8" s="255">
        <v>1</v>
      </c>
      <c r="W8" s="255">
        <v>1</v>
      </c>
      <c r="X8" s="255">
        <v>1</v>
      </c>
      <c r="Y8" s="256" t="s">
        <v>78</v>
      </c>
    </row>
    <row r="9" spans="1:25" x14ac:dyDescent="0.3">
      <c r="A9" s="6"/>
      <c r="B9" s="7"/>
      <c r="C9" s="120" t="s">
        <v>271</v>
      </c>
      <c r="D9" s="30" t="s">
        <v>48</v>
      </c>
      <c r="E9" s="253">
        <v>1</v>
      </c>
      <c r="F9" s="254">
        <v>1</v>
      </c>
      <c r="G9" s="254">
        <v>1</v>
      </c>
      <c r="H9" s="254">
        <v>1</v>
      </c>
      <c r="I9" s="254">
        <v>1</v>
      </c>
      <c r="J9" s="255">
        <v>1</v>
      </c>
      <c r="K9" s="255">
        <v>1</v>
      </c>
      <c r="L9" s="255">
        <v>1</v>
      </c>
      <c r="M9" s="255">
        <v>1</v>
      </c>
      <c r="N9" s="255">
        <v>1</v>
      </c>
      <c r="O9" s="255">
        <v>1</v>
      </c>
      <c r="P9" s="255">
        <v>1</v>
      </c>
      <c r="Q9" s="255">
        <v>1</v>
      </c>
      <c r="R9" s="255">
        <v>1</v>
      </c>
      <c r="S9" s="255">
        <v>1</v>
      </c>
      <c r="T9" s="255">
        <v>1</v>
      </c>
      <c r="U9" s="255">
        <v>1</v>
      </c>
      <c r="V9" s="255">
        <v>1</v>
      </c>
      <c r="W9" s="255">
        <v>1</v>
      </c>
      <c r="X9" s="255">
        <v>1</v>
      </c>
      <c r="Y9" s="256" t="s">
        <v>78</v>
      </c>
    </row>
    <row r="10" spans="1:25" x14ac:dyDescent="0.3">
      <c r="A10" s="6">
        <v>6</v>
      </c>
      <c r="B10" s="7" t="s">
        <v>49</v>
      </c>
      <c r="C10" s="120"/>
      <c r="D10" s="29"/>
      <c r="E10" s="253">
        <v>1</v>
      </c>
      <c r="F10" s="254">
        <v>1</v>
      </c>
      <c r="G10" s="254">
        <v>1</v>
      </c>
      <c r="H10" s="254">
        <v>1</v>
      </c>
      <c r="I10" s="254">
        <v>1</v>
      </c>
      <c r="J10" s="255">
        <v>1</v>
      </c>
      <c r="K10" s="255">
        <v>1</v>
      </c>
      <c r="L10" s="255">
        <v>1</v>
      </c>
      <c r="M10" s="255">
        <v>1</v>
      </c>
      <c r="N10" s="255">
        <v>1</v>
      </c>
      <c r="O10" s="255">
        <v>1</v>
      </c>
      <c r="P10" s="255">
        <v>1</v>
      </c>
      <c r="Q10" s="255">
        <v>1</v>
      </c>
      <c r="R10" s="255">
        <v>1</v>
      </c>
      <c r="S10" s="255">
        <v>1</v>
      </c>
      <c r="T10" s="255">
        <v>1</v>
      </c>
      <c r="U10" s="255">
        <v>1</v>
      </c>
      <c r="V10" s="255">
        <v>1</v>
      </c>
      <c r="W10" s="255">
        <v>1</v>
      </c>
      <c r="X10" s="255">
        <v>1</v>
      </c>
      <c r="Y10" s="256" t="s">
        <v>78</v>
      </c>
    </row>
    <row r="11" spans="1:25" x14ac:dyDescent="0.3">
      <c r="A11" s="6">
        <v>7</v>
      </c>
      <c r="B11" s="7" t="s">
        <v>50</v>
      </c>
      <c r="C11" s="120">
        <v>7.1</v>
      </c>
      <c r="D11" s="29" t="s">
        <v>51</v>
      </c>
      <c r="E11" s="191">
        <v>45023</v>
      </c>
      <c r="F11" s="192"/>
      <c r="G11" s="192"/>
      <c r="H11" s="192"/>
      <c r="I11" s="19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52" t="s">
        <v>289</v>
      </c>
    </row>
    <row r="12" spans="1:25" x14ac:dyDescent="0.3">
      <c r="A12" s="6"/>
      <c r="B12" s="7"/>
      <c r="C12" s="120" t="s">
        <v>52</v>
      </c>
      <c r="D12" s="29" t="s">
        <v>53</v>
      </c>
      <c r="E12" s="191">
        <v>45023</v>
      </c>
      <c r="F12" s="192"/>
      <c r="G12" s="192"/>
      <c r="H12" s="192"/>
      <c r="I12" s="19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52" t="s">
        <v>289</v>
      </c>
    </row>
    <row r="13" spans="1:25" x14ac:dyDescent="0.3">
      <c r="A13" s="6"/>
      <c r="B13" s="7"/>
      <c r="C13" s="120" t="s">
        <v>54</v>
      </c>
      <c r="D13" s="29" t="s">
        <v>55</v>
      </c>
      <c r="E13" s="191">
        <v>45023</v>
      </c>
      <c r="F13" s="192"/>
      <c r="G13" s="192"/>
      <c r="H13" s="192"/>
      <c r="I13" s="19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52" t="s">
        <v>289</v>
      </c>
    </row>
    <row r="14" spans="1:25" x14ac:dyDescent="0.3">
      <c r="A14" s="6">
        <v>8</v>
      </c>
      <c r="B14" s="7" t="s">
        <v>56</v>
      </c>
      <c r="C14" s="120">
        <v>8.1</v>
      </c>
      <c r="D14" s="29" t="s">
        <v>51</v>
      </c>
      <c r="E14" s="191">
        <v>45023</v>
      </c>
      <c r="F14" s="192"/>
      <c r="G14" s="192"/>
      <c r="H14" s="192"/>
      <c r="I14" s="19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52" t="s">
        <v>289</v>
      </c>
    </row>
    <row r="15" spans="1:25" x14ac:dyDescent="0.3">
      <c r="A15" s="6"/>
      <c r="B15" s="7"/>
      <c r="C15" s="120" t="s">
        <v>57</v>
      </c>
      <c r="D15" s="29" t="s">
        <v>53</v>
      </c>
      <c r="E15" s="191">
        <v>45023</v>
      </c>
      <c r="F15" s="192"/>
      <c r="G15" s="192"/>
      <c r="H15" s="192"/>
      <c r="I15" s="19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52" t="s">
        <v>289</v>
      </c>
    </row>
    <row r="16" spans="1:25" x14ac:dyDescent="0.3">
      <c r="A16" s="6"/>
      <c r="B16" s="7"/>
      <c r="C16" s="120" t="s">
        <v>58</v>
      </c>
      <c r="D16" s="29" t="s">
        <v>55</v>
      </c>
      <c r="E16" s="191">
        <v>45023</v>
      </c>
      <c r="F16" s="192"/>
      <c r="G16" s="192"/>
      <c r="H16" s="192"/>
      <c r="I16" s="19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52" t="s">
        <v>289</v>
      </c>
    </row>
    <row r="17" spans="1:25" x14ac:dyDescent="0.3">
      <c r="A17" s="6">
        <v>9</v>
      </c>
      <c r="B17" s="7" t="s">
        <v>59</v>
      </c>
      <c r="C17" s="120"/>
      <c r="D17" s="8"/>
      <c r="E17" s="200">
        <v>100.5</v>
      </c>
      <c r="F17" s="208"/>
      <c r="G17" s="208"/>
      <c r="H17" s="208"/>
      <c r="I17" s="208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52" t="s">
        <v>288</v>
      </c>
    </row>
    <row r="18" spans="1:25" x14ac:dyDescent="0.3">
      <c r="A18" s="6">
        <v>10</v>
      </c>
      <c r="B18" s="7" t="s">
        <v>60</v>
      </c>
      <c r="C18" s="120"/>
      <c r="D18" s="8"/>
      <c r="E18" s="253">
        <v>1</v>
      </c>
      <c r="F18" s="255">
        <v>1</v>
      </c>
      <c r="G18" s="255">
        <v>1</v>
      </c>
      <c r="H18" s="255">
        <v>1</v>
      </c>
      <c r="I18" s="255">
        <v>1</v>
      </c>
      <c r="J18" s="255">
        <v>1</v>
      </c>
      <c r="K18" s="255">
        <v>1</v>
      </c>
      <c r="L18" s="255">
        <v>1</v>
      </c>
      <c r="M18" s="255">
        <v>1</v>
      </c>
      <c r="N18" s="255">
        <v>1</v>
      </c>
      <c r="O18" s="255">
        <v>1</v>
      </c>
      <c r="P18" s="255">
        <v>1</v>
      </c>
      <c r="Q18" s="255">
        <v>1</v>
      </c>
      <c r="R18" s="255">
        <v>1</v>
      </c>
      <c r="S18" s="255">
        <v>1</v>
      </c>
      <c r="T18" s="255">
        <v>1</v>
      </c>
      <c r="U18" s="255">
        <v>1</v>
      </c>
      <c r="V18" s="255">
        <v>1</v>
      </c>
      <c r="W18" s="255">
        <v>1</v>
      </c>
      <c r="X18" s="255">
        <v>1</v>
      </c>
      <c r="Y18" s="256" t="s">
        <v>78</v>
      </c>
    </row>
    <row r="19" spans="1:25" x14ac:dyDescent="0.3">
      <c r="A19" s="6">
        <v>11</v>
      </c>
      <c r="B19" s="7" t="s">
        <v>61</v>
      </c>
      <c r="C19" s="120"/>
      <c r="D19" s="8"/>
      <c r="E19" s="253">
        <v>1</v>
      </c>
      <c r="F19" s="255">
        <v>1</v>
      </c>
      <c r="G19" s="255">
        <v>1</v>
      </c>
      <c r="H19" s="255">
        <v>1</v>
      </c>
      <c r="I19" s="255">
        <v>1</v>
      </c>
      <c r="J19" s="255">
        <v>1</v>
      </c>
      <c r="K19" s="255">
        <v>1</v>
      </c>
      <c r="L19" s="255">
        <v>1</v>
      </c>
      <c r="M19" s="255">
        <v>1</v>
      </c>
      <c r="N19" s="255">
        <v>1</v>
      </c>
      <c r="O19" s="255">
        <v>1</v>
      </c>
      <c r="P19" s="255">
        <v>1</v>
      </c>
      <c r="Q19" s="255">
        <v>1</v>
      </c>
      <c r="R19" s="255">
        <v>1</v>
      </c>
      <c r="S19" s="255">
        <v>1</v>
      </c>
      <c r="T19" s="255">
        <v>1</v>
      </c>
      <c r="U19" s="255">
        <v>1</v>
      </c>
      <c r="V19" s="255">
        <v>1</v>
      </c>
      <c r="W19" s="255">
        <v>1</v>
      </c>
      <c r="X19" s="255">
        <v>1</v>
      </c>
      <c r="Y19" s="256" t="s">
        <v>78</v>
      </c>
    </row>
    <row r="20" spans="1:25" x14ac:dyDescent="0.3">
      <c r="A20" s="6">
        <v>12</v>
      </c>
      <c r="B20" s="7" t="s">
        <v>62</v>
      </c>
      <c r="C20" s="120" t="s">
        <v>63</v>
      </c>
      <c r="D20" s="8" t="s">
        <v>64</v>
      </c>
      <c r="E20" s="253">
        <v>1</v>
      </c>
      <c r="F20" s="255">
        <v>1</v>
      </c>
      <c r="G20" s="255">
        <v>1</v>
      </c>
      <c r="H20" s="255">
        <v>1</v>
      </c>
      <c r="I20" s="255">
        <v>1</v>
      </c>
      <c r="J20" s="255">
        <v>1</v>
      </c>
      <c r="K20" s="255">
        <v>1</v>
      </c>
      <c r="L20" s="255">
        <v>1</v>
      </c>
      <c r="M20" s="255">
        <v>1</v>
      </c>
      <c r="N20" s="255">
        <v>1</v>
      </c>
      <c r="O20" s="255">
        <v>1</v>
      </c>
      <c r="P20" s="255">
        <v>1</v>
      </c>
      <c r="Q20" s="255">
        <v>1</v>
      </c>
      <c r="R20" s="255">
        <v>1</v>
      </c>
      <c r="S20" s="255">
        <v>1</v>
      </c>
      <c r="T20" s="255">
        <v>1</v>
      </c>
      <c r="U20" s="255">
        <v>1</v>
      </c>
      <c r="V20" s="255">
        <v>1</v>
      </c>
      <c r="W20" s="255">
        <v>1</v>
      </c>
      <c r="X20" s="255">
        <v>1</v>
      </c>
      <c r="Y20" s="256" t="s">
        <v>78</v>
      </c>
    </row>
    <row r="21" spans="1:25" x14ac:dyDescent="0.3">
      <c r="A21" s="6"/>
      <c r="B21" s="7"/>
      <c r="C21" s="120" t="s">
        <v>273</v>
      </c>
      <c r="D21" s="8" t="s">
        <v>65</v>
      </c>
      <c r="E21" s="200">
        <v>100.5</v>
      </c>
      <c r="F21" s="208"/>
      <c r="G21" s="208"/>
      <c r="H21" s="208"/>
      <c r="I21" s="208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52" t="s">
        <v>288</v>
      </c>
    </row>
    <row r="22" spans="1:25" x14ac:dyDescent="0.3">
      <c r="A22" s="6">
        <v>13</v>
      </c>
      <c r="B22" s="7" t="s">
        <v>66</v>
      </c>
      <c r="C22" s="120"/>
      <c r="D22" s="8"/>
      <c r="E22" s="200">
        <v>100.5</v>
      </c>
      <c r="F22" s="208"/>
      <c r="G22" s="208"/>
      <c r="H22" s="208"/>
      <c r="I22" s="208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52" t="s">
        <v>288</v>
      </c>
    </row>
    <row r="23" spans="1:25" x14ac:dyDescent="0.3">
      <c r="A23" s="6">
        <v>14</v>
      </c>
      <c r="B23" s="7" t="s">
        <v>67</v>
      </c>
      <c r="C23" s="7"/>
      <c r="D23" s="8"/>
      <c r="E23" s="200">
        <v>100.5</v>
      </c>
      <c r="F23" s="208"/>
      <c r="G23" s="208"/>
      <c r="H23" s="208"/>
      <c r="I23" s="208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52" t="s">
        <v>288</v>
      </c>
    </row>
    <row r="24" spans="1:25" x14ac:dyDescent="0.3">
      <c r="A24" s="6">
        <v>15</v>
      </c>
      <c r="B24" s="7" t="s">
        <v>68</v>
      </c>
      <c r="C24" s="7"/>
      <c r="D24" s="8"/>
      <c r="E24" s="200">
        <v>100.5</v>
      </c>
      <c r="F24" s="208"/>
      <c r="G24" s="208"/>
      <c r="H24" s="208"/>
      <c r="I24" s="208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52" t="s">
        <v>288</v>
      </c>
    </row>
    <row r="25" spans="1:25" ht="15" thickBot="1" x14ac:dyDescent="0.35">
      <c r="A25" s="257">
        <v>22</v>
      </c>
      <c r="B25" s="67" t="s">
        <v>69</v>
      </c>
      <c r="C25" s="67"/>
      <c r="D25" s="68"/>
      <c r="E25" s="258">
        <v>1</v>
      </c>
      <c r="F25" s="259">
        <v>1</v>
      </c>
      <c r="G25" s="259">
        <v>1</v>
      </c>
      <c r="H25" s="259">
        <v>1</v>
      </c>
      <c r="I25" s="259">
        <v>1</v>
      </c>
      <c r="J25" s="259">
        <v>1</v>
      </c>
      <c r="K25" s="259">
        <v>1</v>
      </c>
      <c r="L25" s="259">
        <v>1</v>
      </c>
      <c r="M25" s="259">
        <v>1</v>
      </c>
      <c r="N25" s="259">
        <v>1</v>
      </c>
      <c r="O25" s="259">
        <v>1</v>
      </c>
      <c r="P25" s="259">
        <v>1</v>
      </c>
      <c r="Q25" s="259">
        <v>1</v>
      </c>
      <c r="R25" s="259">
        <v>1</v>
      </c>
      <c r="S25" s="259">
        <v>1</v>
      </c>
      <c r="T25" s="259">
        <v>1</v>
      </c>
      <c r="U25" s="259">
        <v>1</v>
      </c>
      <c r="V25" s="259">
        <v>1</v>
      </c>
      <c r="W25" s="259">
        <v>1</v>
      </c>
      <c r="X25" s="259">
        <v>1</v>
      </c>
      <c r="Y25" s="260" t="s">
        <v>78</v>
      </c>
    </row>
    <row r="26" spans="1:25" x14ac:dyDescent="0.3"/>
  </sheetData>
  <sheetProtection algorithmName="SHA-512" hashValue="+tjQkgnOls1UMpoJLfprslGpxfz8TthqMsqigIj/WJb9xAimpDA2JBl6W2thMd96u7zMzNg1hpNDpqU3m0YdqQ==" saltValue="1jXaU4irTZI44nSGl4n6tw==" spinCount="100000" sheet="1" objects="1" scenarios="1"/>
  <hyperlinks>
    <hyperlink ref="Y3" r:id="rId1" xr:uid="{B264D6FA-84FD-415B-BC0C-8DDA50360D3A}"/>
    <hyperlink ref="Y7" r:id="rId2" xr:uid="{76C40D21-988C-49BC-A935-EDEF1DB218D8}"/>
    <hyperlink ref="Y11" r:id="rId3" xr:uid="{EFFD6447-63CF-4E36-8A9A-40995DD0E404}"/>
    <hyperlink ref="Y4:Y6" r:id="rId4" display="https://csu.gov.cz/produkty/isc_cr" xr:uid="{A6B7FC4A-5E0D-499F-AB39-EA67E9698306}"/>
    <hyperlink ref="Y17" r:id="rId5" display="https://csu.gov.cz/produkty/isc_cr" xr:uid="{D3A1BFD4-FCC4-436C-A14D-986A0C0F224E}"/>
    <hyperlink ref="Y21:Y24" r:id="rId6" display="https://csu.gov.cz/produkty/isc_cr" xr:uid="{CDD3BACE-3725-41E1-B7AE-DC612A65E48E}"/>
    <hyperlink ref="Y12:Y16" r:id="rId7" display="Průměrná hrubá měsíční mzda podle odvětví – doprava a skladování" xr:uid="{43369F47-A163-4DD8-8454-CE6512887BBF}"/>
  </hyperlinks>
  <pageMargins left="0.70866141732283472" right="0.70866141732283472" top="0.78740157480314965" bottom="0.78740157480314965" header="0.31496062992125984" footer="0.31496062992125984"/>
  <pageSetup paperSize="8" orientation="landscape" r:id="rId8"/>
  <headerFooter>
    <oddFooter>&amp;L&amp;F&amp;C&amp;A&amp;RStránka &amp;P z &amp;N</oddFooter>
  </headerFooter>
  <ignoredErrors>
    <ignoredError sqref="C10:C2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tabColor theme="1"/>
  </sheetPr>
  <dimension ref="A1:AA34"/>
  <sheetViews>
    <sheetView showGridLines="0" zoomScaleNormal="100" workbookViewId="0">
      <pane xSplit="4" topLeftCell="E1" activePane="topRight" state="frozen"/>
      <selection activeCell="C8" sqref="C8"/>
      <selection pane="topRight" activeCell="H19" sqref="H19"/>
    </sheetView>
  </sheetViews>
  <sheetFormatPr defaultColWidth="9.109375" defaultRowHeight="14.4" zeroHeight="1" x14ac:dyDescent="0.3"/>
  <cols>
    <col min="1" max="1" width="4" bestFit="1" customWidth="1"/>
    <col min="2" max="2" width="36.6640625" customWidth="1"/>
    <col min="3" max="3" width="5" bestFit="1" customWidth="1"/>
    <col min="4" max="4" width="26.6640625" customWidth="1"/>
    <col min="5" max="19" width="7.5546875" customWidth="1"/>
    <col min="20" max="24" width="9.109375" customWidth="1"/>
    <col min="25" max="25" width="3.6640625" customWidth="1"/>
    <col min="26" max="217" width="9.109375" customWidth="1"/>
  </cols>
  <sheetData>
    <row r="1" spans="1:24" x14ac:dyDescent="0.3">
      <c r="A1" s="42" t="s">
        <v>79</v>
      </c>
      <c r="B1" s="43"/>
      <c r="C1" s="43"/>
      <c r="D1" s="44"/>
      <c r="E1" s="19" t="s">
        <v>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9" t="s">
        <v>33</v>
      </c>
      <c r="U1" s="24"/>
      <c r="V1" s="312" t="s">
        <v>34</v>
      </c>
      <c r="W1" s="313"/>
      <c r="X1" s="314"/>
    </row>
    <row r="2" spans="1:24" ht="15" thickBot="1" x14ac:dyDescent="0.35">
      <c r="A2" s="15" t="s">
        <v>80</v>
      </c>
      <c r="B2" s="16"/>
      <c r="C2" s="17"/>
      <c r="D2" s="18"/>
      <c r="E2" s="17" t="str">
        <f>'Model výchozí bez dotace (MVB)'!E2</f>
        <v>2030/31</v>
      </c>
      <c r="F2" s="17" t="str">
        <f>'Model výchozí bez dotace (MVB)'!F2</f>
        <v>2031/32</v>
      </c>
      <c r="G2" s="17" t="str">
        <f>'Model výchozí bez dotace (MVB)'!G2</f>
        <v>2032/33</v>
      </c>
      <c r="H2" s="17" t="str">
        <f>'Model výchozí bez dotace (MVB)'!H2</f>
        <v>2033/34</v>
      </c>
      <c r="I2" s="17" t="str">
        <f>'Model výchozí bez dotace (MVB)'!I2</f>
        <v>2034/35</v>
      </c>
      <c r="J2" s="17" t="str">
        <f>'Model výchozí bez dotace (MVB)'!J2</f>
        <v>2035/36</v>
      </c>
      <c r="K2" s="17" t="str">
        <f>'Model výchozí bez dotace (MVB)'!K2</f>
        <v>2036/37</v>
      </c>
      <c r="L2" s="17" t="str">
        <f>'Model výchozí bez dotace (MVB)'!L2</f>
        <v>2037/38</v>
      </c>
      <c r="M2" s="17" t="str">
        <f>'Model výchozí bez dotace (MVB)'!M2</f>
        <v>2038/39</v>
      </c>
      <c r="N2" s="17" t="str">
        <f>'Model výchozí bez dotace (MVB)'!N2</f>
        <v>2039/40</v>
      </c>
      <c r="O2" s="17" t="str">
        <f>'Model výchozí bez dotace (MVB)'!O2</f>
        <v>2040/41</v>
      </c>
      <c r="P2" s="17" t="str">
        <f>'Model výchozí bez dotace (MVB)'!P2</f>
        <v>2041/42</v>
      </c>
      <c r="Q2" s="17" t="str">
        <f>'Model výchozí bez dotace (MVB)'!Q2</f>
        <v>2042/43</v>
      </c>
      <c r="R2" s="17" t="str">
        <f>'Model výchozí bez dotace (MVB)'!R2</f>
        <v>2043/44</v>
      </c>
      <c r="S2" s="17" t="str">
        <f>'Model výchozí bez dotace (MVB)'!S2</f>
        <v>2044/45</v>
      </c>
      <c r="T2" s="20" t="s">
        <v>35</v>
      </c>
      <c r="U2" s="21" t="s">
        <v>36</v>
      </c>
      <c r="V2" s="20" t="s">
        <v>37</v>
      </c>
      <c r="W2" s="17" t="s">
        <v>38</v>
      </c>
      <c r="X2" s="25" t="s">
        <v>39</v>
      </c>
    </row>
    <row r="3" spans="1:24" ht="15" customHeight="1" thickTop="1" x14ac:dyDescent="0.3">
      <c r="A3" s="4">
        <v>1</v>
      </c>
      <c r="B3" s="5" t="s">
        <v>40</v>
      </c>
      <c r="C3" s="119">
        <v>1.1000000000000001</v>
      </c>
      <c r="D3" s="28" t="s">
        <v>41</v>
      </c>
      <c r="E3" s="95">
        <v>0</v>
      </c>
      <c r="F3" s="95">
        <v>0</v>
      </c>
      <c r="G3" s="95">
        <v>0</v>
      </c>
      <c r="H3" s="95">
        <v>0</v>
      </c>
      <c r="I3" s="95">
        <v>0</v>
      </c>
      <c r="J3" s="95">
        <v>0</v>
      </c>
      <c r="K3" s="95">
        <v>0</v>
      </c>
      <c r="L3" s="95">
        <v>0</v>
      </c>
      <c r="M3" s="95">
        <v>0</v>
      </c>
      <c r="N3" s="95">
        <v>0</v>
      </c>
      <c r="O3" s="95">
        <v>0</v>
      </c>
      <c r="P3" s="95">
        <v>0</v>
      </c>
      <c r="Q3" s="95">
        <v>0</v>
      </c>
      <c r="R3" s="95">
        <v>0</v>
      </c>
      <c r="S3" s="95">
        <v>0</v>
      </c>
      <c r="T3" s="101">
        <f t="shared" ref="T3:T27" si="0">SUM(E3:S3)</f>
        <v>0</v>
      </c>
      <c r="U3" s="102">
        <f t="shared" ref="U3:U26" si="1">IFERROR(AVERAGE(E3:S3),0)</f>
        <v>0</v>
      </c>
      <c r="V3" s="40">
        <f>'MVD Zaokrouhlený'!V3</f>
        <v>0</v>
      </c>
      <c r="W3" s="41">
        <f>'MVD Zaokrouhlený'!W3</f>
        <v>0</v>
      </c>
      <c r="X3" s="26">
        <f>'MVD Zaokrouhlený'!X3</f>
        <v>1</v>
      </c>
    </row>
    <row r="4" spans="1:24" x14ac:dyDescent="0.3">
      <c r="A4" s="6"/>
      <c r="B4" s="7"/>
      <c r="C4" s="120">
        <v>1.2</v>
      </c>
      <c r="D4" s="29" t="s">
        <v>43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0">
        <f t="shared" si="0"/>
        <v>0</v>
      </c>
      <c r="U4" s="103">
        <f t="shared" si="1"/>
        <v>0</v>
      </c>
      <c r="V4" s="22">
        <f>'MVD Zaokrouhlený'!V4</f>
        <v>0</v>
      </c>
      <c r="W4" s="23">
        <f>'MVD Zaokrouhlený'!W4</f>
        <v>0</v>
      </c>
      <c r="X4" s="27">
        <f>'MVD Zaokrouhlený'!X4</f>
        <v>1</v>
      </c>
    </row>
    <row r="5" spans="1:24" x14ac:dyDescent="0.3">
      <c r="A5" s="6">
        <v>2</v>
      </c>
      <c r="B5" s="7" t="s">
        <v>44</v>
      </c>
      <c r="C5" s="120"/>
      <c r="D5" s="29"/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0">
        <f t="shared" si="0"/>
        <v>0</v>
      </c>
      <c r="U5" s="103">
        <f t="shared" si="1"/>
        <v>0</v>
      </c>
      <c r="V5" s="22">
        <f>'MVD Zaokrouhlený'!V5</f>
        <v>0</v>
      </c>
      <c r="W5" s="23">
        <f>'MVD Zaokrouhlený'!W5</f>
        <v>0</v>
      </c>
      <c r="X5" s="27">
        <f>'MVD Zaokrouhlený'!X5</f>
        <v>1</v>
      </c>
    </row>
    <row r="6" spans="1:24" x14ac:dyDescent="0.3">
      <c r="A6" s="6">
        <v>3</v>
      </c>
      <c r="B6" s="7" t="s">
        <v>45</v>
      </c>
      <c r="C6" s="120"/>
      <c r="D6" s="29"/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0">
        <f t="shared" si="0"/>
        <v>0</v>
      </c>
      <c r="U6" s="103">
        <f t="shared" si="1"/>
        <v>0</v>
      </c>
      <c r="V6" s="22">
        <f>'MVD Zaokrouhlený'!V6</f>
        <v>0</v>
      </c>
      <c r="W6" s="23">
        <f>'MVD Zaokrouhlený'!W6</f>
        <v>0</v>
      </c>
      <c r="X6" s="27">
        <f>'MVD Zaokrouhlený'!X6</f>
        <v>1</v>
      </c>
    </row>
    <row r="7" spans="1:24" x14ac:dyDescent="0.3">
      <c r="A7" s="6">
        <v>4</v>
      </c>
      <c r="B7" s="7" t="s">
        <v>46</v>
      </c>
      <c r="C7" s="120"/>
      <c r="D7" s="29"/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0">
        <f t="shared" si="0"/>
        <v>0</v>
      </c>
      <c r="U7" s="103">
        <f t="shared" si="1"/>
        <v>0</v>
      </c>
      <c r="V7" s="22">
        <f>'MVD Zaokrouhlený'!V7</f>
        <v>0</v>
      </c>
      <c r="W7" s="23">
        <f>'MVD Zaokrouhlený'!W7</f>
        <v>0</v>
      </c>
      <c r="X7" s="27">
        <f>'MVD Zaokrouhlený'!X7</f>
        <v>1</v>
      </c>
    </row>
    <row r="8" spans="1:24" x14ac:dyDescent="0.3">
      <c r="A8" s="6">
        <v>5</v>
      </c>
      <c r="B8" s="7" t="s">
        <v>47</v>
      </c>
      <c r="C8" s="120" t="s">
        <v>270</v>
      </c>
      <c r="D8" s="30" t="s">
        <v>274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50">
        <f t="shared" ref="T8" si="2">SUM(E8:S8)</f>
        <v>0</v>
      </c>
      <c r="U8" s="103">
        <f t="shared" ref="U8" si="3">IFERROR(AVERAGE(E8:S8),0)</f>
        <v>0</v>
      </c>
      <c r="V8" s="22">
        <f>'MVD Zaokrouhlený'!V8</f>
        <v>0</v>
      </c>
      <c r="W8" s="23">
        <f>'MVD Zaokrouhlený'!W8</f>
        <v>1</v>
      </c>
      <c r="X8" s="27">
        <f>'MVD Zaokrouhlený'!X8</f>
        <v>0</v>
      </c>
    </row>
    <row r="9" spans="1:24" x14ac:dyDescent="0.3">
      <c r="A9" s="6"/>
      <c r="B9" s="7"/>
      <c r="C9" s="120" t="s">
        <v>271</v>
      </c>
      <c r="D9" s="30" t="s">
        <v>48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0">
        <f t="shared" si="0"/>
        <v>0</v>
      </c>
      <c r="U9" s="103">
        <f t="shared" si="1"/>
        <v>0</v>
      </c>
      <c r="V9" s="22">
        <f>'MVD Zaokrouhlený'!V9</f>
        <v>0</v>
      </c>
      <c r="W9" s="23">
        <f>'MVD Zaokrouhlený'!W9</f>
        <v>0</v>
      </c>
      <c r="X9" s="27">
        <f>'MVD Zaokrouhlený'!X9</f>
        <v>1</v>
      </c>
    </row>
    <row r="10" spans="1:24" x14ac:dyDescent="0.3">
      <c r="A10" s="6">
        <v>6</v>
      </c>
      <c r="B10" s="7" t="s">
        <v>49</v>
      </c>
      <c r="C10" s="120"/>
      <c r="D10" s="29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50">
        <f t="shared" si="0"/>
        <v>0</v>
      </c>
      <c r="U10" s="103">
        <f t="shared" si="1"/>
        <v>0</v>
      </c>
      <c r="V10" s="22">
        <f>'MVD Zaokrouhlený'!V10</f>
        <v>0</v>
      </c>
      <c r="W10" s="23">
        <f>'MVD Zaokrouhlený'!W10</f>
        <v>1</v>
      </c>
      <c r="X10" s="27">
        <f>'MVD Zaokrouhlený'!X10</f>
        <v>0</v>
      </c>
    </row>
    <row r="11" spans="1:24" x14ac:dyDescent="0.3">
      <c r="A11" s="6">
        <v>7</v>
      </c>
      <c r="B11" s="7" t="s">
        <v>50</v>
      </c>
      <c r="C11" s="120">
        <v>7.1</v>
      </c>
      <c r="D11" s="29" t="s">
        <v>51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0">
        <f t="shared" si="0"/>
        <v>0</v>
      </c>
      <c r="U11" s="103">
        <f t="shared" si="1"/>
        <v>0</v>
      </c>
      <c r="V11" s="22">
        <f>'MVD Zaokrouhlený'!V11</f>
        <v>0</v>
      </c>
      <c r="W11" s="23">
        <f>'MVD Zaokrouhlený'!W11</f>
        <v>0</v>
      </c>
      <c r="X11" s="27">
        <f>'MVD Zaokrouhlený'!X11</f>
        <v>1</v>
      </c>
    </row>
    <row r="12" spans="1:24" x14ac:dyDescent="0.3">
      <c r="A12" s="6"/>
      <c r="B12" s="7"/>
      <c r="C12" s="120" t="s">
        <v>52</v>
      </c>
      <c r="D12" s="29" t="s">
        <v>53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0">
        <f t="shared" ref="T12" si="4">SUM(E12:S12)</f>
        <v>0</v>
      </c>
      <c r="U12" s="103">
        <f t="shared" ref="U12" si="5">IFERROR(AVERAGE(E12:S12),0)</f>
        <v>0</v>
      </c>
      <c r="V12" s="22">
        <f>'MVD Zaokrouhlený'!V12</f>
        <v>0</v>
      </c>
      <c r="W12" s="23">
        <f>'MVD Zaokrouhlený'!W12</f>
        <v>0</v>
      </c>
      <c r="X12" s="27">
        <f>'MVD Zaokrouhlený'!X12</f>
        <v>1</v>
      </c>
    </row>
    <row r="13" spans="1:24" x14ac:dyDescent="0.3">
      <c r="A13" s="6"/>
      <c r="B13" s="7"/>
      <c r="C13" s="120" t="s">
        <v>54</v>
      </c>
      <c r="D13" s="29" t="s">
        <v>55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0">
        <f t="shared" si="0"/>
        <v>0</v>
      </c>
      <c r="U13" s="103">
        <f t="shared" si="1"/>
        <v>0</v>
      </c>
      <c r="V13" s="22">
        <f>'MVD Zaokrouhlený'!V13</f>
        <v>0</v>
      </c>
      <c r="W13" s="23">
        <f>'MVD Zaokrouhlený'!W13</f>
        <v>0</v>
      </c>
      <c r="X13" s="27">
        <f>'MVD Zaokrouhlený'!X13</f>
        <v>1</v>
      </c>
    </row>
    <row r="14" spans="1:24" x14ac:dyDescent="0.3">
      <c r="A14" s="6">
        <v>8</v>
      </c>
      <c r="B14" s="7" t="s">
        <v>56</v>
      </c>
      <c r="C14" s="120">
        <v>8.1</v>
      </c>
      <c r="D14" s="29" t="s">
        <v>51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0">
        <f t="shared" si="0"/>
        <v>0</v>
      </c>
      <c r="U14" s="103">
        <f t="shared" si="1"/>
        <v>0</v>
      </c>
      <c r="V14" s="22">
        <f>'MVD Zaokrouhlený'!V14</f>
        <v>0</v>
      </c>
      <c r="W14" s="23">
        <f>'MVD Zaokrouhlený'!W14</f>
        <v>0</v>
      </c>
      <c r="X14" s="27">
        <f>'MVD Zaokrouhlený'!X14</f>
        <v>1</v>
      </c>
    </row>
    <row r="15" spans="1:24" x14ac:dyDescent="0.3">
      <c r="A15" s="6"/>
      <c r="B15" s="7"/>
      <c r="C15" s="120" t="s">
        <v>57</v>
      </c>
      <c r="D15" s="29" t="s">
        <v>53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0">
        <f t="shared" ref="T15" si="6">SUM(E15:S15)</f>
        <v>0</v>
      </c>
      <c r="U15" s="103">
        <f t="shared" ref="U15" si="7">IFERROR(AVERAGE(E15:S15),0)</f>
        <v>0</v>
      </c>
      <c r="V15" s="22">
        <f>'MVD Zaokrouhlený'!V15</f>
        <v>0</v>
      </c>
      <c r="W15" s="23">
        <f>'MVD Zaokrouhlený'!W15</f>
        <v>0</v>
      </c>
      <c r="X15" s="27">
        <f>'MVD Zaokrouhlený'!X15</f>
        <v>1</v>
      </c>
    </row>
    <row r="16" spans="1:24" x14ac:dyDescent="0.3">
      <c r="A16" s="6"/>
      <c r="B16" s="7"/>
      <c r="C16" s="120" t="s">
        <v>58</v>
      </c>
      <c r="D16" s="29" t="s">
        <v>55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0">
        <f t="shared" si="0"/>
        <v>0</v>
      </c>
      <c r="U16" s="103">
        <f t="shared" si="1"/>
        <v>0</v>
      </c>
      <c r="V16" s="22">
        <f>'MVD Zaokrouhlený'!V16</f>
        <v>0</v>
      </c>
      <c r="W16" s="23">
        <f>'MVD Zaokrouhlený'!W16</f>
        <v>0</v>
      </c>
      <c r="X16" s="27">
        <f>'MVD Zaokrouhlený'!X16</f>
        <v>1</v>
      </c>
    </row>
    <row r="17" spans="1:27" x14ac:dyDescent="0.3">
      <c r="A17" s="6">
        <v>9</v>
      </c>
      <c r="B17" s="7" t="s">
        <v>59</v>
      </c>
      <c r="C17" s="120"/>
      <c r="D17" s="8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0">
        <f t="shared" si="0"/>
        <v>0</v>
      </c>
      <c r="U17" s="103">
        <f t="shared" si="1"/>
        <v>0</v>
      </c>
      <c r="V17" s="22">
        <f>'MVD Zaokrouhlený'!V17</f>
        <v>0</v>
      </c>
      <c r="W17" s="23">
        <f>'MVD Zaokrouhlený'!W17</f>
        <v>0</v>
      </c>
      <c r="X17" s="27">
        <f>'MVD Zaokrouhlený'!X17</f>
        <v>1</v>
      </c>
    </row>
    <row r="18" spans="1:27" x14ac:dyDescent="0.3">
      <c r="A18" s="6">
        <v>10</v>
      </c>
      <c r="B18" s="7" t="s">
        <v>60</v>
      </c>
      <c r="C18" s="120"/>
      <c r="D18" s="8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50">
        <f t="shared" si="0"/>
        <v>0</v>
      </c>
      <c r="U18" s="103">
        <f t="shared" si="1"/>
        <v>0</v>
      </c>
      <c r="V18" s="22">
        <f>'MVD Zaokrouhlený'!V18</f>
        <v>1</v>
      </c>
      <c r="W18" s="23">
        <f>'MVD Zaokrouhlený'!W18</f>
        <v>0</v>
      </c>
      <c r="X18" s="27">
        <f>'MVD Zaokrouhlený'!X18</f>
        <v>0</v>
      </c>
    </row>
    <row r="19" spans="1:27" x14ac:dyDescent="0.3">
      <c r="A19" s="6">
        <v>11</v>
      </c>
      <c r="B19" s="7" t="s">
        <v>61</v>
      </c>
      <c r="C19" s="120"/>
      <c r="D19" s="8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50">
        <f t="shared" si="0"/>
        <v>0</v>
      </c>
      <c r="U19" s="103">
        <f t="shared" si="1"/>
        <v>0</v>
      </c>
      <c r="V19" s="22">
        <f>'MVD Zaokrouhlený'!V19</f>
        <v>1</v>
      </c>
      <c r="W19" s="23">
        <f>'MVD Zaokrouhlený'!W19</f>
        <v>0</v>
      </c>
      <c r="X19" s="27">
        <f>'MVD Zaokrouhlený'!X19</f>
        <v>0</v>
      </c>
    </row>
    <row r="20" spans="1:27" x14ac:dyDescent="0.3">
      <c r="A20" s="6">
        <v>12</v>
      </c>
      <c r="B20" s="7" t="s">
        <v>62</v>
      </c>
      <c r="C20" s="120" t="s">
        <v>63</v>
      </c>
      <c r="D20" s="8" t="s">
        <v>64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50">
        <f t="shared" si="0"/>
        <v>0</v>
      </c>
      <c r="U20" s="103">
        <f t="shared" si="1"/>
        <v>0</v>
      </c>
      <c r="V20" s="22">
        <f>'MVD Zaokrouhlený'!V20</f>
        <v>0</v>
      </c>
      <c r="W20" s="23">
        <f>'MVD Zaokrouhlený'!W20</f>
        <v>0</v>
      </c>
      <c r="X20" s="27">
        <f>'MVD Zaokrouhlený'!X20</f>
        <v>1</v>
      </c>
    </row>
    <row r="21" spans="1:27" x14ac:dyDescent="0.3">
      <c r="A21" s="6"/>
      <c r="B21" s="7"/>
      <c r="C21" s="7">
        <v>12.2</v>
      </c>
      <c r="D21" s="8" t="s">
        <v>65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0">
        <f t="shared" ref="T21" si="8">SUM(E21:S21)</f>
        <v>0</v>
      </c>
      <c r="U21" s="103">
        <f t="shared" ref="U21" si="9">IFERROR(AVERAGE(E21:S21),0)</f>
        <v>0</v>
      </c>
      <c r="V21" s="22">
        <f>'MVD Zaokrouhlený'!V21</f>
        <v>0</v>
      </c>
      <c r="W21" s="23">
        <f>'MVD Zaokrouhlený'!W21</f>
        <v>0</v>
      </c>
      <c r="X21" s="27">
        <f>'MVD Zaokrouhlený'!X21</f>
        <v>1</v>
      </c>
    </row>
    <row r="22" spans="1:27" x14ac:dyDescent="0.3">
      <c r="A22" s="6">
        <v>13</v>
      </c>
      <c r="B22" s="7" t="s">
        <v>66</v>
      </c>
      <c r="C22" s="120"/>
      <c r="D22" s="8"/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0">
        <f t="shared" si="0"/>
        <v>0</v>
      </c>
      <c r="U22" s="103">
        <f t="shared" si="1"/>
        <v>0</v>
      </c>
      <c r="V22" s="22">
        <f>'MVD Zaokrouhlený'!V22</f>
        <v>0</v>
      </c>
      <c r="W22" s="23">
        <f>'MVD Zaokrouhlený'!W22</f>
        <v>0</v>
      </c>
      <c r="X22" s="27">
        <f>'MVD Zaokrouhlený'!X22</f>
        <v>1</v>
      </c>
    </row>
    <row r="23" spans="1:27" x14ac:dyDescent="0.3">
      <c r="A23" s="6">
        <v>14</v>
      </c>
      <c r="B23" s="7" t="s">
        <v>67</v>
      </c>
      <c r="C23" s="7"/>
      <c r="D23" s="8"/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0">
        <f t="shared" si="0"/>
        <v>0</v>
      </c>
      <c r="U23" s="103">
        <f t="shared" si="1"/>
        <v>0</v>
      </c>
      <c r="V23" s="22">
        <f>'MVD Zaokrouhlený'!V23</f>
        <v>0</v>
      </c>
      <c r="W23" s="23">
        <f>'MVD Zaokrouhlený'!W23</f>
        <v>0</v>
      </c>
      <c r="X23" s="27">
        <f>'MVD Zaokrouhlený'!X23</f>
        <v>1</v>
      </c>
    </row>
    <row r="24" spans="1:27" x14ac:dyDescent="0.3">
      <c r="A24" s="6">
        <v>15</v>
      </c>
      <c r="B24" s="7" t="s">
        <v>68</v>
      </c>
      <c r="C24" s="7"/>
      <c r="D24" s="8"/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0">
        <f t="shared" si="0"/>
        <v>0</v>
      </c>
      <c r="U24" s="103">
        <f t="shared" si="1"/>
        <v>0</v>
      </c>
      <c r="V24" s="22">
        <f>'MVD Zaokrouhlený'!V24</f>
        <v>0</v>
      </c>
      <c r="W24" s="23">
        <f>'MVD Zaokrouhlený'!W24</f>
        <v>0</v>
      </c>
      <c r="X24" s="27">
        <f>'MVD Zaokrouhlený'!X24</f>
        <v>1</v>
      </c>
    </row>
    <row r="25" spans="1:27" x14ac:dyDescent="0.3">
      <c r="A25" s="32">
        <v>22</v>
      </c>
      <c r="B25" s="33" t="s">
        <v>69</v>
      </c>
      <c r="C25" s="7"/>
      <c r="D25" s="8"/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0">
        <f t="shared" si="0"/>
        <v>0</v>
      </c>
      <c r="U25" s="103">
        <f t="shared" si="1"/>
        <v>0</v>
      </c>
      <c r="V25" s="22">
        <f>'MVD Zaokrouhlený'!V25</f>
        <v>0</v>
      </c>
      <c r="W25" s="23">
        <f>'MVD Zaokrouhlený'!W25</f>
        <v>0</v>
      </c>
      <c r="X25" s="27">
        <f>'MVD Zaokrouhlený'!X25</f>
        <v>1</v>
      </c>
    </row>
    <row r="26" spans="1:27" s="1" customFormat="1" ht="15" thickBot="1" x14ac:dyDescent="0.35">
      <c r="A26" s="9">
        <v>23</v>
      </c>
      <c r="B26" s="10" t="s">
        <v>81</v>
      </c>
      <c r="C26" s="10"/>
      <c r="D26" s="11"/>
      <c r="E26" s="98">
        <f t="shared" ref="E26:S26" si="10">SUM(E3:E25)</f>
        <v>0</v>
      </c>
      <c r="F26" s="98">
        <f t="shared" si="10"/>
        <v>0</v>
      </c>
      <c r="G26" s="98">
        <f t="shared" si="10"/>
        <v>0</v>
      </c>
      <c r="H26" s="98">
        <f t="shared" si="10"/>
        <v>0</v>
      </c>
      <c r="I26" s="98">
        <f t="shared" si="10"/>
        <v>0</v>
      </c>
      <c r="J26" s="98">
        <f t="shared" si="10"/>
        <v>0</v>
      </c>
      <c r="K26" s="98">
        <f t="shared" si="10"/>
        <v>0</v>
      </c>
      <c r="L26" s="98">
        <f t="shared" si="10"/>
        <v>0</v>
      </c>
      <c r="M26" s="98">
        <f t="shared" si="10"/>
        <v>0</v>
      </c>
      <c r="N26" s="98">
        <f t="shared" si="10"/>
        <v>0</v>
      </c>
      <c r="O26" s="98">
        <f t="shared" si="10"/>
        <v>0</v>
      </c>
      <c r="P26" s="98">
        <f t="shared" si="10"/>
        <v>0</v>
      </c>
      <c r="Q26" s="98">
        <f t="shared" si="10"/>
        <v>0</v>
      </c>
      <c r="R26" s="98">
        <f t="shared" si="10"/>
        <v>0</v>
      </c>
      <c r="S26" s="98">
        <f t="shared" si="10"/>
        <v>0</v>
      </c>
      <c r="T26" s="106">
        <f t="shared" si="0"/>
        <v>0</v>
      </c>
      <c r="U26" s="99">
        <f t="shared" si="1"/>
        <v>0</v>
      </c>
      <c r="V26" s="106">
        <f>SUMPRODUCT($T$3:$T$25,V3:V25)</f>
        <v>0</v>
      </c>
      <c r="W26" s="98">
        <f>SUMPRODUCT($T$3:$T$25,W3:W25)</f>
        <v>0</v>
      </c>
      <c r="X26" s="112">
        <f>SUMPRODUCT($T$3:$T$25,X3:X25)</f>
        <v>0</v>
      </c>
    </row>
    <row r="27" spans="1:27" x14ac:dyDescent="0.3">
      <c r="A27" s="32">
        <v>26</v>
      </c>
      <c r="B27" s="33" t="s">
        <v>71</v>
      </c>
      <c r="C27" s="33"/>
      <c r="D27" s="34"/>
      <c r="E27" s="100">
        <f>'MVD Zaokrouhlený'!E27</f>
        <v>947</v>
      </c>
      <c r="F27" s="100">
        <f>'MVD Zaokrouhlený'!F27</f>
        <v>947</v>
      </c>
      <c r="G27" s="100">
        <f>'MVD Zaokrouhlený'!G27</f>
        <v>947</v>
      </c>
      <c r="H27" s="100">
        <f>'MVD Zaokrouhlený'!H27</f>
        <v>1642</v>
      </c>
      <c r="I27" s="100">
        <f>'MVD Zaokrouhlený'!I27</f>
        <v>1642</v>
      </c>
      <c r="J27" s="100">
        <f>'MVD Zaokrouhlený'!J27</f>
        <v>1642</v>
      </c>
      <c r="K27" s="100">
        <f>'MVD Zaokrouhlený'!K27</f>
        <v>1642</v>
      </c>
      <c r="L27" s="100">
        <f>'MVD Zaokrouhlený'!L27</f>
        <v>1642</v>
      </c>
      <c r="M27" s="100">
        <f>'MVD Zaokrouhlený'!M27</f>
        <v>1642</v>
      </c>
      <c r="N27" s="100">
        <f>'MVD Zaokrouhlený'!N27</f>
        <v>1642</v>
      </c>
      <c r="O27" s="100">
        <f>'MVD Zaokrouhlený'!O27</f>
        <v>1642</v>
      </c>
      <c r="P27" s="100">
        <f>'MVD Zaokrouhlený'!P27</f>
        <v>1642</v>
      </c>
      <c r="Q27" s="100">
        <f>'MVD Zaokrouhlený'!Q27</f>
        <v>1642</v>
      </c>
      <c r="R27" s="100">
        <f>'MVD Zaokrouhlený'!R27</f>
        <v>1642</v>
      </c>
      <c r="S27" s="100">
        <f>'MVD Zaokrouhlený'!S27</f>
        <v>1642</v>
      </c>
      <c r="T27" s="107">
        <f t="shared" si="0"/>
        <v>22545</v>
      </c>
      <c r="U27" s="209" t="s">
        <v>272</v>
      </c>
      <c r="V27" s="107">
        <f>$T$27</f>
        <v>22545</v>
      </c>
      <c r="W27" s="100">
        <f>$T$27</f>
        <v>22545</v>
      </c>
      <c r="X27" s="108">
        <f>$T$27</f>
        <v>22545</v>
      </c>
    </row>
    <row r="28" spans="1:27" s="1" customFormat="1" ht="15" thickBot="1" x14ac:dyDescent="0.35">
      <c r="A28" s="9">
        <v>27</v>
      </c>
      <c r="B28" s="10" t="s">
        <v>82</v>
      </c>
      <c r="C28" s="10"/>
      <c r="D28" s="11"/>
      <c r="E28" s="3">
        <f>IFERROR(E26/E27,0)</f>
        <v>0</v>
      </c>
      <c r="F28" s="3">
        <f t="shared" ref="F28:P28" si="11">IFERROR(F26/F27,0)</f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3">
        <f t="shared" si="11"/>
        <v>0</v>
      </c>
      <c r="K28" s="3">
        <f t="shared" si="11"/>
        <v>0</v>
      </c>
      <c r="L28" s="3">
        <f t="shared" si="11"/>
        <v>0</v>
      </c>
      <c r="M28" s="3">
        <f t="shared" si="11"/>
        <v>0</v>
      </c>
      <c r="N28" s="3">
        <f t="shared" si="11"/>
        <v>0</v>
      </c>
      <c r="O28" s="3">
        <f t="shared" si="11"/>
        <v>0</v>
      </c>
      <c r="P28" s="3">
        <f t="shared" si="11"/>
        <v>0</v>
      </c>
      <c r="Q28" s="3">
        <f t="shared" ref="Q28:S28" si="12">IFERROR(Q26/Q27,0)</f>
        <v>0</v>
      </c>
      <c r="R28" s="3">
        <f t="shared" si="12"/>
        <v>0</v>
      </c>
      <c r="S28" s="3">
        <f t="shared" si="12"/>
        <v>0</v>
      </c>
      <c r="T28" s="38">
        <f>T26/T27</f>
        <v>0</v>
      </c>
      <c r="U28" s="210" t="s">
        <v>272</v>
      </c>
      <c r="V28" s="35">
        <f>IFERROR(V26/V27,0)</f>
        <v>0</v>
      </c>
      <c r="W28" s="3">
        <f t="shared" ref="W28:X28" si="13">IFERROR(W26/W27,0)</f>
        <v>0</v>
      </c>
      <c r="X28" s="36">
        <f t="shared" si="13"/>
        <v>0</v>
      </c>
      <c r="AA28"/>
    </row>
    <row r="30" spans="1:27" hidden="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hidden="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hidden="1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hidden="1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x14ac:dyDescent="0.3"/>
  </sheetData>
  <sheetProtection algorithmName="SHA-512" hashValue="keKM7zpzGVHl1wqWvTjp7h0d72LLv6MAF93Zcrba1BXWjrswh6q3G7g36Y01+Q5i6RvIdo53iiJEIBcFhvoB2A==" saltValue="WyA44KrHSvEZaTCkhNjb/Q==" spinCount="100000" sheet="1" objects="1" scenarios="1"/>
  <mergeCells count="1">
    <mergeCell ref="V1:X1"/>
  </mergeCells>
  <conditionalFormatting sqref="X3:X25">
    <cfRule type="cellIs" dxfId="25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&amp;L&amp;F&amp;C&amp;A&amp;RStránka &amp;P z &amp;N</oddFooter>
  </headerFooter>
  <ignoredErrors>
    <ignoredError sqref="Q26:S26 E26" formulaRange="1"/>
    <ignoredError sqref="T26" formula="1" formulaRange="1"/>
    <ignoredError sqref="T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3F89B0643E7D534F89D58787A4DED7EA" ma:contentTypeVersion="45" ma:contentTypeDescription="Base content type for project documents" ma:contentTypeScope="" ma:versionID="ba273860376e44c21c26bc24003764d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bf7d879460351c1d46e341586771b7f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  <xsd:element ref="ns2:DateReceived" minOccurs="0"/>
                <xsd:element ref="ns2:Sent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abc21ba-f394-47be-8fec-ab4068452e33}" ma:internalName="TaxCatchAll" ma:showField="CatchAllData" ma:web="78d0cc22-e9d9-4513-b165-f612fd7f7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abc21ba-f394-47be-8fec-ab4068452e33}" ma:internalName="TaxCatchAllLabel" ma:readOnly="true" ma:showField="CatchAllDataLabel" ma:web="78d0cc22-e9d9-4513-b165-f612fd7f7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  <xsd:element name="DateReceived" ma:index="29" nillable="true" ma:displayName="Date Received" ma:internalName="DateReceived">
      <xsd:simpleType>
        <xsd:restriction base="dms:DateTime"/>
      </xsd:simpleType>
    </xsd:element>
    <xsd:element name="SentBy" ma:index="30" nillable="true" ma:displayName="Sent By" ma:internalName="SentB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SentBy xmlns="980b2c76-4eb4-4926-991a-bb246786b55e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ateReceived xmlns="980b2c76-4eb4-4926-991a-bb246786b55e" xsi:nil="true"/>
    <DocumentDescription xmlns="8043c280-e672-43f5-886c-af9cae53c7c4" xsi:nil="true"/>
    <LastVersionSharedToProjectMemory xmlns="980b2c76-4eb4-4926-991a-bb246786b55e" xsi:nil="true"/>
    <TaxCatchAll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396136-223852383-3795</_dlc_DocId>
    <_dlc_DocIdUrl xmlns="980b2c76-4eb4-4926-991a-bb246786b55e">
      <Url>https://mottmac.sharepoint.com/teams/pj-c0418/_layouts/15/DocIdRedir.aspx?ID=396136-223852383-3795</Url>
      <Description>396136-223852383-3795</Description>
    </_dlc_DocIdUrl>
  </documentManagement>
</p:properties>
</file>

<file path=customXml/itemProps1.xml><?xml version="1.0" encoding="utf-8"?>
<ds:datastoreItem xmlns:ds="http://schemas.openxmlformats.org/officeDocument/2006/customXml" ds:itemID="{0F74C506-4950-4F07-B87B-6EBD08AA7C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36D6EE-ECD6-44F8-98D6-27D83E4E20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B8F97-F33C-4C96-82CC-2D38E7B8F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8043c280-e672-43f5-886c-af9cae53c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BB0151-4399-4791-936F-F023758AA41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18D897E9-557C-4813-B1FD-56CDDA89CDAE}">
  <ds:schemaRefs>
    <ds:schemaRef ds:uri="980b2c76-4eb4-4926-991a-bb246786b55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43c280-e672-43f5-886c-af9cae53c7c4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Legenda</vt:lpstr>
      <vt:lpstr>Provoz výchozí</vt:lpstr>
      <vt:lpstr>Model výchozí bez dotace (MVB)</vt:lpstr>
      <vt:lpstr>Model výchozí s dotací (MVD)</vt:lpstr>
      <vt:lpstr>MVB Zaokrouhlený</vt:lpstr>
      <vt:lpstr>MVD Zaokrouhlený</vt:lpstr>
      <vt:lpstr>Nabídka</vt:lpstr>
      <vt:lpstr>Index</vt:lpstr>
      <vt:lpstr>Doplněk</vt:lpstr>
      <vt:lpstr>Model aktualizovaný (MA)</vt:lpstr>
      <vt:lpstr>MA Výkon</vt:lpstr>
      <vt:lpstr>MA Vozidlo</vt:lpstr>
      <vt:lpstr>MA Fixní</vt:lpstr>
      <vt:lpstr>Objednávka</vt:lpstr>
      <vt:lpstr>Model objednávkový (MO)</vt:lpstr>
      <vt:lpstr>MO Výkon</vt:lpstr>
      <vt:lpstr>MO Vozidlo</vt:lpstr>
      <vt:lpstr>Záloha</vt:lpstr>
      <vt:lpstr>Skutečnost</vt:lpstr>
      <vt:lpstr>Cena</vt:lpstr>
      <vt:lpstr>Kompenzace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Sestak, Daniel</dc:creator>
  <cp:keywords/>
  <dc:description/>
  <cp:lastModifiedBy>Purkart, Pavel</cp:lastModifiedBy>
  <cp:revision/>
  <dcterms:created xsi:type="dcterms:W3CDTF">2018-01-16T21:33:37Z</dcterms:created>
  <dcterms:modified xsi:type="dcterms:W3CDTF">2026-02-20T15:07:16Z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0x0101007BD61AFCC8A643B8924AB3F7EE18260102003F89B0643E7D534F89D58787A4DED7EA</vt:lpwstr>
  </property>
  <property fmtid="{D5CDD505-2E9C-101B-9397-08002B2CF9AE}" pid="37" name="_dlc_DocIdItemGuid">
    <vt:lpwstr>1a664bfd-92ea-43d5-a146-47a0fa1a71a1</vt:lpwstr>
  </property>
  <property fmtid="{D5CDD505-2E9C-101B-9397-08002B2CF9AE}" pid="38" name="TaxKeyword">
    <vt:lpwstr/>
  </property>
  <property fmtid="{D5CDD505-2E9C-101B-9397-08002B2CF9AE}" pid="39" name="MediaServiceImageTags">
    <vt:lpwstr/>
  </property>
  <property fmtid="{D5CDD505-2E9C-101B-9397-08002B2CF9AE}" pid="40" name="lcf76f155ced4ddcb4097134ff3c332f">
    <vt:lpwstr/>
  </property>
  <property fmtid="{D5CDD505-2E9C-101B-9397-08002B2CF9AE}" pid="41" name="MSIP_Label_1c827c5f-d77d-468f-a3c3-decabf6606dc_Enabled">
    <vt:lpwstr>true</vt:lpwstr>
  </property>
  <property fmtid="{D5CDD505-2E9C-101B-9397-08002B2CF9AE}" pid="42" name="MSIP_Label_1c827c5f-d77d-468f-a3c3-decabf6606dc_SetDate">
    <vt:lpwstr>2026-02-17T19:42:43Z</vt:lpwstr>
  </property>
  <property fmtid="{D5CDD505-2E9C-101B-9397-08002B2CF9AE}" pid="43" name="MSIP_Label_1c827c5f-d77d-468f-a3c3-decabf6606dc_Method">
    <vt:lpwstr>Privileged</vt:lpwstr>
  </property>
  <property fmtid="{D5CDD505-2E9C-101B-9397-08002B2CF9AE}" pid="44" name="MSIP_Label_1c827c5f-d77d-468f-a3c3-decabf6606dc_Name">
    <vt:lpwstr>NON-BUSINESS</vt:lpwstr>
  </property>
  <property fmtid="{D5CDD505-2E9C-101B-9397-08002B2CF9AE}" pid="45" name="MSIP_Label_1c827c5f-d77d-468f-a3c3-decabf6606dc_SiteId">
    <vt:lpwstr>a2bed0c4-5957-4f73-b0c2-a811407590fb</vt:lpwstr>
  </property>
  <property fmtid="{D5CDD505-2E9C-101B-9397-08002B2CF9AE}" pid="46" name="MSIP_Label_1c827c5f-d77d-468f-a3c3-decabf6606dc_ActionId">
    <vt:lpwstr>ef5f0d9c-ea63-4d53-a7f3-39e3fab4a168</vt:lpwstr>
  </property>
  <property fmtid="{D5CDD505-2E9C-101B-9397-08002B2CF9AE}" pid="47" name="MSIP_Label_1c827c5f-d77d-468f-a3c3-decabf6606dc_ContentBits">
    <vt:lpwstr>0</vt:lpwstr>
  </property>
  <property fmtid="{D5CDD505-2E9C-101B-9397-08002B2CF9AE}" pid="48" name="MSIP_Label_1c827c5f-d77d-468f-a3c3-decabf6606dc_Tag">
    <vt:lpwstr>10, 0, 1, 1</vt:lpwstr>
  </property>
</Properties>
</file>