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Komunikace - III-183..." sheetId="2" r:id="rId2"/>
    <sheet name="02 - VRN - III-183 25 Sko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Komunikace - III-183...'!$C$121:$K$197</definedName>
    <definedName name="_xlnm.Print_Area" localSheetId="1">'01 - Komunikace - III-183...'!$C$4:$J$76,'01 - Komunikace - III-183...'!$C$82:$J$103,'01 - Komunikace - III-183...'!$C$109:$J$197</definedName>
    <definedName name="_xlnm.Print_Titles" localSheetId="1">'01 - Komunikace - III-183...'!$121:$121</definedName>
    <definedName name="_xlnm._FilterDatabase" localSheetId="2" hidden="1">'02 - VRN - III-183 25 Sko...'!$C$120:$K$142</definedName>
    <definedName name="_xlnm.Print_Area" localSheetId="2">'02 - VRN - III-183 25 Sko...'!$C$4:$J$76,'02 - VRN - III-183 25 Sko...'!$C$82:$J$102,'02 - VRN - III-183 25 Sko...'!$C$108:$J$142</definedName>
    <definedName name="_xlnm.Print_Titles" localSheetId="2">'02 - VRN - III-183 25 Sko...'!$120:$120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9"/>
  <c r="BH139"/>
  <c r="BG139"/>
  <c r="BF139"/>
  <c r="T139"/>
  <c r="T138"/>
  <c r="R139"/>
  <c r="R138"/>
  <c r="P139"/>
  <c r="P138"/>
  <c r="BI134"/>
  <c r="BH134"/>
  <c r="BG134"/>
  <c r="BF134"/>
  <c r="T134"/>
  <c r="T133"/>
  <c r="R134"/>
  <c r="R133"/>
  <c r="P134"/>
  <c r="P133"/>
  <c r="BI129"/>
  <c r="BH129"/>
  <c r="BG129"/>
  <c r="BF129"/>
  <c r="T129"/>
  <c r="T128"/>
  <c r="R129"/>
  <c r="R128"/>
  <c r="P129"/>
  <c r="P128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118"/>
  <c r="J23"/>
  <c r="J21"/>
  <c r="E21"/>
  <c r="J117"/>
  <c r="J20"/>
  <c r="J18"/>
  <c r="E18"/>
  <c r="F118"/>
  <c r="J17"/>
  <c r="J12"/>
  <c r="J115"/>
  <c r="E7"/>
  <c r="E111"/>
  <c i="2" r="J37"/>
  <c r="J36"/>
  <c i="1" r="AY95"/>
  <c i="2" r="J35"/>
  <c i="1" r="AX95"/>
  <c i="2" r="BI194"/>
  <c r="BH194"/>
  <c r="BG194"/>
  <c r="BF194"/>
  <c r="T194"/>
  <c r="T193"/>
  <c r="R194"/>
  <c r="R193"/>
  <c r="P194"/>
  <c r="P193"/>
  <c r="BI187"/>
  <c r="BH187"/>
  <c r="BG187"/>
  <c r="BF187"/>
  <c r="T187"/>
  <c r="T186"/>
  <c r="R187"/>
  <c r="R186"/>
  <c r="P187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T124"/>
  <c r="R125"/>
  <c r="R124"/>
  <c r="P125"/>
  <c r="P124"/>
  <c r="F118"/>
  <c r="F116"/>
  <c r="E114"/>
  <c r="F91"/>
  <c r="F89"/>
  <c r="E87"/>
  <c r="J24"/>
  <c r="E24"/>
  <c r="J119"/>
  <c r="J23"/>
  <c r="J21"/>
  <c r="E21"/>
  <c r="J118"/>
  <c r="J20"/>
  <c r="J18"/>
  <c r="E18"/>
  <c r="F92"/>
  <c r="J17"/>
  <c r="J12"/>
  <c r="J116"/>
  <c r="E7"/>
  <c r="E112"/>
  <c i="1" r="L90"/>
  <c r="AM90"/>
  <c r="AM89"/>
  <c r="L89"/>
  <c r="AM87"/>
  <c r="L87"/>
  <c r="L85"/>
  <c r="L84"/>
  <c i="3" r="BK139"/>
  <c r="J129"/>
  <c r="BK124"/>
  <c r="J124"/>
  <c i="2" r="BK194"/>
  <c r="BK178"/>
  <c i="3" r="J134"/>
  <c i="2" r="J194"/>
  <c r="J187"/>
  <c r="BK182"/>
  <c r="BK174"/>
  <c r="BK170"/>
  <c r="J164"/>
  <c r="J160"/>
  <c r="BK156"/>
  <c r="BK152"/>
  <c r="J148"/>
  <c r="BK143"/>
  <c r="J143"/>
  <c r="BK138"/>
  <c r="J138"/>
  <c r="BK134"/>
  <c r="BK130"/>
  <c i="3" r="J139"/>
  <c r="BK129"/>
  <c i="2" r="J134"/>
  <c r="J130"/>
  <c r="BK125"/>
  <c i="3" r="BK134"/>
  <c i="2" r="BK187"/>
  <c r="J182"/>
  <c r="J178"/>
  <c r="J174"/>
  <c r="J170"/>
  <c r="BK164"/>
  <c r="BK160"/>
  <c r="J156"/>
  <c r="J152"/>
  <c r="BK148"/>
  <c r="J125"/>
  <c i="1" r="AS94"/>
  <c i="2" l="1" r="BK129"/>
  <c r="J129"/>
  <c r="J99"/>
  <c r="R129"/>
  <c r="R123"/>
  <c r="R122"/>
  <c r="BK147"/>
  <c r="J147"/>
  <c r="J100"/>
  <c r="R147"/>
  <c r="P129"/>
  <c r="P123"/>
  <c r="P122"/>
  <c i="1" r="AU95"/>
  <c i="2" r="T129"/>
  <c r="T123"/>
  <c r="T122"/>
  <c r="P147"/>
  <c r="T147"/>
  <c r="E85"/>
  <c r="J89"/>
  <c r="J92"/>
  <c r="F119"/>
  <c r="BE143"/>
  <c r="BE148"/>
  <c r="BE156"/>
  <c r="BE160"/>
  <c r="BE187"/>
  <c r="BE194"/>
  <c i="3" r="BE129"/>
  <c i="2" r="BE130"/>
  <c r="BE134"/>
  <c r="BK186"/>
  <c r="J186"/>
  <c r="J101"/>
  <c r="BK193"/>
  <c r="J193"/>
  <c r="J102"/>
  <c i="3" r="BE139"/>
  <c r="BK123"/>
  <c r="J123"/>
  <c r="J98"/>
  <c r="BK128"/>
  <c r="J128"/>
  <c r="J99"/>
  <c r="BK133"/>
  <c r="J133"/>
  <c r="J100"/>
  <c r="BK138"/>
  <c r="J138"/>
  <c r="J101"/>
  <c i="2" r="J91"/>
  <c r="BE125"/>
  <c r="BE138"/>
  <c r="BE152"/>
  <c r="BE164"/>
  <c r="BE170"/>
  <c r="BE174"/>
  <c r="BE178"/>
  <c i="3" r="BE134"/>
  <c i="2" r="BE182"/>
  <c r="BK124"/>
  <c r="BK123"/>
  <c r="J123"/>
  <c r="J97"/>
  <c i="3" r="E85"/>
  <c r="J89"/>
  <c r="J91"/>
  <c r="F92"/>
  <c r="J92"/>
  <c r="BE124"/>
  <c i="2" r="F37"/>
  <c i="1" r="BD95"/>
  <c i="3" r="F37"/>
  <c i="1" r="BD96"/>
  <c i="2" r="F34"/>
  <c i="1" r="BA95"/>
  <c i="3" r="F35"/>
  <c i="1" r="BB96"/>
  <c i="3" r="F34"/>
  <c i="1" r="BA96"/>
  <c i="3" r="J34"/>
  <c i="1" r="AW96"/>
  <c i="2" r="F36"/>
  <c i="1" r="BC95"/>
  <c i="3" r="F36"/>
  <c i="1" r="BC96"/>
  <c i="2" r="F35"/>
  <c i="1" r="BB95"/>
  <c i="2" r="J34"/>
  <c i="1" r="AW95"/>
  <c r="AU94"/>
  <c i="2" l="1" r="BK122"/>
  <c r="J122"/>
  <c r="J96"/>
  <c r="J124"/>
  <c r="J98"/>
  <c i="3" r="BK122"/>
  <c r="J122"/>
  <c r="J97"/>
  <c i="1" r="BD94"/>
  <c r="W33"/>
  <c r="BA94"/>
  <c r="W30"/>
  <c i="2" r="J33"/>
  <c i="1" r="AV95"/>
  <c r="AT95"/>
  <c i="2" r="F33"/>
  <c i="1" r="AZ95"/>
  <c i="3" r="F33"/>
  <c i="1" r="AZ96"/>
  <c r="BC94"/>
  <c r="AY94"/>
  <c i="3" r="J33"/>
  <c i="1" r="AV96"/>
  <c r="AT96"/>
  <c r="BB94"/>
  <c r="W31"/>
  <c i="3" l="1" r="BK121"/>
  <c r="J121"/>
  <c r="J96"/>
  <c i="1" r="AZ94"/>
  <c r="AV94"/>
  <c r="AK29"/>
  <c r="W32"/>
  <c r="AW94"/>
  <c r="AK30"/>
  <c r="AX94"/>
  <c i="2" r="J30"/>
  <c i="1" r="AG95"/>
  <c r="AN95"/>
  <c i="2" l="1" r="J39"/>
  <c i="1" r="W29"/>
  <c i="3" r="J30"/>
  <c i="1" r="AG96"/>
  <c r="AN96"/>
  <c r="AT94"/>
  <c i="3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<sst xmlns="http://schemas.openxmlformats.org/spreadsheetml/2006/main">
  <si>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</si>
  <si>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</si>
  <si>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</si>
  <si>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</si>
  <si>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</si>
  <si>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{d44cb036-639d-4b8b-aae2-e0dc448119a7}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</si>
  <si>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</si>
  <si>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</si>
  <si>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</si>
  <si>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</si>
  <si>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</si>
  <si>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</si>
  <si>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</si>
  <si>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</si>
  <si>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05-2026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</si>
  <si>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</si>
  <si>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</si>
  <si>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III/183 25 Skočice - Lužany, oprava</t>
  </si>
  <si>
    <t>KSO:</t>
  </si>
  <si>
    <t>CC-CZ:</t>
  </si>
  <si>
    <t>Místo:</t>
  </si>
  <si>
    <t>Lužany</t>
  </si>
  <si>
    <t>Datum:</t>
  </si>
  <si>
    <t>2. 3. 2026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</si>
  <si>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</si>
  <si>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</si>
  <si>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</si>
  <si>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</si>
  <si>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</si>
  <si>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</si>
  <si>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</si>
  <si>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</si>
  <si>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</si>
  <si>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</si>
  <si>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</si>
  <si>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</si>
  <si>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</si>
  <si>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</si>
  <si>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</si>
  <si>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</si>
  <si>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</si>
  <si>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</si>
  <si>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</si>
  <si>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</si>
  <si>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</si>
  <si>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</si>
  <si>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</si>
  <si>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</si>
  <si>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</si>
  <si>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</si>
  <si>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</si>
  <si>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</si>
  <si>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</si>
  <si>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</si>
  <si>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</si>
  <si>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</si>
  <si>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</si>
  <si>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</si>
  <si>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</si>
  <si>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</si>
  <si>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</si>
  <si>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</si>
  <si>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</si>
  <si>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</si>
  <si>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</si>
  <si>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</si>
  <si>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</si>
  <si>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</si>
  <si>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</si>
  <si>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</si>
  <si>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</si>
  <si>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</si>
  <si>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</si>
  <si>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</si>
  <si>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</si>
  <si>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</si>
  <si>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</si>
  <si>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</si>
  <si>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</si>
  <si>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</si>
  <si>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01 - Komunikace</t>
  </si>
  <si>
    <t>STA</t>
  </si>
  <si>
    <t>1</t>
  </si>
  <si>
    <t>{24271359-c39d-4025-bdaa-06f0a72f66d3}</t>
  </si>
  <si>
    <t>2</t>
  </si>
  <si>
    <t>02 - VRN</t>
  </si>
  <si>
    <t>{d801c0b5-c0bf-4858-a930-dc00e6695322}</t>
  </si>
  <si>
    <t>KRYCÍ LIST SOUPISU PRACÍ</t>
  </si>
  <si>
    <t>Objekt:</t>
  </si>
  <si>
    <t>01 - Komunikace - III/183 25 Skočice - Lužany, 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</si>
  <si>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</si>
  <si>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</si>
  <si>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</si>
  <si>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</si>
  <si>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</si>
  <si>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</si>
  <si>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</si>
  <si>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</si>
  <si>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</si>
  <si>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</si>
  <si>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</si>
  <si>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</si>
  <si>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</si>
  <si>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</si>
  <si>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</si>
  <si>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</si>
  <si>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</si>
  <si>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</si>
  <si>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</si>
  <si>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</si>
  <si>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</si>
  <si>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</si>
  <si>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</si>
  <si>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</si>
  <si>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</si>
  <si>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</si>
  <si>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</si>
  <si>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</si>
  <si>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</si>
  <si>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113154513-R</t>
  </si>
  <si>
    <t>Frézování živičného krytu tl 50 mm pruh š do 0,5 m pl do 500 m2, provedení přípravy k plynulému napojení ZÚ a KÚ</t>
  </si>
  <si>
    <t>KPL</t>
  </si>
  <si>
    <t>4</t>
  </si>
  <si>
    <t>1036890519</t>
  </si>
  <si>
    <t>PP</t>
  </si>
  <si>
    <t>VV</t>
  </si>
  <si>
    <t>2"ZÚ a KÚ</t>
  </si>
  <si>
    <t>Součet</t>
  </si>
  <si>
    <t>5</t>
  </si>
  <si>
    <t>Komunikace pozemní</t>
  </si>
  <si>
    <t>569931132</t>
  </si>
  <si>
    <t>Zpevnění krajnic asfaltovým recyklátem tl 100 mm</t>
  </si>
  <si>
    <t>m2</t>
  </si>
  <si>
    <t>1788128746</t>
  </si>
  <si>
    <t>Zpevnění krajnic nebo komunikací pro pěší s rozprostřením a zhutněním, po zhutnění asfaltovým recyklátem tl. 100 mm</t>
  </si>
  <si>
    <t>1463*2*0,5</t>
  </si>
  <si>
    <t>3</t>
  </si>
  <si>
    <t>572141112</t>
  </si>
  <si>
    <t>Vyrovnání povrchu dosavadních krytů asfaltovým betonem ACO tl přes 40 do 60 mm</t>
  </si>
  <si>
    <t>-1344255464</t>
  </si>
  <si>
    <t>Vyrovnání povrchu dosavadních krytů s rozprostřením hmot a zhutněním asfaltovým betonem ACO tl. přes 40 do 60 mm</t>
  </si>
  <si>
    <t>668*5,05*1,05</t>
  </si>
  <si>
    <t>573231106</t>
  </si>
  <si>
    <t>Postřik živičný spojovací ze silniční emulze v množství 0,30 kg/m2</t>
  </si>
  <si>
    <t>2127134138</t>
  </si>
  <si>
    <t>Postřik spojovací PS bez posypu kamenivem ze silniční emulze, v množství 0,30 kg/m2</t>
  </si>
  <si>
    <t>668*5,05</t>
  </si>
  <si>
    <t>577144211</t>
  </si>
  <si>
    <t>Asfaltový beton vrstva obrusná ACO 11 tř. II tl 50 mm š do 3 m z nemodifikovaného asfaltu</t>
  </si>
  <si>
    <t>841652391</t>
  </si>
  <si>
    <t>Asfaltový beton vrstva obrusná ACO 11 z nemodifikovaného asfaltu s rozprostřením a se zhutněním ACO 11 v pruhu šířky přes 1,5 do 3 m, po zhutnění tl. 50 mm</t>
  </si>
  <si>
    <t>9</t>
  </si>
  <si>
    <t>Ostatní konstrukce a práce, bourání</t>
  </si>
  <si>
    <t>6</t>
  </si>
  <si>
    <t>912211111</t>
  </si>
  <si>
    <t>Montáž směrového sloupku silničního plastového prosté uložení bez betonového základu</t>
  </si>
  <si>
    <t>kus</t>
  </si>
  <si>
    <t>1177791254</t>
  </si>
  <si>
    <t>Montáž směrového sloupku plastového s odrazkou prostým uložením bez betonového základu silničního</t>
  </si>
  <si>
    <t>70</t>
  </si>
  <si>
    <t>7</t>
  </si>
  <si>
    <t>915211112</t>
  </si>
  <si>
    <t>Vodorovné dopravní značení dělící čáry souvislé š 125 mm retroreflexní bílý plast</t>
  </si>
  <si>
    <t>m</t>
  </si>
  <si>
    <t>-979367057</t>
  </si>
  <si>
    <t>Vodorovné dopravní značení stříkaným plastem dělící čára šířky 125 mm souvislá bílá retroreflexní</t>
  </si>
  <si>
    <t>1463*2</t>
  </si>
  <si>
    <t>8</t>
  </si>
  <si>
    <t>M</t>
  </si>
  <si>
    <t>40445158</t>
  </si>
  <si>
    <t>sloupek směrový silniční plastový 1,2m</t>
  </si>
  <si>
    <t>-1227806014</t>
  </si>
  <si>
    <t>915611111</t>
  </si>
  <si>
    <t>Předznačení vodorovného liniového značení</t>
  </si>
  <si>
    <t>978330571</t>
  </si>
  <si>
    <t>Předznačení pro vodorovné značení stříkané barvou nebo prováděné z nátěrových hmot liniové dělicí čáry, vodicí proužky</t>
  </si>
  <si>
    <t>10</t>
  </si>
  <si>
    <t>919442311-R</t>
  </si>
  <si>
    <t>Hospodářský přejezdy z ŽB trub DN 400 s čely z lomového kamene s převýšením do 600 mm, včetně bouracích a zemních prací, odvozu materiálu dle možností zhotovitele a případného poplatku za skládku a dodávky materiálu dle popisu</t>
  </si>
  <si>
    <t>-1936467755</t>
  </si>
  <si>
    <t>1"délka 7m, 2 šikmá čela, seříznutí trub, vydláždění nátoku a výtoku (2*4M2)</t>
  </si>
  <si>
    <t>1"délka 8m, 2 šikmá čela, seříznutí trub, vydláždění nátoku a výtoku (2*4M2)</t>
  </si>
  <si>
    <t>4"délka 6m,8x šikmá čela, seříznutí trub, vydláždění nátoku a výtoku (4*2*4M2)</t>
  </si>
  <si>
    <t>11</t>
  </si>
  <si>
    <t>919732211</t>
  </si>
  <si>
    <t>Styčná spára napojení nového živičného povrchu na stávající za tepla š 15 mm hl 25 mm s prořezáním</t>
  </si>
  <si>
    <t>47126134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</si>
  <si>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</si>
  <si>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11"ZÚ a KÚ</t>
  </si>
  <si>
    <t>938902112</t>
  </si>
  <si>
    <t>Čištění příkopů komunikací příkopovým rypadlem objem nánosu přes 0,15 do 0,3 m3/m</t>
  </si>
  <si>
    <t>844041949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</si>
  <si>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</si>
  <si>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200</t>
  </si>
  <si>
    <t>13</t>
  </si>
  <si>
    <t>938902421</t>
  </si>
  <si>
    <t>Čištění propustků strojně tlakovou vodou D do 500 mm při tl nánosu přes 25 do 50% DN</t>
  </si>
  <si>
    <t>1859861794</t>
  </si>
  <si>
    <t>Čištění propustků s odstraněním travnatého porostu nebo nánosu, s naložením na dopravní prostředek nebo s přemístěním na hromady na vzdálenost do 20 m strojně tlakovou vodou tloušťky nánosu přes 25 do 50% průměru propustku do 500 mm</t>
  </si>
  <si>
    <t>14</t>
  </si>
  <si>
    <t>938909311</t>
  </si>
  <si>
    <t>Čištění vozovek metením strojně podkladu nebo krytu betonového nebo živičného</t>
  </si>
  <si>
    <t>410429148</t>
  </si>
  <si>
    <t>Čištění vozovek metením bláta, prachu nebo hlinitého nánosu s odklizením na hromady na vzdálenost do 20 m nebo naložením na dopravní prostředek strojně povrchu podkladu nebo krytu betonového nebo živičného</t>
  </si>
  <si>
    <t>997</t>
  </si>
  <si>
    <t>Doprava suti a vybouraných hmot</t>
  </si>
  <si>
    <t>15</t>
  </si>
  <si>
    <t>997211511-R</t>
  </si>
  <si>
    <t>Vodorovná doprava suti po suchu na vzdálenost dle možností zhotovitele se složením a hrubým urovnáním a případného poplatku za skládku</t>
  </si>
  <si>
    <t>t</t>
  </si>
  <si>
    <t>1748862237</t>
  </si>
  <si>
    <t>70,841"čištění vozovky</t>
  </si>
  <si>
    <t>0,86"pročištění propustku</t>
  </si>
  <si>
    <t>90"čištění příkopů</t>
  </si>
  <si>
    <t>998</t>
  </si>
  <si>
    <t>Přesun hmot</t>
  </si>
  <si>
    <t>16</t>
  </si>
  <si>
    <t>998225111</t>
  </si>
  <si>
    <t>Přesun hmot pro pozemní komunikace s krytem z kamene, monolitickým betonovým nebo živičným</t>
  </si>
  <si>
    <t>448565752</t>
  </si>
  <si>
    <t>Přesun hmot pro komunikace s krytem z kameniva, monolitickým betonovým nebo živičným dopravní vzdálenost do 200 m jakékoliv délky objektu</t>
  </si>
  <si>
    <t>318</t>
  </si>
  <si>
    <t>02 - VRN - III/183 25 Skočice - Lužany, oprava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</si>
  <si>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</si>
  <si>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</si>
  <si>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</si>
  <si>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</si>
  <si>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</si>
  <si>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</si>
  <si>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</si>
  <si>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</si>
  <si>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</si>
  <si>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012403000</t>
  </si>
  <si>
    <t>Zeměměřičské práce po výstavbě</t>
  </si>
  <si>
    <t>1024</t>
  </si>
  <si>
    <t>-1392847995</t>
  </si>
  <si>
    <t>1"Geodetické zaměření plochy obrusné vrstvy</t>
  </si>
  <si>
    <t>VRN3</t>
  </si>
  <si>
    <t>Zařízení staveniště</t>
  </si>
  <si>
    <t>030001000</t>
  </si>
  <si>
    <t>44674033</t>
  </si>
  <si>
    <t>VRN4</t>
  </si>
  <si>
    <t>Inženýrská činnost</t>
  </si>
  <si>
    <t>043002000</t>
  </si>
  <si>
    <t>Zkoušky a ostatní měření</t>
  </si>
  <si>
    <t>196036766</t>
  </si>
  <si>
    <t>VRN7</t>
  </si>
  <si>
    <t>Provozní vlivy</t>
  </si>
  <si>
    <t>072203000</t>
  </si>
  <si>
    <t>Silniční provoz - zajištění DIO (dopravní značení)</t>
  </si>
  <si>
    <t>-732443507</t>
  </si>
  <si>
    <t>1"Zajištění DIO, včetně projednání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</si>
</sst>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05-2026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III/183 25 Skočice - Lužany, oprava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Lužany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37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Komunikace - III-183...'!J30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Komunikace - III-183...'!P122</f>
        <v>0</v>
      </c>
      <c r="AV95" s="127">
        <f>'01 - Komunikace - III-183...'!J33</f>
        <v>0</v>
      </c>
      <c r="AW95" s="127">
        <f>'01 - Komunikace - III-183...'!J34</f>
        <v>0</v>
      </c>
      <c r="AX95" s="127">
        <f>'01 - Komunikace - III-183...'!J35</f>
        <v>0</v>
      </c>
      <c r="AY95" s="127">
        <f>'01 - Komunikace - III-183...'!J36</f>
        <v>0</v>
      </c>
      <c r="AZ95" s="127">
        <f>'01 - Komunikace - III-183...'!F33</f>
        <v>0</v>
      </c>
      <c r="BA95" s="127">
        <f>'01 - Komunikace - III-183...'!F34</f>
        <v>0</v>
      </c>
      <c r="BB95" s="127">
        <f>'01 - Komunikace - III-183...'!F35</f>
        <v>0</v>
      </c>
      <c r="BC95" s="127">
        <f>'01 - Komunikace - III-183...'!F36</f>
        <v>0</v>
      </c>
      <c r="BD95" s="129">
        <f>'01 - Komunikace - III-183...'!F37</f>
        <v>0</v>
      </c>
      <c r="BE95" s="7"/>
      <c r="BT95" s="130" t="s">
        <v>82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24.7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17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VRN - III-183 25 Sko...'!J30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31">
        <v>0</v>
      </c>
      <c r="AT96" s="132">
        <f>ROUND(SUM(AV96:AW96),2)</f>
        <v>0</v>
      </c>
      <c r="AU96" s="133">
        <f>'02 - VRN - III-183 25 Sko...'!P121</f>
        <v>0</v>
      </c>
      <c r="AV96" s="132">
        <f>'02 - VRN - III-183 25 Sko...'!J33</f>
        <v>0</v>
      </c>
      <c r="AW96" s="132">
        <f>'02 - VRN - III-183 25 Sko...'!J34</f>
        <v>0</v>
      </c>
      <c r="AX96" s="132">
        <f>'02 - VRN - III-183 25 Sko...'!J35</f>
        <v>0</v>
      </c>
      <c r="AY96" s="132">
        <f>'02 - VRN - III-183 25 Sko...'!J36</f>
        <v>0</v>
      </c>
      <c r="AZ96" s="132">
        <f>'02 - VRN - III-183 25 Sko...'!F33</f>
        <v>0</v>
      </c>
      <c r="BA96" s="132">
        <f>'02 - VRN - III-183 25 Sko...'!F34</f>
        <v>0</v>
      </c>
      <c r="BB96" s="132">
        <f>'02 - VRN - III-183 25 Sko...'!F35</f>
        <v>0</v>
      </c>
      <c r="BC96" s="132">
        <f>'02 - VRN - III-183 25 Sko...'!F36</f>
        <v>0</v>
      </c>
      <c r="BD96" s="134">
        <f>'02 - VRN - III-183 25 Sko...'!F37</f>
        <v>0</v>
      </c>
      <c r="BE96" s="7"/>
      <c r="BT96" s="130" t="s">
        <v>82</v>
      </c>
      <c r="BV96" s="130" t="s">
        <v>77</v>
      </c>
      <c r="BW96" s="130" t="s">
        <v>86</v>
      </c>
      <c r="BX96" s="130" t="s">
        <v>5</v>
      </c>
      <c r="CL96" s="130" t="s">
        <v>1</v>
      </c>
      <c r="CM96" s="130" t="s">
        <v>84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eaxeN2/M9ZJCUTxtfLK+2R4uEFmyoR9AqyACL0L3ApfNXRxjr+RyBMEfPC9c1VBF43Letx9+n/c2DtvR9q9Ucg==" hashValue="r3PhLzVmwyMj1vXkuZlDl1bWZELU+0n70ECXJDY91mVhvtrpu0iLrfjO28N/74Zv2U/oPnWrld421fY1Z4LBE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Komunikace - III-183...'!C2" display="/"/>
    <hyperlink ref="A96" location="'02 - VRN - III-183 25 Sk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III/183 25 Skočice - Lužany,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ROUND((SUM(BE122:BE197)),  2)</f>
        <v>0</v>
      </c>
      <c r="G33" s="37"/>
      <c r="H33" s="37"/>
      <c r="I33" s="154">
        <v>0.20999999999999999</v>
      </c>
      <c r="J33" s="153">
        <f>ROUND(((SUM(BE122:BE197))*I33),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ROUND((SUM(BF122:BF197)),  2)</f>
        <v>0</v>
      </c>
      <c r="G34" s="37"/>
      <c r="H34" s="37"/>
      <c r="I34" s="154">
        <v>0.12</v>
      </c>
      <c r="J34" s="153">
        <f>ROUND(((SUM(BF122:BF197))*I34),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ROUND((SUM(BG122:BG197)),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ROUND((SUM(BH122:BH197)),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ROUND((SUM(BI122:BI197)),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III/183 25 Skočice - Lužany,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Komunikace - III/183 25 Skočice - Lužany, oprava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Lužany</v>
      </c>
      <c r="G89" s="39"/>
      <c r="H89" s="39"/>
      <c r="I89" s="31" t="s">
        <v>22</v>
      </c>
      <c r="J89" s="78" t="str">
        <f>IF(J12="","",J12)</f>
        <v>2. 3. 2026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J129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J147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J186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100</v>
      </c>
      <c r="E102" s="187"/>
      <c r="F102" s="187"/>
      <c r="G102" s="187"/>
      <c r="H102" s="187"/>
      <c r="I102" s="187"/>
      <c r="J102" s="188">
        <f>J193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101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III/183 25 Skočice - Lužany, oprava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88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Komunikace - III/183 25 Skočice - Lužany, oprava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Lužany</v>
      </c>
      <c r="G116" s="39"/>
      <c r="H116" s="39"/>
      <c r="I116" s="31" t="s">
        <v>22</v>
      </c>
      <c r="J116" s="78" t="str">
        <f>IF(J12="","",J12)</f>
        <v>2. 3. 2026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SÚSPK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102</v>
      </c>
      <c r="D121" s="193" t="s">
        <v>60</v>
      </c>
      <c r="E121" s="193" t="s">
        <v>56</v>
      </c>
      <c r="F121" s="193" t="s">
        <v>57</v>
      </c>
      <c r="G121" s="193" t="s">
        <v>103</v>
      </c>
      <c r="H121" s="193" t="s">
        <v>104</v>
      </c>
      <c r="I121" s="193" t="s">
        <v>105</v>
      </c>
      <c r="J121" s="194" t="s">
        <v>92</v>
      </c>
      <c r="K121" s="195" t="s">
        <v>106</v>
      </c>
      <c r="L121" s="196"/>
      <c r="M121" s="99" t="s">
        <v>1</v>
      </c>
      <c r="N121" s="100" t="s">
        <v>39</v>
      </c>
      <c r="O121" s="100" t="s">
        <v>107</v>
      </c>
      <c r="P121" s="100" t="s">
        <v>108</v>
      </c>
      <c r="Q121" s="100" t="s">
        <v>109</v>
      </c>
      <c r="R121" s="100" t="s">
        <v>110</v>
      </c>
      <c r="S121" s="100" t="s">
        <v>111</v>
      </c>
      <c r="T121" s="101" t="s">
        <v>112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113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</f>
        <v>0</v>
      </c>
      <c r="Q122" s="103"/>
      <c r="R122" s="199">
        <f>R123</f>
        <v>918.37230399999999</v>
      </c>
      <c r="S122" s="103"/>
      <c r="T122" s="200">
        <f>T123</f>
        <v>161.9314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74</v>
      </c>
      <c r="AU122" s="16" t="s">
        <v>94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74</v>
      </c>
      <c r="E123" s="205" t="s">
        <v>114</v>
      </c>
      <c r="F123" s="205" t="s">
        <v>115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P124+P129+P147+P186+P193</f>
        <v>0</v>
      </c>
      <c r="Q123" s="210"/>
      <c r="R123" s="211">
        <f>R124+R129+R147+R186+R193</f>
        <v>918.37230399999999</v>
      </c>
      <c r="S123" s="210"/>
      <c r="T123" s="212">
        <f>T124+T129+T147+T186+T193</f>
        <v>161.9314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82</v>
      </c>
      <c r="AT123" s="214" t="s">
        <v>74</v>
      </c>
      <c r="AU123" s="214" t="s">
        <v>75</v>
      </c>
      <c r="AY123" s="213" t="s">
        <v>116</v>
      </c>
      <c r="BK123" s="215">
        <f>BK124+BK129+BK147+BK186+BK193</f>
        <v>0</v>
      </c>
    </row>
    <row r="124" s="12" customFormat="1" ht="22.8" customHeight="1">
      <c r="A124" s="12"/>
      <c r="B124" s="202"/>
      <c r="C124" s="203"/>
      <c r="D124" s="204" t="s">
        <v>74</v>
      </c>
      <c r="E124" s="216" t="s">
        <v>82</v>
      </c>
      <c r="F124" s="216" t="s">
        <v>117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SUM(P125:P128)</f>
        <v>0</v>
      </c>
      <c r="Q124" s="210"/>
      <c r="R124" s="211">
        <f>SUM(R125:R128)</f>
        <v>2.0000000000000002E-05</v>
      </c>
      <c r="S124" s="210"/>
      <c r="T124" s="212">
        <f>SUM(T125:T128)</f>
        <v>0.23000000000000001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82</v>
      </c>
      <c r="AT124" s="214" t="s">
        <v>74</v>
      </c>
      <c r="AU124" s="214" t="s">
        <v>82</v>
      </c>
      <c r="AY124" s="213" t="s">
        <v>116</v>
      </c>
      <c r="BK124" s="215">
        <f>SUM(BK125:BK128)</f>
        <v>0</v>
      </c>
    </row>
    <row r="125" s="2" customFormat="1" ht="37.8" customHeight="1">
      <c r="A125" s="37"/>
      <c r="B125" s="38"/>
      <c r="C125" s="218" t="s">
        <v>82</v>
      </c>
      <c r="D125" s="218" t="s">
        <v>118</v>
      </c>
      <c r="E125" s="219" t="s">
        <v>119</v>
      </c>
      <c r="F125" s="220" t="s">
        <v>120</v>
      </c>
      <c r="G125" s="221" t="s">
        <v>121</v>
      </c>
      <c r="H125" s="222">
        <v>2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40</v>
      </c>
      <c r="O125" s="90"/>
      <c r="P125" s="228">
        <f>O125*H125</f>
        <v>0</v>
      </c>
      <c r="Q125" s="228">
        <v>1.0000000000000001E-05</v>
      </c>
      <c r="R125" s="228">
        <f>Q125*H125</f>
        <v>2.0000000000000002E-05</v>
      </c>
      <c r="S125" s="228">
        <v>0.11500000000000001</v>
      </c>
      <c r="T125" s="229">
        <f>S125*H125</f>
        <v>0.23000000000000001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122</v>
      </c>
      <c r="AT125" s="230" t="s">
        <v>118</v>
      </c>
      <c r="AU125" s="230" t="s">
        <v>84</v>
      </c>
      <c r="AY125" s="16" t="s">
        <v>116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82</v>
      </c>
      <c r="BK125" s="231">
        <f>ROUND(I125*H125,2)</f>
        <v>0</v>
      </c>
      <c r="BL125" s="16" t="s">
        <v>122</v>
      </c>
      <c r="BM125" s="230" t="s">
        <v>123</v>
      </c>
    </row>
    <row r="126" s="2" customFormat="1">
      <c r="A126" s="37"/>
      <c r="B126" s="38"/>
      <c r="C126" s="39"/>
      <c r="D126" s="232" t="s">
        <v>124</v>
      </c>
      <c r="E126" s="39"/>
      <c r="F126" s="233" t="s">
        <v>120</v>
      </c>
      <c r="G126" s="39"/>
      <c r="H126" s="39"/>
      <c r="I126" s="234"/>
      <c r="J126" s="39"/>
      <c r="K126" s="39"/>
      <c r="L126" s="43"/>
      <c r="M126" s="235"/>
      <c r="N126" s="236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124</v>
      </c>
      <c r="AU126" s="16" t="s">
        <v>84</v>
      </c>
    </row>
    <row r="127" s="13" customFormat="1">
      <c r="A127" s="13"/>
      <c r="B127" s="237"/>
      <c r="C127" s="238"/>
      <c r="D127" s="232" t="s">
        <v>125</v>
      </c>
      <c r="E127" s="239" t="s">
        <v>1</v>
      </c>
      <c r="F127" s="240" t="s">
        <v>126</v>
      </c>
      <c r="G127" s="238"/>
      <c r="H127" s="241">
        <v>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125</v>
      </c>
      <c r="AU127" s="247" t="s">
        <v>84</v>
      </c>
      <c r="AV127" s="13" t="s">
        <v>84</v>
      </c>
      <c r="AW127" s="13" t="s">
        <v>32</v>
      </c>
      <c r="AX127" s="13" t="s">
        <v>75</v>
      </c>
      <c r="AY127" s="247" t="s">
        <v>116</v>
      </c>
    </row>
    <row r="128" s="14" customFormat="1">
      <c r="A128" s="14"/>
      <c r="B128" s="248"/>
      <c r="C128" s="249"/>
      <c r="D128" s="232" t="s">
        <v>125</v>
      </c>
      <c r="E128" s="250" t="s">
        <v>1</v>
      </c>
      <c r="F128" s="251" t="s">
        <v>127</v>
      </c>
      <c r="G128" s="249"/>
      <c r="H128" s="252">
        <v>2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8" t="s">
        <v>125</v>
      </c>
      <c r="AU128" s="258" t="s">
        <v>84</v>
      </c>
      <c r="AV128" s="14" t="s">
        <v>122</v>
      </c>
      <c r="AW128" s="14" t="s">
        <v>32</v>
      </c>
      <c r="AX128" s="14" t="s">
        <v>82</v>
      </c>
      <c r="AY128" s="258" t="s">
        <v>116</v>
      </c>
    </row>
    <row r="129" s="12" customFormat="1" ht="22.8" customHeight="1">
      <c r="A129" s="12"/>
      <c r="B129" s="202"/>
      <c r="C129" s="203"/>
      <c r="D129" s="204" t="s">
        <v>74</v>
      </c>
      <c r="E129" s="216" t="s">
        <v>128</v>
      </c>
      <c r="F129" s="216" t="s">
        <v>129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SUM(P130:P146)</f>
        <v>0</v>
      </c>
      <c r="Q129" s="210"/>
      <c r="R129" s="211">
        <f>SUM(R130:R146)</f>
        <v>869.27933400000006</v>
      </c>
      <c r="S129" s="210"/>
      <c r="T129" s="212">
        <f>SUM(T130:T146)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82</v>
      </c>
      <c r="AT129" s="214" t="s">
        <v>74</v>
      </c>
      <c r="AU129" s="214" t="s">
        <v>82</v>
      </c>
      <c r="AY129" s="213" t="s">
        <v>116</v>
      </c>
      <c r="BK129" s="215">
        <f>SUM(BK130:BK146)</f>
        <v>0</v>
      </c>
    </row>
    <row r="130" s="2" customFormat="1" ht="21.75" customHeight="1">
      <c r="A130" s="37"/>
      <c r="B130" s="38"/>
      <c r="C130" s="218" t="s">
        <v>84</v>
      </c>
      <c r="D130" s="218" t="s">
        <v>118</v>
      </c>
      <c r="E130" s="219" t="s">
        <v>130</v>
      </c>
      <c r="F130" s="220" t="s">
        <v>131</v>
      </c>
      <c r="G130" s="221" t="s">
        <v>132</v>
      </c>
      <c r="H130" s="222">
        <v>1463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0.216</v>
      </c>
      <c r="R130" s="228">
        <f>Q130*H130</f>
        <v>316.00799999999998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122</v>
      </c>
      <c r="AT130" s="230" t="s">
        <v>118</v>
      </c>
      <c r="AU130" s="230" t="s">
        <v>84</v>
      </c>
      <c r="AY130" s="16" t="s">
        <v>116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82</v>
      </c>
      <c r="BK130" s="231">
        <f>ROUND(I130*H130,2)</f>
        <v>0</v>
      </c>
      <c r="BL130" s="16" t="s">
        <v>122</v>
      </c>
      <c r="BM130" s="230" t="s">
        <v>133</v>
      </c>
    </row>
    <row r="131" s="2" customFormat="1">
      <c r="A131" s="37"/>
      <c r="B131" s="38"/>
      <c r="C131" s="39"/>
      <c r="D131" s="232" t="s">
        <v>124</v>
      </c>
      <c r="E131" s="39"/>
      <c r="F131" s="233" t="s">
        <v>134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124</v>
      </c>
      <c r="AU131" s="16" t="s">
        <v>84</v>
      </c>
    </row>
    <row r="132" s="13" customFormat="1">
      <c r="A132" s="13"/>
      <c r="B132" s="237"/>
      <c r="C132" s="238"/>
      <c r="D132" s="232" t="s">
        <v>125</v>
      </c>
      <c r="E132" s="239" t="s">
        <v>1</v>
      </c>
      <c r="F132" s="240" t="s">
        <v>135</v>
      </c>
      <c r="G132" s="238"/>
      <c r="H132" s="241">
        <v>1463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125</v>
      </c>
      <c r="AU132" s="247" t="s">
        <v>84</v>
      </c>
      <c r="AV132" s="13" t="s">
        <v>84</v>
      </c>
      <c r="AW132" s="13" t="s">
        <v>32</v>
      </c>
      <c r="AX132" s="13" t="s">
        <v>75</v>
      </c>
      <c r="AY132" s="247" t="s">
        <v>116</v>
      </c>
    </row>
    <row r="133" s="14" customFormat="1">
      <c r="A133" s="14"/>
      <c r="B133" s="248"/>
      <c r="C133" s="249"/>
      <c r="D133" s="232" t="s">
        <v>125</v>
      </c>
      <c r="E133" s="250" t="s">
        <v>1</v>
      </c>
      <c r="F133" s="251" t="s">
        <v>127</v>
      </c>
      <c r="G133" s="249"/>
      <c r="H133" s="252">
        <v>1463</v>
      </c>
      <c r="I133" s="253"/>
      <c r="J133" s="249"/>
      <c r="K133" s="249"/>
      <c r="L133" s="254"/>
      <c r="M133" s="255"/>
      <c r="N133" s="256"/>
      <c r="O133" s="256"/>
      <c r="P133" s="256"/>
      <c r="Q133" s="256"/>
      <c r="R133" s="256"/>
      <c r="S133" s="256"/>
      <c r="T133" s="25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8" t="s">
        <v>125</v>
      </c>
      <c r="AU133" s="258" t="s">
        <v>84</v>
      </c>
      <c r="AV133" s="14" t="s">
        <v>122</v>
      </c>
      <c r="AW133" s="14" t="s">
        <v>32</v>
      </c>
      <c r="AX133" s="14" t="s">
        <v>82</v>
      </c>
      <c r="AY133" s="258" t="s">
        <v>116</v>
      </c>
    </row>
    <row r="134" s="2" customFormat="1" ht="24.15" customHeight="1">
      <c r="A134" s="37"/>
      <c r="B134" s="38"/>
      <c r="C134" s="218" t="s">
        <v>136</v>
      </c>
      <c r="D134" s="218" t="s">
        <v>118</v>
      </c>
      <c r="E134" s="219" t="s">
        <v>137</v>
      </c>
      <c r="F134" s="220" t="s">
        <v>138</v>
      </c>
      <c r="G134" s="221" t="s">
        <v>132</v>
      </c>
      <c r="H134" s="222">
        <v>3542.0700000000002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0.15620000000000001</v>
      </c>
      <c r="R134" s="228">
        <f>Q134*H134</f>
        <v>553.27133400000002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122</v>
      </c>
      <c r="AT134" s="230" t="s">
        <v>118</v>
      </c>
      <c r="AU134" s="230" t="s">
        <v>84</v>
      </c>
      <c r="AY134" s="16" t="s">
        <v>116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82</v>
      </c>
      <c r="BK134" s="231">
        <f>ROUND(I134*H134,2)</f>
        <v>0</v>
      </c>
      <c r="BL134" s="16" t="s">
        <v>122</v>
      </c>
      <c r="BM134" s="230" t="s">
        <v>139</v>
      </c>
    </row>
    <row r="135" s="2" customFormat="1">
      <c r="A135" s="37"/>
      <c r="B135" s="38"/>
      <c r="C135" s="39"/>
      <c r="D135" s="232" t="s">
        <v>124</v>
      </c>
      <c r="E135" s="39"/>
      <c r="F135" s="233" t="s">
        <v>140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124</v>
      </c>
      <c r="AU135" s="16" t="s">
        <v>84</v>
      </c>
    </row>
    <row r="136" s="13" customFormat="1">
      <c r="A136" s="13"/>
      <c r="B136" s="237"/>
      <c r="C136" s="238"/>
      <c r="D136" s="232" t="s">
        <v>125</v>
      </c>
      <c r="E136" s="239" t="s">
        <v>1</v>
      </c>
      <c r="F136" s="240" t="s">
        <v>141</v>
      </c>
      <c r="G136" s="238"/>
      <c r="H136" s="241">
        <v>3542.0700000000002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125</v>
      </c>
      <c r="AU136" s="247" t="s">
        <v>84</v>
      </c>
      <c r="AV136" s="13" t="s">
        <v>84</v>
      </c>
      <c r="AW136" s="13" t="s">
        <v>32</v>
      </c>
      <c r="AX136" s="13" t="s">
        <v>75</v>
      </c>
      <c r="AY136" s="247" t="s">
        <v>116</v>
      </c>
    </row>
    <row r="137" s="14" customFormat="1">
      <c r="A137" s="14"/>
      <c r="B137" s="248"/>
      <c r="C137" s="249"/>
      <c r="D137" s="232" t="s">
        <v>125</v>
      </c>
      <c r="E137" s="250" t="s">
        <v>1</v>
      </c>
      <c r="F137" s="251" t="s">
        <v>127</v>
      </c>
      <c r="G137" s="249"/>
      <c r="H137" s="252">
        <v>3542.0700000000002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125</v>
      </c>
      <c r="AU137" s="258" t="s">
        <v>84</v>
      </c>
      <c r="AV137" s="14" t="s">
        <v>122</v>
      </c>
      <c r="AW137" s="14" t="s">
        <v>32</v>
      </c>
      <c r="AX137" s="14" t="s">
        <v>82</v>
      </c>
      <c r="AY137" s="258" t="s">
        <v>116</v>
      </c>
    </row>
    <row r="138" s="2" customFormat="1" ht="24.15" customHeight="1">
      <c r="A138" s="37"/>
      <c r="B138" s="38"/>
      <c r="C138" s="218" t="s">
        <v>122</v>
      </c>
      <c r="D138" s="218" t="s">
        <v>118</v>
      </c>
      <c r="E138" s="219" t="s">
        <v>142</v>
      </c>
      <c r="F138" s="220" t="s">
        <v>143</v>
      </c>
      <c r="G138" s="221" t="s">
        <v>132</v>
      </c>
      <c r="H138" s="222">
        <v>6915.4700000000003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40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122</v>
      </c>
      <c r="AT138" s="230" t="s">
        <v>118</v>
      </c>
      <c r="AU138" s="230" t="s">
        <v>84</v>
      </c>
      <c r="AY138" s="16" t="s">
        <v>116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82</v>
      </c>
      <c r="BK138" s="231">
        <f>ROUND(I138*H138,2)</f>
        <v>0</v>
      </c>
      <c r="BL138" s="16" t="s">
        <v>122</v>
      </c>
      <c r="BM138" s="230" t="s">
        <v>144</v>
      </c>
    </row>
    <row r="139" s="2" customFormat="1">
      <c r="A139" s="37"/>
      <c r="B139" s="38"/>
      <c r="C139" s="39"/>
      <c r="D139" s="232" t="s">
        <v>124</v>
      </c>
      <c r="E139" s="39"/>
      <c r="F139" s="233" t="s">
        <v>145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124</v>
      </c>
      <c r="AU139" s="16" t="s">
        <v>84</v>
      </c>
    </row>
    <row r="140" s="13" customFormat="1">
      <c r="A140" s="13"/>
      <c r="B140" s="237"/>
      <c r="C140" s="238"/>
      <c r="D140" s="232" t="s">
        <v>125</v>
      </c>
      <c r="E140" s="239" t="s">
        <v>1</v>
      </c>
      <c r="F140" s="240" t="s">
        <v>141</v>
      </c>
      <c r="G140" s="238"/>
      <c r="H140" s="241">
        <v>3542.0700000000002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125</v>
      </c>
      <c r="AU140" s="247" t="s">
        <v>84</v>
      </c>
      <c r="AV140" s="13" t="s">
        <v>84</v>
      </c>
      <c r="AW140" s="13" t="s">
        <v>32</v>
      </c>
      <c r="AX140" s="13" t="s">
        <v>75</v>
      </c>
      <c r="AY140" s="247" t="s">
        <v>116</v>
      </c>
    </row>
    <row r="141" s="13" customFormat="1">
      <c r="A141" s="13"/>
      <c r="B141" s="237"/>
      <c r="C141" s="238"/>
      <c r="D141" s="232" t="s">
        <v>125</v>
      </c>
      <c r="E141" s="239" t="s">
        <v>1</v>
      </c>
      <c r="F141" s="240" t="s">
        <v>146</v>
      </c>
      <c r="G141" s="238"/>
      <c r="H141" s="241">
        <v>3373.4000000000001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125</v>
      </c>
      <c r="AU141" s="247" t="s">
        <v>84</v>
      </c>
      <c r="AV141" s="13" t="s">
        <v>84</v>
      </c>
      <c r="AW141" s="13" t="s">
        <v>32</v>
      </c>
      <c r="AX141" s="13" t="s">
        <v>75</v>
      </c>
      <c r="AY141" s="247" t="s">
        <v>116</v>
      </c>
    </row>
    <row r="142" s="14" customFormat="1">
      <c r="A142" s="14"/>
      <c r="B142" s="248"/>
      <c r="C142" s="249"/>
      <c r="D142" s="232" t="s">
        <v>125</v>
      </c>
      <c r="E142" s="250" t="s">
        <v>1</v>
      </c>
      <c r="F142" s="251" t="s">
        <v>127</v>
      </c>
      <c r="G142" s="249"/>
      <c r="H142" s="252">
        <v>6915.4700000000003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125</v>
      </c>
      <c r="AU142" s="258" t="s">
        <v>84</v>
      </c>
      <c r="AV142" s="14" t="s">
        <v>122</v>
      </c>
      <c r="AW142" s="14" t="s">
        <v>32</v>
      </c>
      <c r="AX142" s="14" t="s">
        <v>82</v>
      </c>
      <c r="AY142" s="258" t="s">
        <v>116</v>
      </c>
    </row>
    <row r="143" s="2" customFormat="1" ht="24.15" customHeight="1">
      <c r="A143" s="37"/>
      <c r="B143" s="38"/>
      <c r="C143" s="218" t="s">
        <v>128</v>
      </c>
      <c r="D143" s="218" t="s">
        <v>118</v>
      </c>
      <c r="E143" s="219" t="s">
        <v>147</v>
      </c>
      <c r="F143" s="220" t="s">
        <v>148</v>
      </c>
      <c r="G143" s="221" t="s">
        <v>132</v>
      </c>
      <c r="H143" s="222">
        <v>3373.4000000000001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40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122</v>
      </c>
      <c r="AT143" s="230" t="s">
        <v>118</v>
      </c>
      <c r="AU143" s="230" t="s">
        <v>84</v>
      </c>
      <c r="AY143" s="16" t="s">
        <v>116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82</v>
      </c>
      <c r="BK143" s="231">
        <f>ROUND(I143*H143,2)</f>
        <v>0</v>
      </c>
      <c r="BL143" s="16" t="s">
        <v>122</v>
      </c>
      <c r="BM143" s="230" t="s">
        <v>149</v>
      </c>
    </row>
    <row r="144" s="2" customFormat="1">
      <c r="A144" s="37"/>
      <c r="B144" s="38"/>
      <c r="C144" s="39"/>
      <c r="D144" s="232" t="s">
        <v>124</v>
      </c>
      <c r="E144" s="39"/>
      <c r="F144" s="233" t="s">
        <v>150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124</v>
      </c>
      <c r="AU144" s="16" t="s">
        <v>84</v>
      </c>
    </row>
    <row r="145" s="13" customFormat="1">
      <c r="A145" s="13"/>
      <c r="B145" s="237"/>
      <c r="C145" s="238"/>
      <c r="D145" s="232" t="s">
        <v>125</v>
      </c>
      <c r="E145" s="239" t="s">
        <v>1</v>
      </c>
      <c r="F145" s="240" t="s">
        <v>146</v>
      </c>
      <c r="G145" s="238"/>
      <c r="H145" s="241">
        <v>3373.4000000000001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125</v>
      </c>
      <c r="AU145" s="247" t="s">
        <v>84</v>
      </c>
      <c r="AV145" s="13" t="s">
        <v>84</v>
      </c>
      <c r="AW145" s="13" t="s">
        <v>32</v>
      </c>
      <c r="AX145" s="13" t="s">
        <v>75</v>
      </c>
      <c r="AY145" s="247" t="s">
        <v>116</v>
      </c>
    </row>
    <row r="146" s="14" customFormat="1">
      <c r="A146" s="14"/>
      <c r="B146" s="248"/>
      <c r="C146" s="249"/>
      <c r="D146" s="232" t="s">
        <v>125</v>
      </c>
      <c r="E146" s="250" t="s">
        <v>1</v>
      </c>
      <c r="F146" s="251" t="s">
        <v>127</v>
      </c>
      <c r="G146" s="249"/>
      <c r="H146" s="252">
        <v>3373.4000000000001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125</v>
      </c>
      <c r="AU146" s="258" t="s">
        <v>84</v>
      </c>
      <c r="AV146" s="14" t="s">
        <v>122</v>
      </c>
      <c r="AW146" s="14" t="s">
        <v>32</v>
      </c>
      <c r="AX146" s="14" t="s">
        <v>82</v>
      </c>
      <c r="AY146" s="258" t="s">
        <v>116</v>
      </c>
    </row>
    <row r="147" s="12" customFormat="1" ht="22.8" customHeight="1">
      <c r="A147" s="12"/>
      <c r="B147" s="202"/>
      <c r="C147" s="203"/>
      <c r="D147" s="204" t="s">
        <v>74</v>
      </c>
      <c r="E147" s="216" t="s">
        <v>151</v>
      </c>
      <c r="F147" s="216" t="s">
        <v>152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SUM(P148:P185)</f>
        <v>0</v>
      </c>
      <c r="Q147" s="210"/>
      <c r="R147" s="211">
        <f>SUM(R148:R185)</f>
        <v>49.092950000000002</v>
      </c>
      <c r="S147" s="210"/>
      <c r="T147" s="212">
        <f>SUM(T148:T185)</f>
        <v>161.70140000000001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82</v>
      </c>
      <c r="AT147" s="214" t="s">
        <v>74</v>
      </c>
      <c r="AU147" s="214" t="s">
        <v>82</v>
      </c>
      <c r="AY147" s="213" t="s">
        <v>116</v>
      </c>
      <c r="BK147" s="215">
        <f>SUM(BK148:BK185)</f>
        <v>0</v>
      </c>
    </row>
    <row r="148" s="2" customFormat="1" ht="24.15" customHeight="1">
      <c r="A148" s="37"/>
      <c r="B148" s="38"/>
      <c r="C148" s="218" t="s">
        <v>153</v>
      </c>
      <c r="D148" s="218" t="s">
        <v>118</v>
      </c>
      <c r="E148" s="219" t="s">
        <v>154</v>
      </c>
      <c r="F148" s="220" t="s">
        <v>155</v>
      </c>
      <c r="G148" s="221" t="s">
        <v>156</v>
      </c>
      <c r="H148" s="222">
        <v>70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40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122</v>
      </c>
      <c r="AT148" s="230" t="s">
        <v>118</v>
      </c>
      <c r="AU148" s="230" t="s">
        <v>84</v>
      </c>
      <c r="AY148" s="16" t="s">
        <v>116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82</v>
      </c>
      <c r="BK148" s="231">
        <f>ROUND(I148*H148,2)</f>
        <v>0</v>
      </c>
      <c r="BL148" s="16" t="s">
        <v>122</v>
      </c>
      <c r="BM148" s="230" t="s">
        <v>157</v>
      </c>
    </row>
    <row r="149" s="2" customFormat="1">
      <c r="A149" s="37"/>
      <c r="B149" s="38"/>
      <c r="C149" s="39"/>
      <c r="D149" s="232" t="s">
        <v>124</v>
      </c>
      <c r="E149" s="39"/>
      <c r="F149" s="233" t="s">
        <v>158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124</v>
      </c>
      <c r="AU149" s="16" t="s">
        <v>84</v>
      </c>
    </row>
    <row r="150" s="13" customFormat="1">
      <c r="A150" s="13"/>
      <c r="B150" s="237"/>
      <c r="C150" s="238"/>
      <c r="D150" s="232" t="s">
        <v>125</v>
      </c>
      <c r="E150" s="239" t="s">
        <v>1</v>
      </c>
      <c r="F150" s="240" t="s">
        <v>159</v>
      </c>
      <c r="G150" s="238"/>
      <c r="H150" s="241">
        <v>70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125</v>
      </c>
      <c r="AU150" s="247" t="s">
        <v>84</v>
      </c>
      <c r="AV150" s="13" t="s">
        <v>84</v>
      </c>
      <c r="AW150" s="13" t="s">
        <v>32</v>
      </c>
      <c r="AX150" s="13" t="s">
        <v>75</v>
      </c>
      <c r="AY150" s="247" t="s">
        <v>116</v>
      </c>
    </row>
    <row r="151" s="14" customFormat="1">
      <c r="A151" s="14"/>
      <c r="B151" s="248"/>
      <c r="C151" s="249"/>
      <c r="D151" s="232" t="s">
        <v>125</v>
      </c>
      <c r="E151" s="250" t="s">
        <v>1</v>
      </c>
      <c r="F151" s="251" t="s">
        <v>127</v>
      </c>
      <c r="G151" s="249"/>
      <c r="H151" s="252">
        <v>70</v>
      </c>
      <c r="I151" s="253"/>
      <c r="J151" s="249"/>
      <c r="K151" s="249"/>
      <c r="L151" s="254"/>
      <c r="M151" s="255"/>
      <c r="N151" s="256"/>
      <c r="O151" s="256"/>
      <c r="P151" s="256"/>
      <c r="Q151" s="256"/>
      <c r="R151" s="256"/>
      <c r="S151" s="256"/>
      <c r="T151" s="25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8" t="s">
        <v>125</v>
      </c>
      <c r="AU151" s="258" t="s">
        <v>84</v>
      </c>
      <c r="AV151" s="14" t="s">
        <v>122</v>
      </c>
      <c r="AW151" s="14" t="s">
        <v>32</v>
      </c>
      <c r="AX151" s="14" t="s">
        <v>82</v>
      </c>
      <c r="AY151" s="258" t="s">
        <v>116</v>
      </c>
    </row>
    <row r="152" s="2" customFormat="1" ht="24.15" customHeight="1">
      <c r="A152" s="37"/>
      <c r="B152" s="38"/>
      <c r="C152" s="218" t="s">
        <v>160</v>
      </c>
      <c r="D152" s="218" t="s">
        <v>118</v>
      </c>
      <c r="E152" s="219" t="s">
        <v>161</v>
      </c>
      <c r="F152" s="220" t="s">
        <v>162</v>
      </c>
      <c r="G152" s="221" t="s">
        <v>163</v>
      </c>
      <c r="H152" s="222">
        <v>2926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40</v>
      </c>
      <c r="O152" s="90"/>
      <c r="P152" s="228">
        <f>O152*H152</f>
        <v>0</v>
      </c>
      <c r="Q152" s="228">
        <v>0.00033</v>
      </c>
      <c r="R152" s="228">
        <f>Q152*H152</f>
        <v>0.96557999999999999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122</v>
      </c>
      <c r="AT152" s="230" t="s">
        <v>118</v>
      </c>
      <c r="AU152" s="230" t="s">
        <v>84</v>
      </c>
      <c r="AY152" s="16" t="s">
        <v>116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82</v>
      </c>
      <c r="BK152" s="231">
        <f>ROUND(I152*H152,2)</f>
        <v>0</v>
      </c>
      <c r="BL152" s="16" t="s">
        <v>122</v>
      </c>
      <c r="BM152" s="230" t="s">
        <v>164</v>
      </c>
    </row>
    <row r="153" s="2" customFormat="1">
      <c r="A153" s="37"/>
      <c r="B153" s="38"/>
      <c r="C153" s="39"/>
      <c r="D153" s="232" t="s">
        <v>124</v>
      </c>
      <c r="E153" s="39"/>
      <c r="F153" s="233" t="s">
        <v>165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124</v>
      </c>
      <c r="AU153" s="16" t="s">
        <v>84</v>
      </c>
    </row>
    <row r="154" s="13" customFormat="1">
      <c r="A154" s="13"/>
      <c r="B154" s="237"/>
      <c r="C154" s="238"/>
      <c r="D154" s="232" t="s">
        <v>125</v>
      </c>
      <c r="E154" s="239" t="s">
        <v>1</v>
      </c>
      <c r="F154" s="240" t="s">
        <v>166</v>
      </c>
      <c r="G154" s="238"/>
      <c r="H154" s="241">
        <v>2926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125</v>
      </c>
      <c r="AU154" s="247" t="s">
        <v>84</v>
      </c>
      <c r="AV154" s="13" t="s">
        <v>84</v>
      </c>
      <c r="AW154" s="13" t="s">
        <v>32</v>
      </c>
      <c r="AX154" s="13" t="s">
        <v>75</v>
      </c>
      <c r="AY154" s="247" t="s">
        <v>116</v>
      </c>
    </row>
    <row r="155" s="14" customFormat="1">
      <c r="A155" s="14"/>
      <c r="B155" s="248"/>
      <c r="C155" s="249"/>
      <c r="D155" s="232" t="s">
        <v>125</v>
      </c>
      <c r="E155" s="250" t="s">
        <v>1</v>
      </c>
      <c r="F155" s="251" t="s">
        <v>127</v>
      </c>
      <c r="G155" s="249"/>
      <c r="H155" s="252">
        <v>2926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8" t="s">
        <v>125</v>
      </c>
      <c r="AU155" s="258" t="s">
        <v>84</v>
      </c>
      <c r="AV155" s="14" t="s">
        <v>122</v>
      </c>
      <c r="AW155" s="14" t="s">
        <v>32</v>
      </c>
      <c r="AX155" s="14" t="s">
        <v>82</v>
      </c>
      <c r="AY155" s="258" t="s">
        <v>116</v>
      </c>
    </row>
    <row r="156" s="2" customFormat="1" ht="16.5" customHeight="1">
      <c r="A156" s="37"/>
      <c r="B156" s="38"/>
      <c r="C156" s="259" t="s">
        <v>167</v>
      </c>
      <c r="D156" s="259" t="s">
        <v>168</v>
      </c>
      <c r="E156" s="260" t="s">
        <v>169</v>
      </c>
      <c r="F156" s="261" t="s">
        <v>170</v>
      </c>
      <c r="G156" s="262" t="s">
        <v>156</v>
      </c>
      <c r="H156" s="263">
        <v>70</v>
      </c>
      <c r="I156" s="264"/>
      <c r="J156" s="265">
        <f>ROUND(I156*H156,2)</f>
        <v>0</v>
      </c>
      <c r="K156" s="266"/>
      <c r="L156" s="267"/>
      <c r="M156" s="268" t="s">
        <v>1</v>
      </c>
      <c r="N156" s="269" t="s">
        <v>40</v>
      </c>
      <c r="O156" s="90"/>
      <c r="P156" s="228">
        <f>O156*H156</f>
        <v>0</v>
      </c>
      <c r="Q156" s="228">
        <v>0.0020999999999999999</v>
      </c>
      <c r="R156" s="228">
        <f>Q156*H156</f>
        <v>0.14699999999999999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167</v>
      </c>
      <c r="AT156" s="230" t="s">
        <v>168</v>
      </c>
      <c r="AU156" s="230" t="s">
        <v>84</v>
      </c>
      <c r="AY156" s="16" t="s">
        <v>116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82</v>
      </c>
      <c r="BK156" s="231">
        <f>ROUND(I156*H156,2)</f>
        <v>0</v>
      </c>
      <c r="BL156" s="16" t="s">
        <v>122</v>
      </c>
      <c r="BM156" s="230" t="s">
        <v>171</v>
      </c>
    </row>
    <row r="157" s="2" customFormat="1">
      <c r="A157" s="37"/>
      <c r="B157" s="38"/>
      <c r="C157" s="39"/>
      <c r="D157" s="232" t="s">
        <v>124</v>
      </c>
      <c r="E157" s="39"/>
      <c r="F157" s="233" t="s">
        <v>170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124</v>
      </c>
      <c r="AU157" s="16" t="s">
        <v>84</v>
      </c>
    </row>
    <row r="158" s="13" customFormat="1">
      <c r="A158" s="13"/>
      <c r="B158" s="237"/>
      <c r="C158" s="238"/>
      <c r="D158" s="232" t="s">
        <v>125</v>
      </c>
      <c r="E158" s="239" t="s">
        <v>1</v>
      </c>
      <c r="F158" s="240" t="s">
        <v>159</v>
      </c>
      <c r="G158" s="238"/>
      <c r="H158" s="241">
        <v>70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125</v>
      </c>
      <c r="AU158" s="247" t="s">
        <v>84</v>
      </c>
      <c r="AV158" s="13" t="s">
        <v>84</v>
      </c>
      <c r="AW158" s="13" t="s">
        <v>32</v>
      </c>
      <c r="AX158" s="13" t="s">
        <v>75</v>
      </c>
      <c r="AY158" s="247" t="s">
        <v>116</v>
      </c>
    </row>
    <row r="159" s="14" customFormat="1">
      <c r="A159" s="14"/>
      <c r="B159" s="248"/>
      <c r="C159" s="249"/>
      <c r="D159" s="232" t="s">
        <v>125</v>
      </c>
      <c r="E159" s="250" t="s">
        <v>1</v>
      </c>
      <c r="F159" s="251" t="s">
        <v>127</v>
      </c>
      <c r="G159" s="249"/>
      <c r="H159" s="252">
        <v>70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125</v>
      </c>
      <c r="AU159" s="258" t="s">
        <v>84</v>
      </c>
      <c r="AV159" s="14" t="s">
        <v>122</v>
      </c>
      <c r="AW159" s="14" t="s">
        <v>32</v>
      </c>
      <c r="AX159" s="14" t="s">
        <v>82</v>
      </c>
      <c r="AY159" s="258" t="s">
        <v>116</v>
      </c>
    </row>
    <row r="160" s="2" customFormat="1" ht="16.5" customHeight="1">
      <c r="A160" s="37"/>
      <c r="B160" s="38"/>
      <c r="C160" s="218" t="s">
        <v>151</v>
      </c>
      <c r="D160" s="218" t="s">
        <v>118</v>
      </c>
      <c r="E160" s="219" t="s">
        <v>172</v>
      </c>
      <c r="F160" s="220" t="s">
        <v>173</v>
      </c>
      <c r="G160" s="221" t="s">
        <v>163</v>
      </c>
      <c r="H160" s="222">
        <v>2926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40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122</v>
      </c>
      <c r="AT160" s="230" t="s">
        <v>118</v>
      </c>
      <c r="AU160" s="230" t="s">
        <v>84</v>
      </c>
      <c r="AY160" s="16" t="s">
        <v>116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82</v>
      </c>
      <c r="BK160" s="231">
        <f>ROUND(I160*H160,2)</f>
        <v>0</v>
      </c>
      <c r="BL160" s="16" t="s">
        <v>122</v>
      </c>
      <c r="BM160" s="230" t="s">
        <v>174</v>
      </c>
    </row>
    <row r="161" s="2" customFormat="1">
      <c r="A161" s="37"/>
      <c r="B161" s="38"/>
      <c r="C161" s="39"/>
      <c r="D161" s="232" t="s">
        <v>124</v>
      </c>
      <c r="E161" s="39"/>
      <c r="F161" s="233" t="s">
        <v>175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124</v>
      </c>
      <c r="AU161" s="16" t="s">
        <v>84</v>
      </c>
    </row>
    <row r="162" s="13" customFormat="1">
      <c r="A162" s="13"/>
      <c r="B162" s="237"/>
      <c r="C162" s="238"/>
      <c r="D162" s="232" t="s">
        <v>125</v>
      </c>
      <c r="E162" s="239" t="s">
        <v>1</v>
      </c>
      <c r="F162" s="240" t="s">
        <v>166</v>
      </c>
      <c r="G162" s="238"/>
      <c r="H162" s="241">
        <v>2926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125</v>
      </c>
      <c r="AU162" s="247" t="s">
        <v>84</v>
      </c>
      <c r="AV162" s="13" t="s">
        <v>84</v>
      </c>
      <c r="AW162" s="13" t="s">
        <v>32</v>
      </c>
      <c r="AX162" s="13" t="s">
        <v>75</v>
      </c>
      <c r="AY162" s="247" t="s">
        <v>116</v>
      </c>
    </row>
    <row r="163" s="14" customFormat="1">
      <c r="A163" s="14"/>
      <c r="B163" s="248"/>
      <c r="C163" s="249"/>
      <c r="D163" s="232" t="s">
        <v>125</v>
      </c>
      <c r="E163" s="250" t="s">
        <v>1</v>
      </c>
      <c r="F163" s="251" t="s">
        <v>127</v>
      </c>
      <c r="G163" s="249"/>
      <c r="H163" s="252">
        <v>2926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125</v>
      </c>
      <c r="AU163" s="258" t="s">
        <v>84</v>
      </c>
      <c r="AV163" s="14" t="s">
        <v>122</v>
      </c>
      <c r="AW163" s="14" t="s">
        <v>32</v>
      </c>
      <c r="AX163" s="14" t="s">
        <v>82</v>
      </c>
      <c r="AY163" s="258" t="s">
        <v>116</v>
      </c>
    </row>
    <row r="164" s="2" customFormat="1" ht="66.75" customHeight="1">
      <c r="A164" s="37"/>
      <c r="B164" s="38"/>
      <c r="C164" s="218" t="s">
        <v>176</v>
      </c>
      <c r="D164" s="218" t="s">
        <v>118</v>
      </c>
      <c r="E164" s="219" t="s">
        <v>177</v>
      </c>
      <c r="F164" s="220" t="s">
        <v>178</v>
      </c>
      <c r="G164" s="221" t="s">
        <v>156</v>
      </c>
      <c r="H164" s="222">
        <v>6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40</v>
      </c>
      <c r="O164" s="90"/>
      <c r="P164" s="228">
        <f>O164*H164</f>
        <v>0</v>
      </c>
      <c r="Q164" s="228">
        <v>7.9956100000000001</v>
      </c>
      <c r="R164" s="228">
        <f>Q164*H164</f>
        <v>47.973660000000002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122</v>
      </c>
      <c r="AT164" s="230" t="s">
        <v>118</v>
      </c>
      <c r="AU164" s="230" t="s">
        <v>84</v>
      </c>
      <c r="AY164" s="16" t="s">
        <v>116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82</v>
      </c>
      <c r="BK164" s="231">
        <f>ROUND(I164*H164,2)</f>
        <v>0</v>
      </c>
      <c r="BL164" s="16" t="s">
        <v>122</v>
      </c>
      <c r="BM164" s="230" t="s">
        <v>179</v>
      </c>
    </row>
    <row r="165" s="2" customFormat="1">
      <c r="A165" s="37"/>
      <c r="B165" s="38"/>
      <c r="C165" s="39"/>
      <c r="D165" s="232" t="s">
        <v>124</v>
      </c>
      <c r="E165" s="39"/>
      <c r="F165" s="233" t="s">
        <v>178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124</v>
      </c>
      <c r="AU165" s="16" t="s">
        <v>84</v>
      </c>
    </row>
    <row r="166" s="13" customFormat="1">
      <c r="A166" s="13"/>
      <c r="B166" s="237"/>
      <c r="C166" s="238"/>
      <c r="D166" s="232" t="s">
        <v>125</v>
      </c>
      <c r="E166" s="239" t="s">
        <v>1</v>
      </c>
      <c r="F166" s="240" t="s">
        <v>180</v>
      </c>
      <c r="G166" s="238"/>
      <c r="H166" s="241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125</v>
      </c>
      <c r="AU166" s="247" t="s">
        <v>84</v>
      </c>
      <c r="AV166" s="13" t="s">
        <v>84</v>
      </c>
      <c r="AW166" s="13" t="s">
        <v>32</v>
      </c>
      <c r="AX166" s="13" t="s">
        <v>75</v>
      </c>
      <c r="AY166" s="247" t="s">
        <v>116</v>
      </c>
    </row>
    <row r="167" s="13" customFormat="1">
      <c r="A167" s="13"/>
      <c r="B167" s="237"/>
      <c r="C167" s="238"/>
      <c r="D167" s="232" t="s">
        <v>125</v>
      </c>
      <c r="E167" s="239" t="s">
        <v>1</v>
      </c>
      <c r="F167" s="240" t="s">
        <v>181</v>
      </c>
      <c r="G167" s="238"/>
      <c r="H167" s="241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125</v>
      </c>
      <c r="AU167" s="247" t="s">
        <v>84</v>
      </c>
      <c r="AV167" s="13" t="s">
        <v>84</v>
      </c>
      <c r="AW167" s="13" t="s">
        <v>32</v>
      </c>
      <c r="AX167" s="13" t="s">
        <v>75</v>
      </c>
      <c r="AY167" s="247" t="s">
        <v>116</v>
      </c>
    </row>
    <row r="168" s="13" customFormat="1">
      <c r="A168" s="13"/>
      <c r="B168" s="237"/>
      <c r="C168" s="238"/>
      <c r="D168" s="232" t="s">
        <v>125</v>
      </c>
      <c r="E168" s="239" t="s">
        <v>1</v>
      </c>
      <c r="F168" s="240" t="s">
        <v>182</v>
      </c>
      <c r="G168" s="238"/>
      <c r="H168" s="241">
        <v>4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125</v>
      </c>
      <c r="AU168" s="247" t="s">
        <v>84</v>
      </c>
      <c r="AV168" s="13" t="s">
        <v>84</v>
      </c>
      <c r="AW168" s="13" t="s">
        <v>32</v>
      </c>
      <c r="AX168" s="13" t="s">
        <v>75</v>
      </c>
      <c r="AY168" s="247" t="s">
        <v>116</v>
      </c>
    </row>
    <row r="169" s="14" customFormat="1">
      <c r="A169" s="14"/>
      <c r="B169" s="248"/>
      <c r="C169" s="249"/>
      <c r="D169" s="232" t="s">
        <v>125</v>
      </c>
      <c r="E169" s="250" t="s">
        <v>1</v>
      </c>
      <c r="F169" s="251" t="s">
        <v>127</v>
      </c>
      <c r="G169" s="249"/>
      <c r="H169" s="252">
        <v>6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8" t="s">
        <v>125</v>
      </c>
      <c r="AU169" s="258" t="s">
        <v>84</v>
      </c>
      <c r="AV169" s="14" t="s">
        <v>122</v>
      </c>
      <c r="AW169" s="14" t="s">
        <v>32</v>
      </c>
      <c r="AX169" s="14" t="s">
        <v>82</v>
      </c>
      <c r="AY169" s="258" t="s">
        <v>116</v>
      </c>
    </row>
    <row r="170" s="2" customFormat="1" ht="33" customHeight="1">
      <c r="A170" s="37"/>
      <c r="B170" s="38"/>
      <c r="C170" s="218" t="s">
        <v>183</v>
      </c>
      <c r="D170" s="218" t="s">
        <v>118</v>
      </c>
      <c r="E170" s="219" t="s">
        <v>184</v>
      </c>
      <c r="F170" s="220" t="s">
        <v>185</v>
      </c>
      <c r="G170" s="221" t="s">
        <v>163</v>
      </c>
      <c r="H170" s="222">
        <v>11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40</v>
      </c>
      <c r="O170" s="90"/>
      <c r="P170" s="228">
        <f>O170*H170</f>
        <v>0</v>
      </c>
      <c r="Q170" s="228">
        <v>0.00060999999999999997</v>
      </c>
      <c r="R170" s="228">
        <f>Q170*H170</f>
        <v>0.0067099999999999998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122</v>
      </c>
      <c r="AT170" s="230" t="s">
        <v>118</v>
      </c>
      <c r="AU170" s="230" t="s">
        <v>84</v>
      </c>
      <c r="AY170" s="16" t="s">
        <v>116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82</v>
      </c>
      <c r="BK170" s="231">
        <f>ROUND(I170*H170,2)</f>
        <v>0</v>
      </c>
      <c r="BL170" s="16" t="s">
        <v>122</v>
      </c>
      <c r="BM170" s="230" t="s">
        <v>186</v>
      </c>
    </row>
    <row r="171" s="2" customFormat="1">
      <c r="A171" s="37"/>
      <c r="B171" s="38"/>
      <c r="C171" s="39"/>
      <c r="D171" s="232" t="s">
        <v>124</v>
      </c>
      <c r="E171" s="39"/>
      <c r="F171" s="233" t="s">
        <v>187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124</v>
      </c>
      <c r="AU171" s="16" t="s">
        <v>84</v>
      </c>
    </row>
    <row r="172" s="13" customFormat="1">
      <c r="A172" s="13"/>
      <c r="B172" s="237"/>
      <c r="C172" s="238"/>
      <c r="D172" s="232" t="s">
        <v>125</v>
      </c>
      <c r="E172" s="239" t="s">
        <v>1</v>
      </c>
      <c r="F172" s="240" t="s">
        <v>188</v>
      </c>
      <c r="G172" s="238"/>
      <c r="H172" s="241">
        <v>11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125</v>
      </c>
      <c r="AU172" s="247" t="s">
        <v>84</v>
      </c>
      <c r="AV172" s="13" t="s">
        <v>84</v>
      </c>
      <c r="AW172" s="13" t="s">
        <v>32</v>
      </c>
      <c r="AX172" s="13" t="s">
        <v>75</v>
      </c>
      <c r="AY172" s="247" t="s">
        <v>116</v>
      </c>
    </row>
    <row r="173" s="14" customFormat="1">
      <c r="A173" s="14"/>
      <c r="B173" s="248"/>
      <c r="C173" s="249"/>
      <c r="D173" s="232" t="s">
        <v>125</v>
      </c>
      <c r="E173" s="250" t="s">
        <v>1</v>
      </c>
      <c r="F173" s="251" t="s">
        <v>127</v>
      </c>
      <c r="G173" s="249"/>
      <c r="H173" s="252">
        <v>11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125</v>
      </c>
      <c r="AU173" s="258" t="s">
        <v>84</v>
      </c>
      <c r="AV173" s="14" t="s">
        <v>122</v>
      </c>
      <c r="AW173" s="14" t="s">
        <v>32</v>
      </c>
      <c r="AX173" s="14" t="s">
        <v>82</v>
      </c>
      <c r="AY173" s="258" t="s">
        <v>116</v>
      </c>
    </row>
    <row r="174" s="2" customFormat="1" ht="24.15" customHeight="1">
      <c r="A174" s="37"/>
      <c r="B174" s="38"/>
      <c r="C174" s="218" t="s">
        <v>8</v>
      </c>
      <c r="D174" s="218" t="s">
        <v>118</v>
      </c>
      <c r="E174" s="219" t="s">
        <v>189</v>
      </c>
      <c r="F174" s="220" t="s">
        <v>190</v>
      </c>
      <c r="G174" s="221" t="s">
        <v>163</v>
      </c>
      <c r="H174" s="222">
        <v>200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40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0.45000000000000001</v>
      </c>
      <c r="T174" s="229">
        <f>S174*H174</f>
        <v>90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122</v>
      </c>
      <c r="AT174" s="230" t="s">
        <v>118</v>
      </c>
      <c r="AU174" s="230" t="s">
        <v>84</v>
      </c>
      <c r="AY174" s="16" t="s">
        <v>116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82</v>
      </c>
      <c r="BK174" s="231">
        <f>ROUND(I174*H174,2)</f>
        <v>0</v>
      </c>
      <c r="BL174" s="16" t="s">
        <v>122</v>
      </c>
      <c r="BM174" s="230" t="s">
        <v>191</v>
      </c>
    </row>
    <row r="175" s="2" customFormat="1">
      <c r="A175" s="37"/>
      <c r="B175" s="38"/>
      <c r="C175" s="39"/>
      <c r="D175" s="232" t="s">
        <v>124</v>
      </c>
      <c r="E175" s="39"/>
      <c r="F175" s="233" t="s">
        <v>192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124</v>
      </c>
      <c r="AU175" s="16" t="s">
        <v>84</v>
      </c>
    </row>
    <row r="176" s="13" customFormat="1">
      <c r="A176" s="13"/>
      <c r="B176" s="237"/>
      <c r="C176" s="238"/>
      <c r="D176" s="232" t="s">
        <v>125</v>
      </c>
      <c r="E176" s="239" t="s">
        <v>1</v>
      </c>
      <c r="F176" s="240" t="s">
        <v>193</v>
      </c>
      <c r="G176" s="238"/>
      <c r="H176" s="241">
        <v>200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125</v>
      </c>
      <c r="AU176" s="247" t="s">
        <v>84</v>
      </c>
      <c r="AV176" s="13" t="s">
        <v>84</v>
      </c>
      <c r="AW176" s="13" t="s">
        <v>32</v>
      </c>
      <c r="AX176" s="13" t="s">
        <v>75</v>
      </c>
      <c r="AY176" s="247" t="s">
        <v>116</v>
      </c>
    </row>
    <row r="177" s="14" customFormat="1">
      <c r="A177" s="14"/>
      <c r="B177" s="248"/>
      <c r="C177" s="249"/>
      <c r="D177" s="232" t="s">
        <v>125</v>
      </c>
      <c r="E177" s="250" t="s">
        <v>1</v>
      </c>
      <c r="F177" s="251" t="s">
        <v>127</v>
      </c>
      <c r="G177" s="249"/>
      <c r="H177" s="252">
        <v>200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8" t="s">
        <v>125</v>
      </c>
      <c r="AU177" s="258" t="s">
        <v>84</v>
      </c>
      <c r="AV177" s="14" t="s">
        <v>122</v>
      </c>
      <c r="AW177" s="14" t="s">
        <v>32</v>
      </c>
      <c r="AX177" s="14" t="s">
        <v>82</v>
      </c>
      <c r="AY177" s="258" t="s">
        <v>116</v>
      </c>
    </row>
    <row r="178" s="2" customFormat="1" ht="24.15" customHeight="1">
      <c r="A178" s="37"/>
      <c r="B178" s="38"/>
      <c r="C178" s="218" t="s">
        <v>194</v>
      </c>
      <c r="D178" s="218" t="s">
        <v>118</v>
      </c>
      <c r="E178" s="219" t="s">
        <v>195</v>
      </c>
      <c r="F178" s="220" t="s">
        <v>196</v>
      </c>
      <c r="G178" s="221" t="s">
        <v>163</v>
      </c>
      <c r="H178" s="222">
        <v>10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40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0.085999999999999993</v>
      </c>
      <c r="T178" s="229">
        <f>S178*H178</f>
        <v>0.85999999999999988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122</v>
      </c>
      <c r="AT178" s="230" t="s">
        <v>118</v>
      </c>
      <c r="AU178" s="230" t="s">
        <v>84</v>
      </c>
      <c r="AY178" s="16" t="s">
        <v>116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82</v>
      </c>
      <c r="BK178" s="231">
        <f>ROUND(I178*H178,2)</f>
        <v>0</v>
      </c>
      <c r="BL178" s="16" t="s">
        <v>122</v>
      </c>
      <c r="BM178" s="230" t="s">
        <v>197</v>
      </c>
    </row>
    <row r="179" s="2" customFormat="1">
      <c r="A179" s="37"/>
      <c r="B179" s="38"/>
      <c r="C179" s="39"/>
      <c r="D179" s="232" t="s">
        <v>124</v>
      </c>
      <c r="E179" s="39"/>
      <c r="F179" s="233" t="s">
        <v>198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124</v>
      </c>
      <c r="AU179" s="16" t="s">
        <v>84</v>
      </c>
    </row>
    <row r="180" s="13" customFormat="1">
      <c r="A180" s="13"/>
      <c r="B180" s="237"/>
      <c r="C180" s="238"/>
      <c r="D180" s="232" t="s">
        <v>125</v>
      </c>
      <c r="E180" s="239" t="s">
        <v>1</v>
      </c>
      <c r="F180" s="240" t="s">
        <v>176</v>
      </c>
      <c r="G180" s="238"/>
      <c r="H180" s="241">
        <v>10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125</v>
      </c>
      <c r="AU180" s="247" t="s">
        <v>84</v>
      </c>
      <c r="AV180" s="13" t="s">
        <v>84</v>
      </c>
      <c r="AW180" s="13" t="s">
        <v>32</v>
      </c>
      <c r="AX180" s="13" t="s">
        <v>75</v>
      </c>
      <c r="AY180" s="247" t="s">
        <v>116</v>
      </c>
    </row>
    <row r="181" s="14" customFormat="1">
      <c r="A181" s="14"/>
      <c r="B181" s="248"/>
      <c r="C181" s="249"/>
      <c r="D181" s="232" t="s">
        <v>125</v>
      </c>
      <c r="E181" s="250" t="s">
        <v>1</v>
      </c>
      <c r="F181" s="251" t="s">
        <v>127</v>
      </c>
      <c r="G181" s="249"/>
      <c r="H181" s="252">
        <v>10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8" t="s">
        <v>125</v>
      </c>
      <c r="AU181" s="258" t="s">
        <v>84</v>
      </c>
      <c r="AV181" s="14" t="s">
        <v>122</v>
      </c>
      <c r="AW181" s="14" t="s">
        <v>32</v>
      </c>
      <c r="AX181" s="14" t="s">
        <v>82</v>
      </c>
      <c r="AY181" s="258" t="s">
        <v>116</v>
      </c>
    </row>
    <row r="182" s="2" customFormat="1" ht="24.15" customHeight="1">
      <c r="A182" s="37"/>
      <c r="B182" s="38"/>
      <c r="C182" s="218" t="s">
        <v>199</v>
      </c>
      <c r="D182" s="218" t="s">
        <v>118</v>
      </c>
      <c r="E182" s="219" t="s">
        <v>200</v>
      </c>
      <c r="F182" s="220" t="s">
        <v>201</v>
      </c>
      <c r="G182" s="221" t="s">
        <v>132</v>
      </c>
      <c r="H182" s="222">
        <v>3542.0700000000002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40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0.02</v>
      </c>
      <c r="T182" s="229">
        <f>S182*H182</f>
        <v>70.841400000000007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122</v>
      </c>
      <c r="AT182" s="230" t="s">
        <v>118</v>
      </c>
      <c r="AU182" s="230" t="s">
        <v>84</v>
      </c>
      <c r="AY182" s="16" t="s">
        <v>116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82</v>
      </c>
      <c r="BK182" s="231">
        <f>ROUND(I182*H182,2)</f>
        <v>0</v>
      </c>
      <c r="BL182" s="16" t="s">
        <v>122</v>
      </c>
      <c r="BM182" s="230" t="s">
        <v>202</v>
      </c>
    </row>
    <row r="183" s="2" customFormat="1">
      <c r="A183" s="37"/>
      <c r="B183" s="38"/>
      <c r="C183" s="39"/>
      <c r="D183" s="232" t="s">
        <v>124</v>
      </c>
      <c r="E183" s="39"/>
      <c r="F183" s="233" t="s">
        <v>203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124</v>
      </c>
      <c r="AU183" s="16" t="s">
        <v>84</v>
      </c>
    </row>
    <row r="184" s="13" customFormat="1">
      <c r="A184" s="13"/>
      <c r="B184" s="237"/>
      <c r="C184" s="238"/>
      <c r="D184" s="232" t="s">
        <v>125</v>
      </c>
      <c r="E184" s="239" t="s">
        <v>1</v>
      </c>
      <c r="F184" s="240" t="s">
        <v>141</v>
      </c>
      <c r="G184" s="238"/>
      <c r="H184" s="241">
        <v>3542.0700000000002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125</v>
      </c>
      <c r="AU184" s="247" t="s">
        <v>84</v>
      </c>
      <c r="AV184" s="13" t="s">
        <v>84</v>
      </c>
      <c r="AW184" s="13" t="s">
        <v>32</v>
      </c>
      <c r="AX184" s="13" t="s">
        <v>75</v>
      </c>
      <c r="AY184" s="247" t="s">
        <v>116</v>
      </c>
    </row>
    <row r="185" s="14" customFormat="1">
      <c r="A185" s="14"/>
      <c r="B185" s="248"/>
      <c r="C185" s="249"/>
      <c r="D185" s="232" t="s">
        <v>125</v>
      </c>
      <c r="E185" s="250" t="s">
        <v>1</v>
      </c>
      <c r="F185" s="251" t="s">
        <v>127</v>
      </c>
      <c r="G185" s="249"/>
      <c r="H185" s="252">
        <v>3542.0700000000002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8" t="s">
        <v>125</v>
      </c>
      <c r="AU185" s="258" t="s">
        <v>84</v>
      </c>
      <c r="AV185" s="14" t="s">
        <v>122</v>
      </c>
      <c r="AW185" s="14" t="s">
        <v>32</v>
      </c>
      <c r="AX185" s="14" t="s">
        <v>82</v>
      </c>
      <c r="AY185" s="258" t="s">
        <v>116</v>
      </c>
    </row>
    <row r="186" s="12" customFormat="1" ht="22.8" customHeight="1">
      <c r="A186" s="12"/>
      <c r="B186" s="202"/>
      <c r="C186" s="203"/>
      <c r="D186" s="204" t="s">
        <v>74</v>
      </c>
      <c r="E186" s="216" t="s">
        <v>204</v>
      </c>
      <c r="F186" s="216" t="s">
        <v>205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SUM(P187:P192)</f>
        <v>0</v>
      </c>
      <c r="Q186" s="210"/>
      <c r="R186" s="211">
        <f>SUM(R187:R192)</f>
        <v>0</v>
      </c>
      <c r="S186" s="210"/>
      <c r="T186" s="212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82</v>
      </c>
      <c r="AT186" s="214" t="s">
        <v>74</v>
      </c>
      <c r="AU186" s="214" t="s">
        <v>82</v>
      </c>
      <c r="AY186" s="213" t="s">
        <v>116</v>
      </c>
      <c r="BK186" s="215">
        <f>SUM(BK187:BK192)</f>
        <v>0</v>
      </c>
    </row>
    <row r="187" s="2" customFormat="1" ht="37.8" customHeight="1">
      <c r="A187" s="37"/>
      <c r="B187" s="38"/>
      <c r="C187" s="218" t="s">
        <v>206</v>
      </c>
      <c r="D187" s="218" t="s">
        <v>118</v>
      </c>
      <c r="E187" s="219" t="s">
        <v>207</v>
      </c>
      <c r="F187" s="220" t="s">
        <v>208</v>
      </c>
      <c r="G187" s="221" t="s">
        <v>209</v>
      </c>
      <c r="H187" s="222">
        <v>161.70099999999999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40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122</v>
      </c>
      <c r="AT187" s="230" t="s">
        <v>118</v>
      </c>
      <c r="AU187" s="230" t="s">
        <v>84</v>
      </c>
      <c r="AY187" s="16" t="s">
        <v>116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82</v>
      </c>
      <c r="BK187" s="231">
        <f>ROUND(I187*H187,2)</f>
        <v>0</v>
      </c>
      <c r="BL187" s="16" t="s">
        <v>122</v>
      </c>
      <c r="BM187" s="230" t="s">
        <v>210</v>
      </c>
    </row>
    <row r="188" s="2" customFormat="1">
      <c r="A188" s="37"/>
      <c r="B188" s="38"/>
      <c r="C188" s="39"/>
      <c r="D188" s="232" t="s">
        <v>124</v>
      </c>
      <c r="E188" s="39"/>
      <c r="F188" s="233" t="s">
        <v>208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124</v>
      </c>
      <c r="AU188" s="16" t="s">
        <v>84</v>
      </c>
    </row>
    <row r="189" s="13" customFormat="1">
      <c r="A189" s="13"/>
      <c r="B189" s="237"/>
      <c r="C189" s="238"/>
      <c r="D189" s="232" t="s">
        <v>125</v>
      </c>
      <c r="E189" s="239" t="s">
        <v>1</v>
      </c>
      <c r="F189" s="240" t="s">
        <v>211</v>
      </c>
      <c r="G189" s="238"/>
      <c r="H189" s="241">
        <v>70.840999999999994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125</v>
      </c>
      <c r="AU189" s="247" t="s">
        <v>84</v>
      </c>
      <c r="AV189" s="13" t="s">
        <v>84</v>
      </c>
      <c r="AW189" s="13" t="s">
        <v>32</v>
      </c>
      <c r="AX189" s="13" t="s">
        <v>75</v>
      </c>
      <c r="AY189" s="247" t="s">
        <v>116</v>
      </c>
    </row>
    <row r="190" s="13" customFormat="1">
      <c r="A190" s="13"/>
      <c r="B190" s="237"/>
      <c r="C190" s="238"/>
      <c r="D190" s="232" t="s">
        <v>125</v>
      </c>
      <c r="E190" s="239" t="s">
        <v>1</v>
      </c>
      <c r="F190" s="240" t="s">
        <v>212</v>
      </c>
      <c r="G190" s="238"/>
      <c r="H190" s="241">
        <v>0.85999999999999999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125</v>
      </c>
      <c r="AU190" s="247" t="s">
        <v>84</v>
      </c>
      <c r="AV190" s="13" t="s">
        <v>84</v>
      </c>
      <c r="AW190" s="13" t="s">
        <v>32</v>
      </c>
      <c r="AX190" s="13" t="s">
        <v>75</v>
      </c>
      <c r="AY190" s="247" t="s">
        <v>116</v>
      </c>
    </row>
    <row r="191" s="13" customFormat="1">
      <c r="A191" s="13"/>
      <c r="B191" s="237"/>
      <c r="C191" s="238"/>
      <c r="D191" s="232" t="s">
        <v>125</v>
      </c>
      <c r="E191" s="239" t="s">
        <v>1</v>
      </c>
      <c r="F191" s="240" t="s">
        <v>213</v>
      </c>
      <c r="G191" s="238"/>
      <c r="H191" s="241">
        <v>90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125</v>
      </c>
      <c r="AU191" s="247" t="s">
        <v>84</v>
      </c>
      <c r="AV191" s="13" t="s">
        <v>84</v>
      </c>
      <c r="AW191" s="13" t="s">
        <v>32</v>
      </c>
      <c r="AX191" s="13" t="s">
        <v>75</v>
      </c>
      <c r="AY191" s="247" t="s">
        <v>116</v>
      </c>
    </row>
    <row r="192" s="14" customFormat="1">
      <c r="A192" s="14"/>
      <c r="B192" s="248"/>
      <c r="C192" s="249"/>
      <c r="D192" s="232" t="s">
        <v>125</v>
      </c>
      <c r="E192" s="250" t="s">
        <v>1</v>
      </c>
      <c r="F192" s="251" t="s">
        <v>127</v>
      </c>
      <c r="G192" s="249"/>
      <c r="H192" s="252">
        <v>161.70099999999999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125</v>
      </c>
      <c r="AU192" s="258" t="s">
        <v>84</v>
      </c>
      <c r="AV192" s="14" t="s">
        <v>122</v>
      </c>
      <c r="AW192" s="14" t="s">
        <v>32</v>
      </c>
      <c r="AX192" s="14" t="s">
        <v>82</v>
      </c>
      <c r="AY192" s="258" t="s">
        <v>116</v>
      </c>
    </row>
    <row r="193" s="12" customFormat="1" ht="22.8" customHeight="1">
      <c r="A193" s="12"/>
      <c r="B193" s="202"/>
      <c r="C193" s="203"/>
      <c r="D193" s="204" t="s">
        <v>74</v>
      </c>
      <c r="E193" s="216" t="s">
        <v>214</v>
      </c>
      <c r="F193" s="216" t="s">
        <v>215</v>
      </c>
      <c r="G193" s="203"/>
      <c r="H193" s="203"/>
      <c r="I193" s="206"/>
      <c r="J193" s="217">
        <f>BK193</f>
        <v>0</v>
      </c>
      <c r="K193" s="203"/>
      <c r="L193" s="208"/>
      <c r="M193" s="209"/>
      <c r="N193" s="210"/>
      <c r="O193" s="210"/>
      <c r="P193" s="211">
        <f>SUM(P194:P197)</f>
        <v>0</v>
      </c>
      <c r="Q193" s="210"/>
      <c r="R193" s="211">
        <f>SUM(R194:R197)</f>
        <v>0</v>
      </c>
      <c r="S193" s="210"/>
      <c r="T193" s="212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82</v>
      </c>
      <c r="AT193" s="214" t="s">
        <v>74</v>
      </c>
      <c r="AU193" s="214" t="s">
        <v>82</v>
      </c>
      <c r="AY193" s="213" t="s">
        <v>116</v>
      </c>
      <c r="BK193" s="215">
        <f>SUM(BK194:BK197)</f>
        <v>0</v>
      </c>
    </row>
    <row r="194" s="2" customFormat="1" ht="33" customHeight="1">
      <c r="A194" s="37"/>
      <c r="B194" s="38"/>
      <c r="C194" s="218" t="s">
        <v>216</v>
      </c>
      <c r="D194" s="218" t="s">
        <v>118</v>
      </c>
      <c r="E194" s="219" t="s">
        <v>217</v>
      </c>
      <c r="F194" s="220" t="s">
        <v>218</v>
      </c>
      <c r="G194" s="221" t="s">
        <v>209</v>
      </c>
      <c r="H194" s="222">
        <v>318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40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122</v>
      </c>
      <c r="AT194" s="230" t="s">
        <v>118</v>
      </c>
      <c r="AU194" s="230" t="s">
        <v>84</v>
      </c>
      <c r="AY194" s="16" t="s">
        <v>116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82</v>
      </c>
      <c r="BK194" s="231">
        <f>ROUND(I194*H194,2)</f>
        <v>0</v>
      </c>
      <c r="BL194" s="16" t="s">
        <v>122</v>
      </c>
      <c r="BM194" s="230" t="s">
        <v>219</v>
      </c>
    </row>
    <row r="195" s="2" customFormat="1">
      <c r="A195" s="37"/>
      <c r="B195" s="38"/>
      <c r="C195" s="39"/>
      <c r="D195" s="232" t="s">
        <v>124</v>
      </c>
      <c r="E195" s="39"/>
      <c r="F195" s="233" t="s">
        <v>220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124</v>
      </c>
      <c r="AU195" s="16" t="s">
        <v>84</v>
      </c>
    </row>
    <row r="196" s="13" customFormat="1">
      <c r="A196" s="13"/>
      <c r="B196" s="237"/>
      <c r="C196" s="238"/>
      <c r="D196" s="232" t="s">
        <v>125</v>
      </c>
      <c r="E196" s="239" t="s">
        <v>1</v>
      </c>
      <c r="F196" s="240" t="s">
        <v>221</v>
      </c>
      <c r="G196" s="238"/>
      <c r="H196" s="241">
        <v>318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125</v>
      </c>
      <c r="AU196" s="247" t="s">
        <v>84</v>
      </c>
      <c r="AV196" s="13" t="s">
        <v>84</v>
      </c>
      <c r="AW196" s="13" t="s">
        <v>32</v>
      </c>
      <c r="AX196" s="13" t="s">
        <v>75</v>
      </c>
      <c r="AY196" s="247" t="s">
        <v>116</v>
      </c>
    </row>
    <row r="197" s="14" customFormat="1">
      <c r="A197" s="14"/>
      <c r="B197" s="248"/>
      <c r="C197" s="249"/>
      <c r="D197" s="232" t="s">
        <v>125</v>
      </c>
      <c r="E197" s="250" t="s">
        <v>1</v>
      </c>
      <c r="F197" s="251" t="s">
        <v>127</v>
      </c>
      <c r="G197" s="249"/>
      <c r="H197" s="252">
        <v>318</v>
      </c>
      <c r="I197" s="253"/>
      <c r="J197" s="249"/>
      <c r="K197" s="249"/>
      <c r="L197" s="254"/>
      <c r="M197" s="270"/>
      <c r="N197" s="271"/>
      <c r="O197" s="271"/>
      <c r="P197" s="271"/>
      <c r="Q197" s="271"/>
      <c r="R197" s="271"/>
      <c r="S197" s="271"/>
      <c r="T197" s="27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125</v>
      </c>
      <c r="AU197" s="258" t="s">
        <v>84</v>
      </c>
      <c r="AV197" s="14" t="s">
        <v>122</v>
      </c>
      <c r="AW197" s="14" t="s">
        <v>32</v>
      </c>
      <c r="AX197" s="14" t="s">
        <v>82</v>
      </c>
      <c r="AY197" s="258" t="s">
        <v>116</v>
      </c>
    </row>
    <row r="198" s="2" customFormat="1" ht="6.96" customHeight="1">
      <c r="A198" s="37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43"/>
      <c r="M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</sheetData>
  <sheetProtection sheet="1" autoFilter="0" formatColumns="0" formatRows="0" objects="1" scenarios="1" spinCount="100000" saltValue="dXnWCkoZFlIF3HoUyAS+rIeWk5mPMAvlXXLBXUcl5as1EsZB0TaW5U28ekW88jIVDVnuUouVlLU+3VjuIzB23Q==" hashValue="KlMH3T8MDfpa6BZrXRL1CP1Ot5UZuLswP0PnGbBdBu+BKiLRNwl8E6txtaMd1ox8lxet86TSTTaO96VzWXX2QQ==" algorithmName="SHA-512" password="CC35"/>
  <autoFilter ref="C121:K19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III/183 25 Skočice - Lužany,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222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ROUND((SUM(BE121:BE142)),  2)</f>
        <v>0</v>
      </c>
      <c r="G33" s="37"/>
      <c r="H33" s="37"/>
      <c r="I33" s="154">
        <v>0.20999999999999999</v>
      </c>
      <c r="J33" s="153">
        <f>ROUND(((SUM(BE121:BE142))*I33),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ROUND((SUM(BF121:BF142)),  2)</f>
        <v>0</v>
      </c>
      <c r="G34" s="37"/>
      <c r="H34" s="37"/>
      <c r="I34" s="154">
        <v>0.12</v>
      </c>
      <c r="J34" s="153">
        <f>ROUND(((SUM(BF121:BF142))*I34),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ROUND((SUM(BG121:BG142)),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ROUND((SUM(BH121:BH142)),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ROUND((SUM(BI121:BI142)),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III/183 25 Skočice - Lužany,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VRN - III/183 25 Skočice - Lužany, oprava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Lužany</v>
      </c>
      <c r="G89" s="39"/>
      <c r="H89" s="39"/>
      <c r="I89" s="31" t="s">
        <v>22</v>
      </c>
      <c r="J89" s="78" t="str">
        <f>IF(J12="","",J12)</f>
        <v>2. 3. 2026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223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224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225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226</v>
      </c>
      <c r="E100" s="187"/>
      <c r="F100" s="187"/>
      <c r="G100" s="187"/>
      <c r="H100" s="187"/>
      <c r="I100" s="187"/>
      <c r="J100" s="188">
        <f>J133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227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III/183 25 Skočice - Lužany, oprava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02 - VRN - III/183 25 Skočice - Lužany, oprava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Lužany</v>
      </c>
      <c r="G115" s="39"/>
      <c r="H115" s="39"/>
      <c r="I115" s="31" t="s">
        <v>22</v>
      </c>
      <c r="J115" s="78" t="str">
        <f>IF(J12="","",J12)</f>
        <v>2. 3. 2026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102</v>
      </c>
      <c r="D120" s="193" t="s">
        <v>60</v>
      </c>
      <c r="E120" s="193" t="s">
        <v>56</v>
      </c>
      <c r="F120" s="193" t="s">
        <v>57</v>
      </c>
      <c r="G120" s="193" t="s">
        <v>103</v>
      </c>
      <c r="H120" s="193" t="s">
        <v>104</v>
      </c>
      <c r="I120" s="193" t="s">
        <v>105</v>
      </c>
      <c r="J120" s="194" t="s">
        <v>92</v>
      </c>
      <c r="K120" s="195" t="s">
        <v>106</v>
      </c>
      <c r="L120" s="196"/>
      <c r="M120" s="99" t="s">
        <v>1</v>
      </c>
      <c r="N120" s="100" t="s">
        <v>39</v>
      </c>
      <c r="O120" s="100" t="s">
        <v>107</v>
      </c>
      <c r="P120" s="100" t="s">
        <v>108</v>
      </c>
      <c r="Q120" s="100" t="s">
        <v>109</v>
      </c>
      <c r="R120" s="100" t="s">
        <v>110</v>
      </c>
      <c r="S120" s="100" t="s">
        <v>111</v>
      </c>
      <c r="T120" s="101" t="s">
        <v>112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113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228</v>
      </c>
      <c r="F122" s="205" t="s">
        <v>229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P123+P128+P133+P138</f>
        <v>0</v>
      </c>
      <c r="Q122" s="210"/>
      <c r="R122" s="211">
        <f>R123+R128+R133+R138</f>
        <v>0</v>
      </c>
      <c r="S122" s="210"/>
      <c r="T122" s="212">
        <f>T123+T128+T133+T138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128</v>
      </c>
      <c r="AT122" s="214" t="s">
        <v>74</v>
      </c>
      <c r="AU122" s="214" t="s">
        <v>75</v>
      </c>
      <c r="AY122" s="213" t="s">
        <v>116</v>
      </c>
      <c r="BK122" s="215">
        <f>BK123+BK128+BK133+BK138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230</v>
      </c>
      <c r="F123" s="216" t="s">
        <v>231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128</v>
      </c>
      <c r="AT123" s="214" t="s">
        <v>74</v>
      </c>
      <c r="AU123" s="214" t="s">
        <v>82</v>
      </c>
      <c r="AY123" s="213" t="s">
        <v>116</v>
      </c>
      <c r="BK123" s="215">
        <f>SUM(BK124:BK127)</f>
        <v>0</v>
      </c>
    </row>
    <row r="124" s="2" customFormat="1" ht="16.5" customHeight="1">
      <c r="A124" s="37"/>
      <c r="B124" s="38"/>
      <c r="C124" s="218" t="s">
        <v>82</v>
      </c>
      <c r="D124" s="218" t="s">
        <v>118</v>
      </c>
      <c r="E124" s="219" t="s">
        <v>232</v>
      </c>
      <c r="F124" s="220" t="s">
        <v>233</v>
      </c>
      <c r="G124" s="221" t="s">
        <v>121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234</v>
      </c>
      <c r="AT124" s="230" t="s">
        <v>118</v>
      </c>
      <c r="AU124" s="230" t="s">
        <v>84</v>
      </c>
      <c r="AY124" s="16" t="s">
        <v>116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234</v>
      </c>
      <c r="BM124" s="230" t="s">
        <v>235</v>
      </c>
    </row>
    <row r="125" s="2" customFormat="1">
      <c r="A125" s="37"/>
      <c r="B125" s="38"/>
      <c r="C125" s="39"/>
      <c r="D125" s="232" t="s">
        <v>124</v>
      </c>
      <c r="E125" s="39"/>
      <c r="F125" s="233" t="s">
        <v>233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124</v>
      </c>
      <c r="AU125" s="16" t="s">
        <v>84</v>
      </c>
    </row>
    <row r="126" s="13" customFormat="1">
      <c r="A126" s="13"/>
      <c r="B126" s="237"/>
      <c r="C126" s="238"/>
      <c r="D126" s="232" t="s">
        <v>125</v>
      </c>
      <c r="E126" s="239" t="s">
        <v>1</v>
      </c>
      <c r="F126" s="240" t="s">
        <v>236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125</v>
      </c>
      <c r="AU126" s="247" t="s">
        <v>84</v>
      </c>
      <c r="AV126" s="13" t="s">
        <v>84</v>
      </c>
      <c r="AW126" s="13" t="s">
        <v>32</v>
      </c>
      <c r="AX126" s="13" t="s">
        <v>75</v>
      </c>
      <c r="AY126" s="247" t="s">
        <v>116</v>
      </c>
    </row>
    <row r="127" s="14" customFormat="1">
      <c r="A127" s="14"/>
      <c r="B127" s="248"/>
      <c r="C127" s="249"/>
      <c r="D127" s="232" t="s">
        <v>125</v>
      </c>
      <c r="E127" s="250" t="s">
        <v>1</v>
      </c>
      <c r="F127" s="251" t="s">
        <v>127</v>
      </c>
      <c r="G127" s="249"/>
      <c r="H127" s="252">
        <v>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125</v>
      </c>
      <c r="AU127" s="258" t="s">
        <v>84</v>
      </c>
      <c r="AV127" s="14" t="s">
        <v>122</v>
      </c>
      <c r="AW127" s="14" t="s">
        <v>32</v>
      </c>
      <c r="AX127" s="14" t="s">
        <v>82</v>
      </c>
      <c r="AY127" s="258" t="s">
        <v>116</v>
      </c>
    </row>
    <row r="128" s="12" customFormat="1" ht="22.8" customHeight="1">
      <c r="A128" s="12"/>
      <c r="B128" s="202"/>
      <c r="C128" s="203"/>
      <c r="D128" s="204" t="s">
        <v>74</v>
      </c>
      <c r="E128" s="216" t="s">
        <v>237</v>
      </c>
      <c r="F128" s="216" t="s">
        <v>238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SUM(P129:P132)</f>
        <v>0</v>
      </c>
      <c r="Q128" s="210"/>
      <c r="R128" s="211">
        <f>SUM(R129:R132)</f>
        <v>0</v>
      </c>
      <c r="S128" s="210"/>
      <c r="T128" s="212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128</v>
      </c>
      <c r="AT128" s="214" t="s">
        <v>74</v>
      </c>
      <c r="AU128" s="214" t="s">
        <v>82</v>
      </c>
      <c r="AY128" s="213" t="s">
        <v>116</v>
      </c>
      <c r="BK128" s="215">
        <f>SUM(BK129:BK132)</f>
        <v>0</v>
      </c>
    </row>
    <row r="129" s="2" customFormat="1" ht="16.5" customHeight="1">
      <c r="A129" s="37"/>
      <c r="B129" s="38"/>
      <c r="C129" s="218" t="s">
        <v>84</v>
      </c>
      <c r="D129" s="218" t="s">
        <v>118</v>
      </c>
      <c r="E129" s="219" t="s">
        <v>239</v>
      </c>
      <c r="F129" s="220" t="s">
        <v>238</v>
      </c>
      <c r="G129" s="221" t="s">
        <v>121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234</v>
      </c>
      <c r="AT129" s="230" t="s">
        <v>118</v>
      </c>
      <c r="AU129" s="230" t="s">
        <v>84</v>
      </c>
      <c r="AY129" s="16" t="s">
        <v>116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82</v>
      </c>
      <c r="BK129" s="231">
        <f>ROUND(I129*H129,2)</f>
        <v>0</v>
      </c>
      <c r="BL129" s="16" t="s">
        <v>234</v>
      </c>
      <c r="BM129" s="230" t="s">
        <v>240</v>
      </c>
    </row>
    <row r="130" s="2" customFormat="1">
      <c r="A130" s="37"/>
      <c r="B130" s="38"/>
      <c r="C130" s="39"/>
      <c r="D130" s="232" t="s">
        <v>124</v>
      </c>
      <c r="E130" s="39"/>
      <c r="F130" s="233" t="s">
        <v>238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124</v>
      </c>
      <c r="AU130" s="16" t="s">
        <v>84</v>
      </c>
    </row>
    <row r="131" s="13" customFormat="1">
      <c r="A131" s="13"/>
      <c r="B131" s="237"/>
      <c r="C131" s="238"/>
      <c r="D131" s="232" t="s">
        <v>125</v>
      </c>
      <c r="E131" s="239" t="s">
        <v>1</v>
      </c>
      <c r="F131" s="240" t="s">
        <v>82</v>
      </c>
      <c r="G131" s="238"/>
      <c r="H131" s="241">
        <v>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125</v>
      </c>
      <c r="AU131" s="247" t="s">
        <v>84</v>
      </c>
      <c r="AV131" s="13" t="s">
        <v>84</v>
      </c>
      <c r="AW131" s="13" t="s">
        <v>32</v>
      </c>
      <c r="AX131" s="13" t="s">
        <v>75</v>
      </c>
      <c r="AY131" s="247" t="s">
        <v>116</v>
      </c>
    </row>
    <row r="132" s="14" customFormat="1">
      <c r="A132" s="14"/>
      <c r="B132" s="248"/>
      <c r="C132" s="249"/>
      <c r="D132" s="232" t="s">
        <v>125</v>
      </c>
      <c r="E132" s="250" t="s">
        <v>1</v>
      </c>
      <c r="F132" s="251" t="s">
        <v>127</v>
      </c>
      <c r="G132" s="249"/>
      <c r="H132" s="252">
        <v>1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125</v>
      </c>
      <c r="AU132" s="258" t="s">
        <v>84</v>
      </c>
      <c r="AV132" s="14" t="s">
        <v>122</v>
      </c>
      <c r="AW132" s="14" t="s">
        <v>32</v>
      </c>
      <c r="AX132" s="14" t="s">
        <v>82</v>
      </c>
      <c r="AY132" s="258" t="s">
        <v>116</v>
      </c>
    </row>
    <row r="133" s="12" customFormat="1" ht="22.8" customHeight="1">
      <c r="A133" s="12"/>
      <c r="B133" s="202"/>
      <c r="C133" s="203"/>
      <c r="D133" s="204" t="s">
        <v>74</v>
      </c>
      <c r="E133" s="216" t="s">
        <v>241</v>
      </c>
      <c r="F133" s="216" t="s">
        <v>242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SUM(P134:P137)</f>
        <v>0</v>
      </c>
      <c r="Q133" s="210"/>
      <c r="R133" s="211">
        <f>SUM(R134:R137)</f>
        <v>0</v>
      </c>
      <c r="S133" s="210"/>
      <c r="T133" s="212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128</v>
      </c>
      <c r="AT133" s="214" t="s">
        <v>74</v>
      </c>
      <c r="AU133" s="214" t="s">
        <v>82</v>
      </c>
      <c r="AY133" s="213" t="s">
        <v>116</v>
      </c>
      <c r="BK133" s="215">
        <f>SUM(BK134:BK137)</f>
        <v>0</v>
      </c>
    </row>
    <row r="134" s="2" customFormat="1" ht="16.5" customHeight="1">
      <c r="A134" s="37"/>
      <c r="B134" s="38"/>
      <c r="C134" s="218" t="s">
        <v>136</v>
      </c>
      <c r="D134" s="218" t="s">
        <v>118</v>
      </c>
      <c r="E134" s="219" t="s">
        <v>243</v>
      </c>
      <c r="F134" s="220" t="s">
        <v>244</v>
      </c>
      <c r="G134" s="221" t="s">
        <v>121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234</v>
      </c>
      <c r="AT134" s="230" t="s">
        <v>118</v>
      </c>
      <c r="AU134" s="230" t="s">
        <v>84</v>
      </c>
      <c r="AY134" s="16" t="s">
        <v>116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82</v>
      </c>
      <c r="BK134" s="231">
        <f>ROUND(I134*H134,2)</f>
        <v>0</v>
      </c>
      <c r="BL134" s="16" t="s">
        <v>234</v>
      </c>
      <c r="BM134" s="230" t="s">
        <v>245</v>
      </c>
    </row>
    <row r="135" s="2" customFormat="1">
      <c r="A135" s="37"/>
      <c r="B135" s="38"/>
      <c r="C135" s="39"/>
      <c r="D135" s="232" t="s">
        <v>124</v>
      </c>
      <c r="E135" s="39"/>
      <c r="F135" s="233" t="s">
        <v>244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124</v>
      </c>
      <c r="AU135" s="16" t="s">
        <v>84</v>
      </c>
    </row>
    <row r="136" s="13" customFormat="1">
      <c r="A136" s="13"/>
      <c r="B136" s="237"/>
      <c r="C136" s="238"/>
      <c r="D136" s="232" t="s">
        <v>125</v>
      </c>
      <c r="E136" s="239" t="s">
        <v>1</v>
      </c>
      <c r="F136" s="240" t="s">
        <v>82</v>
      </c>
      <c r="G136" s="238"/>
      <c r="H136" s="241">
        <v>1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125</v>
      </c>
      <c r="AU136" s="247" t="s">
        <v>84</v>
      </c>
      <c r="AV136" s="13" t="s">
        <v>84</v>
      </c>
      <c r="AW136" s="13" t="s">
        <v>32</v>
      </c>
      <c r="AX136" s="13" t="s">
        <v>75</v>
      </c>
      <c r="AY136" s="247" t="s">
        <v>116</v>
      </c>
    </row>
    <row r="137" s="14" customFormat="1">
      <c r="A137" s="14"/>
      <c r="B137" s="248"/>
      <c r="C137" s="249"/>
      <c r="D137" s="232" t="s">
        <v>125</v>
      </c>
      <c r="E137" s="250" t="s">
        <v>1</v>
      </c>
      <c r="F137" s="251" t="s">
        <v>127</v>
      </c>
      <c r="G137" s="249"/>
      <c r="H137" s="252">
        <v>1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125</v>
      </c>
      <c r="AU137" s="258" t="s">
        <v>84</v>
      </c>
      <c r="AV137" s="14" t="s">
        <v>122</v>
      </c>
      <c r="AW137" s="14" t="s">
        <v>32</v>
      </c>
      <c r="AX137" s="14" t="s">
        <v>82</v>
      </c>
      <c r="AY137" s="258" t="s">
        <v>116</v>
      </c>
    </row>
    <row r="138" s="12" customFormat="1" ht="22.8" customHeight="1">
      <c r="A138" s="12"/>
      <c r="B138" s="202"/>
      <c r="C138" s="203"/>
      <c r="D138" s="204" t="s">
        <v>74</v>
      </c>
      <c r="E138" s="216" t="s">
        <v>246</v>
      </c>
      <c r="F138" s="216" t="s">
        <v>247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SUM(P139:P142)</f>
        <v>0</v>
      </c>
      <c r="Q138" s="210"/>
      <c r="R138" s="211">
        <f>SUM(R139:R142)</f>
        <v>0</v>
      </c>
      <c r="S138" s="210"/>
      <c r="T138" s="212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128</v>
      </c>
      <c r="AT138" s="214" t="s">
        <v>74</v>
      </c>
      <c r="AU138" s="214" t="s">
        <v>82</v>
      </c>
      <c r="AY138" s="213" t="s">
        <v>116</v>
      </c>
      <c r="BK138" s="215">
        <f>SUM(BK139:BK142)</f>
        <v>0</v>
      </c>
    </row>
    <row r="139" s="2" customFormat="1" ht="16.5" customHeight="1">
      <c r="A139" s="37"/>
      <c r="B139" s="38"/>
      <c r="C139" s="218" t="s">
        <v>122</v>
      </c>
      <c r="D139" s="218" t="s">
        <v>118</v>
      </c>
      <c r="E139" s="219" t="s">
        <v>248</v>
      </c>
      <c r="F139" s="220" t="s">
        <v>249</v>
      </c>
      <c r="G139" s="221" t="s">
        <v>121</v>
      </c>
      <c r="H139" s="222">
        <v>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40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234</v>
      </c>
      <c r="AT139" s="230" t="s">
        <v>118</v>
      </c>
      <c r="AU139" s="230" t="s">
        <v>84</v>
      </c>
      <c r="AY139" s="16" t="s">
        <v>116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82</v>
      </c>
      <c r="BK139" s="231">
        <f>ROUND(I139*H139,2)</f>
        <v>0</v>
      </c>
      <c r="BL139" s="16" t="s">
        <v>234</v>
      </c>
      <c r="BM139" s="230" t="s">
        <v>250</v>
      </c>
    </row>
    <row r="140" s="2" customFormat="1">
      <c r="A140" s="37"/>
      <c r="B140" s="38"/>
      <c r="C140" s="39"/>
      <c r="D140" s="232" t="s">
        <v>124</v>
      </c>
      <c r="E140" s="39"/>
      <c r="F140" s="233" t="s">
        <v>249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124</v>
      </c>
      <c r="AU140" s="16" t="s">
        <v>84</v>
      </c>
    </row>
    <row r="141" s="13" customFormat="1">
      <c r="A141" s="13"/>
      <c r="B141" s="237"/>
      <c r="C141" s="238"/>
      <c r="D141" s="232" t="s">
        <v>125</v>
      </c>
      <c r="E141" s="239" t="s">
        <v>1</v>
      </c>
      <c r="F141" s="240" t="s">
        <v>251</v>
      </c>
      <c r="G141" s="238"/>
      <c r="H141" s="241">
        <v>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125</v>
      </c>
      <c r="AU141" s="247" t="s">
        <v>84</v>
      </c>
      <c r="AV141" s="13" t="s">
        <v>84</v>
      </c>
      <c r="AW141" s="13" t="s">
        <v>32</v>
      </c>
      <c r="AX141" s="13" t="s">
        <v>75</v>
      </c>
      <c r="AY141" s="247" t="s">
        <v>116</v>
      </c>
    </row>
    <row r="142" s="14" customFormat="1">
      <c r="A142" s="14"/>
      <c r="B142" s="248"/>
      <c r="C142" s="249"/>
      <c r="D142" s="232" t="s">
        <v>125</v>
      </c>
      <c r="E142" s="250" t="s">
        <v>1</v>
      </c>
      <c r="F142" s="251" t="s">
        <v>127</v>
      </c>
      <c r="G142" s="249"/>
      <c r="H142" s="252">
        <v>1</v>
      </c>
      <c r="I142" s="253"/>
      <c r="J142" s="249"/>
      <c r="K142" s="249"/>
      <c r="L142" s="254"/>
      <c r="M142" s="270"/>
      <c r="N142" s="271"/>
      <c r="O142" s="271"/>
      <c r="P142" s="271"/>
      <c r="Q142" s="271"/>
      <c r="R142" s="271"/>
      <c r="S142" s="271"/>
      <c r="T142" s="27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125</v>
      </c>
      <c r="AU142" s="258" t="s">
        <v>84</v>
      </c>
      <c r="AV142" s="14" t="s">
        <v>122</v>
      </c>
      <c r="AW142" s="14" t="s">
        <v>32</v>
      </c>
      <c r="AX142" s="14" t="s">
        <v>82</v>
      </c>
      <c r="AY142" s="258" t="s">
        <v>116</v>
      </c>
    </row>
    <row r="143" s="2" customFormat="1" ht="6.96" customHeight="1">
      <c r="A143" s="37"/>
      <c r="B143" s="65"/>
      <c r="C143" s="66"/>
      <c r="D143" s="66"/>
      <c r="E143" s="66"/>
      <c r="F143" s="66"/>
      <c r="G143" s="66"/>
      <c r="H143" s="66"/>
      <c r="I143" s="66"/>
      <c r="J143" s="66"/>
      <c r="K143" s="66"/>
      <c r="L143" s="43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sheet="1" autoFilter="0" formatColumns="0" formatRows="0" objects="1" scenarios="1" spinCount="100000" saltValue="1npz78Do+eTn2dmQWVZNbmzAEvUpbG9S8nNMlOdy6/yYdgdHbSQGsdY2CWUo/0hTpXHNpXmJq2aKD9U0aYPZrg==" hashValue="F623Omi/NkxRKIy655kWfVlkTW07EI6RqxdXWSk2UIjxo1rSDGqj1fS+obcN0bDLbCwR18bD56EHp/tEJUnsSg==" algorithmName="SHA-512" password="CC35"/>
  <autoFilter ref="C120:K14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2026-03-04T12:47:59Z</dcterms:created>
  <dcterms:modified xsi:type="dcterms:W3CDTF">2026-03-04T12:48:02Z</dcterms:modified>
</cp:coreProperties>
</file>