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Stavební úpravy" sheetId="2" r:id="rId2"/>
    <sheet name="002 - Podtlakové větrání" sheetId="3" r:id="rId3"/>
    <sheet name="003 - SO 01 ZTI" sheetId="4" r:id="rId4"/>
    <sheet name="004 - SO 02 Venkovní kana..." sheetId="5" r:id="rId5"/>
    <sheet name="005 - Elektroinstalace" sheetId="6" r:id="rId6"/>
    <sheet name="006 - Vytápění" sheetId="7" r:id="rId7"/>
    <sheet name="040 - VON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'001 - Stavební úpravy'!$C$134:$K$731</definedName>
    <definedName name="_xlnm.Print_Area" localSheetId="1">'001 - Stavební úpravy'!$C$4:$J$76,'001 - Stavební úpravy'!$C$82:$J$116,'001 - Stavební úpravy'!$C$122:$K$731</definedName>
    <definedName name="_xlnm.Print_Titles" localSheetId="1">'001 - Stavební úpravy'!$134:$134</definedName>
    <definedName name="_xlnm._FilterDatabase" localSheetId="2" hidden="1">'002 - Podtlakové větrání'!$C$119:$K$165</definedName>
    <definedName name="_xlnm.Print_Area" localSheetId="2">'002 - Podtlakové větrání'!$C$4:$J$76,'002 - Podtlakové větrání'!$C$82:$J$101,'002 - Podtlakové větrání'!$C$107:$K$165</definedName>
    <definedName name="_xlnm.Print_Titles" localSheetId="2">'002 - Podtlakové větrání'!$119:$119</definedName>
    <definedName name="_xlnm._FilterDatabase" localSheetId="3" hidden="1">'003 - SO 01 ZTI'!$C$122:$K$345</definedName>
    <definedName name="_xlnm.Print_Area" localSheetId="3">'003 - SO 01 ZTI'!$C$4:$J$76,'003 - SO 01 ZTI'!$C$82:$J$104,'003 - SO 01 ZTI'!$C$110:$K$345</definedName>
    <definedName name="_xlnm.Print_Titles" localSheetId="3">'003 - SO 01 ZTI'!$122:$122</definedName>
    <definedName name="_xlnm._FilterDatabase" localSheetId="4" hidden="1">'004 - SO 02 Venkovní kana...'!$C$121:$K$147</definedName>
    <definedName name="_xlnm.Print_Area" localSheetId="4">'004 - SO 02 Venkovní kana...'!$C$4:$J$76,'004 - SO 02 Venkovní kana...'!$C$82:$J$103,'004 - SO 02 Venkovní kana...'!$C$109:$K$147</definedName>
    <definedName name="_xlnm.Print_Titles" localSheetId="4">'004 - SO 02 Venkovní kana...'!$121:$121</definedName>
    <definedName name="_xlnm._FilterDatabase" localSheetId="5" hidden="1">'005 - Elektroinstalace'!$C$134:$K$358</definedName>
    <definedName name="_xlnm.Print_Area" localSheetId="5">'005 - Elektroinstalace'!$C$4:$J$76,'005 - Elektroinstalace'!$C$82:$J$116,'005 - Elektroinstalace'!$C$122:$K$358</definedName>
    <definedName name="_xlnm.Print_Titles" localSheetId="5">'005 - Elektroinstalace'!$134:$134</definedName>
    <definedName name="_xlnm._FilterDatabase" localSheetId="6" hidden="1">'006 - Vytápění'!$C$121:$K$186</definedName>
    <definedName name="_xlnm.Print_Area" localSheetId="6">'006 - Vytápění'!$C$4:$J$76,'006 - Vytápění'!$C$82:$J$103,'006 - Vytápění'!$C$109:$K$186</definedName>
    <definedName name="_xlnm.Print_Titles" localSheetId="6">'006 - Vytápění'!$121:$121</definedName>
    <definedName name="_xlnm._FilterDatabase" localSheetId="7" hidden="1">'040 - VON'!$C$118:$K$127</definedName>
    <definedName name="_xlnm.Print_Area" localSheetId="7">'040 - VON'!$C$4:$J$76,'040 - VON'!$C$82:$J$100,'040 - VON'!$C$106:$K$127</definedName>
    <definedName name="_xlnm.Print_Titles" localSheetId="7">'040 - VON'!$118:$118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26"/>
  <c r="BH126"/>
  <c r="BG126"/>
  <c r="BF126"/>
  <c r="T126"/>
  <c r="T125"/>
  <c r="R126"/>
  <c r="R125"/>
  <c r="P126"/>
  <c r="P125"/>
  <c r="BI124"/>
  <c r="BH124"/>
  <c r="BG124"/>
  <c r="BF124"/>
  <c r="T124"/>
  <c r="R124"/>
  <c r="P124"/>
  <c r="BI122"/>
  <c r="BH122"/>
  <c r="BG122"/>
  <c r="BF122"/>
  <c r="T122"/>
  <c r="R122"/>
  <c r="P122"/>
  <c r="F113"/>
  <c r="E111"/>
  <c r="F89"/>
  <c r="E87"/>
  <c r="J24"/>
  <c r="E24"/>
  <c r="J92"/>
  <c r="J23"/>
  <c r="J21"/>
  <c r="E21"/>
  <c r="J91"/>
  <c r="J20"/>
  <c r="J18"/>
  <c r="E18"/>
  <c r="F116"/>
  <c r="J17"/>
  <c r="J15"/>
  <c r="E15"/>
  <c r="F91"/>
  <c r="J14"/>
  <c r="J12"/>
  <c r="J113"/>
  <c r="E7"/>
  <c r="E109"/>
  <c i="7" r="J37"/>
  <c r="J36"/>
  <c i="1" r="AY100"/>
  <c i="7" r="J35"/>
  <c i="1" r="AX100"/>
  <c i="7"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T177"/>
  <c r="R178"/>
  <c r="R177"/>
  <c r="P178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92"/>
  <c r="J17"/>
  <c r="J15"/>
  <c r="E15"/>
  <c r="F91"/>
  <c r="J14"/>
  <c r="J12"/>
  <c r="J116"/>
  <c r="E7"/>
  <c r="E112"/>
  <c i="6" r="J37"/>
  <c r="J36"/>
  <c i="1" r="AY99"/>
  <c i="6" r="J35"/>
  <c i="1" r="AX99"/>
  <c i="6" r="BI357"/>
  <c r="BH357"/>
  <c r="BG357"/>
  <c r="BF357"/>
  <c r="T357"/>
  <c r="T356"/>
  <c r="R357"/>
  <c r="R356"/>
  <c r="P357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T203"/>
  <c r="R204"/>
  <c r="R203"/>
  <c r="P204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T173"/>
  <c r="R174"/>
  <c r="R173"/>
  <c r="P174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F129"/>
  <c r="E127"/>
  <c r="F89"/>
  <c r="E87"/>
  <c r="J24"/>
  <c r="E24"/>
  <c r="J92"/>
  <c r="J23"/>
  <c r="J21"/>
  <c r="E21"/>
  <c r="J131"/>
  <c r="J20"/>
  <c r="J18"/>
  <c r="E18"/>
  <c r="F92"/>
  <c r="J17"/>
  <c r="J15"/>
  <c r="E15"/>
  <c r="F91"/>
  <c r="J14"/>
  <c r="J12"/>
  <c r="J129"/>
  <c r="E7"/>
  <c r="E85"/>
  <c i="5" r="J37"/>
  <c r="J36"/>
  <c i="1" r="AY98"/>
  <c i="5" r="J35"/>
  <c i="1" r="AX98"/>
  <c i="5" r="BI146"/>
  <c r="BH146"/>
  <c r="BG146"/>
  <c r="BF146"/>
  <c r="T146"/>
  <c r="T145"/>
  <c r="T144"/>
  <c r="R146"/>
  <c r="R145"/>
  <c r="R144"/>
  <c r="P146"/>
  <c r="P145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4" r="J37"/>
  <c r="J36"/>
  <c i="1" r="AY97"/>
  <c i="4" r="J35"/>
  <c i="1" r="AX97"/>
  <c i="4"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85"/>
  <c i="3" r="J37"/>
  <c r="J36"/>
  <c i="1" r="AY96"/>
  <c i="3" r="J35"/>
  <c i="1" r="AX96"/>
  <c i="3"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T149"/>
  <c r="R150"/>
  <c r="R149"/>
  <c r="P150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91"/>
  <c r="J14"/>
  <c r="J12"/>
  <c r="J114"/>
  <c r="E7"/>
  <c r="E110"/>
  <c i="2" r="J37"/>
  <c r="J36"/>
  <c i="1" r="AY95"/>
  <c i="2" r="J35"/>
  <c i="1" r="AX95"/>
  <c i="2" r="BI729"/>
  <c r="BH729"/>
  <c r="BG729"/>
  <c r="BF729"/>
  <c r="T729"/>
  <c r="T728"/>
  <c r="R729"/>
  <c r="R728"/>
  <c r="P729"/>
  <c r="P728"/>
  <c r="BI721"/>
  <c r="BH721"/>
  <c r="BG721"/>
  <c r="BF721"/>
  <c r="T721"/>
  <c r="R721"/>
  <c r="P721"/>
  <c r="BI714"/>
  <c r="BH714"/>
  <c r="BG714"/>
  <c r="BF714"/>
  <c r="T714"/>
  <c r="R714"/>
  <c r="P714"/>
  <c r="BI708"/>
  <c r="BH708"/>
  <c r="BG708"/>
  <c r="BF708"/>
  <c r="T708"/>
  <c r="R708"/>
  <c r="P708"/>
  <c r="BI703"/>
  <c r="BH703"/>
  <c r="BG703"/>
  <c r="BF703"/>
  <c r="T703"/>
  <c r="R703"/>
  <c r="P703"/>
  <c r="BI698"/>
  <c r="BH698"/>
  <c r="BG698"/>
  <c r="BF698"/>
  <c r="T698"/>
  <c r="R698"/>
  <c r="P698"/>
  <c r="BI694"/>
  <c r="BH694"/>
  <c r="BG694"/>
  <c r="BF694"/>
  <c r="T694"/>
  <c r="R694"/>
  <c r="P694"/>
  <c r="BI691"/>
  <c r="BH691"/>
  <c r="BG691"/>
  <c r="BF691"/>
  <c r="T691"/>
  <c r="R691"/>
  <c r="P691"/>
  <c r="BI685"/>
  <c r="BH685"/>
  <c r="BG685"/>
  <c r="BF685"/>
  <c r="T685"/>
  <c r="R685"/>
  <c r="P685"/>
  <c r="BI675"/>
  <c r="BH675"/>
  <c r="BG675"/>
  <c r="BF675"/>
  <c r="T675"/>
  <c r="R675"/>
  <c r="P675"/>
  <c r="BI666"/>
  <c r="BH666"/>
  <c r="BG666"/>
  <c r="BF666"/>
  <c r="T666"/>
  <c r="R666"/>
  <c r="P666"/>
  <c r="BI659"/>
  <c r="BH659"/>
  <c r="BG659"/>
  <c r="BF659"/>
  <c r="T659"/>
  <c r="R659"/>
  <c r="P659"/>
  <c r="BI650"/>
  <c r="BH650"/>
  <c r="BG650"/>
  <c r="BF650"/>
  <c r="T650"/>
  <c r="R650"/>
  <c r="P650"/>
  <c r="BI647"/>
  <c r="BH647"/>
  <c r="BG647"/>
  <c r="BF647"/>
  <c r="T647"/>
  <c r="R647"/>
  <c r="P647"/>
  <c r="BI644"/>
  <c r="BH644"/>
  <c r="BG644"/>
  <c r="BF644"/>
  <c r="T644"/>
  <c r="R644"/>
  <c r="P644"/>
  <c r="BI641"/>
  <c r="BH641"/>
  <c r="BG641"/>
  <c r="BF641"/>
  <c r="T641"/>
  <c r="R641"/>
  <c r="P641"/>
  <c r="BI637"/>
  <c r="BH637"/>
  <c r="BG637"/>
  <c r="BF637"/>
  <c r="T637"/>
  <c r="R637"/>
  <c r="P637"/>
  <c r="BI634"/>
  <c r="BH634"/>
  <c r="BG634"/>
  <c r="BF634"/>
  <c r="T634"/>
  <c r="R634"/>
  <c r="P634"/>
  <c r="BI628"/>
  <c r="BH628"/>
  <c r="BG628"/>
  <c r="BF628"/>
  <c r="T628"/>
  <c r="R628"/>
  <c r="P628"/>
  <c r="BI623"/>
  <c r="BH623"/>
  <c r="BG623"/>
  <c r="BF623"/>
  <c r="T623"/>
  <c r="R623"/>
  <c r="P623"/>
  <c r="BI618"/>
  <c r="BH618"/>
  <c r="BG618"/>
  <c r="BF618"/>
  <c r="T618"/>
  <c r="R618"/>
  <c r="P618"/>
  <c r="BI613"/>
  <c r="BH613"/>
  <c r="BG613"/>
  <c r="BF613"/>
  <c r="T613"/>
  <c r="R613"/>
  <c r="P613"/>
  <c r="BI608"/>
  <c r="BH608"/>
  <c r="BG608"/>
  <c r="BF608"/>
  <c r="T608"/>
  <c r="R608"/>
  <c r="P608"/>
  <c r="BI605"/>
  <c r="BH605"/>
  <c r="BG605"/>
  <c r="BF605"/>
  <c r="T605"/>
  <c r="R605"/>
  <c r="P605"/>
  <c r="BI599"/>
  <c r="BH599"/>
  <c r="BG599"/>
  <c r="BF599"/>
  <c r="T599"/>
  <c r="R599"/>
  <c r="P599"/>
  <c r="BI594"/>
  <c r="BH594"/>
  <c r="BG594"/>
  <c r="BF594"/>
  <c r="T594"/>
  <c r="R594"/>
  <c r="P594"/>
  <c r="BI589"/>
  <c r="BH589"/>
  <c r="BG589"/>
  <c r="BF589"/>
  <c r="T589"/>
  <c r="R589"/>
  <c r="P589"/>
  <c r="BI586"/>
  <c r="BH586"/>
  <c r="BG586"/>
  <c r="BF586"/>
  <c r="T586"/>
  <c r="R586"/>
  <c r="P586"/>
  <c r="BI581"/>
  <c r="BH581"/>
  <c r="BG581"/>
  <c r="BF581"/>
  <c r="T581"/>
  <c r="R581"/>
  <c r="P581"/>
  <c r="BI578"/>
  <c r="BH578"/>
  <c r="BG578"/>
  <c r="BF578"/>
  <c r="T578"/>
  <c r="R578"/>
  <c r="P578"/>
  <c r="BI573"/>
  <c r="BH573"/>
  <c r="BG573"/>
  <c r="BF573"/>
  <c r="T573"/>
  <c r="R573"/>
  <c r="P573"/>
  <c r="BI570"/>
  <c r="BH570"/>
  <c r="BG570"/>
  <c r="BF570"/>
  <c r="T570"/>
  <c r="R570"/>
  <c r="P570"/>
  <c r="BI567"/>
  <c r="BH567"/>
  <c r="BG567"/>
  <c r="BF567"/>
  <c r="T567"/>
  <c r="R567"/>
  <c r="P567"/>
  <c r="BI564"/>
  <c r="BH564"/>
  <c r="BG564"/>
  <c r="BF564"/>
  <c r="T564"/>
  <c r="R564"/>
  <c r="P564"/>
  <c r="BI561"/>
  <c r="BH561"/>
  <c r="BG561"/>
  <c r="BF561"/>
  <c r="T561"/>
  <c r="R561"/>
  <c r="P561"/>
  <c r="BI558"/>
  <c r="BH558"/>
  <c r="BG558"/>
  <c r="BF558"/>
  <c r="T558"/>
  <c r="R558"/>
  <c r="P558"/>
  <c r="BI555"/>
  <c r="BH555"/>
  <c r="BG555"/>
  <c r="BF555"/>
  <c r="T555"/>
  <c r="R555"/>
  <c r="P555"/>
  <c r="BI552"/>
  <c r="BH552"/>
  <c r="BG552"/>
  <c r="BF552"/>
  <c r="T552"/>
  <c r="R552"/>
  <c r="P552"/>
  <c r="BI549"/>
  <c r="BH549"/>
  <c r="BG549"/>
  <c r="BF549"/>
  <c r="T549"/>
  <c r="R549"/>
  <c r="P549"/>
  <c r="BI546"/>
  <c r="BH546"/>
  <c r="BG546"/>
  <c r="BF546"/>
  <c r="T546"/>
  <c r="R546"/>
  <c r="P546"/>
  <c r="BI543"/>
  <c r="BH543"/>
  <c r="BG543"/>
  <c r="BF543"/>
  <c r="T543"/>
  <c r="R543"/>
  <c r="P543"/>
  <c r="BI540"/>
  <c r="BH540"/>
  <c r="BG540"/>
  <c r="BF540"/>
  <c r="T540"/>
  <c r="R540"/>
  <c r="P540"/>
  <c r="BI537"/>
  <c r="BH537"/>
  <c r="BG537"/>
  <c r="BF537"/>
  <c r="T537"/>
  <c r="R537"/>
  <c r="P537"/>
  <c r="BI534"/>
  <c r="BH534"/>
  <c r="BG534"/>
  <c r="BF534"/>
  <c r="T534"/>
  <c r="R534"/>
  <c r="P534"/>
  <c r="BI531"/>
  <c r="BH531"/>
  <c r="BG531"/>
  <c r="BF531"/>
  <c r="T531"/>
  <c r="R531"/>
  <c r="P531"/>
  <c r="BI529"/>
  <c r="BH529"/>
  <c r="BG529"/>
  <c r="BF529"/>
  <c r="T529"/>
  <c r="R529"/>
  <c r="P529"/>
  <c r="BI526"/>
  <c r="BH526"/>
  <c r="BG526"/>
  <c r="BF526"/>
  <c r="T526"/>
  <c r="R526"/>
  <c r="P526"/>
  <c r="BI509"/>
  <c r="BH509"/>
  <c r="BG509"/>
  <c r="BF509"/>
  <c r="T509"/>
  <c r="R509"/>
  <c r="P509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0"/>
  <c r="BH490"/>
  <c r="BG490"/>
  <c r="BF490"/>
  <c r="T490"/>
  <c r="R490"/>
  <c r="P490"/>
  <c r="BI485"/>
  <c r="BH485"/>
  <c r="BG485"/>
  <c r="BF485"/>
  <c r="T485"/>
  <c r="R485"/>
  <c r="P485"/>
  <c r="BI482"/>
  <c r="BH482"/>
  <c r="BG482"/>
  <c r="BF482"/>
  <c r="T482"/>
  <c r="R482"/>
  <c r="P482"/>
  <c r="BI479"/>
  <c r="BH479"/>
  <c r="BG479"/>
  <c r="BF479"/>
  <c r="T479"/>
  <c r="R479"/>
  <c r="P479"/>
  <c r="BI472"/>
  <c r="BH472"/>
  <c r="BG472"/>
  <c r="BF472"/>
  <c r="T472"/>
  <c r="R472"/>
  <c r="P472"/>
  <c r="BI467"/>
  <c r="BH467"/>
  <c r="BG467"/>
  <c r="BF467"/>
  <c r="T467"/>
  <c r="R467"/>
  <c r="P467"/>
  <c r="BI461"/>
  <c r="BH461"/>
  <c r="BG461"/>
  <c r="BF461"/>
  <c r="T461"/>
  <c r="R461"/>
  <c r="P461"/>
  <c r="BI456"/>
  <c r="BH456"/>
  <c r="BG456"/>
  <c r="BF456"/>
  <c r="T456"/>
  <c r="R456"/>
  <c r="P456"/>
  <c r="BI453"/>
  <c r="BH453"/>
  <c r="BG453"/>
  <c r="BF453"/>
  <c r="T453"/>
  <c r="R453"/>
  <c r="P453"/>
  <c r="BI446"/>
  <c r="BH446"/>
  <c r="BG446"/>
  <c r="BF446"/>
  <c r="T446"/>
  <c r="R446"/>
  <c r="P446"/>
  <c r="BI442"/>
  <c r="BH442"/>
  <c r="BG442"/>
  <c r="BF442"/>
  <c r="T442"/>
  <c r="T441"/>
  <c r="R442"/>
  <c r="R441"/>
  <c r="P442"/>
  <c r="P441"/>
  <c r="BI439"/>
  <c r="BH439"/>
  <c r="BG439"/>
  <c r="BF439"/>
  <c r="T439"/>
  <c r="R439"/>
  <c r="P439"/>
  <c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21"/>
  <c r="BH421"/>
  <c r="BG421"/>
  <c r="BF421"/>
  <c r="T421"/>
  <c r="R421"/>
  <c r="P421"/>
  <c r="BI408"/>
  <c r="BH408"/>
  <c r="BG408"/>
  <c r="BF408"/>
  <c r="T408"/>
  <c r="R408"/>
  <c r="P408"/>
  <c r="BI403"/>
  <c r="BH403"/>
  <c r="BG403"/>
  <c r="BF403"/>
  <c r="T403"/>
  <c r="R403"/>
  <c r="P403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7"/>
  <c r="BH387"/>
  <c r="BG387"/>
  <c r="BF387"/>
  <c r="T387"/>
  <c r="R387"/>
  <c r="P387"/>
  <c r="BI382"/>
  <c r="BH382"/>
  <c r="BG382"/>
  <c r="BF382"/>
  <c r="T382"/>
  <c r="R382"/>
  <c r="P382"/>
  <c r="BI379"/>
  <c r="BH379"/>
  <c r="BG379"/>
  <c r="BF379"/>
  <c r="T379"/>
  <c r="R379"/>
  <c r="P379"/>
  <c r="BI374"/>
  <c r="BH374"/>
  <c r="BG374"/>
  <c r="BF374"/>
  <c r="T374"/>
  <c r="R374"/>
  <c r="P374"/>
  <c r="BI369"/>
  <c r="BH369"/>
  <c r="BG369"/>
  <c r="BF369"/>
  <c r="T369"/>
  <c r="R369"/>
  <c r="P369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47"/>
  <c r="BH347"/>
  <c r="BG347"/>
  <c r="BF347"/>
  <c r="T347"/>
  <c r="R347"/>
  <c r="P347"/>
  <c r="BI338"/>
  <c r="BH338"/>
  <c r="BG338"/>
  <c r="BF338"/>
  <c r="T338"/>
  <c r="R338"/>
  <c r="P338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07"/>
  <c r="BH307"/>
  <c r="BG307"/>
  <c r="BF307"/>
  <c r="T307"/>
  <c r="R307"/>
  <c r="P307"/>
  <c r="BI300"/>
  <c r="BH300"/>
  <c r="BG300"/>
  <c r="BF300"/>
  <c r="T300"/>
  <c r="R300"/>
  <c r="P300"/>
  <c r="BI293"/>
  <c r="BH293"/>
  <c r="BG293"/>
  <c r="BF293"/>
  <c r="T293"/>
  <c r="R293"/>
  <c r="P293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65"/>
  <c r="BH265"/>
  <c r="BG265"/>
  <c r="BF265"/>
  <c r="T265"/>
  <c r="R265"/>
  <c r="P265"/>
  <c r="BI255"/>
  <c r="BH255"/>
  <c r="BG255"/>
  <c r="BF255"/>
  <c r="T255"/>
  <c r="R255"/>
  <c r="P255"/>
  <c r="BI241"/>
  <c r="BH241"/>
  <c r="BG241"/>
  <c r="BF241"/>
  <c r="T241"/>
  <c r="R241"/>
  <c r="P241"/>
  <c r="BI230"/>
  <c r="BH230"/>
  <c r="BG230"/>
  <c r="BF230"/>
  <c r="T230"/>
  <c r="R230"/>
  <c r="P230"/>
  <c r="BI217"/>
  <c r="BH217"/>
  <c r="BG217"/>
  <c r="BF217"/>
  <c r="T217"/>
  <c r="R217"/>
  <c r="P217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1"/>
  <c r="BH201"/>
  <c r="BG201"/>
  <c r="BF201"/>
  <c r="T201"/>
  <c r="R201"/>
  <c r="P201"/>
  <c r="BI195"/>
  <c r="BH195"/>
  <c r="BG195"/>
  <c r="BF195"/>
  <c r="T195"/>
  <c r="R195"/>
  <c r="P195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F129"/>
  <c r="E127"/>
  <c r="F89"/>
  <c r="E87"/>
  <c r="J24"/>
  <c r="E24"/>
  <c r="J132"/>
  <c r="J23"/>
  <c r="J21"/>
  <c r="E21"/>
  <c r="J131"/>
  <c r="J20"/>
  <c r="J18"/>
  <c r="E18"/>
  <c r="F92"/>
  <c r="J17"/>
  <c r="J15"/>
  <c r="E15"/>
  <c r="F131"/>
  <c r="J14"/>
  <c r="J12"/>
  <c r="J129"/>
  <c r="E7"/>
  <c r="E85"/>
  <c i="1" r="L90"/>
  <c r="AM90"/>
  <c r="AM89"/>
  <c r="L89"/>
  <c r="AM87"/>
  <c r="L87"/>
  <c r="L85"/>
  <c r="L84"/>
  <c i="2" r="J691"/>
  <c r="J628"/>
  <c r="J618"/>
  <c r="J608"/>
  <c r="J599"/>
  <c r="BK586"/>
  <c r="BK578"/>
  <c r="J570"/>
  <c r="J564"/>
  <c r="BK555"/>
  <c r="J552"/>
  <c r="J543"/>
  <c r="J534"/>
  <c r="J500"/>
  <c r="J446"/>
  <c r="BK359"/>
  <c r="J307"/>
  <c r="J173"/>
  <c r="J150"/>
  <c r="J637"/>
  <c r="J479"/>
  <c r="J442"/>
  <c r="J398"/>
  <c r="BK379"/>
  <c r="J354"/>
  <c r="BK318"/>
  <c r="J286"/>
  <c r="BK206"/>
  <c r="BK150"/>
  <c r="BK721"/>
  <c r="J703"/>
  <c r="BK526"/>
  <c r="J485"/>
  <c r="BK479"/>
  <c r="J461"/>
  <c r="J395"/>
  <c r="BK307"/>
  <c r="J283"/>
  <c r="J255"/>
  <c r="J212"/>
  <c r="BK178"/>
  <c r="J154"/>
  <c r="J714"/>
  <c r="BK703"/>
  <c r="BK685"/>
  <c r="J675"/>
  <c r="J666"/>
  <c r="BK650"/>
  <c r="BK644"/>
  <c r="J641"/>
  <c r="BK534"/>
  <c r="J526"/>
  <c r="J497"/>
  <c r="BK461"/>
  <c r="J432"/>
  <c r="J387"/>
  <c r="J347"/>
  <c r="J315"/>
  <c r="J280"/>
  <c r="BK217"/>
  <c r="J190"/>
  <c r="J176"/>
  <c r="BK141"/>
  <c i="3" r="BK143"/>
  <c r="BK139"/>
  <c r="BK122"/>
  <c r="J160"/>
  <c r="BK150"/>
  <c r="J137"/>
  <c r="BK155"/>
  <c r="J147"/>
  <c r="BK125"/>
  <c r="BK147"/>
  <c r="BK137"/>
  <c r="J127"/>
  <c r="J125"/>
  <c i="4" r="J343"/>
  <c r="J337"/>
  <c r="J334"/>
  <c r="BK331"/>
  <c r="J325"/>
  <c r="J322"/>
  <c r="BK317"/>
  <c r="BK313"/>
  <c r="J309"/>
  <c r="J307"/>
  <c r="J304"/>
  <c r="BK298"/>
  <c r="J296"/>
  <c r="J294"/>
  <c r="J292"/>
  <c r="BK274"/>
  <c r="J264"/>
  <c r="J224"/>
  <c r="BK208"/>
  <c r="J199"/>
  <c r="J184"/>
  <c r="BK163"/>
  <c r="BK148"/>
  <c r="J126"/>
  <c r="BK340"/>
  <c r="J313"/>
  <c r="BK304"/>
  <c r="BK290"/>
  <c r="J274"/>
  <c r="J256"/>
  <c r="J232"/>
  <c r="J219"/>
  <c r="BK194"/>
  <c r="BK184"/>
  <c r="BK151"/>
  <c r="BK138"/>
  <c r="J331"/>
  <c r="J302"/>
  <c r="J288"/>
  <c r="BK264"/>
  <c r="J250"/>
  <c r="BK232"/>
  <c r="J189"/>
  <c r="BK178"/>
  <c r="J169"/>
  <c r="J133"/>
  <c r="J328"/>
  <c r="BK322"/>
  <c r="BK302"/>
  <c r="J298"/>
  <c r="BK288"/>
  <c r="BK256"/>
  <c r="BK229"/>
  <c r="J208"/>
  <c r="BK172"/>
  <c r="J160"/>
  <c r="BK145"/>
  <c i="5" r="BK137"/>
  <c r="BK132"/>
  <c r="J129"/>
  <c r="BK146"/>
  <c r="J141"/>
  <c r="J127"/>
  <c r="J139"/>
  <c r="J137"/>
  <c r="J135"/>
  <c r="J132"/>
  <c r="BK141"/>
  <c r="BK139"/>
  <c r="BK127"/>
  <c i="6" r="J354"/>
  <c r="J350"/>
  <c r="BK333"/>
  <c r="J313"/>
  <c r="J305"/>
  <c r="BK293"/>
  <c r="BK280"/>
  <c r="J273"/>
  <c r="BK263"/>
  <c r="BK247"/>
  <c r="J225"/>
  <c r="J218"/>
  <c r="J195"/>
  <c r="J174"/>
  <c r="J158"/>
  <c r="BK344"/>
  <c r="J333"/>
  <c r="BK320"/>
  <c r="BK303"/>
  <c r="BK297"/>
  <c r="BK269"/>
  <c r="J253"/>
  <c r="J239"/>
  <c r="BK227"/>
  <c r="J209"/>
  <c r="J183"/>
  <c r="BK174"/>
  <c r="J152"/>
  <c r="J140"/>
  <c r="BK350"/>
  <c r="J340"/>
  <c r="BK325"/>
  <c r="J290"/>
  <c r="J282"/>
  <c r="J257"/>
  <c r="BK243"/>
  <c r="J237"/>
  <c r="J227"/>
  <c r="BK216"/>
  <c r="BK199"/>
  <c r="BK183"/>
  <c r="BK162"/>
  <c r="BK152"/>
  <c r="BK140"/>
  <c r="BK348"/>
  <c r="J327"/>
  <c r="BK315"/>
  <c r="BK299"/>
  <c r="BK286"/>
  <c r="J271"/>
  <c r="J261"/>
  <c r="BK204"/>
  <c r="J181"/>
  <c r="J162"/>
  <c r="J150"/>
  <c r="J138"/>
  <c i="7" r="BK181"/>
  <c r="J173"/>
  <c r="BK165"/>
  <c r="BK161"/>
  <c r="J153"/>
  <c r="BK146"/>
  <c r="J140"/>
  <c r="J132"/>
  <c r="J125"/>
  <c r="BK178"/>
  <c r="BK169"/>
  <c r="BK159"/>
  <c r="BK150"/>
  <c r="J142"/>
  <c r="BK134"/>
  <c i="8" r="J124"/>
  <c r="J122"/>
  <c i="2" r="BK691"/>
  <c r="BK628"/>
  <c r="BK618"/>
  <c r="BK608"/>
  <c r="BK599"/>
  <c r="BK589"/>
  <c r="BK581"/>
  <c r="BK573"/>
  <c r="BK567"/>
  <c r="BK561"/>
  <c r="J555"/>
  <c r="J549"/>
  <c r="BK543"/>
  <c r="BK537"/>
  <c r="J503"/>
  <c r="BK467"/>
  <c r="BK408"/>
  <c r="J382"/>
  <c r="J241"/>
  <c r="BK176"/>
  <c r="BK158"/>
  <c r="BK729"/>
  <c r="J482"/>
  <c r="BK446"/>
  <c r="BK434"/>
  <c r="J392"/>
  <c r="BK374"/>
  <c r="BK347"/>
  <c r="J300"/>
  <c r="J265"/>
  <c r="J195"/>
  <c r="BK170"/>
  <c r="BK144"/>
  <c r="BK714"/>
  <c r="J509"/>
  <c r="J490"/>
  <c r="J436"/>
  <c r="J379"/>
  <c r="BK300"/>
  <c r="BK280"/>
  <c r="J230"/>
  <c r="BK209"/>
  <c r="BK173"/>
  <c r="J141"/>
  <c r="J708"/>
  <c r="J698"/>
  <c r="BK675"/>
  <c r="J659"/>
  <c r="J647"/>
  <c r="BK641"/>
  <c r="J537"/>
  <c r="BK503"/>
  <c r="BK442"/>
  <c r="BK421"/>
  <c r="BK392"/>
  <c r="J359"/>
  <c r="J321"/>
  <c r="BK265"/>
  <c r="J209"/>
  <c r="J187"/>
  <c r="J144"/>
  <c i="3" r="J164"/>
  <c r="BK129"/>
  <c r="BK164"/>
  <c r="BK158"/>
  <c r="BK145"/>
  <c r="BK160"/>
  <c r="J135"/>
  <c r="BK153"/>
  <c r="BK135"/>
  <c i="4" r="BK286"/>
  <c r="BK268"/>
  <c r="J244"/>
  <c r="BK211"/>
  <c r="BK205"/>
  <c r="J191"/>
  <c r="J166"/>
  <c r="J145"/>
  <c r="BK135"/>
  <c r="BK334"/>
  <c r="BK311"/>
  <c r="BK292"/>
  <c r="BK276"/>
  <c r="BK266"/>
  <c r="BK250"/>
  <c r="J238"/>
  <c r="BK224"/>
  <c r="J214"/>
  <c r="BK186"/>
  <c r="J154"/>
  <c r="J135"/>
  <c r="BK328"/>
  <c r="BK300"/>
  <c r="J272"/>
  <c r="BK253"/>
  <c r="BK238"/>
  <c r="BK199"/>
  <c r="J172"/>
  <c r="BK129"/>
  <c r="BK319"/>
  <c r="J300"/>
  <c r="BK270"/>
  <c r="BK247"/>
  <c r="J186"/>
  <c r="J129"/>
  <c i="5" r="BK135"/>
  <c r="BK129"/>
  <c r="J125"/>
  <c i="6" r="BK352"/>
  <c r="BK335"/>
  <c r="BK318"/>
  <c r="J307"/>
  <c r="J301"/>
  <c r="BK282"/>
  <c r="J269"/>
  <c r="BK255"/>
  <c r="J243"/>
  <c r="J213"/>
  <c r="J197"/>
  <c r="BK177"/>
  <c r="J160"/>
  <c r="J348"/>
  <c r="BK337"/>
  <c r="J322"/>
  <c r="J315"/>
  <c r="J277"/>
  <c r="BK259"/>
  <c r="BK251"/>
  <c r="J229"/>
  <c r="BK190"/>
  <c r="J179"/>
  <c r="BK156"/>
  <c r="J357"/>
  <c r="J342"/>
  <c r="BK313"/>
  <c r="BK288"/>
  <c r="J275"/>
  <c r="J251"/>
  <c r="J231"/>
  <c r="BK223"/>
  <c r="J204"/>
  <c r="J188"/>
  <c r="BK169"/>
  <c r="BK146"/>
  <c r="J352"/>
  <c r="J329"/>
  <c r="J309"/>
  <c r="J297"/>
  <c r="J293"/>
  <c r="BK273"/>
  <c r="J263"/>
  <c r="BK209"/>
  <c r="BK197"/>
  <c r="J190"/>
  <c r="BK167"/>
  <c r="J156"/>
  <c r="BK148"/>
  <c i="7" r="J183"/>
  <c r="J175"/>
  <c r="J167"/>
  <c r="BK157"/>
  <c r="BK148"/>
  <c r="BK138"/>
  <c r="J129"/>
  <c r="BK183"/>
  <c r="BK173"/>
  <c r="BK167"/>
  <c r="J157"/>
  <c r="J146"/>
  <c r="J138"/>
  <c r="J127"/>
  <c i="8" r="BK126"/>
  <c r="BK124"/>
  <c i="2" r="BK637"/>
  <c r="BK634"/>
  <c r="J623"/>
  <c r="J613"/>
  <c r="J605"/>
  <c r="BK594"/>
  <c r="J589"/>
  <c r="J581"/>
  <c r="J573"/>
  <c r="J567"/>
  <c r="J561"/>
  <c r="BK552"/>
  <c r="BK546"/>
  <c r="BK540"/>
  <c r="J529"/>
  <c r="BK453"/>
  <c r="BK403"/>
  <c r="BK354"/>
  <c r="BK255"/>
  <c r="BK184"/>
  <c r="BK162"/>
  <c r="BK147"/>
  <c r="BK485"/>
  <c r="BK472"/>
  <c r="J439"/>
  <c r="J403"/>
  <c r="BK382"/>
  <c r="BK364"/>
  <c r="BK315"/>
  <c r="BK277"/>
  <c r="BK201"/>
  <c r="BK647"/>
  <c r="BK529"/>
  <c r="BK500"/>
  <c r="J456"/>
  <c r="BK439"/>
  <c r="J408"/>
  <c r="J364"/>
  <c r="J318"/>
  <c r="BK283"/>
  <c r="BK230"/>
  <c r="BK195"/>
  <c r="J178"/>
  <c r="BK138"/>
  <c i="3" r="J162"/>
  <c r="J141"/>
  <c r="BK127"/>
  <c r="BK162"/>
  <c r="J155"/>
  <c r="BK131"/>
  <c r="J153"/>
  <c r="BK133"/>
  <c r="J122"/>
  <c r="J145"/>
  <c r="J133"/>
  <c i="4" r="J276"/>
  <c r="J266"/>
  <c r="J247"/>
  <c r="BK214"/>
  <c r="BK197"/>
  <c r="J178"/>
  <c r="BK160"/>
  <c r="J141"/>
  <c r="BK133"/>
  <c r="J319"/>
  <c r="BK309"/>
  <c r="BK294"/>
  <c r="BK281"/>
  <c r="J253"/>
  <c r="BK241"/>
  <c r="J229"/>
  <c r="J197"/>
  <c r="BK181"/>
  <c r="BK141"/>
  <c r="BK337"/>
  <c r="BK315"/>
  <c r="BK283"/>
  <c r="BK262"/>
  <c r="J241"/>
  <c i="5" r="BK125"/>
  <c i="6" r="J346"/>
  <c r="BK329"/>
  <c r="J303"/>
  <c r="J288"/>
  <c r="BK267"/>
  <c r="BK253"/>
  <c r="BK241"/>
  <c r="J223"/>
  <c r="J211"/>
  <c r="BK185"/>
  <c r="J169"/>
  <c r="J144"/>
  <c r="BK340"/>
  <c r="J325"/>
  <c r="BK307"/>
  <c r="J299"/>
  <c r="BK275"/>
  <c r="BK249"/>
  <c r="BK237"/>
  <c r="J221"/>
  <c r="BK207"/>
  <c r="J171"/>
  <c r="BK150"/>
  <c r="BK357"/>
  <c r="BK346"/>
  <c r="J311"/>
  <c r="J286"/>
  <c r="J259"/>
  <c r="J245"/>
  <c r="BK239"/>
  <c r="BK229"/>
  <c r="BK218"/>
  <c r="BK201"/>
  <c r="J185"/>
  <c r="BK165"/>
  <c r="BK154"/>
  <c r="BK142"/>
  <c r="J337"/>
  <c r="BK322"/>
  <c r="BK305"/>
  <c r="J280"/>
  <c r="J265"/>
  <c r="BK211"/>
  <c r="J199"/>
  <c r="J193"/>
  <c r="BK158"/>
  <c i="7" r="J185"/>
  <c r="J171"/>
  <c r="J165"/>
  <c r="J159"/>
  <c r="J150"/>
  <c r="J144"/>
  <c r="BK136"/>
  <c r="BK185"/>
  <c r="BK175"/>
  <c r="J161"/>
  <c r="BK153"/>
  <c r="BK144"/>
  <c r="J136"/>
  <c r="BK129"/>
  <c i="8" r="J126"/>
  <c i="2" r="J694"/>
  <c r="BK623"/>
  <c r="BK613"/>
  <c r="BK605"/>
  <c r="J594"/>
  <c r="J586"/>
  <c r="J578"/>
  <c r="BK570"/>
  <c r="BK564"/>
  <c r="J558"/>
  <c r="BK549"/>
  <c r="J546"/>
  <c r="J540"/>
  <c r="J531"/>
  <c r="J472"/>
  <c r="J421"/>
  <c r="BK395"/>
  <c r="BK321"/>
  <c r="BK187"/>
  <c r="J170"/>
  <c r="BK154"/>
  <c r="J634"/>
  <c r="BK456"/>
  <c r="BK436"/>
  <c r="BK387"/>
  <c r="J369"/>
  <c r="J338"/>
  <c r="J293"/>
  <c r="BK212"/>
  <c r="BK190"/>
  <c r="J162"/>
  <c r="J729"/>
  <c r="J721"/>
  <c r="BK708"/>
  <c r="BK698"/>
  <c r="BK497"/>
  <c r="BK482"/>
  <c r="J467"/>
  <c r="BK432"/>
  <c r="BK369"/>
  <c r="BK293"/>
  <c r="J277"/>
  <c r="J217"/>
  <c r="J206"/>
  <c r="J158"/>
  <c r="J138"/>
  <c r="BK694"/>
  <c r="J685"/>
  <c r="BK666"/>
  <c r="BK659"/>
  <c r="J650"/>
  <c r="J644"/>
  <c r="BK558"/>
  <c r="BK531"/>
  <c r="BK509"/>
  <c r="BK490"/>
  <c r="J453"/>
  <c r="J434"/>
  <c r="BK398"/>
  <c r="J374"/>
  <c r="BK338"/>
  <c r="BK286"/>
  <c r="BK241"/>
  <c r="J201"/>
  <c r="J184"/>
  <c r="J147"/>
  <c i="1" r="AS94"/>
  <c i="3" r="BK141"/>
  <c r="J150"/>
  <c r="J143"/>
  <c r="J131"/>
  <c r="J158"/>
  <c r="J139"/>
  <c r="J129"/>
  <c i="4" r="J270"/>
  <c r="J262"/>
  <c r="BK219"/>
  <c r="BK202"/>
  <c r="BK189"/>
  <c r="BK175"/>
  <c r="J151"/>
  <c r="J138"/>
  <c r="BK343"/>
  <c r="J315"/>
  <c r="BK307"/>
  <c r="J286"/>
  <c r="BK272"/>
  <c r="BK259"/>
  <c r="BK244"/>
  <c r="BK235"/>
  <c r="J205"/>
  <c r="BK191"/>
  <c r="BK166"/>
  <c r="J148"/>
  <c r="J340"/>
  <c r="J311"/>
  <c r="BK296"/>
  <c r="J281"/>
  <c r="J259"/>
  <c r="J235"/>
  <c r="J202"/>
  <c r="J181"/>
  <c r="J175"/>
  <c r="J163"/>
  <c r="BK157"/>
  <c r="BK126"/>
  <c r="BK325"/>
  <c r="J317"/>
  <c r="J290"/>
  <c r="J283"/>
  <c r="J268"/>
  <c r="J211"/>
  <c r="J194"/>
  <c r="BK169"/>
  <c r="J157"/>
  <c r="BK154"/>
  <c i="5" r="J146"/>
  <c i="6" r="J331"/>
  <c r="BK311"/>
  <c r="BK290"/>
  <c r="BK277"/>
  <c r="BK265"/>
  <c r="J249"/>
  <c r="J233"/>
  <c r="BK221"/>
  <c r="J201"/>
  <c r="BK179"/>
  <c r="BK171"/>
  <c r="J146"/>
  <c r="BK342"/>
  <c r="BK327"/>
  <c r="J318"/>
  <c r="BK301"/>
  <c r="J295"/>
  <c r="BK261"/>
  <c r="J255"/>
  <c r="BK245"/>
  <c r="BK231"/>
  <c r="J216"/>
  <c r="BK181"/>
  <c r="J167"/>
  <c r="J148"/>
  <c r="BK354"/>
  <c r="J344"/>
  <c r="BK331"/>
  <c r="BK309"/>
  <c r="BK284"/>
  <c r="BK271"/>
  <c r="J247"/>
  <c r="J241"/>
  <c r="BK233"/>
  <c r="BK225"/>
  <c r="BK213"/>
  <c r="BK193"/>
  <c r="J177"/>
  <c r="BK160"/>
  <c r="BK144"/>
  <c r="BK138"/>
  <c r="J335"/>
  <c r="J320"/>
  <c r="BK295"/>
  <c r="J284"/>
  <c r="J267"/>
  <c r="BK257"/>
  <c r="J207"/>
  <c r="BK195"/>
  <c r="BK188"/>
  <c r="J165"/>
  <c r="J154"/>
  <c r="J142"/>
  <c i="7" r="J178"/>
  <c r="J169"/>
  <c r="BK163"/>
  <c r="BK155"/>
  <c r="J148"/>
  <c r="BK142"/>
  <c r="J134"/>
  <c r="BK127"/>
  <c r="J181"/>
  <c r="BK171"/>
  <c r="J163"/>
  <c r="J155"/>
  <c r="BK140"/>
  <c r="BK132"/>
  <c r="BK125"/>
  <c i="8" r="BK122"/>
  <c i="2" l="1" r="BK137"/>
  <c r="J137"/>
  <c r="J98"/>
  <c r="R137"/>
  <c r="P161"/>
  <c r="BK216"/>
  <c r="J216"/>
  <c r="J100"/>
  <c r="T216"/>
  <c r="BK314"/>
  <c r="J314"/>
  <c r="J101"/>
  <c r="P314"/>
  <c r="R314"/>
  <c r="T314"/>
  <c r="T320"/>
  <c r="R431"/>
  <c r="BK445"/>
  <c r="J445"/>
  <c r="J106"/>
  <c r="P484"/>
  <c r="P502"/>
  <c r="T533"/>
  <c r="R580"/>
  <c r="R607"/>
  <c r="T649"/>
  <c r="T693"/>
  <c r="T713"/>
  <c i="3" r="BK121"/>
  <c r="J121"/>
  <c r="J97"/>
  <c r="R152"/>
  <c r="T157"/>
  <c i="4" r="BK125"/>
  <c r="J125"/>
  <c r="J98"/>
  <c r="BK144"/>
  <c r="J144"/>
  <c r="J99"/>
  <c r="T196"/>
  <c r="P285"/>
  <c r="R327"/>
  <c r="P333"/>
  <c i="5" r="R124"/>
  <c r="T134"/>
  <c i="6" r="T137"/>
  <c r="T164"/>
  <c r="P176"/>
  <c r="P187"/>
  <c r="P192"/>
  <c r="T206"/>
  <c r="R215"/>
  <c r="R220"/>
  <c r="R236"/>
  <c r="R279"/>
  <c r="BK292"/>
  <c r="J292"/>
  <c r="J111"/>
  <c r="BK317"/>
  <c r="J317"/>
  <c r="J112"/>
  <c r="P324"/>
  <c r="P339"/>
  <c i="7" r="BK124"/>
  <c r="J124"/>
  <c r="J98"/>
  <c r="BK131"/>
  <c r="J131"/>
  <c r="J99"/>
  <c r="R152"/>
  <c r="BK180"/>
  <c r="J180"/>
  <c r="J102"/>
  <c i="2" r="P431"/>
  <c r="T445"/>
  <c r="T484"/>
  <c r="R502"/>
  <c r="R533"/>
  <c r="P580"/>
  <c r="BK607"/>
  <c r="J607"/>
  <c r="J111"/>
  <c r="BK649"/>
  <c r="J649"/>
  <c r="J112"/>
  <c r="BK693"/>
  <c r="J693"/>
  <c r="J113"/>
  <c r="BK713"/>
  <c r="J713"/>
  <c r="J114"/>
  <c i="3" r="P121"/>
  <c r="T152"/>
  <c r="P157"/>
  <c i="4" r="R125"/>
  <c r="T144"/>
  <c r="R196"/>
  <c r="R285"/>
  <c r="P327"/>
  <c r="R333"/>
  <c i="5" r="BK124"/>
  <c r="J124"/>
  <c r="J98"/>
  <c r="BK134"/>
  <c r="J134"/>
  <c r="J100"/>
  <c i="6" r="R137"/>
  <c r="R164"/>
  <c r="T176"/>
  <c r="R187"/>
  <c r="R192"/>
  <c r="R206"/>
  <c r="T215"/>
  <c r="T220"/>
  <c r="P236"/>
  <c r="P279"/>
  <c r="T292"/>
  <c r="T317"/>
  <c r="R324"/>
  <c r="R339"/>
  <c i="7" r="T124"/>
  <c r="T131"/>
  <c r="P152"/>
  <c r="T180"/>
  <c i="8" r="R121"/>
  <c r="R120"/>
  <c r="R119"/>
  <c i="2" r="P137"/>
  <c r="T137"/>
  <c r="R161"/>
  <c r="T161"/>
  <c r="R216"/>
  <c r="BK320"/>
  <c r="J320"/>
  <c r="J102"/>
  <c r="R320"/>
  <c r="BK431"/>
  <c r="J431"/>
  <c r="J103"/>
  <c r="T431"/>
  <c r="R445"/>
  <c r="R484"/>
  <c r="T502"/>
  <c r="P533"/>
  <c r="T580"/>
  <c r="P607"/>
  <c r="P649"/>
  <c r="R693"/>
  <c r="P713"/>
  <c i="3" r="R121"/>
  <c r="R120"/>
  <c r="P152"/>
  <c r="R157"/>
  <c i="4" r="T125"/>
  <c r="P144"/>
  <c r="P196"/>
  <c r="T285"/>
  <c r="T327"/>
  <c r="T333"/>
  <c i="5" r="T124"/>
  <c r="T123"/>
  <c r="T122"/>
  <c r="R134"/>
  <c i="6" r="P137"/>
  <c r="P164"/>
  <c r="BK176"/>
  <c r="J176"/>
  <c r="J101"/>
  <c r="BK187"/>
  <c r="J187"/>
  <c r="J102"/>
  <c r="BK192"/>
  <c r="J192"/>
  <c r="J103"/>
  <c r="BK206"/>
  <c r="J206"/>
  <c r="J105"/>
  <c r="P215"/>
  <c r="P220"/>
  <c r="BK236"/>
  <c r="J236"/>
  <c r="J109"/>
  <c r="BK279"/>
  <c r="J279"/>
  <c r="J110"/>
  <c r="P292"/>
  <c r="P317"/>
  <c r="BK324"/>
  <c r="J324"/>
  <c r="J113"/>
  <c r="BK339"/>
  <c r="J339"/>
  <c r="J114"/>
  <c i="7" r="P124"/>
  <c r="P131"/>
  <c r="T152"/>
  <c r="R180"/>
  <c i="8" r="T121"/>
  <c r="T120"/>
  <c r="T119"/>
  <c i="2" r="BK161"/>
  <c r="J161"/>
  <c r="J99"/>
  <c r="P216"/>
  <c r="P320"/>
  <c r="P445"/>
  <c r="BK484"/>
  <c r="J484"/>
  <c r="J107"/>
  <c r="BK502"/>
  <c r="J502"/>
  <c r="J108"/>
  <c r="BK533"/>
  <c r="J533"/>
  <c r="J109"/>
  <c r="BK580"/>
  <c r="J580"/>
  <c r="J110"/>
  <c r="T607"/>
  <c r="R649"/>
  <c r="P693"/>
  <c r="R713"/>
  <c i="3" r="T121"/>
  <c r="T120"/>
  <c r="BK152"/>
  <c r="J152"/>
  <c r="J99"/>
  <c r="BK157"/>
  <c r="J157"/>
  <c r="J100"/>
  <c i="4" r="P125"/>
  <c r="P124"/>
  <c r="P123"/>
  <c i="1" r="AU97"/>
  <c i="4" r="R144"/>
  <c r="BK196"/>
  <c r="J196"/>
  <c r="J100"/>
  <c r="BK285"/>
  <c r="J285"/>
  <c r="J101"/>
  <c r="BK327"/>
  <c r="J327"/>
  <c r="J102"/>
  <c r="BK333"/>
  <c r="J333"/>
  <c r="J103"/>
  <c i="5" r="P124"/>
  <c r="P123"/>
  <c r="P122"/>
  <c i="1" r="AU98"/>
  <c i="5" r="P134"/>
  <c i="6" r="BK137"/>
  <c r="BK164"/>
  <c r="J164"/>
  <c r="J99"/>
  <c r="R176"/>
  <c r="T187"/>
  <c r="T192"/>
  <c r="P206"/>
  <c r="BK215"/>
  <c r="J215"/>
  <c r="J106"/>
  <c r="BK220"/>
  <c r="J220"/>
  <c r="J107"/>
  <c r="T236"/>
  <c r="T235"/>
  <c r="T279"/>
  <c r="R292"/>
  <c r="R317"/>
  <c r="T324"/>
  <c r="T339"/>
  <c i="7" r="R124"/>
  <c r="R131"/>
  <c r="BK152"/>
  <c r="J152"/>
  <c r="J100"/>
  <c r="P180"/>
  <c i="8" r="BK121"/>
  <c r="P121"/>
  <c r="P120"/>
  <c r="P119"/>
  <c i="1" r="AU101"/>
  <c i="7" r="BK177"/>
  <c r="J177"/>
  <c r="J101"/>
  <c i="2" r="BK441"/>
  <c r="J441"/>
  <c r="J104"/>
  <c r="BK728"/>
  <c r="J728"/>
  <c r="J115"/>
  <c i="5" r="BK131"/>
  <c r="J131"/>
  <c r="J99"/>
  <c i="3" r="BK149"/>
  <c r="J149"/>
  <c r="J98"/>
  <c i="5" r="BK145"/>
  <c r="J145"/>
  <c r="J102"/>
  <c i="6" r="BK203"/>
  <c r="J203"/>
  <c r="J104"/>
  <c r="BK356"/>
  <c r="J356"/>
  <c r="J115"/>
  <c r="BK173"/>
  <c r="J173"/>
  <c r="J100"/>
  <c i="8" r="BK125"/>
  <c r="J125"/>
  <c r="J99"/>
  <c r="F92"/>
  <c r="F115"/>
  <c r="J116"/>
  <c r="BE126"/>
  <c r="E85"/>
  <c r="J89"/>
  <c r="J115"/>
  <c r="BE122"/>
  <c r="BE124"/>
  <c i="6" r="J137"/>
  <c r="J98"/>
  <c r="BK235"/>
  <c r="J235"/>
  <c r="J108"/>
  <c i="7" r="E85"/>
  <c r="J89"/>
  <c r="J91"/>
  <c r="J92"/>
  <c r="F118"/>
  <c r="F119"/>
  <c r="BE132"/>
  <c r="BE134"/>
  <c r="BE142"/>
  <c r="BE148"/>
  <c r="BE153"/>
  <c r="BE157"/>
  <c r="BE159"/>
  <c r="BE165"/>
  <c r="BE167"/>
  <c r="BE169"/>
  <c r="BE171"/>
  <c r="BE173"/>
  <c r="BE181"/>
  <c r="BE183"/>
  <c r="BE125"/>
  <c r="BE127"/>
  <c r="BE129"/>
  <c r="BE136"/>
  <c r="BE138"/>
  <c r="BE140"/>
  <c r="BE144"/>
  <c r="BE146"/>
  <c r="BE150"/>
  <c r="BE155"/>
  <c r="BE161"/>
  <c r="BE163"/>
  <c r="BE175"/>
  <c r="BE178"/>
  <c r="BE185"/>
  <c i="6" r="J89"/>
  <c r="F132"/>
  <c r="BE138"/>
  <c r="BE142"/>
  <c r="BE146"/>
  <c r="BE154"/>
  <c r="BE169"/>
  <c r="BE174"/>
  <c r="BE177"/>
  <c r="BE183"/>
  <c r="BE213"/>
  <c r="BE255"/>
  <c r="BE257"/>
  <c r="BE261"/>
  <c r="BE301"/>
  <c r="BE309"/>
  <c r="BE311"/>
  <c r="BE325"/>
  <c r="BE331"/>
  <c r="BE333"/>
  <c r="BE335"/>
  <c r="BE344"/>
  <c r="BE352"/>
  <c r="J91"/>
  <c r="E125"/>
  <c r="F131"/>
  <c r="J132"/>
  <c r="BE148"/>
  <c r="BE150"/>
  <c r="BE156"/>
  <c r="BE167"/>
  <c r="BE171"/>
  <c r="BE179"/>
  <c r="BE188"/>
  <c r="BE195"/>
  <c r="BE204"/>
  <c r="BE207"/>
  <c r="BE218"/>
  <c r="BE221"/>
  <c r="BE223"/>
  <c r="BE225"/>
  <c r="BE227"/>
  <c r="BE229"/>
  <c r="BE231"/>
  <c r="BE237"/>
  <c r="BE239"/>
  <c r="BE243"/>
  <c r="BE245"/>
  <c r="BE247"/>
  <c r="BE249"/>
  <c r="BE259"/>
  <c r="BE263"/>
  <c r="BE273"/>
  <c r="BE275"/>
  <c r="BE277"/>
  <c r="BE280"/>
  <c r="BE293"/>
  <c r="BE297"/>
  <c r="BE299"/>
  <c r="BE303"/>
  <c r="BE315"/>
  <c r="BE318"/>
  <c r="BE320"/>
  <c r="BE327"/>
  <c r="BE354"/>
  <c r="BE357"/>
  <c r="BE144"/>
  <c r="BE158"/>
  <c r="BE162"/>
  <c r="BE185"/>
  <c r="BE193"/>
  <c r="BE197"/>
  <c r="BE199"/>
  <c r="BE201"/>
  <c r="BE211"/>
  <c r="BE241"/>
  <c r="BE251"/>
  <c r="BE253"/>
  <c r="BE265"/>
  <c r="BE267"/>
  <c r="BE271"/>
  <c r="BE282"/>
  <c r="BE286"/>
  <c r="BE288"/>
  <c r="BE290"/>
  <c r="BE305"/>
  <c r="BE313"/>
  <c r="BE329"/>
  <c r="BE346"/>
  <c r="BE348"/>
  <c r="BE350"/>
  <c r="BE140"/>
  <c r="BE152"/>
  <c r="BE160"/>
  <c r="BE165"/>
  <c r="BE181"/>
  <c r="BE190"/>
  <c r="BE209"/>
  <c r="BE216"/>
  <c r="BE233"/>
  <c r="BE269"/>
  <c r="BE284"/>
  <c r="BE295"/>
  <c r="BE307"/>
  <c r="BE322"/>
  <c r="BE337"/>
  <c r="BE340"/>
  <c r="BE342"/>
  <c i="5" r="E85"/>
  <c r="J116"/>
  <c r="BE132"/>
  <c r="BE135"/>
  <c r="F92"/>
  <c r="BE141"/>
  <c r="BE127"/>
  <c r="BE129"/>
  <c r="BE137"/>
  <c r="BE125"/>
  <c r="BE139"/>
  <c r="BE146"/>
  <c i="3" r="BK120"/>
  <c r="J120"/>
  <c r="J96"/>
  <c i="4" r="E113"/>
  <c r="BE135"/>
  <c r="BE148"/>
  <c r="BE178"/>
  <c r="BE186"/>
  <c r="BE189"/>
  <c r="BE197"/>
  <c r="BE202"/>
  <c r="BE214"/>
  <c r="BE241"/>
  <c r="BE250"/>
  <c r="BE264"/>
  <c r="BE281"/>
  <c r="BE292"/>
  <c r="BE294"/>
  <c r="BE296"/>
  <c r="BE304"/>
  <c r="BE307"/>
  <c r="BE309"/>
  <c r="BE315"/>
  <c r="F92"/>
  <c r="J117"/>
  <c r="BE138"/>
  <c r="BE141"/>
  <c r="BE145"/>
  <c r="BE151"/>
  <c r="BE154"/>
  <c r="BE181"/>
  <c r="BE184"/>
  <c r="BE191"/>
  <c r="BE205"/>
  <c r="BE208"/>
  <c r="BE211"/>
  <c r="BE219"/>
  <c r="BE244"/>
  <c r="BE247"/>
  <c r="BE266"/>
  <c r="BE270"/>
  <c r="BE274"/>
  <c r="BE286"/>
  <c r="BE302"/>
  <c r="BE311"/>
  <c r="BE313"/>
  <c r="BE317"/>
  <c r="BE319"/>
  <c r="BE334"/>
  <c r="BE129"/>
  <c r="BE133"/>
  <c r="BE157"/>
  <c r="BE160"/>
  <c r="BE163"/>
  <c r="BE169"/>
  <c r="BE172"/>
  <c r="BE175"/>
  <c r="BE199"/>
  <c r="BE259"/>
  <c r="BE262"/>
  <c r="BE268"/>
  <c r="BE272"/>
  <c r="BE290"/>
  <c r="BE300"/>
  <c r="BE322"/>
  <c r="BE328"/>
  <c r="BE331"/>
  <c r="BE343"/>
  <c r="BE126"/>
  <c r="BE166"/>
  <c r="BE194"/>
  <c r="BE224"/>
  <c r="BE229"/>
  <c r="BE232"/>
  <c r="BE235"/>
  <c r="BE238"/>
  <c r="BE253"/>
  <c r="BE256"/>
  <c r="BE276"/>
  <c r="BE283"/>
  <c r="BE288"/>
  <c r="BE298"/>
  <c r="BE325"/>
  <c r="BE337"/>
  <c r="BE340"/>
  <c i="3" r="F92"/>
  <c r="F116"/>
  <c r="BE129"/>
  <c r="BE155"/>
  <c r="BE158"/>
  <c r="BE160"/>
  <c r="BE164"/>
  <c i="2" r="BK136"/>
  <c i="3" r="E85"/>
  <c r="J89"/>
  <c r="J92"/>
  <c r="BE127"/>
  <c r="BE135"/>
  <c r="BE137"/>
  <c r="BE139"/>
  <c r="BE145"/>
  <c r="BE162"/>
  <c r="J91"/>
  <c r="BE122"/>
  <c r="BE125"/>
  <c r="BE131"/>
  <c r="BE133"/>
  <c r="BE141"/>
  <c r="BE143"/>
  <c r="BE147"/>
  <c r="BE150"/>
  <c r="BE153"/>
  <c i="2" r="J91"/>
  <c r="BE150"/>
  <c r="BE158"/>
  <c r="BE170"/>
  <c r="BE209"/>
  <c r="BE255"/>
  <c r="BE293"/>
  <c r="BE379"/>
  <c r="BE395"/>
  <c r="BE467"/>
  <c r="BE485"/>
  <c r="BE497"/>
  <c r="BE509"/>
  <c r="BE558"/>
  <c r="BE644"/>
  <c r="BE647"/>
  <c r="BE650"/>
  <c r="BE659"/>
  <c r="BE666"/>
  <c r="BE675"/>
  <c r="BE685"/>
  <c r="BE698"/>
  <c r="BE703"/>
  <c r="BE714"/>
  <c r="BE729"/>
  <c r="J89"/>
  <c r="J92"/>
  <c r="F132"/>
  <c r="BE144"/>
  <c r="BE147"/>
  <c r="BE162"/>
  <c r="BE178"/>
  <c r="BE184"/>
  <c r="BE187"/>
  <c r="BE201"/>
  <c r="BE283"/>
  <c r="BE315"/>
  <c r="BE318"/>
  <c r="BE321"/>
  <c r="BE347"/>
  <c r="BE359"/>
  <c r="BE369"/>
  <c r="BE374"/>
  <c r="BE382"/>
  <c r="BE387"/>
  <c r="BE398"/>
  <c r="BE403"/>
  <c r="BE439"/>
  <c r="BE442"/>
  <c r="BE446"/>
  <c r="BE453"/>
  <c r="BE472"/>
  <c r="BE482"/>
  <c r="BE500"/>
  <c r="BE526"/>
  <c r="BE529"/>
  <c r="BE694"/>
  <c r="BE708"/>
  <c r="BE721"/>
  <c r="F91"/>
  <c r="E125"/>
  <c r="BE154"/>
  <c r="BE173"/>
  <c r="BE176"/>
  <c r="BE217"/>
  <c r="BE230"/>
  <c r="BE241"/>
  <c r="BE280"/>
  <c r="BE300"/>
  <c r="BE307"/>
  <c r="BE354"/>
  <c r="BE364"/>
  <c r="BE392"/>
  <c r="BE408"/>
  <c r="BE421"/>
  <c r="BE490"/>
  <c r="BE634"/>
  <c r="BE641"/>
  <c r="BE138"/>
  <c r="BE141"/>
  <c r="BE190"/>
  <c r="BE195"/>
  <c r="BE206"/>
  <c r="BE212"/>
  <c r="BE265"/>
  <c r="BE277"/>
  <c r="BE286"/>
  <c r="BE338"/>
  <c r="BE432"/>
  <c r="BE434"/>
  <c r="BE436"/>
  <c r="BE456"/>
  <c r="BE461"/>
  <c r="BE479"/>
  <c r="BE503"/>
  <c r="BE531"/>
  <c r="BE534"/>
  <c r="BE537"/>
  <c r="BE540"/>
  <c r="BE543"/>
  <c r="BE546"/>
  <c r="BE549"/>
  <c r="BE552"/>
  <c r="BE555"/>
  <c r="BE561"/>
  <c r="BE564"/>
  <c r="BE567"/>
  <c r="BE570"/>
  <c r="BE573"/>
  <c r="BE578"/>
  <c r="BE581"/>
  <c r="BE586"/>
  <c r="BE589"/>
  <c r="BE594"/>
  <c r="BE599"/>
  <c r="BE605"/>
  <c r="BE608"/>
  <c r="BE613"/>
  <c r="BE618"/>
  <c r="BE623"/>
  <c r="BE628"/>
  <c r="BE637"/>
  <c r="BE691"/>
  <c r="F37"/>
  <c i="1" r="BD95"/>
  <c i="2" r="F36"/>
  <c i="1" r="BC95"/>
  <c i="4" r="F34"/>
  <c i="1" r="BA97"/>
  <c i="5" r="J34"/>
  <c i="1" r="AW98"/>
  <c i="6" r="F35"/>
  <c i="1" r="BB99"/>
  <c i="6" r="F37"/>
  <c i="1" r="BD99"/>
  <c i="2" r="J34"/>
  <c i="1" r="AW95"/>
  <c i="2" r="F35"/>
  <c i="1" r="BB95"/>
  <c i="5" r="F35"/>
  <c i="1" r="BB98"/>
  <c i="5" r="F37"/>
  <c i="1" r="BD98"/>
  <c i="5" r="F34"/>
  <c i="1" r="BA98"/>
  <c i="5" r="F36"/>
  <c i="1" r="BC98"/>
  <c i="6" r="F34"/>
  <c i="1" r="BA99"/>
  <c i="7" r="F37"/>
  <c i="1" r="BD100"/>
  <c i="7" r="F36"/>
  <c i="1" r="BC100"/>
  <c i="2" r="F34"/>
  <c i="1" r="BA95"/>
  <c i="3" r="J34"/>
  <c i="1" r="AW96"/>
  <c i="3" r="F37"/>
  <c i="1" r="BD96"/>
  <c i="4" r="F35"/>
  <c i="1" r="BB97"/>
  <c i="4" r="F36"/>
  <c i="1" r="BC97"/>
  <c i="6" r="F36"/>
  <c i="1" r="BC99"/>
  <c i="7" r="F35"/>
  <c i="1" r="BB100"/>
  <c i="7" r="F34"/>
  <c i="1" r="BA100"/>
  <c i="8" r="F34"/>
  <c i="1" r="BA101"/>
  <c i="8" r="F36"/>
  <c i="1" r="BC101"/>
  <c i="3" r="F36"/>
  <c i="1" r="BC96"/>
  <c i="3" r="F35"/>
  <c i="1" r="BB96"/>
  <c i="3" r="F34"/>
  <c i="1" r="BA96"/>
  <c i="4" r="F37"/>
  <c i="1" r="BD97"/>
  <c i="4" r="J34"/>
  <c i="1" r="AW97"/>
  <c i="6" r="J34"/>
  <c i="1" r="AW99"/>
  <c i="7" r="J34"/>
  <c i="1" r="AW100"/>
  <c i="8" r="J34"/>
  <c i="1" r="AW101"/>
  <c i="8" r="F35"/>
  <c i="1" r="BB101"/>
  <c i="8" r="F37"/>
  <c i="1" r="BD101"/>
  <c i="2" l="1" r="P444"/>
  <c i="4" r="T124"/>
  <c r="T123"/>
  <c i="2" r="T444"/>
  <c i="7" r="R123"/>
  <c r="R122"/>
  <c i="2" r="T136"/>
  <c r="T135"/>
  <c i="7" r="T123"/>
  <c r="T122"/>
  <c i="6" r="T136"/>
  <c r="T135"/>
  <c i="8" r="BK120"/>
  <c r="BK119"/>
  <c r="J119"/>
  <c r="J96"/>
  <c i="7" r="P123"/>
  <c r="P122"/>
  <c i="1" r="AU100"/>
  <c i="2" r="R444"/>
  <c i="6" r="P235"/>
  <c i="4" r="R124"/>
  <c r="R123"/>
  <c i="2" r="R136"/>
  <c r="R135"/>
  <c i="6" r="BK136"/>
  <c r="J136"/>
  <c r="J97"/>
  <c r="P136"/>
  <c r="P135"/>
  <c i="1" r="AU99"/>
  <c i="2" r="P136"/>
  <c r="P135"/>
  <c i="1" r="AU95"/>
  <c i="6" r="R136"/>
  <c i="3" r="P120"/>
  <c i="1" r="AU96"/>
  <c i="6" r="R235"/>
  <c i="5" r="R123"/>
  <c r="R122"/>
  <c i="2" r="BK444"/>
  <c r="J444"/>
  <c r="J105"/>
  <c i="4" r="BK124"/>
  <c r="J124"/>
  <c r="J97"/>
  <c i="5" r="BK144"/>
  <c r="J144"/>
  <c r="J101"/>
  <c i="7" r="BK123"/>
  <c r="J123"/>
  <c r="J97"/>
  <c i="8" r="J121"/>
  <c r="J98"/>
  <c i="5" r="BK123"/>
  <c r="J123"/>
  <c r="J97"/>
  <c i="6" r="BK135"/>
  <c r="J135"/>
  <c r="J96"/>
  <c i="2" r="J136"/>
  <c r="J97"/>
  <c r="J33"/>
  <c i="1" r="AV95"/>
  <c r="AT95"/>
  <c i="3" r="J33"/>
  <c i="1" r="AV96"/>
  <c r="AT96"/>
  <c i="3" r="J30"/>
  <c i="1" r="AG96"/>
  <c i="4" r="F33"/>
  <c i="1" r="AZ97"/>
  <c i="5" r="F33"/>
  <c i="1" r="AZ98"/>
  <c i="6" r="J33"/>
  <c i="1" r="AV99"/>
  <c r="AT99"/>
  <c i="7" r="J33"/>
  <c i="1" r="AV100"/>
  <c r="AT100"/>
  <c r="BD94"/>
  <c r="W33"/>
  <c r="BB94"/>
  <c r="AX94"/>
  <c r="BC94"/>
  <c r="W32"/>
  <c i="3" r="F33"/>
  <c i="1" r="AZ96"/>
  <c i="4" r="J33"/>
  <c i="1" r="AV97"/>
  <c r="AT97"/>
  <c i="5" r="J33"/>
  <c i="1" r="AV98"/>
  <c r="AT98"/>
  <c i="6" r="F33"/>
  <c i="1" r="AZ99"/>
  <c i="7" r="F33"/>
  <c i="1" r="AZ100"/>
  <c i="8" r="J33"/>
  <c i="1" r="AV101"/>
  <c r="AT101"/>
  <c i="8" r="F33"/>
  <c i="1" r="AZ101"/>
  <c r="BA94"/>
  <c r="W30"/>
  <c i="2" r="F33"/>
  <c i="1" r="AZ95"/>
  <c i="6" l="1" r="R135"/>
  <c i="7" r="BK122"/>
  <c r="J122"/>
  <c r="J96"/>
  <c i="2" r="BK135"/>
  <c r="J135"/>
  <c i="8" r="J120"/>
  <c r="J97"/>
  <c i="4" r="BK123"/>
  <c r="J123"/>
  <c i="5" r="BK122"/>
  <c r="J122"/>
  <c r="J96"/>
  <c i="1" r="AN96"/>
  <c i="3" r="J39"/>
  <c i="1" r="AU94"/>
  <c i="8" r="J30"/>
  <c i="1" r="AG101"/>
  <c i="2" r="J30"/>
  <c i="1" r="AG95"/>
  <c i="4" r="J30"/>
  <c i="1" r="AG97"/>
  <c i="6" r="J30"/>
  <c i="1" r="AG99"/>
  <c r="AY94"/>
  <c r="AW94"/>
  <c r="AK30"/>
  <c r="W31"/>
  <c r="AZ94"/>
  <c r="AV94"/>
  <c r="AK29"/>
  <c i="4" l="1" r="J39"/>
  <c i="8" r="J39"/>
  <c i="2" r="J39"/>
  <c i="4" r="J96"/>
  <c i="2" r="J96"/>
  <c i="6" r="J39"/>
  <c i="1" r="AN99"/>
  <c r="AN95"/>
  <c r="AN97"/>
  <c r="AN101"/>
  <c r="W29"/>
  <c i="5" r="J30"/>
  <c i="1" r="AG98"/>
  <c i="7" r="J30"/>
  <c i="1" r="AG100"/>
  <c r="AT94"/>
  <c i="7" l="1" r="J39"/>
  <c i="5" r="J39"/>
  <c i="1" r="AN100"/>
  <c r="AN98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<sst xmlns="http://schemas.openxmlformats.org/spreadsheetml/2006/main">
  <si>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</si>
  <si>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</si>
  <si>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</si>
  <si>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</si>
  <si>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</si>
  <si>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{7d48508d-5a96-4634-a536-0ad18f4b4e4d}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</si>
  <si>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</si>
  <si>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</si>
  <si>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</si>
  <si>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</si>
  <si>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</si>
  <si>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</si>
  <si>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</si>
  <si>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</si>
  <si>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3552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</si>
  <si>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</si>
  <si>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</si>
  <si>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Kralovice SÚSPK stavební úpravy šaten</t>
  </si>
  <si>
    <t>KSO:</t>
  </si>
  <si>
    <t>CC-CZ:</t>
  </si>
  <si>
    <t>Místo:</t>
  </si>
  <si>
    <t xml:space="preserve"> </t>
  </si>
  <si>
    <t>Datum:</t>
  </si>
  <si>
    <t>2. 5. 2023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</si>
  <si>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</si>
  <si>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</si>
  <si>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</si>
  <si>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</si>
  <si>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</si>
  <si>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</si>
  <si>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</si>
  <si>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</si>
  <si>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</si>
  <si>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</si>
  <si>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</si>
  <si>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</si>
  <si>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</si>
  <si>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</si>
  <si>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</si>
  <si>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</si>
  <si>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</si>
  <si>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</si>
  <si>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</si>
  <si>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</si>
  <si>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</si>
  <si>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</si>
  <si>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</si>
  <si>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</si>
  <si>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</si>
  <si>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</si>
  <si>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</si>
  <si>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</si>
  <si>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</si>
  <si>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</si>
  <si>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</si>
  <si>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</si>
  <si>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</si>
  <si>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</si>
  <si>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</si>
  <si>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</si>
  <si>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</si>
  <si>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</si>
  <si>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</si>
  <si>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</si>
  <si>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</si>
  <si>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</si>
  <si>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</si>
  <si>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</si>
  <si>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</si>
  <si>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</si>
  <si>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</si>
  <si>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</si>
  <si>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</si>
  <si>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</si>
  <si>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</si>
  <si>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</si>
  <si>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</si>
  <si>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</si>
  <si>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</si>
  <si>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Stavební úpravy</t>
  </si>
  <si>
    <t>STA</t>
  </si>
  <si>
    <t>1</t>
  </si>
  <si>
    <t>{ea8603d6-a64b-46e5-b854-2c1f71a5ff6d}</t>
  </si>
  <si>
    <t>2</t>
  </si>
  <si>
    <t>002</t>
  </si>
  <si>
    <t>Podtlakové větrání</t>
  </si>
  <si>
    <t>{a1de13b6-56c1-4160-9f6f-7620b446eac7}</t>
  </si>
  <si>
    <t>003</t>
  </si>
  <si>
    <t>SO 01 ZTI</t>
  </si>
  <si>
    <t>{b42e3a35-8f21-4c98-a1b9-e1e9a584e1f1}</t>
  </si>
  <si>
    <t>004</t>
  </si>
  <si>
    <t>SO 02 Venkovní kanalizace</t>
  </si>
  <si>
    <t>{848680c1-c685-4dde-831d-df8537d704d1}</t>
  </si>
  <si>
    <t>005</t>
  </si>
  <si>
    <t>Elektroinstalace</t>
  </si>
  <si>
    <t>{03efa46e-d749-4a8c-bce7-ab75fadbafcf}</t>
  </si>
  <si>
    <t>006</t>
  </si>
  <si>
    <t>Vytápění</t>
  </si>
  <si>
    <t>{e8196323-c049-4a16-9642-5e1fc26a959c}</t>
  </si>
  <si>
    <t>040</t>
  </si>
  <si>
    <t>VON</t>
  </si>
  <si>
    <t>{a728bed4-ba16-4454-a03e-209895df9cf3}</t>
  </si>
  <si>
    <t>KRYCÍ LIST SOUPISU PRACÍ</t>
  </si>
  <si>
    <t>Objekt:</t>
  </si>
  <si>
    <t>001 -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</si>
  <si>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</si>
  <si>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</si>
  <si>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</si>
  <si>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</si>
  <si>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</si>
  <si>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</si>
  <si>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</si>
  <si>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</si>
  <si>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</si>
  <si>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</si>
  <si>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</si>
  <si>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</si>
  <si>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</si>
  <si>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</si>
  <si>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</si>
  <si>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</si>
  <si>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</si>
  <si>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</si>
  <si>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</si>
  <si>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</si>
  <si>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</si>
  <si>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</si>
  <si>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</si>
  <si>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</si>
  <si>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</si>
  <si>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</si>
  <si>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</si>
  <si>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</si>
  <si>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</si>
  <si>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</si>
  <si>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</si>
  <si>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</si>
  <si>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</si>
  <si>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</si>
  <si>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</si>
  <si>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</si>
  <si>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</si>
  <si>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</si>
  <si>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</si>
  <si>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</si>
  <si>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</si>
  <si>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</si>
  <si>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133212811</t>
  </si>
  <si>
    <t>Hloubení nezapažených šachet v hornině třídy těžitelnosti I skupiny 3 plocha výkopu do 4 m2 ručně</t>
  </si>
  <si>
    <t>m3</t>
  </si>
  <si>
    <t>CS ÚRS 2023 01</t>
  </si>
  <si>
    <t>4</t>
  </si>
  <si>
    <t>-726343508</t>
  </si>
  <si>
    <t>PP</t>
  </si>
  <si>
    <t>Hloubení nezapažených šachet ručně v horninách třídy těžitelnosti I skupiny 3, půdorysná plocha výkopu do 4 m2</t>
  </si>
  <si>
    <t>VV</t>
  </si>
  <si>
    <t>"pro revizní šachtu"1,2*1,4*0,5</t>
  </si>
  <si>
    <t>162211201</t>
  </si>
  <si>
    <t>Vodorovné přemístění do 10 m nošením výkopku z horniny třídy těžitelnosti I skupiny 1 až 3</t>
  </si>
  <si>
    <t>1633860250</t>
  </si>
  <si>
    <t>Vodorovné přemístění výkopku nebo sypaniny nošením s vyprázdněním nádoby na hromady nebo do dopravního prostředku na vzdálenost do 10 m z horniny třídy těžitelnosti I, skupiny 1 až 3</t>
  </si>
  <si>
    <t>0,84-0,345</t>
  </si>
  <si>
    <t>3</t>
  </si>
  <si>
    <t>162211209</t>
  </si>
  <si>
    <t>Příplatek k vodorovnému přemístění nošením za každých dalších 10 m nošení výkopku z horniny třídy těžitelnosti I skupiny 1 až 3</t>
  </si>
  <si>
    <t>1995765673</t>
  </si>
  <si>
    <t>Vodorovné přemístění výkopku nebo sypaniny nošením s vyprázdněním nádoby na hromady nebo do dopravního prostředku na vzdálenost do 10 m Příplatek za každých dalších 10 m k ceně -1201</t>
  </si>
  <si>
    <t>0,495</t>
  </si>
  <si>
    <t>162751117</t>
  </si>
  <si>
    <t>Vodorovné přemístění přes 9 000 do 10000 m výkopku/sypaniny z horniny třídy těžitelnosti I skupiny 1 až 3</t>
  </si>
  <si>
    <t>2006264069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</si>
  <si>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</si>
  <si>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5</t>
  </si>
  <si>
    <t>162751119</t>
  </si>
  <si>
    <t>Příplatek k vodorovnému přemístění výkopku/sypaniny z horniny třídy těžitelnosti I skupiny 1 až 3 ZKD 1000 m přes 10000 m</t>
  </si>
  <si>
    <t>-707959612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</si>
  <si>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</si>
  <si>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0,495*5 'Přepočtené koeficientem množství</t>
  </si>
  <si>
    <t>6</t>
  </si>
  <si>
    <t>171201221</t>
  </si>
  <si>
    <t>Poplatek za uložení na skládce (skládkovné) zeminy a kamení kód odpadu 17 05 04</t>
  </si>
  <si>
    <t>t</t>
  </si>
  <si>
    <t>1728397031</t>
  </si>
  <si>
    <t>Poplatek za uložení stavebního odpadu na skládce (skládkovné) zeminy a kamení zatříděného do Katalogu odpadů pod kódem 17 05 04</t>
  </si>
  <si>
    <t>0,495*2 'Přepočtené koeficientem množství</t>
  </si>
  <si>
    <t>7</t>
  </si>
  <si>
    <t>174111101</t>
  </si>
  <si>
    <t>Zásyp jam, šachet rýh nebo kolem objektů sypaninou se zhutněním ručně</t>
  </si>
  <si>
    <t>2068728585</t>
  </si>
  <si>
    <t>Zásyp sypaninou z jakékoliv horniny ručně s uložením výkopku ve vrstvách se zhutněním jam, šachet, rýh nebo kolem objektů v těchto vykopávkách</t>
  </si>
  <si>
    <t>"pro revizní šachtu"1,2*1,4*0,5-0,9*1,1*0,5</t>
  </si>
  <si>
    <t>Svislé a kompletní konstrukce</t>
  </si>
  <si>
    <t>8</t>
  </si>
  <si>
    <t>310238211</t>
  </si>
  <si>
    <t>Zazdívka otvorů pl přes 0,25 do 1 m2 ve zdivu nadzákladovém cihlami pálenými na MVC</t>
  </si>
  <si>
    <t>871887632</t>
  </si>
  <si>
    <t>Zazdívka otvorů ve zdivu nadzákladovém cihlami pálenými plochy přes 0,25 m2 do 1 m2 na maltu vápenocementovou</t>
  </si>
  <si>
    <t>"zazdívky z CP"</t>
  </si>
  <si>
    <t>(1*2,1*0,375)*3+(2,4*3*0,375)+(0,9*2,1*0,25)+(0,6*0,9*0,375)+(0,6*0,375*2,75)</t>
  </si>
  <si>
    <t>"zazdívky po sklobetonech"</t>
  </si>
  <si>
    <t>(1,2*2+1,2*0,6*10+1,25*1*2)*0,375</t>
  </si>
  <si>
    <t>(1,2*0,6)*0,25</t>
  </si>
  <si>
    <t>Součet</t>
  </si>
  <si>
    <t>9</t>
  </si>
  <si>
    <t>317142420</t>
  </si>
  <si>
    <t>Překlad nenosný pórobetonový š 100 mm v do 250 mm na tenkovrstvou maltu dl do 1000 mm</t>
  </si>
  <si>
    <t>kus</t>
  </si>
  <si>
    <t>872614387</t>
  </si>
  <si>
    <t>Překlady nenosné z pórobetonu osazené do tenkého maltového lože, výšky do 250 mm, šířky překladu 100 mm, délky překladu do 1000 mm</t>
  </si>
  <si>
    <t>10</t>
  </si>
  <si>
    <t>317142422</t>
  </si>
  <si>
    <t>Překlad nenosný pórobetonový š 100 mm v do 250 mm na tenkovrstvou maltu dl přes 1000 do 1250 mm</t>
  </si>
  <si>
    <t>-252027651</t>
  </si>
  <si>
    <t>Překlady nenosné z pórobetonu osazené do tenkého maltového lože, výšky do 250 mm, šířky překladu 100 mm, délky překladu přes 1000 do 1250 mm</t>
  </si>
  <si>
    <t>11</t>
  </si>
  <si>
    <t>317142442</t>
  </si>
  <si>
    <t>Překlad nenosný pórobetonový š 150 mm v do 250 mm na tenkovrstvou maltu dl přes 1000 do 1250 mm</t>
  </si>
  <si>
    <t>-1495204863</t>
  </si>
  <si>
    <t>Překlady nenosné z pórobetonu osazené do tenkého maltového lože, výšky do 250 mm, šířky překladu 150 mm, délky překladu přes 1000 do 1250 mm</t>
  </si>
  <si>
    <t>12</t>
  </si>
  <si>
    <t>317234410</t>
  </si>
  <si>
    <t>Vyzdívka mezi nosníky z cihel pálených na MC</t>
  </si>
  <si>
    <t>603019358</t>
  </si>
  <si>
    <t>Vyzdívka mezi nosníky cihlami pálenými na maltu cementovou</t>
  </si>
  <si>
    <t>"vyzdívka mezi nosníky"</t>
  </si>
  <si>
    <t>(1,5*3)*0,375*0,2</t>
  </si>
  <si>
    <t>(4,4)*0,375*0,3</t>
  </si>
  <si>
    <t>13</t>
  </si>
  <si>
    <t>317944323</t>
  </si>
  <si>
    <t>Válcované nosníky č.14 až 22 dodatečně osazované do připravených otvorů</t>
  </si>
  <si>
    <t>-275315166</t>
  </si>
  <si>
    <t>Válcované nosníky dodatečně osazované do připravených otvorů bez zazdění hlav č. 14 až 22</t>
  </si>
  <si>
    <t>(1,4*3)*0,0158*3</t>
  </si>
  <si>
    <t>14</t>
  </si>
  <si>
    <t>317944325</t>
  </si>
  <si>
    <t>Válcované nosníky č.24 a vyšší dodatečně osazované do připravených otvorů</t>
  </si>
  <si>
    <t>-1816545857</t>
  </si>
  <si>
    <t>Válcované nosníky dodatečně osazované do připravených otvorů bez zazdění hlav č. 24 a vyšší</t>
  </si>
  <si>
    <t>(4,4*2)*0,0542</t>
  </si>
  <si>
    <t>342272205</t>
  </si>
  <si>
    <t>Příčka z pórobetonových hladkých tvárnic na tenkovrstvou maltu tl 50 mm</t>
  </si>
  <si>
    <t>m2</t>
  </si>
  <si>
    <t>452207146</t>
  </si>
  <si>
    <t>Příčky z pórobetonových tvárnic hladkých na tenké maltové lože objemová hmotnost do 500 kg/m3, tloušťka příčky 50 mm</t>
  </si>
  <si>
    <t>"příčky porobetonové tl.50"</t>
  </si>
  <si>
    <t>(0,25*3+0,2*2*2)*3,1</t>
  </si>
  <si>
    <t>16</t>
  </si>
  <si>
    <t>342272225</t>
  </si>
  <si>
    <t>Příčka z pórobetonových hladkých tvárnic na tenkovrstvou maltu tl 100 mm</t>
  </si>
  <si>
    <t>-2103096963</t>
  </si>
  <si>
    <t>Příčky z pórobetonových tvárnic hladkých na tenké maltové lože objemová hmotnost do 500 kg/m3, tloušťka příčky 100 mm</t>
  </si>
  <si>
    <t>"příčky porobetonové tl.100"</t>
  </si>
  <si>
    <t>(0,375*3+0,6*2+2,6+1,9+2,8)*3,1-(1,4*1+1,6+1,8)</t>
  </si>
  <si>
    <t>(1,05+1,2+2+0,5+1,1+1,6+1+1,2+2,05+0,5+1,6*2)*2,2-(1,4*5)</t>
  </si>
  <si>
    <t>17</t>
  </si>
  <si>
    <t>342272245</t>
  </si>
  <si>
    <t>Příčka z pórobetonových hladkých tvárnic na tenkovrstvou maltu tl 150 mm</t>
  </si>
  <si>
    <t>-652397042</t>
  </si>
  <si>
    <t>Příčky z pórobetonových tvárnic hladkých na tenké maltové lože objemová hmotnost do 500 kg/m3, tloušťka příčky 150 mm</t>
  </si>
  <si>
    <t>"příčky porobetonové tl.150"</t>
  </si>
  <si>
    <t>(5+3,25+1,95+5+1,6+0,5+5,3)*3,1-(1,4*6+1,6)</t>
  </si>
  <si>
    <t>18</t>
  </si>
  <si>
    <t>346244381</t>
  </si>
  <si>
    <t>Plentování jednostranné v do 200 mm válcovaných nosníků cihlami</t>
  </si>
  <si>
    <t>360884644</t>
  </si>
  <si>
    <t>Plentování ocelových válcovaných nosníků jednostranné cihlami na maltu, výška stojiny do 200 mm</t>
  </si>
  <si>
    <t>(1,5*3)*2*0,2</t>
  </si>
  <si>
    <t>19</t>
  </si>
  <si>
    <t>346244382</t>
  </si>
  <si>
    <t>Plentování jednostranné v přes 200 do 300 mm válcovaných nosníků cihlami</t>
  </si>
  <si>
    <t>1053316312</t>
  </si>
  <si>
    <t>Plentování ocelových válcovaných nosníků jednostranné cihlami na maltu, výška stojiny přes 200 do 300 mm</t>
  </si>
  <si>
    <t>(4,4)*2*0,3</t>
  </si>
  <si>
    <t>20</t>
  </si>
  <si>
    <t>346272256</t>
  </si>
  <si>
    <t>Přizdívka z pórobetonových tvárnic tl 150 mm</t>
  </si>
  <si>
    <t>-118544301</t>
  </si>
  <si>
    <t>Přizdívky z pórobetonových tvárnic objemová hmotnost do 500 kg/m3, na tenké maltové lože, tloušťka přizdívky 150 mm</t>
  </si>
  <si>
    <t>"přizdívky porobetonové tl.150"</t>
  </si>
  <si>
    <t>(0,975*2+0,95*2+0,9+1,3)*1,25</t>
  </si>
  <si>
    <t>Úpravy povrchů, podlahy a osazování výplní</t>
  </si>
  <si>
    <t>611315416</t>
  </si>
  <si>
    <t>Oprava vnitřní vápenné hladké omítky stropů v rozsahu plochy do 10 % s celoplošným přeštukováním</t>
  </si>
  <si>
    <t>-837840948</t>
  </si>
  <si>
    <t>Oprava vápenné omítky vnitřních ploch hladké, tloušťky do 20 mm, s celoplošným přeštukováním, tloušťky štuku do 3 mm, stropů, v rozsahu opravované plochy do 10%</t>
  </si>
  <si>
    <t>"oprava stávajících stropů - mimo podhledy"</t>
  </si>
  <si>
    <t>"mč 102" (3,9*0,7+1,1*0,2)</t>
  </si>
  <si>
    <t>"mč 103" (6,7*1)</t>
  </si>
  <si>
    <t>"mč 104" (5*0,5)</t>
  </si>
  <si>
    <t>"mč 105" (3*1+2,32*1)</t>
  </si>
  <si>
    <t>"mč 106" (4*1)</t>
  </si>
  <si>
    <t>"mč 107" (2,32*1)</t>
  </si>
  <si>
    <t>"mč 108" (2,48*1)</t>
  </si>
  <si>
    <t>"mč 109" (3,8*1)</t>
  </si>
  <si>
    <t>"mč 112" (15,05)</t>
  </si>
  <si>
    <t>22</t>
  </si>
  <si>
    <t>612135001</t>
  </si>
  <si>
    <t>Vyrovnání podkladu vnitřních stěn maltou vápenocementovou tl do 10 mm</t>
  </si>
  <si>
    <t>938035462</t>
  </si>
  <si>
    <t>Vyrovnání nerovností podkladu vnitřních omítaných ploch maltou, tloušťky do 10 mm vápenocementovou stěn</t>
  </si>
  <si>
    <t>"přisekání ostění"</t>
  </si>
  <si>
    <t>(2*8)*0,375</t>
  </si>
  <si>
    <t>Mezisoučet</t>
  </si>
  <si>
    <t>"otlučení obkladů"</t>
  </si>
  <si>
    <t>(5,65*2+5)*2</t>
  </si>
  <si>
    <t>(1,9*2+5)*2</t>
  </si>
  <si>
    <t>(3,9*1,3)*2</t>
  </si>
  <si>
    <t>23</t>
  </si>
  <si>
    <t>612142002</t>
  </si>
  <si>
    <t>Potažení vnitřních stěn sklovláknitým pletivem</t>
  </si>
  <si>
    <t>-1274412873</t>
  </si>
  <si>
    <t>Potažení vnitřních ploch pletivem v ploše nebo pruzích, na plném podkladu sklovláknitým provizorním přichycením stěn</t>
  </si>
  <si>
    <t>"omítky nových příček"</t>
  </si>
  <si>
    <t>((0,375*3+0,6*2+2,6+1,9+2,8)*3,1-(1,4*1+1,6+1,8))*2</t>
  </si>
  <si>
    <t>((1,05+1,2+2+0,5+1,1+1,6+1+1,2+2,05+0,5+1,6*2)*2,2-(1,4*5))*2</t>
  </si>
  <si>
    <t>((5+3,25+1,95+5+1,6+0,5+5,3)*3,1-(1,4*6+1,6))*2</t>
  </si>
  <si>
    <t>"omítky zazdívek nad 4m2"</t>
  </si>
  <si>
    <t>(2,4*2,8)*2</t>
  </si>
  <si>
    <t>"omítky malých ploch, potažení překladů"70</t>
  </si>
  <si>
    <t>24</t>
  </si>
  <si>
    <t>612315416</t>
  </si>
  <si>
    <t>Oprava vnitřní vápenné hladké omítky stěn v rozsahu plochy do 10 % s celoplošným přeštukováním</t>
  </si>
  <si>
    <t>-2008303227</t>
  </si>
  <si>
    <t>Oprava vápenné omítky vnitřních ploch hladké, tloušťky do 20 mm, s celoplošným přeštukováním, tloušťky štuku do 3 mm, stěn, v rozsahu opravované plochy do 10%</t>
  </si>
  <si>
    <t>"plocha stávajících stěn"</t>
  </si>
  <si>
    <t>(10,75*2+5*2)*3</t>
  </si>
  <si>
    <t>(22,7*2+7,7*2)*3</t>
  </si>
  <si>
    <t>(9*2+6,4*2+0,7*2+0,2*2)*3</t>
  </si>
  <si>
    <t>(4*2+6,4*2)*3</t>
  </si>
  <si>
    <t>(4,9*2+6,4*2)*3</t>
  </si>
  <si>
    <t>(3,8*2+5*2)*3</t>
  </si>
  <si>
    <t>25</t>
  </si>
  <si>
    <t>612321141</t>
  </si>
  <si>
    <t>Vápenocementová omítka štuková dvouvrstvá vnitřních stěn nanášená ručně</t>
  </si>
  <si>
    <t>1950227245</t>
  </si>
  <si>
    <t>Omítka vápenocementová vnitřních ploch nanášená ručně dvouvrstvá, tloušťky jádrové omítky do 10 mm a tloušťky štuku do 3 mm štuková svislých konstrukcí stěn</t>
  </si>
  <si>
    <t>26</t>
  </si>
  <si>
    <t>612325223</t>
  </si>
  <si>
    <t>Vápenocementová štuková omítka malých ploch přes 0,25 do 1 m2 na stěnách</t>
  </si>
  <si>
    <t>-443369964</t>
  </si>
  <si>
    <t>Vápenocementová omítka jednotlivých malých ploch štuková na stěnách, plochy jednotlivě přes 0,25 do 1 m2</t>
  </si>
  <si>
    <t>27</t>
  </si>
  <si>
    <t>612325225</t>
  </si>
  <si>
    <t>Vápenocementová štuková omítka malých ploch přes 1 do 4 m2 na stěnách</t>
  </si>
  <si>
    <t>-1806148956</t>
  </si>
  <si>
    <t>Vápenocementová omítka jednotlivých malých ploch štuková na stěnách, plochy jednotlivě přes 1,0 do 4 m2</t>
  </si>
  <si>
    <t>28</t>
  </si>
  <si>
    <t>612325302</t>
  </si>
  <si>
    <t>Vápenocementová štuková omítka ostění nebo nadpraží</t>
  </si>
  <si>
    <t>-773007418</t>
  </si>
  <si>
    <t>Vápenocementová omítka ostění nebo nadpraží štuková</t>
  </si>
  <si>
    <t>(2,1*2+1)*0,375*3</t>
  </si>
  <si>
    <t>29</t>
  </si>
  <si>
    <t>631312121</t>
  </si>
  <si>
    <t>Doplnění dosavadních mazanin betonem prostým plochy do 4 m2 tloušťky do 80 mm</t>
  </si>
  <si>
    <t>1428020803</t>
  </si>
  <si>
    <t>Doplnění dosavadních mazanin prostým betonem s dodáním hmot, bez potěru, plochy jednotlivě přes 1 m2 do 4 m2 a tl. do 80 mm</t>
  </si>
  <si>
    <t>"skladba SP3"</t>
  </si>
  <si>
    <t>(0,5*1+1,5*0,7+2,3*0,375+1,3*0,5+2,3*0,5+2,2*0,5+3,9*0,5+1,2*1+2,5*0,5+0,7*0,5+0,7*0,5)*0,053</t>
  </si>
  <si>
    <t>"skladba SP4"</t>
  </si>
  <si>
    <t>(3,2*5+3,9*5)*0,05</t>
  </si>
  <si>
    <t>30</t>
  </si>
  <si>
    <t>631312131</t>
  </si>
  <si>
    <t>Doplnění dosavadních mazanin betonem prostým plochy do 4 m2 tloušťky přes 80 mm</t>
  </si>
  <si>
    <t>-2073373138</t>
  </si>
  <si>
    <t>Doplnění dosavadních mazanin prostým betonem s dodáním hmot, bez potěru, plochy jednotlivě přes 1 m2 do 4 m2 a tl. přes 80 mm</t>
  </si>
  <si>
    <t>(0,5*1+1,5*0,7+2,3*0,375+1,3*0,5+2,3*0,5+2,2*0,5+3,9*0,5+1,2*1+2,5*0,5+0,7*0,5+0,7*0,5)*0,15</t>
  </si>
  <si>
    <t>(3,2*5+3,9*5)*0,15</t>
  </si>
  <si>
    <t>31</t>
  </si>
  <si>
    <t>632481213</t>
  </si>
  <si>
    <t>Separační vrstva z PE fólie</t>
  </si>
  <si>
    <t>-1557778372</t>
  </si>
  <si>
    <t>Separační vrstva k oddělení podlahových vrstev z polyetylénové fólie</t>
  </si>
  <si>
    <t>(0,5*1+1,5*0,7+2,3*0,375+1,3*0,5+2,3*0,5+2,2*0,5+3,9*0,5+1,2*1+2,5*0,5+0,7*0,5+0,7*0,5)</t>
  </si>
  <si>
    <t>(3,2*5+3,9*5)</t>
  </si>
  <si>
    <t>32</t>
  </si>
  <si>
    <t>635111411</t>
  </si>
  <si>
    <t>Doplnění násypů pod podlahy, mazaniny a dlažby pískem pl do 2 m2</t>
  </si>
  <si>
    <t>-1726728459</t>
  </si>
  <si>
    <t>Doplnění násypu pod dlažby, podlahy a mazaniny pískem neupraveným (s dodáním hmot), s udusáním a urovnáním povrchu násypu plochy jednotlivě do 2 m2</t>
  </si>
  <si>
    <t>Trubní vedení</t>
  </si>
  <si>
    <t>33</t>
  </si>
  <si>
    <t>894215111</t>
  </si>
  <si>
    <t>Šachtice domovní kanalizační obestavěný prostor do 1,3 m3 se stěnami z betonu s poklopem</t>
  </si>
  <si>
    <t>446334649</t>
  </si>
  <si>
    <t>Šachtice domovní kanalizační (revizní) se stěnami z betonu se základovou deskou (dnem) z betonu, s vyspravením s nerovností, obetonováním potrubí ve stěnách a nade dnem, s cementovým potěrem ve spádu k čisticí vložce, s dodáním a osazením poklopu vel. 500x500 mm obestavěného prostoru do 1,30 m3</t>
  </si>
  <si>
    <t>0,9*1,1*0,8</t>
  </si>
  <si>
    <t>34</t>
  </si>
  <si>
    <t>8942151191R</t>
  </si>
  <si>
    <t>Sanace stávající šachty</t>
  </si>
  <si>
    <t>kpl</t>
  </si>
  <si>
    <t>-75666887</t>
  </si>
  <si>
    <t>Ostatní konstrukce a práce, bourání</t>
  </si>
  <si>
    <t>35</t>
  </si>
  <si>
    <t>949101111</t>
  </si>
  <si>
    <t>Lešení pomocné pro objekty pozemních staveb s lešeňovou podlahou v do 1,9 m zatížení do 150 kg/m2</t>
  </si>
  <si>
    <t>-1244289395</t>
  </si>
  <si>
    <t>Lešení pomocné pracovní pro objekty pozemních staveb pro zatížení do 150 kg/m2, o výšce lešeňové podlahy do 1,9 m</t>
  </si>
  <si>
    <t>"podhledy kazetové"</t>
  </si>
  <si>
    <t>"mč 101 chodba" 48,56</t>
  </si>
  <si>
    <t>"mč 101" 5,7</t>
  </si>
  <si>
    <t>"mč 102" 12,96-(3,9*0,7+1,1*0,2)</t>
  </si>
  <si>
    <t>"mč 103" 33,73-(6,7*1)</t>
  </si>
  <si>
    <t>"mč 104" 15,16-(5*0,5)</t>
  </si>
  <si>
    <t>"mč 105" 31,04-(3*1+2,32*1)</t>
  </si>
  <si>
    <t>"mč 106" 25,75-(4*1)</t>
  </si>
  <si>
    <t>"mč 107" 15,04-(2,32*1)</t>
  </si>
  <si>
    <t>"mč 108" 12,65-(2,48*1)</t>
  </si>
  <si>
    <t>"mč 109" 19,25-(3,8*1)</t>
  </si>
  <si>
    <t>"mč 110" 3,38</t>
  </si>
  <si>
    <t>"mč 111" 2,83</t>
  </si>
  <si>
    <t>36</t>
  </si>
  <si>
    <t>952901111</t>
  </si>
  <si>
    <t>Vyčištění budov bytové a občanské výstavby při výšce podlaží do 4 m</t>
  </si>
  <si>
    <t>-830909073</t>
  </si>
  <si>
    <t>Vyčištění budov nebo objektů před předáním do užívání budov bytové nebo občanské výstavby, světlé výšky podlaží do 4 m</t>
  </si>
  <si>
    <t>"PVC"</t>
  </si>
  <si>
    <t>(48,56+33,73+31,04+25,75+15,04+12,65+19,25+2,83+15,05)</t>
  </si>
  <si>
    <t>"dlažby"</t>
  </si>
  <si>
    <t>(5,7+12,96+15,16+3,38)</t>
  </si>
  <si>
    <t>37</t>
  </si>
  <si>
    <t>962031132</t>
  </si>
  <si>
    <t>Bourání příček z cihel pálených na MVC tl do 100 mm</t>
  </si>
  <si>
    <t>1499387316</t>
  </si>
  <si>
    <t>Bourání příček z cihel, tvárnic nebo příčkovek z cihel pálených, plných nebo dutých na maltu vápennou nebo vápenocementovou, tl. do 100 mm</t>
  </si>
  <si>
    <t>"vybourání příček tl.100mm"</t>
  </si>
  <si>
    <t>(5+3,2+5+3,7+1,1+3+5+1,15+1,9*3+2,4+1,3+2,45+1,3*2+2,1+1,2)*3,1-(1,2*11+1,6*3)</t>
  </si>
  <si>
    <t>"vybourání příček tl.70mm"</t>
  </si>
  <si>
    <t>(0,8*3)*3,1</t>
  </si>
  <si>
    <t>38</t>
  </si>
  <si>
    <t>962032230</t>
  </si>
  <si>
    <t>Bourání zdiva z cihel pálených nebo vápenopískových na MV nebo MVC do 1 m3</t>
  </si>
  <si>
    <t>277446073</t>
  </si>
  <si>
    <t>Bourání zdiva nadzákladového z cihel nebo tvárnic z cihel pálených nebo vápenopískových, na maltu vápennou nebo vápenocementovou, objemu do 1 m3</t>
  </si>
  <si>
    <t>"vybourání otvorů ve zdivu"</t>
  </si>
  <si>
    <t>(1*2,1)*0,375*2+(4,1*3,1-1*2)*0,375</t>
  </si>
  <si>
    <t>39</t>
  </si>
  <si>
    <t>962081131</t>
  </si>
  <si>
    <t>Bourání příček ze skleněných tvárnic tl do 100 mm</t>
  </si>
  <si>
    <t>82200852</t>
  </si>
  <si>
    <t>Bourání zdiva příček nebo vybourání otvorů ze skleněných tvárnic, tl. do 100 mm</t>
  </si>
  <si>
    <t>(1,2*2+1,2*0,6*10+1,25*1*2)</t>
  </si>
  <si>
    <t>(1,2*0,6)</t>
  </si>
  <si>
    <t>40</t>
  </si>
  <si>
    <t>965042131</t>
  </si>
  <si>
    <t>Bourání podkladů pod dlažby nebo mazanin betonových nebo z litého asfaltu tl do 100 mm pl do 4 m2</t>
  </si>
  <si>
    <t>-47576583</t>
  </si>
  <si>
    <t>Bourání mazanin betonových nebo z litého asfaltu tl. do 100 mm, plochy do 4 m2</t>
  </si>
  <si>
    <t>"vybourání podlahových skladeb"</t>
  </si>
  <si>
    <t>(3,2*5+0,5*1+1,5*0,7+3,9*5+2,3*0,375+1,3*0,5+2,3*0,5+2,2*0,5+3,9*0,5+1,2*1+2,5*0,5+0,7*0,5+0,7*0,5)*(0,15+0,05)</t>
  </si>
  <si>
    <t>41</t>
  </si>
  <si>
    <t>965082933</t>
  </si>
  <si>
    <t>Odstranění násypů pod podlahami tl do 200 mm pl přes 2 m2</t>
  </si>
  <si>
    <t>-1086235664</t>
  </si>
  <si>
    <t>Odstranění násypu pod podlahami nebo ochranného násypu na střechách tl. do 200 mm, plochy přes 2 m2</t>
  </si>
  <si>
    <t>(3,2*5+0,5*1+1,5*0,7+3,9*5+2,3*0,375+1,3*0,5+2,3*0,5+2,2*0,5+3,9*0,5+1,2*1+2,5*0,5+0,7*0,5+0,7*0,5)*0,2</t>
  </si>
  <si>
    <t>42</t>
  </si>
  <si>
    <t>967031132</t>
  </si>
  <si>
    <t>Přisekání rovných ostění v cihelném zdivu na MV nebo MVC</t>
  </si>
  <si>
    <t>1138686196</t>
  </si>
  <si>
    <t>Přisekání (špicování) plošné nebo rovných ostění zdiva z cihel pálených rovných ostění, bez odstupu, po hrubém vybourání otvorů, na maltu vápennou nebo vápenocementovou</t>
  </si>
  <si>
    <t>43</t>
  </si>
  <si>
    <t>968062354</t>
  </si>
  <si>
    <t>Vybourání dřevěných rámů oken dvojitých včetně křídel pl do 1 m2</t>
  </si>
  <si>
    <t>838529243</t>
  </si>
  <si>
    <t>Vybourání dřevěných rámů oken s křídly, dveřních zárubní, vrat, stěn, ostění nebo obkladů rámů oken s křídly dvojitých, plochy do 1 m2</t>
  </si>
  <si>
    <t>0,6*0,9</t>
  </si>
  <si>
    <t>44</t>
  </si>
  <si>
    <t>968072455</t>
  </si>
  <si>
    <t>Vybourání kovových dveřních zárubní pl do 2 m2</t>
  </si>
  <si>
    <t>1409269772</t>
  </si>
  <si>
    <t>Vybourání kovových rámů oken s křídly, dveřních zárubní, vrat, stěn, ostění nebo obkladů dveřních zárubní, plochy do 2 m2</t>
  </si>
  <si>
    <t>"vybourání zárubní včetně křídel"</t>
  </si>
  <si>
    <t>(1,2*11+1,6*3+1,6*6)</t>
  </si>
  <si>
    <t>45</t>
  </si>
  <si>
    <t>971033631</t>
  </si>
  <si>
    <t>Vybourání otvorů ve zdivu cihelném pl do 4 m2 na MVC nebo MV tl do 150 mm</t>
  </si>
  <si>
    <t>803523683</t>
  </si>
  <si>
    <t>Vybourání otvorů ve zdivu základovém nebo nadzákladovém z cihel, tvárnic, příčkovek z cihel pálených na maltu vápennou nebo vápenocementovou plochy do 4 m2, tl. do 150 mm</t>
  </si>
  <si>
    <t>"vyboutání otvorů v příčkách do 4m2 tl.150mm"</t>
  </si>
  <si>
    <t>(1*2)</t>
  </si>
  <si>
    <t>46</t>
  </si>
  <si>
    <t>974032666</t>
  </si>
  <si>
    <t>Vysekání rýh ve stěnách z dutých cihel nebo tvárnic pro vtahování nosníků hl do 150 mm v do 250 mm</t>
  </si>
  <si>
    <t>m</t>
  </si>
  <si>
    <t>-1268412174</t>
  </si>
  <si>
    <t>Vysekání rýh ve stěnách nebo příčkách z dutých cihel, tvárnic, desek pro vtahování nosníků do zdí před vybouráním otvoru do hl. 150 mm, při výšce nosníku do 250 mm</t>
  </si>
  <si>
    <t>1,5*2*3</t>
  </si>
  <si>
    <t>47</t>
  </si>
  <si>
    <t>974032668</t>
  </si>
  <si>
    <t>Vysekání rýh ve stěnách z dutých cihel nebo tvárnic pro vtahování nosníků hl do 150 mm v do 350 mm</t>
  </si>
  <si>
    <t>2081429273</t>
  </si>
  <si>
    <t>Vysekání rýh ve stěnách nebo příčkách z dutých cihel, tvárnic, desek pro vtahování nosníků do zdí před vybouráním otvoru do hl. 150 mm, při výšce nosníku do 350 mm</t>
  </si>
  <si>
    <t>4,5*2</t>
  </si>
  <si>
    <t>48</t>
  </si>
  <si>
    <t>974042553</t>
  </si>
  <si>
    <t>Vysekání rýh v dlažbě betonové nebo jiné monolitické hl do 100 mm š do 100 mm</t>
  </si>
  <si>
    <t>2120547588</t>
  </si>
  <si>
    <t>Vysekání rýh v betonové nebo jiné monolitické dlažbě s betonovým podkladem do hl. 100 mm a šířky do 100 mm</t>
  </si>
  <si>
    <t>"pro založení nových příček"</t>
  </si>
  <si>
    <t>(2,8+2,6+1,9+0,6*2+0,375*3)</t>
  </si>
  <si>
    <t>49</t>
  </si>
  <si>
    <t>974042554</t>
  </si>
  <si>
    <t>Vysekání rýh v dlažbě betonové nebo jiné monolitické hl do 100 mm š do 150 mm</t>
  </si>
  <si>
    <t>-1554763799</t>
  </si>
  <si>
    <t>Vysekání rýh v betonové nebo jiné monolitické dlažbě s betonovým podkladem do hl. 100 mm a šířky do 150 mm</t>
  </si>
  <si>
    <t>(5*3)</t>
  </si>
  <si>
    <t>50</t>
  </si>
  <si>
    <t>978011121</t>
  </si>
  <si>
    <t>Otlučení (osekání) vnitřní vápenné nebo vápenocementové omítky stropů v rozsahu přes 5 do 10 %</t>
  </si>
  <si>
    <t>-1616206287</t>
  </si>
  <si>
    <t>Otlučení vápenných nebo vápenocementových omítek vnitřních ploch stropů, v rozsahu přes 5 do 10 %</t>
  </si>
  <si>
    <t>"oškrábání stávajících stropů - mimo podhledy"</t>
  </si>
  <si>
    <t>51</t>
  </si>
  <si>
    <t>978013121</t>
  </si>
  <si>
    <t>Otlučení (osekání) vnitřní vápenné nebo vápenocementové omítky stěn v rozsahu přes 5 do 10 %</t>
  </si>
  <si>
    <t>-417433055</t>
  </si>
  <si>
    <t>Otlučení vápenných nebo vápenocementových omítek vnitřních ploch stěn s vyškrabáním spar, s očištěním zdiva, v rozsahu přes 5 do 10 %</t>
  </si>
  <si>
    <t>"oškrábání stávajících stěn"</t>
  </si>
  <si>
    <t>997</t>
  </si>
  <si>
    <t>Přesun sutě</t>
  </si>
  <si>
    <t>52</t>
  </si>
  <si>
    <t>997013211</t>
  </si>
  <si>
    <t>Vnitrostaveništní doprava suti a vybouraných hmot pro budovy v do 6 m ručně</t>
  </si>
  <si>
    <t>1545823045</t>
  </si>
  <si>
    <t>Vnitrostaveništní doprava suti a vybouraných hmot vodorovně do 50 m svisle ručně pro budovy a haly výšky do 6 m</t>
  </si>
  <si>
    <t>53</t>
  </si>
  <si>
    <t>997013501</t>
  </si>
  <si>
    <t>Odvoz suti a vybouraných hmot na skládku nebo meziskládku do 1 km se složením</t>
  </si>
  <si>
    <t>1153677895</t>
  </si>
  <si>
    <t>Odvoz suti a vybouraných hmot na skládku nebo meziskládku se složením, na vzdálenost do 1 km</t>
  </si>
  <si>
    <t>54</t>
  </si>
  <si>
    <t>997013509</t>
  </si>
  <si>
    <t>Příplatek k odvozu suti a vybouraných hmot na skládku ZKD 1 km přes 1 km</t>
  </si>
  <si>
    <t>781340039</t>
  </si>
  <si>
    <t>Odvoz suti a vybouraných hmot na skládku nebo meziskládku se složením, na vzdálenost Příplatek k ceně za každý další i započatý 1 km přes 1 km</t>
  </si>
  <si>
    <t>96,226*14 'Přepočtené koeficientem množství</t>
  </si>
  <si>
    <t>55</t>
  </si>
  <si>
    <t>997013631</t>
  </si>
  <si>
    <t>Poplatek za uložení na skládce (skládkovné) stavebního odpadu směsného kód odpadu 17 09 04</t>
  </si>
  <si>
    <t>-818754364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</si>
  <si>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</si>
  <si>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</si>
  <si>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</si>
  <si>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56</t>
  </si>
  <si>
    <t>998018001</t>
  </si>
  <si>
    <t>Přesun hmot ruční pro budovy v do 6 m</t>
  </si>
  <si>
    <t>116693473</t>
  </si>
  <si>
    <t>Přesun hmot pro budovy občanské výstavby, bydlení, výrobu a služby ruční - bez užití mechanizace vodorovná dopravní vzdálenost do 100 m pro budovy s jakoukoliv nosnou konstrukcí výšky do 6 m</t>
  </si>
  <si>
    <t>PSV</t>
  </si>
  <si>
    <t>Práce a dodávky PSV</t>
  </si>
  <si>
    <t>711</t>
  </si>
  <si>
    <t>Izolace proti vodě, vlhkosti a plynům</t>
  </si>
  <si>
    <t>57</t>
  </si>
  <si>
    <t>711111001</t>
  </si>
  <si>
    <t>Provedení izolace proti zemní vlhkosti vodorovné za studena nátěrem penetračním</t>
  </si>
  <si>
    <t>1880959499</t>
  </si>
  <si>
    <t>Provedení izolace proti zemní vlhkosti natěradly a tmely za studena na ploše vodorovné V nátěrem penetračním</t>
  </si>
  <si>
    <t>58</t>
  </si>
  <si>
    <t>M</t>
  </si>
  <si>
    <t>11163150</t>
  </si>
  <si>
    <t>lak penetrační asfaltový</t>
  </si>
  <si>
    <t>1750999457</t>
  </si>
  <si>
    <t>45,913*0,0003 'Přepočtené koeficientem množství</t>
  </si>
  <si>
    <t>59</t>
  </si>
  <si>
    <t>711113117</t>
  </si>
  <si>
    <t>Izolace proti vlhkosti vodorovná za studena těsnicí stěrkou jednosložkovou na bázi cementu</t>
  </si>
  <si>
    <t>-1069051281</t>
  </si>
  <si>
    <t>Izolace proti zemní vlhkosti natěradly a tmely za studena na ploše vodorovné V těsnicí stěrkou jednosložkovu na bázi cementu</t>
  </si>
  <si>
    <t>0,8*2*4</t>
  </si>
  <si>
    <t>0,875*2</t>
  </si>
  <si>
    <t>60</t>
  </si>
  <si>
    <t>711113127</t>
  </si>
  <si>
    <t>Izolace proti vlhkosti svislá za studena těsnicí stěrkou jednosložkovou na bázi cementu</t>
  </si>
  <si>
    <t>-478953993</t>
  </si>
  <si>
    <t>Izolace proti zemní vlhkosti natěradly a tmely za studena na ploše svislé S těsnicí stěrkou jednosložkovu na bázi cementu</t>
  </si>
  <si>
    <t>(1,6*4+0,8*2+0,3*2)*2,2</t>
  </si>
  <si>
    <t>(1,6*2+0,8)*2,2</t>
  </si>
  <si>
    <t>(1,2*4+0,8+0,875+0,3*2)*2,2</t>
  </si>
  <si>
    <t>61</t>
  </si>
  <si>
    <t>711131811</t>
  </si>
  <si>
    <t>Odstranění izolace proti zemní vlhkosti vodorovné</t>
  </si>
  <si>
    <t>-933813986</t>
  </si>
  <si>
    <t>Odstranění izolace proti zemní vlhkosti na ploše vodorovné V</t>
  </si>
  <si>
    <t>(3,2*5+0,5*1+1,5*0,7+3,9*5+2,3*0,375+1,3*0,5+2,3*0,5+2,2*0,5+3,9*0,5+1,2*1+2,5*0,5+0,7*0,5+0,7*0,5)</t>
  </si>
  <si>
    <t>62</t>
  </si>
  <si>
    <t>711141559</t>
  </si>
  <si>
    <t>Provedení izolace proti zemní vlhkosti pásy přitavením vodorovné NAIP</t>
  </si>
  <si>
    <t>-721530741</t>
  </si>
  <si>
    <t>Provedení izolace proti zemní vlhkosti pásy přitavením NAIP na ploše vodorovné V</t>
  </si>
  <si>
    <t>63</t>
  </si>
  <si>
    <t>62853004</t>
  </si>
  <si>
    <t>pás asfaltový natavitelný modifikovaný SBS tl 4,0mm s vložkou ze skleněné tkaniny a spalitelnou PE fólií nebo jemnozrnným minerálním posypem na horním povrchu</t>
  </si>
  <si>
    <t>-647890368</t>
  </si>
  <si>
    <t>45,913*1,1655 'Přepočtené koeficientem množství</t>
  </si>
  <si>
    <t>64</t>
  </si>
  <si>
    <t>998711101</t>
  </si>
  <si>
    <t>Přesun hmot tonážní pro izolace proti vodě, vlhkosti a plynům v objektech v do 6 m</t>
  </si>
  <si>
    <t>652575512</t>
  </si>
  <si>
    <t>Přesun hmot pro izolace proti vodě, vlhkosti a plynům stanovený z hmotnosti přesunovaného materiálu vodorovná dopravní vzdálenost do 50 m v objektech výšky do 6 m</t>
  </si>
  <si>
    <t>713</t>
  </si>
  <si>
    <t>Izolace tepelné</t>
  </si>
  <si>
    <t>65</t>
  </si>
  <si>
    <t>713120821</t>
  </si>
  <si>
    <t>Odstranění tepelné izolace podlah volně kladené z polystyrenu suchého tl do 100 mm</t>
  </si>
  <si>
    <t>-421437137</t>
  </si>
  <si>
    <t>Odstranění tepelné izolace podlah z rohoží, pásů, dílců, desek, bloků podlah volně kladených nebo mezi trámy z polystyrenu, tloušťka izolace suchého, tloušťka izolace do 100 mm</t>
  </si>
  <si>
    <t>66</t>
  </si>
  <si>
    <t>713121111</t>
  </si>
  <si>
    <t>Montáž izolace tepelné podlah volně kladenými rohožemi, pásy, dílci, deskami 1 vrstva</t>
  </si>
  <si>
    <t>533612002</t>
  </si>
  <si>
    <t>Montáž tepelné izolace podlah rohožemi, pásy, deskami, dílci, bloky (izolační materiál ve specifikaci) kladenými volně jednovrstvá</t>
  </si>
  <si>
    <t>67</t>
  </si>
  <si>
    <t>28372303</t>
  </si>
  <si>
    <t>deska EPS 100 pro konstrukce s běžným zatížením λ=0,037 tl 40mm</t>
  </si>
  <si>
    <t>362975778</t>
  </si>
  <si>
    <t>45,913*1,05 'Přepočtené koeficientem množství</t>
  </si>
  <si>
    <t>68</t>
  </si>
  <si>
    <t>998713101</t>
  </si>
  <si>
    <t>Přesun hmot tonážní pro izolace tepelné v objektech v do 6 m</t>
  </si>
  <si>
    <t>-97821987</t>
  </si>
  <si>
    <t>Přesun hmot pro izolace tepelné stanovený z hmotnosti přesunovaného materiálu vodorovná dopravní vzdálenost do 50 m v objektech výšky do 6 m</t>
  </si>
  <si>
    <t>763</t>
  </si>
  <si>
    <t>Konstrukce suché výstavby</t>
  </si>
  <si>
    <t>69</t>
  </si>
  <si>
    <t>763121811</t>
  </si>
  <si>
    <t>Demontáž SDK předsazené/šachtové stěny s jednoduchou nosnou kcí opláštění jednoduché</t>
  </si>
  <si>
    <t>-506744653</t>
  </si>
  <si>
    <t>Demontáž předsazených nebo šachtových stěn ze sádrokartonových desek s nosnou konstrukcí z ocelových profilů jednoduchých, opláštění jednoduché</t>
  </si>
  <si>
    <t>"demontáž sdk kastlíku"</t>
  </si>
  <si>
    <t>(16,3+2,1*2+0,8)*(0,35+0,45)</t>
  </si>
  <si>
    <t>(1,7)*(0,7+0,45)</t>
  </si>
  <si>
    <t>70</t>
  </si>
  <si>
    <t>763135101</t>
  </si>
  <si>
    <t>Montáž SDK kazetového podhledu z kazet 600x600 mm na zavěšenou viditelnou nosnou konstrukci</t>
  </si>
  <si>
    <t>1396482038</t>
  </si>
  <si>
    <t>Montáž sádrokartonového podhledu kazetového demontovatelného, velikosti kazet 600x600 mm včetně zavěšené nosné konstrukce viditelné</t>
  </si>
  <si>
    <t>71</t>
  </si>
  <si>
    <t>59030570</t>
  </si>
  <si>
    <t>podhled kazetový bez děrování viditelný rastr tl 10mm 600x600mm</t>
  </si>
  <si>
    <t>1103665977</t>
  </si>
  <si>
    <t>195,98*1,05 'Přepočtené koeficientem množství</t>
  </si>
  <si>
    <t>72</t>
  </si>
  <si>
    <t>7631351091</t>
  </si>
  <si>
    <t>Boční svislá stěna podhledu</t>
  </si>
  <si>
    <t>-1461824962</t>
  </si>
  <si>
    <t>(5+2,955+2,32+4+2,32+2,48+3,8+6,7+3,9+4)*0,4</t>
  </si>
  <si>
    <t>73</t>
  </si>
  <si>
    <t>998763100</t>
  </si>
  <si>
    <t>Přesun hmot tonážní pro dřevostavby v objektech v do 6 m</t>
  </si>
  <si>
    <t>-1101928847</t>
  </si>
  <si>
    <t>Přesun hmot pro dřevostavby stanovený z hmotnosti přesunovaného materiálu vodorovná dopravní vzdálenost do 50 m v objektech výšky do 6 m</t>
  </si>
  <si>
    <t>766</t>
  </si>
  <si>
    <t>Konstrukce truhlářské</t>
  </si>
  <si>
    <t>74</t>
  </si>
  <si>
    <t>7666710191R</t>
  </si>
  <si>
    <t>Montáž a dodávka dveří včetně zárubně a kování D01</t>
  </si>
  <si>
    <t>-1487812048</t>
  </si>
  <si>
    <t>P</t>
  </si>
  <si>
    <t xml:space="preserve">Poznámka k položce:_x000d_
v rozsahu dle popisu v tabulce prvků PSV _x000d_
</t>
  </si>
  <si>
    <t>75</t>
  </si>
  <si>
    <t>7666710192R</t>
  </si>
  <si>
    <t>Montáž a dodávka dveří včetně zárubně a kování D02</t>
  </si>
  <si>
    <t>-246412460</t>
  </si>
  <si>
    <t>76</t>
  </si>
  <si>
    <t>7666710193R</t>
  </si>
  <si>
    <t>Montáž a dodávka dveří včetně zárubně a kování D03</t>
  </si>
  <si>
    <t>-726451793</t>
  </si>
  <si>
    <t>77</t>
  </si>
  <si>
    <t>7666710194R</t>
  </si>
  <si>
    <t>Montáž a dodávka dveří včetně zárubně a kování D04</t>
  </si>
  <si>
    <t>-543841293</t>
  </si>
  <si>
    <t>78</t>
  </si>
  <si>
    <t>7666710195R</t>
  </si>
  <si>
    <t>Montáž a dodávka dveří včetně zárubně a kování D05</t>
  </si>
  <si>
    <t>-1241990276</t>
  </si>
  <si>
    <t>79</t>
  </si>
  <si>
    <t>7666710196R</t>
  </si>
  <si>
    <t>Montáž a dodávka dveří včetně zárubně a kování D06</t>
  </si>
  <si>
    <t>1193269263</t>
  </si>
  <si>
    <t>80</t>
  </si>
  <si>
    <t>7666710197R</t>
  </si>
  <si>
    <t>Montáž a dodávka dveří včetně zárubně a kování D07</t>
  </si>
  <si>
    <t>-337416588</t>
  </si>
  <si>
    <t>81</t>
  </si>
  <si>
    <t>7666710198R</t>
  </si>
  <si>
    <t>Montáž a dodávka dveří včetně zárubně a kování D08</t>
  </si>
  <si>
    <t>-1235627903</t>
  </si>
  <si>
    <t>82</t>
  </si>
  <si>
    <t>7666710199R</t>
  </si>
  <si>
    <t>Montáž a dodávka dveří včetně kování D09</t>
  </si>
  <si>
    <t>-231401575</t>
  </si>
  <si>
    <t>83</t>
  </si>
  <si>
    <t>7666710290R</t>
  </si>
  <si>
    <t>Montáž a dodávka dveří včetně kování D10</t>
  </si>
  <si>
    <t>-721096950</t>
  </si>
  <si>
    <t>84</t>
  </si>
  <si>
    <t>7666710291R</t>
  </si>
  <si>
    <t>Montáž a dodávka dveří včetně kování D11</t>
  </si>
  <si>
    <t>-2432672</t>
  </si>
  <si>
    <t>85</t>
  </si>
  <si>
    <t>7666710391R</t>
  </si>
  <si>
    <t>Montáž a dodávka sprchového závěsu na tyči ZZ1</t>
  </si>
  <si>
    <t>-255386527</t>
  </si>
  <si>
    <t xml:space="preserve">Poznámka k položce:_x000d_
_x000d_
</t>
  </si>
  <si>
    <t>86</t>
  </si>
  <si>
    <t>7666710392R</t>
  </si>
  <si>
    <t>Montáž a dodávka revizních dvířek 150/300</t>
  </si>
  <si>
    <t>-1215218639</t>
  </si>
  <si>
    <t>87</t>
  </si>
  <si>
    <t>766691914</t>
  </si>
  <si>
    <t>Vyvěšení nebo zavěšení dřevěných křídel dveří pl do 2 m2</t>
  </si>
  <si>
    <t>-1984381391</t>
  </si>
  <si>
    <t>Ostatní práce vyvěšení nebo zavěšení křídel dřevěných dveřních, plochy do 2 m2</t>
  </si>
  <si>
    <t>"vyvěšení dveřních křídel"</t>
  </si>
  <si>
    <t>88</t>
  </si>
  <si>
    <t>998766201</t>
  </si>
  <si>
    <t>Přesun hmot procentní pro kce truhlářské v objektech v do 6 m</t>
  </si>
  <si>
    <t>%</t>
  </si>
  <si>
    <t>660096652</t>
  </si>
  <si>
    <t>Přesun hmot pro konstrukce truhlářské stanovený procentní sazbou (%) z ceny vodorovná dopravní vzdálenost do 50 m v objektech výšky do 6 m</t>
  </si>
  <si>
    <t>771</t>
  </si>
  <si>
    <t>Podlahy z dlaždic</t>
  </si>
  <si>
    <t>89</t>
  </si>
  <si>
    <t>771151012</t>
  </si>
  <si>
    <t>Samonivelační stěrka podlah pevnosti 20 MPa tl přes 3 do 5 mm</t>
  </si>
  <si>
    <t>1953745734</t>
  </si>
  <si>
    <t>Příprava podkladu před provedením dlažby samonivelační stěrka min.pevnosti 20 MPa, tloušťky přes 3 do 5 mm</t>
  </si>
  <si>
    <t>90</t>
  </si>
  <si>
    <t>771471810</t>
  </si>
  <si>
    <t>Demontáž soklíků z dlaždic keramických kladených do malty rovných</t>
  </si>
  <si>
    <t>-1449165317</t>
  </si>
  <si>
    <t>240</t>
  </si>
  <si>
    <t>91</t>
  </si>
  <si>
    <t>771571810</t>
  </si>
  <si>
    <t>Demontáž podlah z dlaždic keramických kladených do malty</t>
  </si>
  <si>
    <t>-506063867</t>
  </si>
  <si>
    <t>"vybourání dlažeb"</t>
  </si>
  <si>
    <t>(57,97+25,23+9,39+18,33+4,57+2,28+24,26+14,67+25,5+28,19+19,14+3,06+9,26)</t>
  </si>
  <si>
    <t>92</t>
  </si>
  <si>
    <t>771574113</t>
  </si>
  <si>
    <t>Montáž podlah keramických hladkých lepených flexibilním lepidlem přes 12 do 19 ks/m2</t>
  </si>
  <si>
    <t>1361032233</t>
  </si>
  <si>
    <t>Montáž podlah z dlaždic keramických lepených flexibilním lepidlem maloformátových hladkých přes 12 do 19 ks/m2</t>
  </si>
  <si>
    <t>93</t>
  </si>
  <si>
    <t>5976102002M</t>
  </si>
  <si>
    <t>dodávka protiskluzné keramické dlažby</t>
  </si>
  <si>
    <t>1056953501</t>
  </si>
  <si>
    <t>37,2*1,1 'Přepočtené koeficientem množství</t>
  </si>
  <si>
    <t>94</t>
  </si>
  <si>
    <t>998771101</t>
  </si>
  <si>
    <t>Přesun hmot tonážní pro podlahy z dlaždic v objektech v do 6 m</t>
  </si>
  <si>
    <t>-584055058</t>
  </si>
  <si>
    <t>Přesun hmot pro podlahy z dlaždic stanovený z hmotnosti přesunovaného materiálu vodorovná dopravní vzdálenost do 50 m v objektech výšky do 6 m</t>
  </si>
  <si>
    <t>776</t>
  </si>
  <si>
    <t>Podlahy povlakové</t>
  </si>
  <si>
    <t>95</t>
  </si>
  <si>
    <t>776111311</t>
  </si>
  <si>
    <t>Vysátí podkladu povlakových podlah</t>
  </si>
  <si>
    <t>-2083775368</t>
  </si>
  <si>
    <t>Příprava podkladu vysátí podlah</t>
  </si>
  <si>
    <t>96</t>
  </si>
  <si>
    <t>776121111</t>
  </si>
  <si>
    <t>Vodou ředitelná penetrace savého podkladu povlakových podlah</t>
  </si>
  <si>
    <t>-839328290</t>
  </si>
  <si>
    <t>Příprava podkladu penetrace vodou ředitelná podlah</t>
  </si>
  <si>
    <t>97</t>
  </si>
  <si>
    <t>776141111</t>
  </si>
  <si>
    <t>Stěrka podlahová nivelační pro vyrovnání podkladu povlakových podlah pevnosti 20 MPa tl do 3 mm</t>
  </si>
  <si>
    <t>1101969305</t>
  </si>
  <si>
    <t>Příprava podkladu vyrovnání samonivelační stěrkou podlah min.pevnosti 20 MPa, tloušťky do 3 mm</t>
  </si>
  <si>
    <t>98</t>
  </si>
  <si>
    <t>776221111</t>
  </si>
  <si>
    <t>Lepení pásů z PVC standardním lepidlem</t>
  </si>
  <si>
    <t>-1619509939</t>
  </si>
  <si>
    <t>Montáž podlahovin z PVC lepením standardním lepidlem z pásů standardních</t>
  </si>
  <si>
    <t>99</t>
  </si>
  <si>
    <t>28412285</t>
  </si>
  <si>
    <t>krytina podlahová heterogenní tl 2mm</t>
  </si>
  <si>
    <t>128751757</t>
  </si>
  <si>
    <t>203,9*1,15 'Přepočtené koeficientem množství</t>
  </si>
  <si>
    <t>100</t>
  </si>
  <si>
    <t>776411111</t>
  </si>
  <si>
    <t>Montáž obvodových soklíků výšky do 80 mm</t>
  </si>
  <si>
    <t>2085264134</t>
  </si>
  <si>
    <t>Montáž soklíků lepením obvodových, výšky do 80 mm</t>
  </si>
  <si>
    <t>205</t>
  </si>
  <si>
    <t>101</t>
  </si>
  <si>
    <t>2841100R1</t>
  </si>
  <si>
    <t xml:space="preserve">lišta soklová </t>
  </si>
  <si>
    <t>-421734198</t>
  </si>
  <si>
    <t>205*1,05 'Přepočtené koeficientem množství</t>
  </si>
  <si>
    <t>102</t>
  </si>
  <si>
    <t>776421312</t>
  </si>
  <si>
    <t>Montáž přechodových šroubovaných lišt</t>
  </si>
  <si>
    <t>666722680</t>
  </si>
  <si>
    <t>Montáž lišt přechodových šroubovaných</t>
  </si>
  <si>
    <t>0,7+3*0,8+0,9</t>
  </si>
  <si>
    <t>103</t>
  </si>
  <si>
    <t>55343110</t>
  </si>
  <si>
    <t>profil přechodový Al narážecí 30mm stříbro</t>
  </si>
  <si>
    <t>-2023982941</t>
  </si>
  <si>
    <t>4*1,02 'Přepočtené koeficientem množství</t>
  </si>
  <si>
    <t>104</t>
  </si>
  <si>
    <t>998776101</t>
  </si>
  <si>
    <t>Přesun hmot tonážní pro podlahy povlakové v objektech v do 6 m</t>
  </si>
  <si>
    <t>-910864912</t>
  </si>
  <si>
    <t>Přesun hmot pro podlahy povlakové stanovený z hmotnosti přesunovaného materiálu vodorovná dopravní vzdálenost do 50 m v objektech výšky do 6 m</t>
  </si>
  <si>
    <t>781</t>
  </si>
  <si>
    <t>Dokončovací práce - obklady</t>
  </si>
  <si>
    <t>105</t>
  </si>
  <si>
    <t>781121011</t>
  </si>
  <si>
    <t>Nátěr penetrační na stěnu</t>
  </si>
  <si>
    <t>32052357</t>
  </si>
  <si>
    <t>Příprava podkladu před provedením obkladu nátěr penetrační na stěnu</t>
  </si>
  <si>
    <t>"obklady keramické"</t>
  </si>
  <si>
    <t>"mč101"(1,45*2+0,9*2+1,8*2+3,075*2-0,7*2-0,8+0,3*2)*1,5</t>
  </si>
  <si>
    <t>"mč102"(0,95*4+1,2*4+1,05*2+3,7+2+2-0,7*5)*1,5+(3,95+0,875+0,8+1,1*2+0,2*2+0,1*2+0,5+1,95)*2,2</t>
  </si>
  <si>
    <t>"mč104"(1,2*4+0,975*4+5*2+3,2*2+0,5*2+0,3*2-0,7*4-0,6*2)*1,5+(0,8*4+1,6*4-0,6*2)*2,2</t>
  </si>
  <si>
    <t>"mč106"(2,9+0,6*2)*0,6</t>
  </si>
  <si>
    <t>"mč110"(2,6*2+1,3*2-0,7)*1,5</t>
  </si>
  <si>
    <t>106</t>
  </si>
  <si>
    <t>781471810</t>
  </si>
  <si>
    <t>Demontáž obkladů z obkladaček keramických kladených do malty</t>
  </si>
  <si>
    <t>-392664305</t>
  </si>
  <si>
    <t>Demontáž obkladů z dlaždic keramických kladených do malty</t>
  </si>
  <si>
    <t>107</t>
  </si>
  <si>
    <t>781474111</t>
  </si>
  <si>
    <t>Montáž obkladů vnitřních keramických hladkých přes 6 do 9 ks/m2 lepených flexibilním lepidlem</t>
  </si>
  <si>
    <t>-1473402992</t>
  </si>
  <si>
    <t>Montáž obkladů vnitřních stěn z dlaždic keramických lepených flexibilním lepidlem maloformátových hladkých přes 6 do 9 ks/m2</t>
  </si>
  <si>
    <t>108</t>
  </si>
  <si>
    <t>5976101091M</t>
  </si>
  <si>
    <t>dodávka keramického vnitřního obkladu stěn</t>
  </si>
  <si>
    <t>1447238390</t>
  </si>
  <si>
    <t>131,19*1,1 'Přepočtené koeficientem množství</t>
  </si>
  <si>
    <t>109</t>
  </si>
  <si>
    <t>7814931191R</t>
  </si>
  <si>
    <t>Al profily rohové lepené standardním lepidlem</t>
  </si>
  <si>
    <t>1963607925</t>
  </si>
  <si>
    <t>"mč101"(1,5+0,9)</t>
  </si>
  <si>
    <t>"mč102"(2,2*6+1,5*2+0,95*2)</t>
  </si>
  <si>
    <t>"mč104"(2,2*8+1,5*2+0,975*2)</t>
  </si>
  <si>
    <t>"mč110"(1,3)</t>
  </si>
  <si>
    <t>110</t>
  </si>
  <si>
    <t>998781201</t>
  </si>
  <si>
    <t>Přesun hmot procentní pro obklady keramické v objektech v do 6 m</t>
  </si>
  <si>
    <t>1265092117</t>
  </si>
  <si>
    <t>Přesun hmot pro obklady keramické stanovený procentní sazbou (%) z ceny vodorovná dopravní vzdálenost do 50 m v objektech výšky do 6 m</t>
  </si>
  <si>
    <t>783</t>
  </si>
  <si>
    <t>Dokončovací práce - nátěry</t>
  </si>
  <si>
    <t>111</t>
  </si>
  <si>
    <t>783306801</t>
  </si>
  <si>
    <t>Odstranění nátěru ze zámečnických konstrukcí obroušením</t>
  </si>
  <si>
    <t>530855168</t>
  </si>
  <si>
    <t>Odstranění nátěrů ze zámečnických konstrukcí obroušením</t>
  </si>
  <si>
    <t>"nátěr stávajících zárubní" (2*2+0,8)*0,35*4</t>
  </si>
  <si>
    <t>112</t>
  </si>
  <si>
    <t>783314201</t>
  </si>
  <si>
    <t>Základní antikorozní jednonásobný syntetický standardní nátěr zámečnických konstrukcí</t>
  </si>
  <si>
    <t>-1043846798</t>
  </si>
  <si>
    <t>Základní antikorozní nátěr zámečnických konstrukcí jednonásobný syntetický standardní</t>
  </si>
  <si>
    <t>"nátěr nových zárubní" (2*2+0,8)*0,35*14</t>
  </si>
  <si>
    <t>113</t>
  </si>
  <si>
    <t>783315101</t>
  </si>
  <si>
    <t>Mezinátěr jednonásobný syntetický standardní zámečnických konstrukcí</t>
  </si>
  <si>
    <t>-1865963377</t>
  </si>
  <si>
    <t>Mezinátěr zámečnických konstrukcí jednonásobný syntetický standardní</t>
  </si>
  <si>
    <t>114</t>
  </si>
  <si>
    <t>783317101</t>
  </si>
  <si>
    <t>Krycí jednonásobný syntetický standardní nátěr zámečnických konstrukcí</t>
  </si>
  <si>
    <t>2028504978</t>
  </si>
  <si>
    <t>Krycí nátěr (email) zámečnických konstrukcí jednonásobný syntetický standardní</t>
  </si>
  <si>
    <t>784</t>
  </si>
  <si>
    <t>Dokončovací práce - malby a tapety</t>
  </si>
  <si>
    <t>115</t>
  </si>
  <si>
    <t>784181101</t>
  </si>
  <si>
    <t>Základní akrylátová jednonásobná bezbarvá penetrace podkladu v místnostech v do 3,80 m</t>
  </si>
  <si>
    <t>-569095052</t>
  </si>
  <si>
    <t>Penetrace podkladu jednonásobná základní akrylátová bezbarvá v místnostech výšky do 3,80 m</t>
  </si>
  <si>
    <t>45,12</t>
  </si>
  <si>
    <t>312,2</t>
  </si>
  <si>
    <t>557,7</t>
  </si>
  <si>
    <t>5,85</t>
  </si>
  <si>
    <t>116</t>
  </si>
  <si>
    <t>784221101</t>
  </si>
  <si>
    <t>Dvojnásobné bílé malby ze směsí za sucha dobře otěruvzdorných v místnostech do 3,80 m</t>
  </si>
  <si>
    <t>579604185</t>
  </si>
  <si>
    <t>Malby z malířských směsí otěruvzdorných za sucha dvojnásobné, bílé za sucha otěruvzdorné dobře v místnostech výšky do 3,80 m</t>
  </si>
  <si>
    <t>HZS</t>
  </si>
  <si>
    <t>Hodinové zúčtovací sazby</t>
  </si>
  <si>
    <t>117</t>
  </si>
  <si>
    <t>HZS1292</t>
  </si>
  <si>
    <t>Hodinová zúčtovací sazba stavební dělník</t>
  </si>
  <si>
    <t>hod</t>
  </si>
  <si>
    <t>512</t>
  </si>
  <si>
    <t>-2060211160</t>
  </si>
  <si>
    <t>Hodinové zúčtovací sazby profesí HSV zemní a pomocné práce stavební dělník</t>
  </si>
  <si>
    <t>"odstranění stávajícího vybavení - předpokládaný rozsah"8*4</t>
  </si>
  <si>
    <t>002 - Podtlakové větrání</t>
  </si>
  <si>
    <t>D1 - Podtlakové větrání</t>
  </si>
  <si>
    <t>D2 - Montážní materiál</t>
  </si>
  <si>
    <t>D3 - Přesuny strojů, zařízení a potrubí, přidružené výkony</t>
  </si>
  <si>
    <t xml:space="preserve">D4 - Komplexní zkoušky, zaregulování a obsluha </t>
  </si>
  <si>
    <t>D1</t>
  </si>
  <si>
    <t>Pol1</t>
  </si>
  <si>
    <t xml:space="preserve">Ventilátor do kruhového potrubí zatlumený d=200mm,  úsporný tichý, s EC motorem, IP 44, včetně mažet s dalšími nezbytnými komponenty a kabeláží + zprovoznění</t>
  </si>
  <si>
    <t>ks</t>
  </si>
  <si>
    <t xml:space="preserve">Poznámka k položce:_x000d_
(parametry dle  tab.č.2  v TZ)</t>
  </si>
  <si>
    <t>Pol2</t>
  </si>
  <si>
    <t>Flexibilní hadice Sonoflex MI 203 (bal. 10m)</t>
  </si>
  <si>
    <t>Pol3</t>
  </si>
  <si>
    <t>Flexibilní hadice Sonoflex MI 160 (bal. 10m)</t>
  </si>
  <si>
    <t>Pol4</t>
  </si>
  <si>
    <t>Flexibilní hadice Sonoflex MI 127 (bal. 10m)</t>
  </si>
  <si>
    <t>Pol5</t>
  </si>
  <si>
    <t>Flexibilní hadice Sonoflex MI 102 (bal. 10m)</t>
  </si>
  <si>
    <t>Pol6</t>
  </si>
  <si>
    <t>Zpětná klapka těsná d=200mm</t>
  </si>
  <si>
    <t>Pol7</t>
  </si>
  <si>
    <t>Talířový ventil odvodní kovový D=160mm + kroužek</t>
  </si>
  <si>
    <t>Pol8</t>
  </si>
  <si>
    <t>Talířový ventil odvodní kovový D=125mm + kroužek</t>
  </si>
  <si>
    <t>Pol9</t>
  </si>
  <si>
    <t>Talířový ventil odvodní kovový D=100mm + kroužek</t>
  </si>
  <si>
    <t>Pol10</t>
  </si>
  <si>
    <t>Protidešťová žaluzie přetlaková 600x200mm</t>
  </si>
  <si>
    <t>Pol11</t>
  </si>
  <si>
    <t>Dveřní mřížka 600x200mm</t>
  </si>
  <si>
    <t>bm</t>
  </si>
  <si>
    <t>Pol12</t>
  </si>
  <si>
    <t xml:space="preserve">Potrubí SPIRO  do průměru  200 mm/30% tvar.</t>
  </si>
  <si>
    <t>Pol13</t>
  </si>
  <si>
    <t>Čtyřhranné ocelové potrubí do obvodu 1800 mm/ 50% tvar. sk.I pozink ON 12 0403</t>
  </si>
  <si>
    <t>D2</t>
  </si>
  <si>
    <t>Montážní materiál</t>
  </si>
  <si>
    <t>Pol14</t>
  </si>
  <si>
    <t>Montážní, těsnící a spojovací material</t>
  </si>
  <si>
    <t>kg</t>
  </si>
  <si>
    <t>D3</t>
  </si>
  <si>
    <t>Přesuny strojů, zařízení a potrubí, přidružené výkony</t>
  </si>
  <si>
    <t>Pol15</t>
  </si>
  <si>
    <t xml:space="preserve">Přesuny strojů, zařízení a potrubí  (1,00 Kč/kg)</t>
  </si>
  <si>
    <t>Pol16</t>
  </si>
  <si>
    <t>Podíl přidružených výkonů (1,6 % z ceny montáže)</t>
  </si>
  <si>
    <t>D4</t>
  </si>
  <si>
    <t xml:space="preserve">Komplexní zkoušky, zaregulování a obsluha </t>
  </si>
  <si>
    <t>Pol17</t>
  </si>
  <si>
    <t>Komplexní vyzkoušení</t>
  </si>
  <si>
    <t>Pol18</t>
  </si>
  <si>
    <t xml:space="preserve">Zaregulování  zařízení</t>
  </si>
  <si>
    <t>Pol19</t>
  </si>
  <si>
    <t>Zaškolení obsluhy</t>
  </si>
  <si>
    <t>Pol20</t>
  </si>
  <si>
    <t>Doprava</t>
  </si>
  <si>
    <t>003 - SO 01 ZTI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</si>
  <si>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</si>
  <si>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</si>
  <si>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</si>
  <si>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</si>
  <si>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</si>
  <si>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>713463311</t>
  </si>
  <si>
    <t>Montáž izolace tepelné potrubí potrubními pouzdry s Al fólií s přesahem Al páskou 1x D do 50 mm</t>
  </si>
  <si>
    <t>182133645</t>
  </si>
  <si>
    <t>46+6+54+26</t>
  </si>
  <si>
    <t>63154530</t>
  </si>
  <si>
    <t>pouzdro izolační potrubní z minerální vlny s Al fólií max. 250/100°C 22/30mm</t>
  </si>
  <si>
    <t>-1428178803</t>
  </si>
  <si>
    <t>46,00</t>
  </si>
  <si>
    <t>46*1,02 "Přepočtené koeficientem množství</t>
  </si>
  <si>
    <t>998713202</t>
  </si>
  <si>
    <t>Přesun hmot procentní pro izolace tepelné v objektech v přes 6 do 12 m</t>
  </si>
  <si>
    <t>-1275543658</t>
  </si>
  <si>
    <t>63154531</t>
  </si>
  <si>
    <t>pouzdro izolační potrubní z minerální vlny s Al fólií max. 250/100°C 28/30mm</t>
  </si>
  <si>
    <t>-1309033260</t>
  </si>
  <si>
    <t>6,0</t>
  </si>
  <si>
    <t>63154532</t>
  </si>
  <si>
    <t>pouzdro izolační potrubní z minerální vlny s Al fólií max. 250/100°C 35/30mm</t>
  </si>
  <si>
    <t>2025213357</t>
  </si>
  <si>
    <t>54,00</t>
  </si>
  <si>
    <t>63154533</t>
  </si>
  <si>
    <t>pouzdro izolační potrubní z minerální vlny s Al fólií max. 250/100°C 42/30mm</t>
  </si>
  <si>
    <t>438919943</t>
  </si>
  <si>
    <t>26,00</t>
  </si>
  <si>
    <t>721</t>
  </si>
  <si>
    <t>Zdravotechnika - vnitřní kanalizace</t>
  </si>
  <si>
    <t>721100</t>
  </si>
  <si>
    <t>Napojení svislého potrubí na stávajíc potrubí</t>
  </si>
  <si>
    <t>1308942446</t>
  </si>
  <si>
    <t>1+1+1</t>
  </si>
  <si>
    <t>721110802</t>
  </si>
  <si>
    <t>Demontáž potrubí kameninové DN do 100</t>
  </si>
  <si>
    <t>2063537057</t>
  </si>
  <si>
    <t>6+4+2+1</t>
  </si>
  <si>
    <t>721110806</t>
  </si>
  <si>
    <t>Demontáž potrubí kameninové DN přes 100 do 200</t>
  </si>
  <si>
    <t>-320501427</t>
  </si>
  <si>
    <t>15+2+1+1+2+1+5+2+9+2</t>
  </si>
  <si>
    <t>721173401</t>
  </si>
  <si>
    <t>Potrubí kanalizační z PVC SN 4 svodné DN 110</t>
  </si>
  <si>
    <t>-1712832761</t>
  </si>
  <si>
    <t>9+1,5+1,3+1+1+2+1,5+1,2+1,8+1,8+1+1+1+1+2,3+2,5+6+1,1</t>
  </si>
  <si>
    <t>721173402</t>
  </si>
  <si>
    <t>Potrubí kanalizační z PVC SN 4 svodné DN 125</t>
  </si>
  <si>
    <t>1300284500</t>
  </si>
  <si>
    <t>721173403</t>
  </si>
  <si>
    <t>Potrubí kanalizační z PVC SN 4 svodné DN 160</t>
  </si>
  <si>
    <t>1720162567</t>
  </si>
  <si>
    <t>9+3</t>
  </si>
  <si>
    <t>721174024</t>
  </si>
  <si>
    <t>Potrubí kanalizační z PP odpadní DN 75</t>
  </si>
  <si>
    <t>-1843301578</t>
  </si>
  <si>
    <t>1+1+1+1+1+1</t>
  </si>
  <si>
    <t>721174043</t>
  </si>
  <si>
    <t>Potrubí kanalizační z PP připojovací DN 50</t>
  </si>
  <si>
    <t>-665969582</t>
  </si>
  <si>
    <t>2++3+1+1+3</t>
  </si>
  <si>
    <t>721174045</t>
  </si>
  <si>
    <t>Potrubí kanalizační z PP připojovací DN 110</t>
  </si>
  <si>
    <t>1588031783</t>
  </si>
  <si>
    <t>721175111</t>
  </si>
  <si>
    <t>Potrubí kanalizační z PP odpadní vysoce odhlučněné třívrstvé DN 75</t>
  </si>
  <si>
    <t>752772360</t>
  </si>
  <si>
    <t>4+3+3</t>
  </si>
  <si>
    <t>721175112</t>
  </si>
  <si>
    <t>Potrubí kanalizační z PP odpadní vysoce odhlučněné třívrstvé DN 110</t>
  </si>
  <si>
    <t>319318010</t>
  </si>
  <si>
    <t>3,5+4+4+4</t>
  </si>
  <si>
    <t>721194105</t>
  </si>
  <si>
    <t>Vyvedení a upevnění odpadních výpustek DN 50</t>
  </si>
  <si>
    <t>-2113551365</t>
  </si>
  <si>
    <t>14+11+7</t>
  </si>
  <si>
    <t>721194109</t>
  </si>
  <si>
    <t>Vyvedení a upevnění odpadních výpustek DN 110</t>
  </si>
  <si>
    <t>-422022730</t>
  </si>
  <si>
    <t>11+2</t>
  </si>
  <si>
    <t>721211403</t>
  </si>
  <si>
    <t>Vpusť podlahová s vodorovným odtokem DN 50/75 s kulovým kloubem mřížka nerez 115x115</t>
  </si>
  <si>
    <t>-1385455023</t>
  </si>
  <si>
    <t>721274123</t>
  </si>
  <si>
    <t>Přivzdušňovací ventil vnitřní odpadních potrubí DN 100</t>
  </si>
  <si>
    <t>-1251043537</t>
  </si>
  <si>
    <t>721290111</t>
  </si>
  <si>
    <t>Zkouška těsnosti potrubí kanalizace vodou DN do 125</t>
  </si>
  <si>
    <t>-28024928</t>
  </si>
  <si>
    <t>721290112</t>
  </si>
  <si>
    <t>Zkouška těsnosti potrubí kanalizace vodou DN 150/DN 200</t>
  </si>
  <si>
    <t>-257176395</t>
  </si>
  <si>
    <t>998721201</t>
  </si>
  <si>
    <t>Přesun hmot procentní pro vnitřní kanalizace v objektech v do 6 m</t>
  </si>
  <si>
    <t>-1697733671</t>
  </si>
  <si>
    <t>722</t>
  </si>
  <si>
    <t>Zdravotechnika - vnitřní vodovod</t>
  </si>
  <si>
    <t>722100</t>
  </si>
  <si>
    <t>Napojení na stávající rozvod</t>
  </si>
  <si>
    <t>459099479</t>
  </si>
  <si>
    <t>722130233</t>
  </si>
  <si>
    <t>Potrubí vodovodní ocelové závitové pozinkované svařované běžné DN 25</t>
  </si>
  <si>
    <t>-1656942939</t>
  </si>
  <si>
    <t>"studená"3,0</t>
  </si>
  <si>
    <t>722130235</t>
  </si>
  <si>
    <t>Potrubí vodovodní ocelové závitové pozinkované svařované běžné DN 40</t>
  </si>
  <si>
    <t>1930424801</t>
  </si>
  <si>
    <t>"studená"3,00</t>
  </si>
  <si>
    <t>722130236</t>
  </si>
  <si>
    <t>Potrubí vodovodní ocelové závitové pozinkované svařované běžné DN 50</t>
  </si>
  <si>
    <t>1917475423</t>
  </si>
  <si>
    <t>"studená"14,00</t>
  </si>
  <si>
    <t>722130801</t>
  </si>
  <si>
    <t>Demontáž potrubí ocelové pozinkované závitové DN do 25</t>
  </si>
  <si>
    <t>557661658</t>
  </si>
  <si>
    <t>15+6+13+3+9+3+4+8+12+45</t>
  </si>
  <si>
    <t>722130802</t>
  </si>
  <si>
    <t>Demontáž potrubí ocelové pozinkované závitové DN přes 25 do 40</t>
  </si>
  <si>
    <t>-944116245</t>
  </si>
  <si>
    <t>17*3</t>
  </si>
  <si>
    <t>722174002</t>
  </si>
  <si>
    <t>Potrubí vodovodní plastové PPR svar polyfúze PN 16 D 20x2,8 mm</t>
  </si>
  <si>
    <t>211984176</t>
  </si>
  <si>
    <t>"studená"8+2+3+4+3+2+5+2*4+2+2+3+4+2+2+2+2+6+1</t>
  </si>
  <si>
    <t>"teplá"8+2+3+3+3+2+3+2*2+2+4+2+2+2+5+1</t>
  </si>
  <si>
    <t>722174003</t>
  </si>
  <si>
    <t>Potrubí vodovodní plastové PPR svar polyfúze PN 16 D 25x3,5 mm</t>
  </si>
  <si>
    <t>-1200644446</t>
  </si>
  <si>
    <t>"studená"3+3</t>
  </si>
  <si>
    <t>"teplá"3+3</t>
  </si>
  <si>
    <t>722174004</t>
  </si>
  <si>
    <t>Potrubí vodovodní plastové PPR svar polyfúze PN 16 D 32x4,4 mm</t>
  </si>
  <si>
    <t>-429867056</t>
  </si>
  <si>
    <t>"teplá"2,00+6,00+2,00+5,00+10,00+3+7+7+6+3+3</t>
  </si>
  <si>
    <t>"studená"10,0+2+7+1+4,0+6+3+3</t>
  </si>
  <si>
    <t>722174005</t>
  </si>
  <si>
    <t>Potrubí vodovodní plastové PPR svar polyfúze PN 16 D 40x5,5 mm</t>
  </si>
  <si>
    <t>460493400</t>
  </si>
  <si>
    <t>"teplá"8,0+6,0+2,00+10,0</t>
  </si>
  <si>
    <t>722174006</t>
  </si>
  <si>
    <t>Potrubí vodovodní plastové PPR svar polyfúze PN 16 D 50x6,9 mm</t>
  </si>
  <si>
    <t>-843672153</t>
  </si>
  <si>
    <t>"studená"5,0+2,0+2</t>
  </si>
  <si>
    <t>722181241</t>
  </si>
  <si>
    <t>Ochrana vodovodního potrubí přilepenými termoizolačními trubicemi z PE tl přes 13 do 20 mm DN do 22 mm</t>
  </si>
  <si>
    <t>-477462005</t>
  </si>
  <si>
    <t>722181242</t>
  </si>
  <si>
    <t>Ochrana vodovodního potrubí přilepenými termoizolačními trubicemi z PE tl přes 13 do 20 mm DN přes 22 do 45 mm</t>
  </si>
  <si>
    <t>420860208</t>
  </si>
  <si>
    <t>9+36</t>
  </si>
  <si>
    <t>722181243</t>
  </si>
  <si>
    <t>Ochrana vodovodního potrubí přilepenými termoizolačními trubicemi z PE tl přes 13 do 20 mm DN přes 45 do 63 mm</t>
  </si>
  <si>
    <t>211159103</t>
  </si>
  <si>
    <t>722182011</t>
  </si>
  <si>
    <t>Podpůrný žlab pro potrubí D 20</t>
  </si>
  <si>
    <t>-1728042090</t>
  </si>
  <si>
    <t>8+4+1+2+2,5+2,5+2+4+3+3</t>
  </si>
  <si>
    <t>722182012</t>
  </si>
  <si>
    <t>Podpůrný žlab pro potrubí D 25</t>
  </si>
  <si>
    <t>-819434540</t>
  </si>
  <si>
    <t>722182013</t>
  </si>
  <si>
    <t>Podpůrný žlab pro potrubí D 32</t>
  </si>
  <si>
    <t>919997076</t>
  </si>
  <si>
    <t>6+10+7+7+7+6+5+3+3</t>
  </si>
  <si>
    <t>722182014</t>
  </si>
  <si>
    <t>Podpůrný žlab pro potrubí D 40</t>
  </si>
  <si>
    <t>975201286</t>
  </si>
  <si>
    <t>3+6+5</t>
  </si>
  <si>
    <t>722182015</t>
  </si>
  <si>
    <t>Podpůrný žlab pro potrubí D 50</t>
  </si>
  <si>
    <t>-942473260</t>
  </si>
  <si>
    <t>722190401</t>
  </si>
  <si>
    <t>Vyvedení a upevnění výpustku DN do 25</t>
  </si>
  <si>
    <t>1282212951</t>
  </si>
  <si>
    <t>2+2+1+1+2+2+2+2+2+1+1+1+11+2+2+2+1+2+2+2+2</t>
  </si>
  <si>
    <t>722220111</t>
  </si>
  <si>
    <t>Nástěnka pro výtokový ventil G 1/2" s jedním závitem</t>
  </si>
  <si>
    <t>-628008062</t>
  </si>
  <si>
    <t>722220862</t>
  </si>
  <si>
    <t>Demontáž armatur závitových se dvěma závity G přes 3/4 do 5/4</t>
  </si>
  <si>
    <t>542124966</t>
  </si>
  <si>
    <t>722230112</t>
  </si>
  <si>
    <t>Ventil přímý G 3/4" s odvodněním a dvěma závity</t>
  </si>
  <si>
    <t>-1172044348</t>
  </si>
  <si>
    <t>722230113</t>
  </si>
  <si>
    <t>Ventil přímý G 1" s odvodněním a dvěma závity</t>
  </si>
  <si>
    <t>-1242772210</t>
  </si>
  <si>
    <t>722230114</t>
  </si>
  <si>
    <t>Ventil přímý G 5/4" s odvodněním a dvěma závity</t>
  </si>
  <si>
    <t>1171388987</t>
  </si>
  <si>
    <t>722230115</t>
  </si>
  <si>
    <t>Ventil přímý G 6/4" s odvodněním a dvěma závity</t>
  </si>
  <si>
    <t>-246362968</t>
  </si>
  <si>
    <t>722250132</t>
  </si>
  <si>
    <t>Hydrantový systém s tvarově stálou hadicí D 25 x 20 m celoplechový</t>
  </si>
  <si>
    <t>soubor</t>
  </si>
  <si>
    <t>1768015249</t>
  </si>
  <si>
    <t>722290226</t>
  </si>
  <si>
    <t>Zkouška těsnosti vodovodního potrubí závitového DN do 50</t>
  </si>
  <si>
    <t>1165934620</t>
  </si>
  <si>
    <t>"studená"61+9+36+9</t>
  </si>
  <si>
    <t>"teplá"46+6+54+26</t>
  </si>
  <si>
    <t>722290234</t>
  </si>
  <si>
    <t>Proplach a dezinfekce vodovodního potrubí DN do 80</t>
  </si>
  <si>
    <t>-1834667452</t>
  </si>
  <si>
    <t>998722201</t>
  </si>
  <si>
    <t>Přesun hmot procentní pro vnitřní vodovod v objektech v do 6 m</t>
  </si>
  <si>
    <t>1013813470</t>
  </si>
  <si>
    <t>725</t>
  </si>
  <si>
    <t>Zdravotechnika - zařizovací předměty</t>
  </si>
  <si>
    <t>725110814</t>
  </si>
  <si>
    <t>Demontáž klozetu Kombi</t>
  </si>
  <si>
    <t>-2086223165</t>
  </si>
  <si>
    <t>725112022</t>
  </si>
  <si>
    <t>Klozet keramický závěsný na nosné stěny s hlubokým splachováním odpad vodorovný</t>
  </si>
  <si>
    <t>321457314</t>
  </si>
  <si>
    <t>725121521</t>
  </si>
  <si>
    <t>Pisoárový záchodek automatický s infračerveným senzorem</t>
  </si>
  <si>
    <t>1920826166</t>
  </si>
  <si>
    <t>725122813</t>
  </si>
  <si>
    <t>Demontáž pisoárových stání s nádrží a jedním záchodkem</t>
  </si>
  <si>
    <t>1002526881</t>
  </si>
  <si>
    <t>725210821</t>
  </si>
  <si>
    <t>Demontáž umyvadel bez výtokových armatur</t>
  </si>
  <si>
    <t>-77485084</t>
  </si>
  <si>
    <t>725211603</t>
  </si>
  <si>
    <t>Umyvadlo keramické bílé šířky 600 mm bez krytu na sifon připevněné na stěnu šrouby</t>
  </si>
  <si>
    <t>688565840</t>
  </si>
  <si>
    <t>725244103</t>
  </si>
  <si>
    <t>Dveře sprchové rámové se skleněnou výplní tl. 5 mm otvíravé jednokřídlové do niky na vaničku šířky 900 mm</t>
  </si>
  <si>
    <t>-1942722307</t>
  </si>
  <si>
    <t>725319111</t>
  </si>
  <si>
    <t>Montáž dřezu ostatních typů</t>
  </si>
  <si>
    <t>-937670141</t>
  </si>
  <si>
    <t>725331111</t>
  </si>
  <si>
    <t>Výlevka bez výtokových armatur keramická se sklopnou plastovou mřížkou 500 mm</t>
  </si>
  <si>
    <t>-2145429316</t>
  </si>
  <si>
    <t>725813111</t>
  </si>
  <si>
    <t>Ventil rohový bez připojovací trubičky nebo flexi hadičky G 1/2"</t>
  </si>
  <si>
    <t>-1827534699</t>
  </si>
  <si>
    <t>6+28+11+7</t>
  </si>
  <si>
    <t>725820801</t>
  </si>
  <si>
    <t>Demontáž baterie nástěnné do G 3 / 4</t>
  </si>
  <si>
    <t>-2004972974</t>
  </si>
  <si>
    <t>725821312</t>
  </si>
  <si>
    <t>Baterie dřezová nástěnná páková s otáčivým kulatým ústím a délkou ramínka 300 mm</t>
  </si>
  <si>
    <t>-1407134145</t>
  </si>
  <si>
    <t>725821325</t>
  </si>
  <si>
    <t>Baterie dřezová stojánková páková s otáčivým kulatým ústím a délkou ramínka 220 mm</t>
  </si>
  <si>
    <t>-833536426</t>
  </si>
  <si>
    <t>725822611</t>
  </si>
  <si>
    <t>Baterie umyvadlová stojánková páková bez výpusti</t>
  </si>
  <si>
    <t>-391688728</t>
  </si>
  <si>
    <t>725840850</t>
  </si>
  <si>
    <t>Demontáž baterie sprch diferenciální do G 3/4x1</t>
  </si>
  <si>
    <t>-336154695</t>
  </si>
  <si>
    <t>725841332</t>
  </si>
  <si>
    <t>Baterie sprchová podomítková s přepínačem a pohyblivým držákem</t>
  </si>
  <si>
    <t>527102726</t>
  </si>
  <si>
    <t>725850800</t>
  </si>
  <si>
    <t>Demontáž ventilů odpadních</t>
  </si>
  <si>
    <t>-225018494</t>
  </si>
  <si>
    <t>725980123</t>
  </si>
  <si>
    <t>Dvířka 30/30</t>
  </si>
  <si>
    <t>1072763773</t>
  </si>
  <si>
    <t>998725201</t>
  </si>
  <si>
    <t>Přesun hmot procentní pro zařizovací předměty v objektech v do 6 m</t>
  </si>
  <si>
    <t>374837931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</si>
  <si>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</si>
  <si>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</si>
  <si>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</si>
  <si>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</si>
  <si>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1797288078</t>
  </si>
  <si>
    <t>5+6+2</t>
  </si>
  <si>
    <t>998726211</t>
  </si>
  <si>
    <t>Přesun hmot procentní pro instalační prefabrikáty v objektech v do 6 m</t>
  </si>
  <si>
    <t>-289739781</t>
  </si>
  <si>
    <t>727</t>
  </si>
  <si>
    <t>Zdravotechnika - požární ochrana</t>
  </si>
  <si>
    <t>727213215</t>
  </si>
  <si>
    <t>Trubní ucpávka plastového potrubí bez izolace D 50 mm stropem tl 150 mm požární odolnost EI 90</t>
  </si>
  <si>
    <t>-768016066</t>
  </si>
  <si>
    <t>727223101</t>
  </si>
  <si>
    <t>Protipožární manžeta prostupu plastového potrubí bez izolace D 50 mm stropem tl 100 mm požární odolnost EI 90</t>
  </si>
  <si>
    <t>1058873811</t>
  </si>
  <si>
    <t>727223103</t>
  </si>
  <si>
    <t>Protipožární manžeta prostupu plastového potrubí bez izolace D 75 mm stropem tl 150 mm požární odolnost EI 90</t>
  </si>
  <si>
    <t>-450289805</t>
  </si>
  <si>
    <t>1+1</t>
  </si>
  <si>
    <t>727223105</t>
  </si>
  <si>
    <t>Protipožární manžeta prostupu plastového potrubí bez izolace D 110 mm stropem tl 150 mm požární odolnost EI 90</t>
  </si>
  <si>
    <t>-325358907</t>
  </si>
  <si>
    <t>004 - SO 02 Venkovní kanalizace</t>
  </si>
  <si>
    <t xml:space="preserve">    4 - Vodorovné konstrukce</t>
  </si>
  <si>
    <t>133254101</t>
  </si>
  <si>
    <t>Hloubení šachet zapažených v hornině třídy těžitelnosti I skupiny 3 objem do 20 m3</t>
  </si>
  <si>
    <t>-1952470498</t>
  </si>
  <si>
    <t>171211101</t>
  </si>
  <si>
    <t>Uložení sypaniny do násypů nezhutněných ručně</t>
  </si>
  <si>
    <t>-222452404</t>
  </si>
  <si>
    <t>174151101</t>
  </si>
  <si>
    <t>Zásyp jam, šachet rýh nebo kolem objektů sypaninou se zhutněním</t>
  </si>
  <si>
    <t>-583199997</t>
  </si>
  <si>
    <t>Vodorovné konstrukce</t>
  </si>
  <si>
    <t>452311141</t>
  </si>
  <si>
    <t>Podkladní desky z betonu prostého bez zvýšených nároků na prostředí tř. C 16/20 otevřený výkop</t>
  </si>
  <si>
    <t>1797753361</t>
  </si>
  <si>
    <t>837312921</t>
  </si>
  <si>
    <t>Výměna kameninových tvarovek jednoosých s integrovaným těsněním otevřený výkop DN 150</t>
  </si>
  <si>
    <t>-902770064</t>
  </si>
  <si>
    <t>28612006</t>
  </si>
  <si>
    <t>přechod kanalizační KG kamenina-plast bez těsnění DN 160</t>
  </si>
  <si>
    <t>-963378254</t>
  </si>
  <si>
    <t>870100</t>
  </si>
  <si>
    <t>Dodávka a montáž betonové prafa šachty včetně poklopu v. 2500 mm</t>
  </si>
  <si>
    <t>-1757524176</t>
  </si>
  <si>
    <t>871315211</t>
  </si>
  <si>
    <t>Kanalizační potrubí z tvrdého PVC jednovrstvé tuhost třídy SN4 DN 160</t>
  </si>
  <si>
    <t>2018135137</t>
  </si>
  <si>
    <t>1,3</t>
  </si>
  <si>
    <t>721263123</t>
  </si>
  <si>
    <t>Klapka zpětná polypropylen PP s automatickým a nouzovým uzávěrem DN 160</t>
  </si>
  <si>
    <t>2146656651</t>
  </si>
  <si>
    <t>005 - Elektroinstalace</t>
  </si>
  <si>
    <t>D1 - elektromontáže</t>
  </si>
  <si>
    <t xml:space="preserve">    D2 - rozvaděče</t>
  </si>
  <si>
    <t xml:space="preserve">    D3 - kabely a  vodiče</t>
  </si>
  <si>
    <t xml:space="preserve">    D4 - ukončení celoplastového kabelu</t>
  </si>
  <si>
    <t xml:space="preserve">    D5 - spínače</t>
  </si>
  <si>
    <t xml:space="preserve">    D6 - zásuvky</t>
  </si>
  <si>
    <t xml:space="preserve">    D7 - montážní materiál</t>
  </si>
  <si>
    <t xml:space="preserve">    D8 - svítidla včetně jejich příslušenství a zdrojů</t>
  </si>
  <si>
    <t xml:space="preserve">    D9 - zednické výpomoce</t>
  </si>
  <si>
    <t xml:space="preserve">    D10 - demontáže a přepojení stávající elektroinstalace</t>
  </si>
  <si>
    <t xml:space="preserve">    D11 - ostatní</t>
  </si>
  <si>
    <t>D12 - elektro dodávky</t>
  </si>
  <si>
    <t>elektromontáže</t>
  </si>
  <si>
    <t>rozvaděče</t>
  </si>
  <si>
    <t>741210002</t>
  </si>
  <si>
    <t>Montáž rozvodnic oceloplechových nebo plastových bez zapojení vodičů běžných, hmotnosti do 50 kg</t>
  </si>
  <si>
    <t>741320101</t>
  </si>
  <si>
    <t>Montáž jističů se zapojením vodičů jednopólových nn do 25 A s krytem</t>
  </si>
  <si>
    <t>741320163</t>
  </si>
  <si>
    <t>Montáž jističů se zapojením vodičů třípólových nn do 25 A s krytem</t>
  </si>
  <si>
    <t>741321042</t>
  </si>
  <si>
    <t>Montáž proudových chráničů se zapojením vodičů čtyřpólových nn do 63 A s krytem</t>
  </si>
  <si>
    <t>741321002</t>
  </si>
  <si>
    <t>Montáž proudových chráničů se zapojením vodičů dvoupólových nn do 25 A s krytem</t>
  </si>
  <si>
    <t>HZS.001</t>
  </si>
  <si>
    <t>Montáž vypínače na DIN lištu 63A/3</t>
  </si>
  <si>
    <t>741312501</t>
  </si>
  <si>
    <t>Montáž odpínačů bez zapojení vodičů výkonových pojistkových do 500 V do 160 A</t>
  </si>
  <si>
    <t>741322111</t>
  </si>
  <si>
    <t>Montáž přepěťových ochran nn se zapojením vodičů svodiče přepětí – typ 2 čtyřpólových jednodílných</t>
  </si>
  <si>
    <t>HZS.002</t>
  </si>
  <si>
    <t>Montáž svorek N, PE do 63A</t>
  </si>
  <si>
    <t>HZS.003</t>
  </si>
  <si>
    <t>Montáž propojovací sběrnice 400V 63A</t>
  </si>
  <si>
    <t>741320042</t>
  </si>
  <si>
    <t>Montáž pojistek se zapojením vodičů pojistkových částí patron nožových</t>
  </si>
  <si>
    <t>741330651</t>
  </si>
  <si>
    <t>Montáž relé pomocných se zapojením vodičů vestavných střídavých</t>
  </si>
  <si>
    <t>HZS.004</t>
  </si>
  <si>
    <t>Montáž materiálu nutného ke kompletaci rozvaděčů</t>
  </si>
  <si>
    <t xml:space="preserve">kabely a  vodiče</t>
  </si>
  <si>
    <t>741122641</t>
  </si>
  <si>
    <t>Montáž kabelů měděných bez ukončení uložených pevně plných kulatých nebo bezhalogenových (např. CYKY) počtu a průřezu žil 5x1,5 až 2,5 mm2</t>
  </si>
  <si>
    <t>741122611</t>
  </si>
  <si>
    <t>Montáž kabelů měděných bez ukončení uložených pevně plných kulatých nebo bezhalogenových (např.CYKY) počtu a průřezu žil 3x1,5 až 6 mm2</t>
  </si>
  <si>
    <t>741122201</t>
  </si>
  <si>
    <t>Montáž kabelů měděných bez ukončení uložených volně nebo v liště plných kulatých (např. CYKY) počtu a průřezu žil 2x1,5 až 6 mm2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</si>
  <si>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</si>
  <si>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</si>
  <si>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ukončení celoplastového kabelu</t>
  </si>
  <si>
    <t>HZS.005</t>
  </si>
  <si>
    <t>Ukončení kabelů smršťovací záklopkou nebo páskou se zapojením bez letování na přístroji nebo svorkovnici v rozvaděči</t>
  </si>
  <si>
    <t>D5</t>
  </si>
  <si>
    <t>spínače</t>
  </si>
  <si>
    <t>741310251</t>
  </si>
  <si>
    <t>Montáž spínačů jedno nebo dvoupólových polozapuštěných nebo zapuštěných se zapojením vodičů šroubové připojení, pro prostředí venkovní nebo mokré spínačů, řazení 1-jednopólových</t>
  </si>
  <si>
    <t>741310231</t>
  </si>
  <si>
    <t>Montáž spínačů jedno nebo dvoupólových polozapuštěných nebo zapuštěných, šroubové připojení, přepínačů řazení 5 - sériových</t>
  </si>
  <si>
    <t>741310212</t>
  </si>
  <si>
    <t>Montáž spínačů jedno nebo dvoupólových polozapuštěných nebo zapuštěných se zapojením vodičů šroubové připojení, pro prostředí normální ovladačů, řazení 1/0-tlačítkových zapínacích</t>
  </si>
  <si>
    <t>741311004</t>
  </si>
  <si>
    <t>Montáž spínačů speciálních se zapojením vodičů čidla pohybu nástěnného</t>
  </si>
  <si>
    <t>D6</t>
  </si>
  <si>
    <t>zásuvky</t>
  </si>
  <si>
    <t>741313042</t>
  </si>
  <si>
    <t>Montáž zásuvek domovních se zapojením vodičů šroubové připojení polozapuštěných nebo zapuštěných 10/16 A, provedení 2P + PE pro průběžnou montáž</t>
  </si>
  <si>
    <t>741313043</t>
  </si>
  <si>
    <t>Montáž zásuvek domovních se zapojením vodičů šroubové připojení polozapuštěných nebo zapuštěných 10/16 A, provedení 2x (2P + PE) dvojnásobná</t>
  </si>
  <si>
    <t>D7</t>
  </si>
  <si>
    <t>montážní materiál</t>
  </si>
  <si>
    <t>HZS.006</t>
  </si>
  <si>
    <t xml:space="preserve">Montáž svorky pro vyrovnání potenciálu  4 ks</t>
  </si>
  <si>
    <t>741420022</t>
  </si>
  <si>
    <t xml:space="preserve">Montáž hromosvodného vedení  svorek se 3 a více šrouby</t>
  </si>
  <si>
    <t>741910411</t>
  </si>
  <si>
    <t>Montáž žlabů bez stojiny a výložníků kovových s podpěrkami a příslušenstvím bez víka, šířky do 50 mm</t>
  </si>
  <si>
    <t>741112001</t>
  </si>
  <si>
    <t>Montáž krabic elektroinstalačních bez napojení na trubky a lišty, demontáže a montáže víčka a přístroje protahovacích nebo odbočných zapuštěných plastových kruhových</t>
  </si>
  <si>
    <t>460932111</t>
  </si>
  <si>
    <t xml:space="preserve">Osazení kotevních prvků  hmoždinek včetně vyvrtání otvorů, pro upevnění elektroinstalací ve stěnách cihelných, vnějšího průměru do 8 mm</t>
  </si>
  <si>
    <t>D8</t>
  </si>
  <si>
    <t>svítidla včetně jejich příslušenství a zdrojů</t>
  </si>
  <si>
    <t>741372061</t>
  </si>
  <si>
    <t>Montáž svítidel s integrovaným zdrojem LED se zapojením vodičů interiérových přisazených stropních hranatých nebo kruhových, plochy do 0,09 m2</t>
  </si>
  <si>
    <t>D9</t>
  </si>
  <si>
    <t>zednické výpomoce</t>
  </si>
  <si>
    <t>468101433</t>
  </si>
  <si>
    <t>Vysekání rýh pro montáž trubek a kabelů v cihelných zdech hloubky přes 5 do 7 cm a šířky přes 10 do 15 cm</t>
  </si>
  <si>
    <t>468101411</t>
  </si>
  <si>
    <t>Vysekání rýh pro montáž trubek a kabelů v cihelných zdech hloubky do 3 cm a šířky do 3 cm</t>
  </si>
  <si>
    <t>468101421</t>
  </si>
  <si>
    <t>Vysekání rýh pro montáž trubek a kabelů v cihelných zdech hloubky přes 3 do 5 cm a šířky do 5 cm</t>
  </si>
  <si>
    <t>468081322</t>
  </si>
  <si>
    <t>Vybourání otvorů ve zdivu cihelném plochy přes 0,0225 do 0,09 m2 a tloušťky přes 15 do 30</t>
  </si>
  <si>
    <t>D10</t>
  </si>
  <si>
    <t>demontáže a přepojení stávající elektroinstalace</t>
  </si>
  <si>
    <t>HZS.007</t>
  </si>
  <si>
    <t>Demontáž stávající elektroinstalace</t>
  </si>
  <si>
    <t>HZS.008</t>
  </si>
  <si>
    <t>Přepojení stávající elektroinstalace</t>
  </si>
  <si>
    <t>D11</t>
  </si>
  <si>
    <t>ostatní</t>
  </si>
  <si>
    <t>HZS.009</t>
  </si>
  <si>
    <t>Dokumentace skutečného provedení</t>
  </si>
  <si>
    <t>HZS.010</t>
  </si>
  <si>
    <t>Práce nezahrnuté v cenících 21_M, 46 -M, PSV 800-741, PSV 800-742 a zapsané v montážním deníku a potvrzené investorem</t>
  </si>
  <si>
    <t>HZS.011</t>
  </si>
  <si>
    <t>Koordinace profesí</t>
  </si>
  <si>
    <t>HZS.012</t>
  </si>
  <si>
    <t>Podíl prací jiných profesí než elektro ( zámečnické pomocné práce...)</t>
  </si>
  <si>
    <t>741810002</t>
  </si>
  <si>
    <t>Zkoušky a prohlídky elektrických rozvodů a zařízení celková prohlídka a vyhotovení revizní zprávy pro objem montážních prací do 500 000,-Kč</t>
  </si>
  <si>
    <t>741820102</t>
  </si>
  <si>
    <t>Měření osvětlovacího zařízení intenzity osvětlení na pracovišti do 50 svítidel</t>
  </si>
  <si>
    <t>Pol21</t>
  </si>
  <si>
    <t>doprava materiálu , 3% z dodávky</t>
  </si>
  <si>
    <t>D12</t>
  </si>
  <si>
    <t>elektro dodávky</t>
  </si>
  <si>
    <t>344321104</t>
  </si>
  <si>
    <t>Rozvaděč 120 modulů</t>
  </si>
  <si>
    <t>materiál</t>
  </si>
  <si>
    <t>344136234</t>
  </si>
  <si>
    <t>Jistič 20/C/3</t>
  </si>
  <si>
    <t>344136209</t>
  </si>
  <si>
    <t>Jistič 16/B/1</t>
  </si>
  <si>
    <t>344136249</t>
  </si>
  <si>
    <t>Jistič 16/C/1</t>
  </si>
  <si>
    <t>344136231</t>
  </si>
  <si>
    <t>Jistič 16/C/3</t>
  </si>
  <si>
    <t>344136144</t>
  </si>
  <si>
    <t>Jistič 10/B/1</t>
  </si>
  <si>
    <t>344136248</t>
  </si>
  <si>
    <t>Jistič 10/C/1</t>
  </si>
  <si>
    <t>344136142</t>
  </si>
  <si>
    <t>Jistič 6/B/1</t>
  </si>
  <si>
    <t>344135330</t>
  </si>
  <si>
    <t>Proudový chránič 63/4/0,03</t>
  </si>
  <si>
    <t>344135368</t>
  </si>
  <si>
    <t>Proudový chránič s nadproudovou ochranou 16/1N/B/0,03</t>
  </si>
  <si>
    <t>344135367</t>
  </si>
  <si>
    <t>Proudový chránič s nadproudovou ochranou 10/1N/C/0,03</t>
  </si>
  <si>
    <t>344136011</t>
  </si>
  <si>
    <t>Vypínač na DIN lištu 63A/3</t>
  </si>
  <si>
    <t>344136079</t>
  </si>
  <si>
    <t>Poj odpínač válcových pojistek 14/3</t>
  </si>
  <si>
    <t>345355719</t>
  </si>
  <si>
    <t>Svodič přepětí typ 1+2</t>
  </si>
  <si>
    <t>344135894</t>
  </si>
  <si>
    <t>Svorka N, PE</t>
  </si>
  <si>
    <t>118</t>
  </si>
  <si>
    <t>344135898</t>
  </si>
  <si>
    <t>Svorka N ,PE 63A+držáky do rozvaděče</t>
  </si>
  <si>
    <t>120</t>
  </si>
  <si>
    <t>344135736</t>
  </si>
  <si>
    <t>Propojovací sběrnice 400V 63A</t>
  </si>
  <si>
    <t>122</t>
  </si>
  <si>
    <t>344136003</t>
  </si>
  <si>
    <t>Pojistka válcováová</t>
  </si>
  <si>
    <t>124</t>
  </si>
  <si>
    <t>354236060</t>
  </si>
  <si>
    <t>Časové relé (schodiťový automat)</t>
  </si>
  <si>
    <t>126</t>
  </si>
  <si>
    <t>354236031</t>
  </si>
  <si>
    <t>Impulsní relé</t>
  </si>
  <si>
    <t>128</t>
  </si>
  <si>
    <t>345000001</t>
  </si>
  <si>
    <t>Materiál nutný ke kompletaci rozvaděče</t>
  </si>
  <si>
    <t>130</t>
  </si>
  <si>
    <t>341110946</t>
  </si>
  <si>
    <t>Kabel silový Cu, PVC izolace 450V/2,5kV, -40ºC - +70ºC, CYKY 5Cx2,5 mm2 odolnost proti šíření plamene dle ČSN EN 60332-1</t>
  </si>
  <si>
    <t>132</t>
  </si>
  <si>
    <t>341110368</t>
  </si>
  <si>
    <t>Kabel silový Cu, PVC izolace 450V/2,5kV, -40ºC - +70ºC, CYKYJ 3x2,5 mm2 odolnost proti šíření plamene dle ČSN EN 60332-1</t>
  </si>
  <si>
    <t>134</t>
  </si>
  <si>
    <t>341110367</t>
  </si>
  <si>
    <t>Kabel silový Cu, PVC izolace 450V/2,5kV, -40ºC - +70ºC, CYKYJ 3x1,5 mm2 odolnost proti šíření plamene dle ČSN EN 60332-1</t>
  </si>
  <si>
    <t>136</t>
  </si>
  <si>
    <t>341110363</t>
  </si>
  <si>
    <t>Kabel silový Cu, PVC izolace 450V/2,5kV, -40ºC - +70ºC, CYKY O 2x1,5 mm2 odolnost proti šíření plamene dle ČSN EN 60332-1</t>
  </si>
  <si>
    <t>138</t>
  </si>
  <si>
    <t>341122103</t>
  </si>
  <si>
    <t>Vodič 16 zž - PVC izolovaný jednožilový vodič pro vnitřní vedení</t>
  </si>
  <si>
    <t>140</t>
  </si>
  <si>
    <t>341122101</t>
  </si>
  <si>
    <t>Vodič 6 zž - PVC izolovaný jednožilový vodič pro vnitřní vedení</t>
  </si>
  <si>
    <t>142</t>
  </si>
  <si>
    <t>345355161</t>
  </si>
  <si>
    <t>Spínač jednopólový pod omítku, 10A/250V, řaz.1 IP20</t>
  </si>
  <si>
    <t>144</t>
  </si>
  <si>
    <t>345355111</t>
  </si>
  <si>
    <t>Kryt spínače bílý</t>
  </si>
  <si>
    <t>146</t>
  </si>
  <si>
    <t>345355104</t>
  </si>
  <si>
    <t>Rámeček jednonásobný bílý</t>
  </si>
  <si>
    <t>148</t>
  </si>
  <si>
    <t>345355166</t>
  </si>
  <si>
    <t>Přepínač sériový pod omítku, 10A/250V, řaz.5 IP20</t>
  </si>
  <si>
    <t>150</t>
  </si>
  <si>
    <t>345355216</t>
  </si>
  <si>
    <t>152</t>
  </si>
  <si>
    <t>154</t>
  </si>
  <si>
    <t>345355212</t>
  </si>
  <si>
    <t>Spínač jednopólový pod omítku, 10A/250V, řaz.1/0 IP20</t>
  </si>
  <si>
    <t>156</t>
  </si>
  <si>
    <t>345355104.1</t>
  </si>
  <si>
    <t>158</t>
  </si>
  <si>
    <t>345355201</t>
  </si>
  <si>
    <t>160</t>
  </si>
  <si>
    <t>345355501</t>
  </si>
  <si>
    <t>Pohybové čidlo</t>
  </si>
  <si>
    <t>162</t>
  </si>
  <si>
    <t>345355036</t>
  </si>
  <si>
    <t>Spínač jednopólový pod omítku, 1/0A/250V, řazení 1 IP 44</t>
  </si>
  <si>
    <t>164</t>
  </si>
  <si>
    <t>345355039</t>
  </si>
  <si>
    <t>Spínač jednopólový pod omítku, 10A/250V, řazení 1/0 IP 44</t>
  </si>
  <si>
    <t>166</t>
  </si>
  <si>
    <t>358111232</t>
  </si>
  <si>
    <t xml:space="preserve">Zásuvka 16A/230V  jednonásobná IP20 pod omítku bílá s clonkami</t>
  </si>
  <si>
    <t>materilá</t>
  </si>
  <si>
    <t>168</t>
  </si>
  <si>
    <t>170</t>
  </si>
  <si>
    <t>358111231</t>
  </si>
  <si>
    <t>Zásuvka 2x, 230 V, 16 A, IP20, ochr. clonky, natočená horní zásuvka, bílá</t>
  </si>
  <si>
    <t>172</t>
  </si>
  <si>
    <t>354411618</t>
  </si>
  <si>
    <t>Svorka pro vyrovnání potenciálu</t>
  </si>
  <si>
    <t>174</t>
  </si>
  <si>
    <t>354411603</t>
  </si>
  <si>
    <t>Svorka pospojení BERNARD</t>
  </si>
  <si>
    <t>176</t>
  </si>
  <si>
    <t>202851124</t>
  </si>
  <si>
    <t>Kabelové žlaby 60/50</t>
  </si>
  <si>
    <t>178</t>
  </si>
  <si>
    <t>202851180</t>
  </si>
  <si>
    <t>Nosník kabelového žlabu 50</t>
  </si>
  <si>
    <t>180</t>
  </si>
  <si>
    <t>345711232</t>
  </si>
  <si>
    <t>Krabice instalační + přístrojové pod omítku</t>
  </si>
  <si>
    <t>182</t>
  </si>
  <si>
    <t>345711239</t>
  </si>
  <si>
    <t>Krabice instalační KO 125</t>
  </si>
  <si>
    <t>184</t>
  </si>
  <si>
    <t>562810312</t>
  </si>
  <si>
    <t>Hmoždinky univerzální 10x60</t>
  </si>
  <si>
    <t>186</t>
  </si>
  <si>
    <t>348531000</t>
  </si>
  <si>
    <t xml:space="preserve">Svítidlo přisazené  LED 11W IP54</t>
  </si>
  <si>
    <t>188</t>
  </si>
  <si>
    <t>348531001</t>
  </si>
  <si>
    <t>Svítidlo vestavné do SDK LED 36W IP20 2700-3000K</t>
  </si>
  <si>
    <t>190</t>
  </si>
  <si>
    <t>348531002</t>
  </si>
  <si>
    <t>Svítidlo vestavné do SDK LED 24W IP20 2700-3000K</t>
  </si>
  <si>
    <t>192</t>
  </si>
  <si>
    <t>348531003</t>
  </si>
  <si>
    <t>Svítidlo vestavné do SDK LED 24W IP40 2700-3000K</t>
  </si>
  <si>
    <t>194</t>
  </si>
  <si>
    <t>348531004</t>
  </si>
  <si>
    <t>Svítidlo vestavné do SDK LED 32W IP65 2700-3000K</t>
  </si>
  <si>
    <t>196</t>
  </si>
  <si>
    <t>348531005</t>
  </si>
  <si>
    <t>Svítidlo vestavné do SDK LED 10W IP65 2700-3000K</t>
  </si>
  <si>
    <t>198</t>
  </si>
  <si>
    <t>348531007</t>
  </si>
  <si>
    <t>Orientační LED svítidlo 3W,425lm, IP64 , 1 hod, svítí v případku výpadku napájení hlavního osvětlení</t>
  </si>
  <si>
    <t>200</t>
  </si>
  <si>
    <t>R0001</t>
  </si>
  <si>
    <t>Recyklační poplatek - za svítidlo+zdroj</t>
  </si>
  <si>
    <t>202</t>
  </si>
  <si>
    <t>341000000</t>
  </si>
  <si>
    <t xml:space="preserve"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</t>
  </si>
  <si>
    <t>204</t>
  </si>
  <si>
    <t xml:space="preserve"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</si>
  <si>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006 - Vytápění</t>
  </si>
  <si>
    <t>PSV - Vytápění</t>
  </si>
  <si>
    <t xml:space="preserve">    731 - A 03 - Rozvod potrubí   </t>
  </si>
  <si>
    <t xml:space="preserve">    D1 - A 04 - Armatury   </t>
  </si>
  <si>
    <t xml:space="preserve">    D2 - A 05 - Otopná tělesa   </t>
  </si>
  <si>
    <t xml:space="preserve">    713 - Izolace tepelné   </t>
  </si>
  <si>
    <t xml:space="preserve">    D3 - Montážní práce   </t>
  </si>
  <si>
    <t>731</t>
  </si>
  <si>
    <t xml:space="preserve">A 03 - Rozvod potrubí   </t>
  </si>
  <si>
    <t>Pol22</t>
  </si>
  <si>
    <t>Potrubí z Cu trubek včetně fitinek a uchycení; 15x1</t>
  </si>
  <si>
    <t>Pol23</t>
  </si>
  <si>
    <t>Potrubí z Cu trubek včetně fitinek a uchycení; 18x1</t>
  </si>
  <si>
    <t>Pol24</t>
  </si>
  <si>
    <t>Potrubí z Cu trubek včetně fitinek a uchycení; 22x1</t>
  </si>
  <si>
    <t xml:space="preserve">A 04 - Armatury   </t>
  </si>
  <si>
    <t>Pol25</t>
  </si>
  <si>
    <t>Kohouty plnící a vypouštěcí; 1/2"</t>
  </si>
  <si>
    <t>Pol26</t>
  </si>
  <si>
    <t>Ventily odvzdušňovací 3/8" automatické (kvalitní, funkční)</t>
  </si>
  <si>
    <t>Pol27</t>
  </si>
  <si>
    <t>Ventil dvojregulační HEIMEIER V-EXAKT II s přednastavením, přímý 1/2"</t>
  </si>
  <si>
    <t>Pol28</t>
  </si>
  <si>
    <t>Ventil dvojregulační HEIMEIER V-EXAKT II s přednastavením, přímý 3/4"</t>
  </si>
  <si>
    <t>Pol29</t>
  </si>
  <si>
    <t>Šroubení regulační přímé s vypouštěním; 1/2"</t>
  </si>
  <si>
    <t>Pol30</t>
  </si>
  <si>
    <t>Šroubení regulační přímé s vypouštěním; 3/4"</t>
  </si>
  <si>
    <t>Pol31</t>
  </si>
  <si>
    <t>Šroubení regulační rohové s vypouštěním; 1/2"</t>
  </si>
  <si>
    <t>Pol32</t>
  </si>
  <si>
    <t>Šroubení svorné pro Cu trubky 15x1 mm</t>
  </si>
  <si>
    <t>Pol33</t>
  </si>
  <si>
    <t>Šroubení svorné pro Cu trubky 18x1 mm</t>
  </si>
  <si>
    <t>Pol34</t>
  </si>
  <si>
    <t>Termostatická hlavice HEIMEIER s kapalinovou náplní s vestavěným čidlem</t>
  </si>
  <si>
    <t xml:space="preserve">A 05 - Otopná tělesa   </t>
  </si>
  <si>
    <t>Pol35</t>
  </si>
  <si>
    <t>Panelová otopná tělesa RADIK z ocelového plechu včetně uchycení a odvzdušnění; provedení KLASIK s bočním připojením; typ/výška-délka; 21/600-500</t>
  </si>
  <si>
    <t>Pol36</t>
  </si>
  <si>
    <t>Panelová otopná tělesa RADIK z ocelového plechu včetně uchycení a odvzdušnění; provedení KLASIK s bočním připojením; typ/výška-délka; 21/600-900</t>
  </si>
  <si>
    <t>Pol37</t>
  </si>
  <si>
    <t>Panelová otopná tělesa RADIK z ocelového plechu včetně uchycení a odvzdušnění; provedení KLASIK s bočním připojením; typ/výška-délka; 21/600-1000</t>
  </si>
  <si>
    <t>Pol38</t>
  </si>
  <si>
    <t>Panelová otopná tělesa RADIK z ocelového plechu včetně uchycení a odvzdušnění; provedení KLASIK s bočním připojením; typ/výška-délka; 22/600-500</t>
  </si>
  <si>
    <t>Pol39</t>
  </si>
  <si>
    <t>Panelová otopná tělesa RADIK z ocelového plechu včetně uchycení a odvzdušnění; provedení KLASIK s bočním připojením; typ/výška-délka; 22/600-900</t>
  </si>
  <si>
    <t>Pol40</t>
  </si>
  <si>
    <t>Panelová otopná tělesa RADIK z ocelového plechu včetně uchycení a odvzdušnění; provedení KLASIK s bočním připojením; typ/výška-délka; 22/600-1100</t>
  </si>
  <si>
    <t>Pol41</t>
  </si>
  <si>
    <t>Panelová otopná tělesa RADIK z ocelového plechu včetně uchycení a odvzdušnění; provedení KLASIK s bočním připojením; typ/výška-délka; 22/600-1200</t>
  </si>
  <si>
    <t>Pol42</t>
  </si>
  <si>
    <t>Panelová otopná tělesa RADIK z ocelového plechu včetně uchycení a odvzdušnění; provedení KLASIK s bočním připojením; typ/výška-délka; 22/900-700</t>
  </si>
  <si>
    <t>Pol43</t>
  </si>
  <si>
    <t>Panelová otopná tělesa RADIK z ocelového plechu včetně uchycení a odvzdušnění; provedení KLASIK s bočním připojením; typ/výška-délka; 22/900-1400</t>
  </si>
  <si>
    <t>Pol44</t>
  </si>
  <si>
    <t>Panelová otopná tělesa RADIK z ocelového plechu včetně uchycení a odvzdušnění; provedení KLASIK s bočním připojením; typ/výška-délka; 33/600-1400</t>
  </si>
  <si>
    <t>Pol45</t>
  </si>
  <si>
    <t>Koupelnová otopná tělesa KORALUX RONDO MAX včetně uchycení a odvzdušnění; typ KLM s připojením shora dolů; KRM 1810.600</t>
  </si>
  <si>
    <t>Pol46</t>
  </si>
  <si>
    <t>Kombinovaná sada s termostatem pro elektrické vytápění koupelnového tělesa; včetně regulace; max. 700 W</t>
  </si>
  <si>
    <t xml:space="preserve">Izolace tepelné   </t>
  </si>
  <si>
    <t>Pol47</t>
  </si>
  <si>
    <t>Izolace potrubí samolepící tepelnou izolací z pružné polyetylénové pěny tl. 15 mm; 18x1</t>
  </si>
  <si>
    <t xml:space="preserve">Montážní práce   </t>
  </si>
  <si>
    <t>Pol48</t>
  </si>
  <si>
    <t>Drobné stavební výpomoce</t>
  </si>
  <si>
    <t>Pol49</t>
  </si>
  <si>
    <t>Demontáže otopných těles a úpravy stávajících rozvodů potrubí s ohledem na nové podhledy; vypuštění a napuštění stoupaček a rozvodu</t>
  </si>
  <si>
    <t>Pol50</t>
  </si>
  <si>
    <t>Revize, zkoušky dle ČSN EN, vyregulování vytápění</t>
  </si>
  <si>
    <t>040 - VON</t>
  </si>
  <si>
    <t>VRN - Vedlejší rozpočtové náklady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</si>
  <si>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</si>
  <si>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</si>
  <si>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</si>
  <si>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</si>
  <si>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VRN3</t>
  </si>
  <si>
    <t>Zařízení staveniště</t>
  </si>
  <si>
    <t>030001000</t>
  </si>
  <si>
    <t>1024</t>
  </si>
  <si>
    <t>173047389</t>
  </si>
  <si>
    <t>0300010091R</t>
  </si>
  <si>
    <t>Prachotěsné ucpávky</t>
  </si>
  <si>
    <t>-1873666774</t>
  </si>
  <si>
    <t>VRN4</t>
  </si>
  <si>
    <t>Inženýrská činnost</t>
  </si>
  <si>
    <t>045002000</t>
  </si>
  <si>
    <t>Kompletační a koordinační činnost</t>
  </si>
  <si>
    <t>517090247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</si>
</sst>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3552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Kralovice SÚSPK stavební úpravy šaten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2. 5. 2023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ROUND(SUM(AG95:AG101),2)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ROUND(SUM(AS95:AS101),2)</f>
        <v>0</v>
      </c>
      <c r="AT94" s="115">
        <f>ROUND(SUM(AV94:AW94),2)</f>
        <v>0</v>
      </c>
      <c r="AU94" s="116">
        <f>ROUND(SUM(AU95:AU101),5)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ROUND(SUM(AZ95:AZ101),2)</f>
        <v>0</v>
      </c>
      <c r="BA94" s="115">
        <f>ROUND(SUM(BA95:BA101),2)</f>
        <v>0</v>
      </c>
      <c r="BB94" s="115">
        <f>ROUND(SUM(BB95:BB101),2)</f>
        <v>0</v>
      </c>
      <c r="BC94" s="115">
        <f>ROUND(SUM(BC95:BC101),2)</f>
        <v>0</v>
      </c>
      <c r="BD94" s="117">
        <f>ROUND(SUM(BD95:BD101),2)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'001 - Stavební úpravy'!J30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'001 - Stavební úpravy'!P135</f>
        <v>0</v>
      </c>
      <c r="AV95" s="129">
        <f>'001 - Stavební úpravy'!J33</f>
        <v>0</v>
      </c>
      <c r="AW95" s="129">
        <f>'001 - Stavební úpravy'!J34</f>
        <v>0</v>
      </c>
      <c r="AX95" s="129">
        <f>'001 - Stavební úpravy'!J35</f>
        <v>0</v>
      </c>
      <c r="AY95" s="129">
        <f>'001 - Stavební úpravy'!J36</f>
        <v>0</v>
      </c>
      <c r="AZ95" s="129">
        <f>'001 - Stavební úpravy'!F33</f>
        <v>0</v>
      </c>
      <c r="BA95" s="129">
        <f>'001 - Stavební úpravy'!F34</f>
        <v>0</v>
      </c>
      <c r="BB95" s="129">
        <f>'001 - Stavební úpravy'!F35</f>
        <v>0</v>
      </c>
      <c r="BC95" s="129">
        <f>'001 - Stavební úpravy'!F36</f>
        <v>0</v>
      </c>
      <c r="BD95" s="131">
        <f>'001 - Stavební úpravy'!F37</f>
        <v>0</v>
      </c>
      <c r="BE95" s="7"/>
      <c r="BT95" s="132" t="s">
        <v>81</v>
      </c>
      <c r="BV95" s="132" t="s">
        <v>75</v>
      </c>
      <c r="BW95" s="132" t="s">
        <v>82</v>
      </c>
      <c r="BX95" s="132" t="s">
        <v>5</v>
      </c>
      <c r="CL95" s="132" t="s">
        <v>1</v>
      </c>
      <c r="CM95" s="132" t="s">
        <v>83</v>
      </c>
    </row>
    <row r="96" s="7" customFormat="1" ht="16.5" customHeight="1">
      <c r="A96" s="120" t="s">
        <v>77</v>
      </c>
      <c r="B96" s="121"/>
      <c r="C96" s="122"/>
      <c r="D96" s="123" t="s">
        <v>84</v>
      </c>
      <c r="E96" s="123"/>
      <c r="F96" s="123"/>
      <c r="G96" s="123"/>
      <c r="H96" s="123"/>
      <c r="I96" s="124"/>
      <c r="J96" s="123" t="s">
        <v>85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'002 - Podtlakové větrání'!J30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28">
        <v>0</v>
      </c>
      <c r="AT96" s="129">
        <f>ROUND(SUM(AV96:AW96),2)</f>
        <v>0</v>
      </c>
      <c r="AU96" s="130">
        <f>'002 - Podtlakové větrání'!P120</f>
        <v>0</v>
      </c>
      <c r="AV96" s="129">
        <f>'002 - Podtlakové větrání'!J33</f>
        <v>0</v>
      </c>
      <c r="AW96" s="129">
        <f>'002 - Podtlakové větrání'!J34</f>
        <v>0</v>
      </c>
      <c r="AX96" s="129">
        <f>'002 - Podtlakové větrání'!J35</f>
        <v>0</v>
      </c>
      <c r="AY96" s="129">
        <f>'002 - Podtlakové větrání'!J36</f>
        <v>0</v>
      </c>
      <c r="AZ96" s="129">
        <f>'002 - Podtlakové větrání'!F33</f>
        <v>0</v>
      </c>
      <c r="BA96" s="129">
        <f>'002 - Podtlakové větrání'!F34</f>
        <v>0</v>
      </c>
      <c r="BB96" s="129">
        <f>'002 - Podtlakové větrání'!F35</f>
        <v>0</v>
      </c>
      <c r="BC96" s="129">
        <f>'002 - Podtlakové větrání'!F36</f>
        <v>0</v>
      </c>
      <c r="BD96" s="131">
        <f>'002 - Podtlakové větrání'!F37</f>
        <v>0</v>
      </c>
      <c r="BE96" s="7"/>
      <c r="BT96" s="132" t="s">
        <v>81</v>
      </c>
      <c r="BV96" s="132" t="s">
        <v>75</v>
      </c>
      <c r="BW96" s="132" t="s">
        <v>86</v>
      </c>
      <c r="BX96" s="132" t="s">
        <v>5</v>
      </c>
      <c r="CL96" s="132" t="s">
        <v>1</v>
      </c>
      <c r="CM96" s="132" t="s">
        <v>83</v>
      </c>
    </row>
    <row r="97" s="7" customFormat="1" ht="16.5" customHeight="1">
      <c r="A97" s="120" t="s">
        <v>77</v>
      </c>
      <c r="B97" s="121"/>
      <c r="C97" s="122"/>
      <c r="D97" s="123" t="s">
        <v>87</v>
      </c>
      <c r="E97" s="123"/>
      <c r="F97" s="123"/>
      <c r="G97" s="123"/>
      <c r="H97" s="123"/>
      <c r="I97" s="124"/>
      <c r="J97" s="123" t="s">
        <v>88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'003 - SO 01 ZTI'!J30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80</v>
      </c>
      <c r="AR97" s="127"/>
      <c r="AS97" s="128">
        <v>0</v>
      </c>
      <c r="AT97" s="129">
        <f>ROUND(SUM(AV97:AW97),2)</f>
        <v>0</v>
      </c>
      <c r="AU97" s="130">
        <f>'003 - SO 01 ZTI'!P123</f>
        <v>0</v>
      </c>
      <c r="AV97" s="129">
        <f>'003 - SO 01 ZTI'!J33</f>
        <v>0</v>
      </c>
      <c r="AW97" s="129">
        <f>'003 - SO 01 ZTI'!J34</f>
        <v>0</v>
      </c>
      <c r="AX97" s="129">
        <f>'003 - SO 01 ZTI'!J35</f>
        <v>0</v>
      </c>
      <c r="AY97" s="129">
        <f>'003 - SO 01 ZTI'!J36</f>
        <v>0</v>
      </c>
      <c r="AZ97" s="129">
        <f>'003 - SO 01 ZTI'!F33</f>
        <v>0</v>
      </c>
      <c r="BA97" s="129">
        <f>'003 - SO 01 ZTI'!F34</f>
        <v>0</v>
      </c>
      <c r="BB97" s="129">
        <f>'003 - SO 01 ZTI'!F35</f>
        <v>0</v>
      </c>
      <c r="BC97" s="129">
        <f>'003 - SO 01 ZTI'!F36</f>
        <v>0</v>
      </c>
      <c r="BD97" s="131">
        <f>'003 - SO 01 ZTI'!F37</f>
        <v>0</v>
      </c>
      <c r="BE97" s="7"/>
      <c r="BT97" s="132" t="s">
        <v>81</v>
      </c>
      <c r="BV97" s="132" t="s">
        <v>75</v>
      </c>
      <c r="BW97" s="132" t="s">
        <v>89</v>
      </c>
      <c r="BX97" s="132" t="s">
        <v>5</v>
      </c>
      <c r="CL97" s="132" t="s">
        <v>1</v>
      </c>
      <c r="CM97" s="132" t="s">
        <v>83</v>
      </c>
    </row>
    <row r="98" s="7" customFormat="1" ht="16.5" customHeight="1">
      <c r="A98" s="120" t="s">
        <v>77</v>
      </c>
      <c r="B98" s="121"/>
      <c r="C98" s="122"/>
      <c r="D98" s="123" t="s">
        <v>90</v>
      </c>
      <c r="E98" s="123"/>
      <c r="F98" s="123"/>
      <c r="G98" s="123"/>
      <c r="H98" s="123"/>
      <c r="I98" s="124"/>
      <c r="J98" s="123" t="s">
        <v>91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'004 - SO 02 Venkovní kana...'!J30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80</v>
      </c>
      <c r="AR98" s="127"/>
      <c r="AS98" s="128">
        <v>0</v>
      </c>
      <c r="AT98" s="129">
        <f>ROUND(SUM(AV98:AW98),2)</f>
        <v>0</v>
      </c>
      <c r="AU98" s="130">
        <f>'004 - SO 02 Venkovní kana...'!P122</f>
        <v>0</v>
      </c>
      <c r="AV98" s="129">
        <f>'004 - SO 02 Venkovní kana...'!J33</f>
        <v>0</v>
      </c>
      <c r="AW98" s="129">
        <f>'004 - SO 02 Venkovní kana...'!J34</f>
        <v>0</v>
      </c>
      <c r="AX98" s="129">
        <f>'004 - SO 02 Venkovní kana...'!J35</f>
        <v>0</v>
      </c>
      <c r="AY98" s="129">
        <f>'004 - SO 02 Venkovní kana...'!J36</f>
        <v>0</v>
      </c>
      <c r="AZ98" s="129">
        <f>'004 - SO 02 Venkovní kana...'!F33</f>
        <v>0</v>
      </c>
      <c r="BA98" s="129">
        <f>'004 - SO 02 Venkovní kana...'!F34</f>
        <v>0</v>
      </c>
      <c r="BB98" s="129">
        <f>'004 - SO 02 Venkovní kana...'!F35</f>
        <v>0</v>
      </c>
      <c r="BC98" s="129">
        <f>'004 - SO 02 Venkovní kana...'!F36</f>
        <v>0</v>
      </c>
      <c r="BD98" s="131">
        <f>'004 - SO 02 Venkovní kana...'!F37</f>
        <v>0</v>
      </c>
      <c r="BE98" s="7"/>
      <c r="BT98" s="132" t="s">
        <v>81</v>
      </c>
      <c r="BV98" s="132" t="s">
        <v>75</v>
      </c>
      <c r="BW98" s="132" t="s">
        <v>92</v>
      </c>
      <c r="BX98" s="132" t="s">
        <v>5</v>
      </c>
      <c r="CL98" s="132" t="s">
        <v>1</v>
      </c>
      <c r="CM98" s="132" t="s">
        <v>83</v>
      </c>
    </row>
    <row r="99" s="7" customFormat="1" ht="16.5" customHeight="1">
      <c r="A99" s="120" t="s">
        <v>77</v>
      </c>
      <c r="B99" s="121"/>
      <c r="C99" s="122"/>
      <c r="D99" s="123" t="s">
        <v>93</v>
      </c>
      <c r="E99" s="123"/>
      <c r="F99" s="123"/>
      <c r="G99" s="123"/>
      <c r="H99" s="123"/>
      <c r="I99" s="124"/>
      <c r="J99" s="123" t="s">
        <v>94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'005 - Elektroinstalace'!J30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80</v>
      </c>
      <c r="AR99" s="127"/>
      <c r="AS99" s="128">
        <v>0</v>
      </c>
      <c r="AT99" s="129">
        <f>ROUND(SUM(AV99:AW99),2)</f>
        <v>0</v>
      </c>
      <c r="AU99" s="130">
        <f>'005 - Elektroinstalace'!P135</f>
        <v>0</v>
      </c>
      <c r="AV99" s="129">
        <f>'005 - Elektroinstalace'!J33</f>
        <v>0</v>
      </c>
      <c r="AW99" s="129">
        <f>'005 - Elektroinstalace'!J34</f>
        <v>0</v>
      </c>
      <c r="AX99" s="129">
        <f>'005 - Elektroinstalace'!J35</f>
        <v>0</v>
      </c>
      <c r="AY99" s="129">
        <f>'005 - Elektroinstalace'!J36</f>
        <v>0</v>
      </c>
      <c r="AZ99" s="129">
        <f>'005 - Elektroinstalace'!F33</f>
        <v>0</v>
      </c>
      <c r="BA99" s="129">
        <f>'005 - Elektroinstalace'!F34</f>
        <v>0</v>
      </c>
      <c r="BB99" s="129">
        <f>'005 - Elektroinstalace'!F35</f>
        <v>0</v>
      </c>
      <c r="BC99" s="129">
        <f>'005 - Elektroinstalace'!F36</f>
        <v>0</v>
      </c>
      <c r="BD99" s="131">
        <f>'005 - Elektroinstalace'!F37</f>
        <v>0</v>
      </c>
      <c r="BE99" s="7"/>
      <c r="BT99" s="132" t="s">
        <v>81</v>
      </c>
      <c r="BV99" s="132" t="s">
        <v>75</v>
      </c>
      <c r="BW99" s="132" t="s">
        <v>95</v>
      </c>
      <c r="BX99" s="132" t="s">
        <v>5</v>
      </c>
      <c r="CL99" s="132" t="s">
        <v>1</v>
      </c>
      <c r="CM99" s="132" t="s">
        <v>83</v>
      </c>
    </row>
    <row r="100" s="7" customFormat="1" ht="16.5" customHeight="1">
      <c r="A100" s="120" t="s">
        <v>77</v>
      </c>
      <c r="B100" s="121"/>
      <c r="C100" s="122"/>
      <c r="D100" s="123" t="s">
        <v>96</v>
      </c>
      <c r="E100" s="123"/>
      <c r="F100" s="123"/>
      <c r="G100" s="123"/>
      <c r="H100" s="123"/>
      <c r="I100" s="124"/>
      <c r="J100" s="123" t="s">
        <v>97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'006 - Vytápění'!J30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80</v>
      </c>
      <c r="AR100" s="127"/>
      <c r="AS100" s="128">
        <v>0</v>
      </c>
      <c r="AT100" s="129">
        <f>ROUND(SUM(AV100:AW100),2)</f>
        <v>0</v>
      </c>
      <c r="AU100" s="130">
        <f>'006 - Vytápění'!P122</f>
        <v>0</v>
      </c>
      <c r="AV100" s="129">
        <f>'006 - Vytápění'!J33</f>
        <v>0</v>
      </c>
      <c r="AW100" s="129">
        <f>'006 - Vytápění'!J34</f>
        <v>0</v>
      </c>
      <c r="AX100" s="129">
        <f>'006 - Vytápění'!J35</f>
        <v>0</v>
      </c>
      <c r="AY100" s="129">
        <f>'006 - Vytápění'!J36</f>
        <v>0</v>
      </c>
      <c r="AZ100" s="129">
        <f>'006 - Vytápění'!F33</f>
        <v>0</v>
      </c>
      <c r="BA100" s="129">
        <f>'006 - Vytápění'!F34</f>
        <v>0</v>
      </c>
      <c r="BB100" s="129">
        <f>'006 - Vytápění'!F35</f>
        <v>0</v>
      </c>
      <c r="BC100" s="129">
        <f>'006 - Vytápění'!F36</f>
        <v>0</v>
      </c>
      <c r="BD100" s="131">
        <f>'006 - Vytápění'!F37</f>
        <v>0</v>
      </c>
      <c r="BE100" s="7"/>
      <c r="BT100" s="132" t="s">
        <v>81</v>
      </c>
      <c r="BV100" s="132" t="s">
        <v>75</v>
      </c>
      <c r="BW100" s="132" t="s">
        <v>98</v>
      </c>
      <c r="BX100" s="132" t="s">
        <v>5</v>
      </c>
      <c r="CL100" s="132" t="s">
        <v>1</v>
      </c>
      <c r="CM100" s="132" t="s">
        <v>83</v>
      </c>
    </row>
    <row r="101" s="7" customFormat="1" ht="16.5" customHeight="1">
      <c r="A101" s="120" t="s">
        <v>77</v>
      </c>
      <c r="B101" s="121"/>
      <c r="C101" s="122"/>
      <c r="D101" s="123" t="s">
        <v>99</v>
      </c>
      <c r="E101" s="123"/>
      <c r="F101" s="123"/>
      <c r="G101" s="123"/>
      <c r="H101" s="123"/>
      <c r="I101" s="124"/>
      <c r="J101" s="123" t="s">
        <v>100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'040 - VON'!J30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100</v>
      </c>
      <c r="AR101" s="127"/>
      <c r="AS101" s="133">
        <v>0</v>
      </c>
      <c r="AT101" s="134">
        <f>ROUND(SUM(AV101:AW101),2)</f>
        <v>0</v>
      </c>
      <c r="AU101" s="135">
        <f>'040 - VON'!P119</f>
        <v>0</v>
      </c>
      <c r="AV101" s="134">
        <f>'040 - VON'!J33</f>
        <v>0</v>
      </c>
      <c r="AW101" s="134">
        <f>'040 - VON'!J34</f>
        <v>0</v>
      </c>
      <c r="AX101" s="134">
        <f>'040 - VON'!J35</f>
        <v>0</v>
      </c>
      <c r="AY101" s="134">
        <f>'040 - VON'!J36</f>
        <v>0</v>
      </c>
      <c r="AZ101" s="134">
        <f>'040 - VON'!F33</f>
        <v>0</v>
      </c>
      <c r="BA101" s="134">
        <f>'040 - VON'!F34</f>
        <v>0</v>
      </c>
      <c r="BB101" s="134">
        <f>'040 - VON'!F35</f>
        <v>0</v>
      </c>
      <c r="BC101" s="134">
        <f>'040 - VON'!F36</f>
        <v>0</v>
      </c>
      <c r="BD101" s="136">
        <f>'040 - VON'!F37</f>
        <v>0</v>
      </c>
      <c r="BE101" s="7"/>
      <c r="BT101" s="132" t="s">
        <v>81</v>
      </c>
      <c r="BV101" s="132" t="s">
        <v>75</v>
      </c>
      <c r="BW101" s="132" t="s">
        <v>101</v>
      </c>
      <c r="BX101" s="132" t="s">
        <v>5</v>
      </c>
      <c r="CL101" s="132" t="s">
        <v>1</v>
      </c>
      <c r="CM101" s="132" t="s">
        <v>83</v>
      </c>
    </row>
    <row r="102" s="2" customFormat="1" ht="30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45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</sheetData>
  <sheetProtection sheet="1" formatColumns="0" formatRows="0" objects="1" scenarios="1" spinCount="100000" saltValue="82cY3/i8OIZ12xcTVBY+jE3QA8UP5Waiurtz9dQSsgfG4R0tXNEz/CsPuAYNcEswoJvDXTs5B5svF4v0wxzi/g==" hashValue="u6Sf3s7xeK0SeIs45nkS5X9eGvvRqTwUdOcCLzIhBsyMEpJdl+WC4h/jmd+wbnnJ0S+XIrnYRXq/proUGUsqUQ==" algorithmName="SHA-512" password="CC35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01 - Stavební úpravy'!C2" display="/"/>
    <hyperlink ref="A96" location="'002 - Podtlakové větrání'!C2" display="/"/>
    <hyperlink ref="A97" location="'003 - SO 01 ZTI'!C2" display="/"/>
    <hyperlink ref="A98" location="'004 - SO 02 Venkovní kana...'!C2" display="/"/>
    <hyperlink ref="A99" location="'005 - Elektroinstalace'!C2" display="/"/>
    <hyperlink ref="A100" location="'006 - Vytápění'!C2" display="/"/>
    <hyperlink ref="A101" location="'040 - VO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Kralovice SÚSPK stavební úpravy šaten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2. 5. 2023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ROUND(J135,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ROUND((SUM(BE135:BE731)),  2)</f>
        <v>0</v>
      </c>
      <c r="G33" s="39"/>
      <c r="H33" s="39"/>
      <c r="I33" s="156">
        <v>0.20999999999999999</v>
      </c>
      <c r="J33" s="155">
        <f>ROUND(((SUM(BE135:BE731))*I33),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ROUND((SUM(BF135:BF731)),  2)</f>
        <v>0</v>
      </c>
      <c r="G34" s="39"/>
      <c r="H34" s="39"/>
      <c r="I34" s="156">
        <v>0.14999999999999999</v>
      </c>
      <c r="J34" s="155">
        <f>ROUND(((SUM(BF135:BF731))*I34),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ROUND((SUM(BG135:BG731)),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ROUND((SUM(BH135:BH731)),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ROUND((SUM(BI135:BI731)),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Kralovice SÚSPK stavební úpravy šaten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001 - Stavební úpravy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2. 5. 2023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J135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110</v>
      </c>
      <c r="E97" s="183"/>
      <c r="F97" s="183"/>
      <c r="G97" s="183"/>
      <c r="H97" s="183"/>
      <c r="I97" s="183"/>
      <c r="J97" s="184">
        <f>J136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111</v>
      </c>
      <c r="E98" s="189"/>
      <c r="F98" s="189"/>
      <c r="G98" s="189"/>
      <c r="H98" s="189"/>
      <c r="I98" s="189"/>
      <c r="J98" s="190">
        <f>J137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112</v>
      </c>
      <c r="E99" s="189"/>
      <c r="F99" s="189"/>
      <c r="G99" s="189"/>
      <c r="H99" s="189"/>
      <c r="I99" s="189"/>
      <c r="J99" s="190">
        <f>J161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113</v>
      </c>
      <c r="E100" s="189"/>
      <c r="F100" s="189"/>
      <c r="G100" s="189"/>
      <c r="H100" s="189"/>
      <c r="I100" s="189"/>
      <c r="J100" s="190">
        <f>J216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114</v>
      </c>
      <c r="E101" s="189"/>
      <c r="F101" s="189"/>
      <c r="G101" s="189"/>
      <c r="H101" s="189"/>
      <c r="I101" s="189"/>
      <c r="J101" s="190">
        <f>J314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115</v>
      </c>
      <c r="E102" s="189"/>
      <c r="F102" s="189"/>
      <c r="G102" s="189"/>
      <c r="H102" s="189"/>
      <c r="I102" s="189"/>
      <c r="J102" s="190">
        <f>J320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116</v>
      </c>
      <c r="E103" s="189"/>
      <c r="F103" s="189"/>
      <c r="G103" s="189"/>
      <c r="H103" s="189"/>
      <c r="I103" s="189"/>
      <c r="J103" s="190">
        <f>J431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117</v>
      </c>
      <c r="E104" s="189"/>
      <c r="F104" s="189"/>
      <c r="G104" s="189"/>
      <c r="H104" s="189"/>
      <c r="I104" s="189"/>
      <c r="J104" s="190">
        <f>J441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118</v>
      </c>
      <c r="E105" s="183"/>
      <c r="F105" s="183"/>
      <c r="G105" s="183"/>
      <c r="H105" s="183"/>
      <c r="I105" s="183"/>
      <c r="J105" s="184">
        <f>J444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119</v>
      </c>
      <c r="E106" s="189"/>
      <c r="F106" s="189"/>
      <c r="G106" s="189"/>
      <c r="H106" s="189"/>
      <c r="I106" s="189"/>
      <c r="J106" s="190">
        <f>J445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120</v>
      </c>
      <c r="E107" s="189"/>
      <c r="F107" s="189"/>
      <c r="G107" s="189"/>
      <c r="H107" s="189"/>
      <c r="I107" s="189"/>
      <c r="J107" s="190">
        <f>J484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121</v>
      </c>
      <c r="E108" s="189"/>
      <c r="F108" s="189"/>
      <c r="G108" s="189"/>
      <c r="H108" s="189"/>
      <c r="I108" s="189"/>
      <c r="J108" s="190">
        <f>J502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122</v>
      </c>
      <c r="E109" s="189"/>
      <c r="F109" s="189"/>
      <c r="G109" s="189"/>
      <c r="H109" s="189"/>
      <c r="I109" s="189"/>
      <c r="J109" s="190">
        <f>J533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123</v>
      </c>
      <c r="E110" s="189"/>
      <c r="F110" s="189"/>
      <c r="G110" s="189"/>
      <c r="H110" s="189"/>
      <c r="I110" s="189"/>
      <c r="J110" s="190">
        <f>J580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124</v>
      </c>
      <c r="E111" s="189"/>
      <c r="F111" s="189"/>
      <c r="G111" s="189"/>
      <c r="H111" s="189"/>
      <c r="I111" s="189"/>
      <c r="J111" s="190">
        <f>J607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125</v>
      </c>
      <c r="E112" s="189"/>
      <c r="F112" s="189"/>
      <c r="G112" s="189"/>
      <c r="H112" s="189"/>
      <c r="I112" s="189"/>
      <c r="J112" s="190">
        <f>J649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126</v>
      </c>
      <c r="E113" s="189"/>
      <c r="F113" s="189"/>
      <c r="G113" s="189"/>
      <c r="H113" s="189"/>
      <c r="I113" s="189"/>
      <c r="J113" s="190">
        <f>J693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127</v>
      </c>
      <c r="E114" s="189"/>
      <c r="F114" s="189"/>
      <c r="G114" s="189"/>
      <c r="H114" s="189"/>
      <c r="I114" s="189"/>
      <c r="J114" s="190">
        <f>J713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80"/>
      <c r="C115" s="181"/>
      <c r="D115" s="182" t="s">
        <v>128</v>
      </c>
      <c r="E115" s="183"/>
      <c r="F115" s="183"/>
      <c r="G115" s="183"/>
      <c r="H115" s="183"/>
      <c r="I115" s="183"/>
      <c r="J115" s="184">
        <f>J728</f>
        <v>0</v>
      </c>
      <c r="K115" s="181"/>
      <c r="L115" s="185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129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75" t="str">
        <f>E7</f>
        <v>Kralovice SÚSPK stavební úpravy šaten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103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E9</f>
        <v>001 - Stavební úpravy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F12</f>
        <v xml:space="preserve"> </v>
      </c>
      <c r="G129" s="41"/>
      <c r="H129" s="41"/>
      <c r="I129" s="33" t="s">
        <v>22</v>
      </c>
      <c r="J129" s="80" t="str">
        <f>IF(J12="","",J12)</f>
        <v>2. 5. 2023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24</v>
      </c>
      <c r="D131" s="41"/>
      <c r="E131" s="41"/>
      <c r="F131" s="28" t="str">
        <f>E15</f>
        <v xml:space="preserve"> </v>
      </c>
      <c r="G131" s="41"/>
      <c r="H131" s="41"/>
      <c r="I131" s="33" t="s">
        <v>29</v>
      </c>
      <c r="J131" s="37" t="str">
        <f>E21</f>
        <v xml:space="preserve"> 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27</v>
      </c>
      <c r="D132" s="41"/>
      <c r="E132" s="41"/>
      <c r="F132" s="28" t="str">
        <f>IF(E18="","",E18)</f>
        <v>Vyplň údaj</v>
      </c>
      <c r="G132" s="41"/>
      <c r="H132" s="41"/>
      <c r="I132" s="33" t="s">
        <v>31</v>
      </c>
      <c r="J132" s="37" t="str">
        <f>E24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192"/>
      <c r="B134" s="193"/>
      <c r="C134" s="194" t="s">
        <v>130</v>
      </c>
      <c r="D134" s="195" t="s">
        <v>58</v>
      </c>
      <c r="E134" s="195" t="s">
        <v>54</v>
      </c>
      <c r="F134" s="195" t="s">
        <v>55</v>
      </c>
      <c r="G134" s="195" t="s">
        <v>131</v>
      </c>
      <c r="H134" s="195" t="s">
        <v>132</v>
      </c>
      <c r="I134" s="195" t="s">
        <v>133</v>
      </c>
      <c r="J134" s="195" t="s">
        <v>107</v>
      </c>
      <c r="K134" s="196" t="s">
        <v>134</v>
      </c>
      <c r="L134" s="197"/>
      <c r="M134" s="101" t="s">
        <v>1</v>
      </c>
      <c r="N134" s="102" t="s">
        <v>37</v>
      </c>
      <c r="O134" s="102" t="s">
        <v>135</v>
      </c>
      <c r="P134" s="102" t="s">
        <v>136</v>
      </c>
      <c r="Q134" s="102" t="s">
        <v>137</v>
      </c>
      <c r="R134" s="102" t="s">
        <v>138</v>
      </c>
      <c r="S134" s="102" t="s">
        <v>139</v>
      </c>
      <c r="T134" s="103" t="s">
        <v>140</v>
      </c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/>
    </row>
    <row r="135" s="2" customFormat="1" ht="22.8" customHeight="1">
      <c r="A135" s="39"/>
      <c r="B135" s="40"/>
      <c r="C135" s="108" t="s">
        <v>141</v>
      </c>
      <c r="D135" s="41"/>
      <c r="E135" s="41"/>
      <c r="F135" s="41"/>
      <c r="G135" s="41"/>
      <c r="H135" s="41"/>
      <c r="I135" s="41"/>
      <c r="J135" s="198">
        <f>BK135</f>
        <v>0</v>
      </c>
      <c r="K135" s="41"/>
      <c r="L135" s="45"/>
      <c r="M135" s="104"/>
      <c r="N135" s="199"/>
      <c r="O135" s="105"/>
      <c r="P135" s="200">
        <f>P136+P444+P728</f>
        <v>0</v>
      </c>
      <c r="Q135" s="105"/>
      <c r="R135" s="200">
        <f>R136+R444+R728</f>
        <v>95.117985813999994</v>
      </c>
      <c r="S135" s="105"/>
      <c r="T135" s="201">
        <f>T136+T444+T728</f>
        <v>96.225933709999993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72</v>
      </c>
      <c r="AU135" s="18" t="s">
        <v>109</v>
      </c>
      <c r="BK135" s="202">
        <f>BK136+BK444+BK728</f>
        <v>0</v>
      </c>
    </row>
    <row r="136" s="12" customFormat="1" ht="25.92" customHeight="1">
      <c r="A136" s="12"/>
      <c r="B136" s="203"/>
      <c r="C136" s="204"/>
      <c r="D136" s="205" t="s">
        <v>72</v>
      </c>
      <c r="E136" s="206" t="s">
        <v>142</v>
      </c>
      <c r="F136" s="206" t="s">
        <v>143</v>
      </c>
      <c r="G136" s="204"/>
      <c r="H136" s="204"/>
      <c r="I136" s="207"/>
      <c r="J136" s="208">
        <f>BK136</f>
        <v>0</v>
      </c>
      <c r="K136" s="204"/>
      <c r="L136" s="209"/>
      <c r="M136" s="210"/>
      <c r="N136" s="211"/>
      <c r="O136" s="211"/>
      <c r="P136" s="212">
        <f>P137+P161+P216+P314+P320+P431+P441</f>
        <v>0</v>
      </c>
      <c r="Q136" s="211"/>
      <c r="R136" s="212">
        <f>R137+R161+R216+R314+R320+R431+R441</f>
        <v>86.560378799999995</v>
      </c>
      <c r="S136" s="211"/>
      <c r="T136" s="213">
        <f>T137+T161+T216+T314+T320+T431+T441</f>
        <v>67.749359999999996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81</v>
      </c>
      <c r="AT136" s="215" t="s">
        <v>72</v>
      </c>
      <c r="AU136" s="215" t="s">
        <v>73</v>
      </c>
      <c r="AY136" s="214" t="s">
        <v>144</v>
      </c>
      <c r="BK136" s="216">
        <f>BK137+BK161+BK216+BK314+BK320+BK431+BK441</f>
        <v>0</v>
      </c>
    </row>
    <row r="137" s="12" customFormat="1" ht="22.8" customHeight="1">
      <c r="A137" s="12"/>
      <c r="B137" s="203"/>
      <c r="C137" s="204"/>
      <c r="D137" s="205" t="s">
        <v>72</v>
      </c>
      <c r="E137" s="217" t="s">
        <v>81</v>
      </c>
      <c r="F137" s="217" t="s">
        <v>145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SUM(P138:P160)</f>
        <v>0</v>
      </c>
      <c r="Q137" s="211"/>
      <c r="R137" s="212">
        <f>SUM(R138:R160)</f>
        <v>0</v>
      </c>
      <c r="S137" s="211"/>
      <c r="T137" s="213">
        <f>SUM(T138:T160)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81</v>
      </c>
      <c r="AT137" s="215" t="s">
        <v>72</v>
      </c>
      <c r="AU137" s="215" t="s">
        <v>81</v>
      </c>
      <c r="AY137" s="214" t="s">
        <v>144</v>
      </c>
      <c r="BK137" s="216">
        <f>SUM(BK138:BK160)</f>
        <v>0</v>
      </c>
    </row>
    <row r="138" s="2" customFormat="1" ht="33" customHeight="1">
      <c r="A138" s="39"/>
      <c r="B138" s="40"/>
      <c r="C138" s="219" t="s">
        <v>81</v>
      </c>
      <c r="D138" s="219" t="s">
        <v>146</v>
      </c>
      <c r="E138" s="220" t="s">
        <v>147</v>
      </c>
      <c r="F138" s="221" t="s">
        <v>148</v>
      </c>
      <c r="G138" s="222" t="s">
        <v>149</v>
      </c>
      <c r="H138" s="223">
        <v>0.83999999999999997</v>
      </c>
      <c r="I138" s="224"/>
      <c r="J138" s="225">
        <f>ROUND(I138*H138,2)</f>
        <v>0</v>
      </c>
      <c r="K138" s="221" t="s">
        <v>150</v>
      </c>
      <c r="L138" s="45"/>
      <c r="M138" s="226" t="s">
        <v>1</v>
      </c>
      <c r="N138" s="227" t="s">
        <v>38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151</v>
      </c>
      <c r="AT138" s="230" t="s">
        <v>146</v>
      </c>
      <c r="AU138" s="230" t="s">
        <v>83</v>
      </c>
      <c r="AY138" s="18" t="s">
        <v>144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81</v>
      </c>
      <c r="BK138" s="231">
        <f>ROUND(I138*H138,2)</f>
        <v>0</v>
      </c>
      <c r="BL138" s="18" t="s">
        <v>151</v>
      </c>
      <c r="BM138" s="230" t="s">
        <v>152</v>
      </c>
    </row>
    <row r="139" s="2" customFormat="1">
      <c r="A139" s="39"/>
      <c r="B139" s="40"/>
      <c r="C139" s="41"/>
      <c r="D139" s="232" t="s">
        <v>153</v>
      </c>
      <c r="E139" s="41"/>
      <c r="F139" s="233" t="s">
        <v>154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153</v>
      </c>
      <c r="AU139" s="18" t="s">
        <v>83</v>
      </c>
    </row>
    <row r="140" s="13" customFormat="1">
      <c r="A140" s="13"/>
      <c r="B140" s="237"/>
      <c r="C140" s="238"/>
      <c r="D140" s="232" t="s">
        <v>155</v>
      </c>
      <c r="E140" s="239" t="s">
        <v>1</v>
      </c>
      <c r="F140" s="240" t="s">
        <v>156</v>
      </c>
      <c r="G140" s="238"/>
      <c r="H140" s="241">
        <v>0.83999999999999997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155</v>
      </c>
      <c r="AU140" s="247" t="s">
        <v>83</v>
      </c>
      <c r="AV140" s="13" t="s">
        <v>83</v>
      </c>
      <c r="AW140" s="13" t="s">
        <v>30</v>
      </c>
      <c r="AX140" s="13" t="s">
        <v>81</v>
      </c>
      <c r="AY140" s="247" t="s">
        <v>144</v>
      </c>
    </row>
    <row r="141" s="2" customFormat="1" ht="33" customHeight="1">
      <c r="A141" s="39"/>
      <c r="B141" s="40"/>
      <c r="C141" s="219" t="s">
        <v>83</v>
      </c>
      <c r="D141" s="219" t="s">
        <v>146</v>
      </c>
      <c r="E141" s="220" t="s">
        <v>157</v>
      </c>
      <c r="F141" s="221" t="s">
        <v>158</v>
      </c>
      <c r="G141" s="222" t="s">
        <v>149</v>
      </c>
      <c r="H141" s="223">
        <v>0.495</v>
      </c>
      <c r="I141" s="224"/>
      <c r="J141" s="225">
        <f>ROUND(I141*H141,2)</f>
        <v>0</v>
      </c>
      <c r="K141" s="221" t="s">
        <v>150</v>
      </c>
      <c r="L141" s="45"/>
      <c r="M141" s="226" t="s">
        <v>1</v>
      </c>
      <c r="N141" s="227" t="s">
        <v>38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151</v>
      </c>
      <c r="AT141" s="230" t="s">
        <v>146</v>
      </c>
      <c r="AU141" s="230" t="s">
        <v>83</v>
      </c>
      <c r="AY141" s="18" t="s">
        <v>144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81</v>
      </c>
      <c r="BK141" s="231">
        <f>ROUND(I141*H141,2)</f>
        <v>0</v>
      </c>
      <c r="BL141" s="18" t="s">
        <v>151</v>
      </c>
      <c r="BM141" s="230" t="s">
        <v>159</v>
      </c>
    </row>
    <row r="142" s="2" customFormat="1">
      <c r="A142" s="39"/>
      <c r="B142" s="40"/>
      <c r="C142" s="41"/>
      <c r="D142" s="232" t="s">
        <v>153</v>
      </c>
      <c r="E142" s="41"/>
      <c r="F142" s="233" t="s">
        <v>160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153</v>
      </c>
      <c r="AU142" s="18" t="s">
        <v>83</v>
      </c>
    </row>
    <row r="143" s="13" customFormat="1">
      <c r="A143" s="13"/>
      <c r="B143" s="237"/>
      <c r="C143" s="238"/>
      <c r="D143" s="232" t="s">
        <v>155</v>
      </c>
      <c r="E143" s="239" t="s">
        <v>1</v>
      </c>
      <c r="F143" s="240" t="s">
        <v>161</v>
      </c>
      <c r="G143" s="238"/>
      <c r="H143" s="241">
        <v>0.495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155</v>
      </c>
      <c r="AU143" s="247" t="s">
        <v>83</v>
      </c>
      <c r="AV143" s="13" t="s">
        <v>83</v>
      </c>
      <c r="AW143" s="13" t="s">
        <v>30</v>
      </c>
      <c r="AX143" s="13" t="s">
        <v>81</v>
      </c>
      <c r="AY143" s="247" t="s">
        <v>144</v>
      </c>
    </row>
    <row r="144" s="2" customFormat="1" ht="37.8" customHeight="1">
      <c r="A144" s="39"/>
      <c r="B144" s="40"/>
      <c r="C144" s="219" t="s">
        <v>162</v>
      </c>
      <c r="D144" s="219" t="s">
        <v>146</v>
      </c>
      <c r="E144" s="220" t="s">
        <v>163</v>
      </c>
      <c r="F144" s="221" t="s">
        <v>164</v>
      </c>
      <c r="G144" s="222" t="s">
        <v>149</v>
      </c>
      <c r="H144" s="223">
        <v>0.495</v>
      </c>
      <c r="I144" s="224"/>
      <c r="J144" s="225">
        <f>ROUND(I144*H144,2)</f>
        <v>0</v>
      </c>
      <c r="K144" s="221" t="s">
        <v>150</v>
      </c>
      <c r="L144" s="45"/>
      <c r="M144" s="226" t="s">
        <v>1</v>
      </c>
      <c r="N144" s="227" t="s">
        <v>38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151</v>
      </c>
      <c r="AT144" s="230" t="s">
        <v>146</v>
      </c>
      <c r="AU144" s="230" t="s">
        <v>83</v>
      </c>
      <c r="AY144" s="18" t="s">
        <v>144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81</v>
      </c>
      <c r="BK144" s="231">
        <f>ROUND(I144*H144,2)</f>
        <v>0</v>
      </c>
      <c r="BL144" s="18" t="s">
        <v>151</v>
      </c>
      <c r="BM144" s="230" t="s">
        <v>165</v>
      </c>
    </row>
    <row r="145" s="2" customFormat="1">
      <c r="A145" s="39"/>
      <c r="B145" s="40"/>
      <c r="C145" s="41"/>
      <c r="D145" s="232" t="s">
        <v>153</v>
      </c>
      <c r="E145" s="41"/>
      <c r="F145" s="233" t="s">
        <v>166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153</v>
      </c>
      <c r="AU145" s="18" t="s">
        <v>83</v>
      </c>
    </row>
    <row r="146" s="13" customFormat="1">
      <c r="A146" s="13"/>
      <c r="B146" s="237"/>
      <c r="C146" s="238"/>
      <c r="D146" s="232" t="s">
        <v>155</v>
      </c>
      <c r="E146" s="239" t="s">
        <v>1</v>
      </c>
      <c r="F146" s="240" t="s">
        <v>167</v>
      </c>
      <c r="G146" s="238"/>
      <c r="H146" s="241">
        <v>0.495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155</v>
      </c>
      <c r="AU146" s="247" t="s">
        <v>83</v>
      </c>
      <c r="AV146" s="13" t="s">
        <v>83</v>
      </c>
      <c r="AW146" s="13" t="s">
        <v>30</v>
      </c>
      <c r="AX146" s="13" t="s">
        <v>81</v>
      </c>
      <c r="AY146" s="247" t="s">
        <v>144</v>
      </c>
    </row>
    <row r="147" s="2" customFormat="1" ht="37.8" customHeight="1">
      <c r="A147" s="39"/>
      <c r="B147" s="40"/>
      <c r="C147" s="219" t="s">
        <v>151</v>
      </c>
      <c r="D147" s="219" t="s">
        <v>146</v>
      </c>
      <c r="E147" s="220" t="s">
        <v>168</v>
      </c>
      <c r="F147" s="221" t="s">
        <v>169</v>
      </c>
      <c r="G147" s="222" t="s">
        <v>149</v>
      </c>
      <c r="H147" s="223">
        <v>0.495</v>
      </c>
      <c r="I147" s="224"/>
      <c r="J147" s="225">
        <f>ROUND(I147*H147,2)</f>
        <v>0</v>
      </c>
      <c r="K147" s="221" t="s">
        <v>150</v>
      </c>
      <c r="L147" s="45"/>
      <c r="M147" s="226" t="s">
        <v>1</v>
      </c>
      <c r="N147" s="227" t="s">
        <v>38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151</v>
      </c>
      <c r="AT147" s="230" t="s">
        <v>146</v>
      </c>
      <c r="AU147" s="230" t="s">
        <v>83</v>
      </c>
      <c r="AY147" s="18" t="s">
        <v>144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81</v>
      </c>
      <c r="BK147" s="231">
        <f>ROUND(I147*H147,2)</f>
        <v>0</v>
      </c>
      <c r="BL147" s="18" t="s">
        <v>151</v>
      </c>
      <c r="BM147" s="230" t="s">
        <v>170</v>
      </c>
    </row>
    <row r="148" s="2" customFormat="1">
      <c r="A148" s="39"/>
      <c r="B148" s="40"/>
      <c r="C148" s="41"/>
      <c r="D148" s="232" t="s">
        <v>153</v>
      </c>
      <c r="E148" s="41"/>
      <c r="F148" s="233" t="s">
        <v>171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153</v>
      </c>
      <c r="AU148" s="18" t="s">
        <v>83</v>
      </c>
    </row>
    <row r="149" s="13" customFormat="1">
      <c r="A149" s="13"/>
      <c r="B149" s="237"/>
      <c r="C149" s="238"/>
      <c r="D149" s="232" t="s">
        <v>155</v>
      </c>
      <c r="E149" s="239" t="s">
        <v>1</v>
      </c>
      <c r="F149" s="240" t="s">
        <v>167</v>
      </c>
      <c r="G149" s="238"/>
      <c r="H149" s="241">
        <v>0.495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155</v>
      </c>
      <c r="AU149" s="247" t="s">
        <v>83</v>
      </c>
      <c r="AV149" s="13" t="s">
        <v>83</v>
      </c>
      <c r="AW149" s="13" t="s">
        <v>30</v>
      </c>
      <c r="AX149" s="13" t="s">
        <v>81</v>
      </c>
      <c r="AY149" s="247" t="s">
        <v>144</v>
      </c>
    </row>
    <row r="150" s="2" customFormat="1" ht="37.8" customHeight="1">
      <c r="A150" s="39"/>
      <c r="B150" s="40"/>
      <c r="C150" s="219" t="s">
        <v>172</v>
      </c>
      <c r="D150" s="219" t="s">
        <v>146</v>
      </c>
      <c r="E150" s="220" t="s">
        <v>173</v>
      </c>
      <c r="F150" s="221" t="s">
        <v>174</v>
      </c>
      <c r="G150" s="222" t="s">
        <v>149</v>
      </c>
      <c r="H150" s="223">
        <v>2.4750000000000001</v>
      </c>
      <c r="I150" s="224"/>
      <c r="J150" s="225">
        <f>ROUND(I150*H150,2)</f>
        <v>0</v>
      </c>
      <c r="K150" s="221" t="s">
        <v>150</v>
      </c>
      <c r="L150" s="45"/>
      <c r="M150" s="226" t="s">
        <v>1</v>
      </c>
      <c r="N150" s="227" t="s">
        <v>38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151</v>
      </c>
      <c r="AT150" s="230" t="s">
        <v>146</v>
      </c>
      <c r="AU150" s="230" t="s">
        <v>83</v>
      </c>
      <c r="AY150" s="18" t="s">
        <v>144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81</v>
      </c>
      <c r="BK150" s="231">
        <f>ROUND(I150*H150,2)</f>
        <v>0</v>
      </c>
      <c r="BL150" s="18" t="s">
        <v>151</v>
      </c>
      <c r="BM150" s="230" t="s">
        <v>175</v>
      </c>
    </row>
    <row r="151" s="2" customFormat="1">
      <c r="A151" s="39"/>
      <c r="B151" s="40"/>
      <c r="C151" s="41"/>
      <c r="D151" s="232" t="s">
        <v>153</v>
      </c>
      <c r="E151" s="41"/>
      <c r="F151" s="233" t="s">
        <v>176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153</v>
      </c>
      <c r="AU151" s="18" t="s">
        <v>83</v>
      </c>
    </row>
    <row r="152" s="13" customFormat="1">
      <c r="A152" s="13"/>
      <c r="B152" s="237"/>
      <c r="C152" s="238"/>
      <c r="D152" s="232" t="s">
        <v>155</v>
      </c>
      <c r="E152" s="239" t="s">
        <v>1</v>
      </c>
      <c r="F152" s="240" t="s">
        <v>167</v>
      </c>
      <c r="G152" s="238"/>
      <c r="H152" s="241">
        <v>0.495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155</v>
      </c>
      <c r="AU152" s="247" t="s">
        <v>83</v>
      </c>
      <c r="AV152" s="13" t="s">
        <v>83</v>
      </c>
      <c r="AW152" s="13" t="s">
        <v>30</v>
      </c>
      <c r="AX152" s="13" t="s">
        <v>81</v>
      </c>
      <c r="AY152" s="247" t="s">
        <v>144</v>
      </c>
    </row>
    <row r="153" s="13" customFormat="1">
      <c r="A153" s="13"/>
      <c r="B153" s="237"/>
      <c r="C153" s="238"/>
      <c r="D153" s="232" t="s">
        <v>155</v>
      </c>
      <c r="E153" s="238"/>
      <c r="F153" s="240" t="s">
        <v>177</v>
      </c>
      <c r="G153" s="238"/>
      <c r="H153" s="241">
        <v>2.4750000000000001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155</v>
      </c>
      <c r="AU153" s="247" t="s">
        <v>83</v>
      </c>
      <c r="AV153" s="13" t="s">
        <v>83</v>
      </c>
      <c r="AW153" s="13" t="s">
        <v>4</v>
      </c>
      <c r="AX153" s="13" t="s">
        <v>81</v>
      </c>
      <c r="AY153" s="247" t="s">
        <v>144</v>
      </c>
    </row>
    <row r="154" s="2" customFormat="1" ht="24.15" customHeight="1">
      <c r="A154" s="39"/>
      <c r="B154" s="40"/>
      <c r="C154" s="219" t="s">
        <v>178</v>
      </c>
      <c r="D154" s="219" t="s">
        <v>146</v>
      </c>
      <c r="E154" s="220" t="s">
        <v>179</v>
      </c>
      <c r="F154" s="221" t="s">
        <v>180</v>
      </c>
      <c r="G154" s="222" t="s">
        <v>181</v>
      </c>
      <c r="H154" s="223">
        <v>0.98999999999999999</v>
      </c>
      <c r="I154" s="224"/>
      <c r="J154" s="225">
        <f>ROUND(I154*H154,2)</f>
        <v>0</v>
      </c>
      <c r="K154" s="221" t="s">
        <v>150</v>
      </c>
      <c r="L154" s="45"/>
      <c r="M154" s="226" t="s">
        <v>1</v>
      </c>
      <c r="N154" s="227" t="s">
        <v>38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151</v>
      </c>
      <c r="AT154" s="230" t="s">
        <v>146</v>
      </c>
      <c r="AU154" s="230" t="s">
        <v>83</v>
      </c>
      <c r="AY154" s="18" t="s">
        <v>144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81</v>
      </c>
      <c r="BK154" s="231">
        <f>ROUND(I154*H154,2)</f>
        <v>0</v>
      </c>
      <c r="BL154" s="18" t="s">
        <v>151</v>
      </c>
      <c r="BM154" s="230" t="s">
        <v>182</v>
      </c>
    </row>
    <row r="155" s="2" customFormat="1">
      <c r="A155" s="39"/>
      <c r="B155" s="40"/>
      <c r="C155" s="41"/>
      <c r="D155" s="232" t="s">
        <v>153</v>
      </c>
      <c r="E155" s="41"/>
      <c r="F155" s="233" t="s">
        <v>183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153</v>
      </c>
      <c r="AU155" s="18" t="s">
        <v>83</v>
      </c>
    </row>
    <row r="156" s="13" customFormat="1">
      <c r="A156" s="13"/>
      <c r="B156" s="237"/>
      <c r="C156" s="238"/>
      <c r="D156" s="232" t="s">
        <v>155</v>
      </c>
      <c r="E156" s="239" t="s">
        <v>1</v>
      </c>
      <c r="F156" s="240" t="s">
        <v>167</v>
      </c>
      <c r="G156" s="238"/>
      <c r="H156" s="241">
        <v>0.495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155</v>
      </c>
      <c r="AU156" s="247" t="s">
        <v>83</v>
      </c>
      <c r="AV156" s="13" t="s">
        <v>83</v>
      </c>
      <c r="AW156" s="13" t="s">
        <v>30</v>
      </c>
      <c r="AX156" s="13" t="s">
        <v>81</v>
      </c>
      <c r="AY156" s="247" t="s">
        <v>144</v>
      </c>
    </row>
    <row r="157" s="13" customFormat="1">
      <c r="A157" s="13"/>
      <c r="B157" s="237"/>
      <c r="C157" s="238"/>
      <c r="D157" s="232" t="s">
        <v>155</v>
      </c>
      <c r="E157" s="238"/>
      <c r="F157" s="240" t="s">
        <v>184</v>
      </c>
      <c r="G157" s="238"/>
      <c r="H157" s="241">
        <v>0.98999999999999999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155</v>
      </c>
      <c r="AU157" s="247" t="s">
        <v>83</v>
      </c>
      <c r="AV157" s="13" t="s">
        <v>83</v>
      </c>
      <c r="AW157" s="13" t="s">
        <v>4</v>
      </c>
      <c r="AX157" s="13" t="s">
        <v>81</v>
      </c>
      <c r="AY157" s="247" t="s">
        <v>144</v>
      </c>
    </row>
    <row r="158" s="2" customFormat="1" ht="24.15" customHeight="1">
      <c r="A158" s="39"/>
      <c r="B158" s="40"/>
      <c r="C158" s="219" t="s">
        <v>185</v>
      </c>
      <c r="D158" s="219" t="s">
        <v>146</v>
      </c>
      <c r="E158" s="220" t="s">
        <v>186</v>
      </c>
      <c r="F158" s="221" t="s">
        <v>187</v>
      </c>
      <c r="G158" s="222" t="s">
        <v>149</v>
      </c>
      <c r="H158" s="223">
        <v>0.34499999999999997</v>
      </c>
      <c r="I158" s="224"/>
      <c r="J158" s="225">
        <f>ROUND(I158*H158,2)</f>
        <v>0</v>
      </c>
      <c r="K158" s="221" t="s">
        <v>150</v>
      </c>
      <c r="L158" s="45"/>
      <c r="M158" s="226" t="s">
        <v>1</v>
      </c>
      <c r="N158" s="227" t="s">
        <v>38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151</v>
      </c>
      <c r="AT158" s="230" t="s">
        <v>146</v>
      </c>
      <c r="AU158" s="230" t="s">
        <v>83</v>
      </c>
      <c r="AY158" s="18" t="s">
        <v>144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81</v>
      </c>
      <c r="BK158" s="231">
        <f>ROUND(I158*H158,2)</f>
        <v>0</v>
      </c>
      <c r="BL158" s="18" t="s">
        <v>151</v>
      </c>
      <c r="BM158" s="230" t="s">
        <v>188</v>
      </c>
    </row>
    <row r="159" s="2" customFormat="1">
      <c r="A159" s="39"/>
      <c r="B159" s="40"/>
      <c r="C159" s="41"/>
      <c r="D159" s="232" t="s">
        <v>153</v>
      </c>
      <c r="E159" s="41"/>
      <c r="F159" s="233" t="s">
        <v>189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153</v>
      </c>
      <c r="AU159" s="18" t="s">
        <v>83</v>
      </c>
    </row>
    <row r="160" s="13" customFormat="1">
      <c r="A160" s="13"/>
      <c r="B160" s="237"/>
      <c r="C160" s="238"/>
      <c r="D160" s="232" t="s">
        <v>155</v>
      </c>
      <c r="E160" s="239" t="s">
        <v>1</v>
      </c>
      <c r="F160" s="240" t="s">
        <v>190</v>
      </c>
      <c r="G160" s="238"/>
      <c r="H160" s="241">
        <v>0.34499999999999997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155</v>
      </c>
      <c r="AU160" s="247" t="s">
        <v>83</v>
      </c>
      <c r="AV160" s="13" t="s">
        <v>83</v>
      </c>
      <c r="AW160" s="13" t="s">
        <v>30</v>
      </c>
      <c r="AX160" s="13" t="s">
        <v>81</v>
      </c>
      <c r="AY160" s="247" t="s">
        <v>144</v>
      </c>
    </row>
    <row r="161" s="12" customFormat="1" ht="22.8" customHeight="1">
      <c r="A161" s="12"/>
      <c r="B161" s="203"/>
      <c r="C161" s="204"/>
      <c r="D161" s="205" t="s">
        <v>72</v>
      </c>
      <c r="E161" s="217" t="s">
        <v>162</v>
      </c>
      <c r="F161" s="217" t="s">
        <v>191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SUM(P162:P215)</f>
        <v>0</v>
      </c>
      <c r="Q161" s="211"/>
      <c r="R161" s="212">
        <f>SUM(R162:R215)</f>
        <v>32.996161750000006</v>
      </c>
      <c r="S161" s="211"/>
      <c r="T161" s="213">
        <f>SUM(T162:T215)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81</v>
      </c>
      <c r="AT161" s="215" t="s">
        <v>72</v>
      </c>
      <c r="AU161" s="215" t="s">
        <v>81</v>
      </c>
      <c r="AY161" s="214" t="s">
        <v>144</v>
      </c>
      <c r="BK161" s="216">
        <f>SUM(BK162:BK215)</f>
        <v>0</v>
      </c>
    </row>
    <row r="162" s="2" customFormat="1" ht="24.15" customHeight="1">
      <c r="A162" s="39"/>
      <c r="B162" s="40"/>
      <c r="C162" s="219" t="s">
        <v>192</v>
      </c>
      <c r="D162" s="219" t="s">
        <v>146</v>
      </c>
      <c r="E162" s="220" t="s">
        <v>193</v>
      </c>
      <c r="F162" s="221" t="s">
        <v>194</v>
      </c>
      <c r="G162" s="222" t="s">
        <v>149</v>
      </c>
      <c r="H162" s="223">
        <v>11.074</v>
      </c>
      <c r="I162" s="224"/>
      <c r="J162" s="225">
        <f>ROUND(I162*H162,2)</f>
        <v>0</v>
      </c>
      <c r="K162" s="221" t="s">
        <v>150</v>
      </c>
      <c r="L162" s="45"/>
      <c r="M162" s="226" t="s">
        <v>1</v>
      </c>
      <c r="N162" s="227" t="s">
        <v>38</v>
      </c>
      <c r="O162" s="92"/>
      <c r="P162" s="228">
        <f>O162*H162</f>
        <v>0</v>
      </c>
      <c r="Q162" s="228">
        <v>1.8775</v>
      </c>
      <c r="R162" s="228">
        <f>Q162*H162</f>
        <v>20.791435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151</v>
      </c>
      <c r="AT162" s="230" t="s">
        <v>146</v>
      </c>
      <c r="AU162" s="230" t="s">
        <v>83</v>
      </c>
      <c r="AY162" s="18" t="s">
        <v>144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81</v>
      </c>
      <c r="BK162" s="231">
        <f>ROUND(I162*H162,2)</f>
        <v>0</v>
      </c>
      <c r="BL162" s="18" t="s">
        <v>151</v>
      </c>
      <c r="BM162" s="230" t="s">
        <v>195</v>
      </c>
    </row>
    <row r="163" s="2" customFormat="1">
      <c r="A163" s="39"/>
      <c r="B163" s="40"/>
      <c r="C163" s="41"/>
      <c r="D163" s="232" t="s">
        <v>153</v>
      </c>
      <c r="E163" s="41"/>
      <c r="F163" s="233" t="s">
        <v>196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153</v>
      </c>
      <c r="AU163" s="18" t="s">
        <v>83</v>
      </c>
    </row>
    <row r="164" s="14" customFormat="1">
      <c r="A164" s="14"/>
      <c r="B164" s="248"/>
      <c r="C164" s="249"/>
      <c r="D164" s="232" t="s">
        <v>155</v>
      </c>
      <c r="E164" s="250" t="s">
        <v>1</v>
      </c>
      <c r="F164" s="251" t="s">
        <v>197</v>
      </c>
      <c r="G164" s="249"/>
      <c r="H164" s="250" t="s">
        <v>1</v>
      </c>
      <c r="I164" s="252"/>
      <c r="J164" s="249"/>
      <c r="K164" s="249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155</v>
      </c>
      <c r="AU164" s="257" t="s">
        <v>83</v>
      </c>
      <c r="AV164" s="14" t="s">
        <v>81</v>
      </c>
      <c r="AW164" s="14" t="s">
        <v>30</v>
      </c>
      <c r="AX164" s="14" t="s">
        <v>73</v>
      </c>
      <c r="AY164" s="257" t="s">
        <v>144</v>
      </c>
    </row>
    <row r="165" s="13" customFormat="1">
      <c r="A165" s="13"/>
      <c r="B165" s="237"/>
      <c r="C165" s="238"/>
      <c r="D165" s="232" t="s">
        <v>155</v>
      </c>
      <c r="E165" s="239" t="s">
        <v>1</v>
      </c>
      <c r="F165" s="240" t="s">
        <v>198</v>
      </c>
      <c r="G165" s="238"/>
      <c r="H165" s="241">
        <v>6.3559999999999999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155</v>
      </c>
      <c r="AU165" s="247" t="s">
        <v>83</v>
      </c>
      <c r="AV165" s="13" t="s">
        <v>83</v>
      </c>
      <c r="AW165" s="13" t="s">
        <v>30</v>
      </c>
      <c r="AX165" s="13" t="s">
        <v>73</v>
      </c>
      <c r="AY165" s="247" t="s">
        <v>144</v>
      </c>
    </row>
    <row r="166" s="14" customFormat="1">
      <c r="A166" s="14"/>
      <c r="B166" s="248"/>
      <c r="C166" s="249"/>
      <c r="D166" s="232" t="s">
        <v>155</v>
      </c>
      <c r="E166" s="250" t="s">
        <v>1</v>
      </c>
      <c r="F166" s="251" t="s">
        <v>199</v>
      </c>
      <c r="G166" s="249"/>
      <c r="H166" s="250" t="s">
        <v>1</v>
      </c>
      <c r="I166" s="252"/>
      <c r="J166" s="249"/>
      <c r="K166" s="249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155</v>
      </c>
      <c r="AU166" s="257" t="s">
        <v>83</v>
      </c>
      <c r="AV166" s="14" t="s">
        <v>81</v>
      </c>
      <c r="AW166" s="14" t="s">
        <v>30</v>
      </c>
      <c r="AX166" s="14" t="s">
        <v>73</v>
      </c>
      <c r="AY166" s="257" t="s">
        <v>144</v>
      </c>
    </row>
    <row r="167" s="13" customFormat="1">
      <c r="A167" s="13"/>
      <c r="B167" s="237"/>
      <c r="C167" s="238"/>
      <c r="D167" s="232" t="s">
        <v>155</v>
      </c>
      <c r="E167" s="239" t="s">
        <v>1</v>
      </c>
      <c r="F167" s="240" t="s">
        <v>200</v>
      </c>
      <c r="G167" s="238"/>
      <c r="H167" s="241">
        <v>4.5380000000000003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155</v>
      </c>
      <c r="AU167" s="247" t="s">
        <v>83</v>
      </c>
      <c r="AV167" s="13" t="s">
        <v>83</v>
      </c>
      <c r="AW167" s="13" t="s">
        <v>30</v>
      </c>
      <c r="AX167" s="13" t="s">
        <v>73</v>
      </c>
      <c r="AY167" s="247" t="s">
        <v>144</v>
      </c>
    </row>
    <row r="168" s="13" customFormat="1">
      <c r="A168" s="13"/>
      <c r="B168" s="237"/>
      <c r="C168" s="238"/>
      <c r="D168" s="232" t="s">
        <v>155</v>
      </c>
      <c r="E168" s="239" t="s">
        <v>1</v>
      </c>
      <c r="F168" s="240" t="s">
        <v>201</v>
      </c>
      <c r="G168" s="238"/>
      <c r="H168" s="241">
        <v>0.17999999999999999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155</v>
      </c>
      <c r="AU168" s="247" t="s">
        <v>83</v>
      </c>
      <c r="AV168" s="13" t="s">
        <v>83</v>
      </c>
      <c r="AW168" s="13" t="s">
        <v>30</v>
      </c>
      <c r="AX168" s="13" t="s">
        <v>73</v>
      </c>
      <c r="AY168" s="247" t="s">
        <v>144</v>
      </c>
    </row>
    <row r="169" s="15" customFormat="1">
      <c r="A169" s="15"/>
      <c r="B169" s="258"/>
      <c r="C169" s="259"/>
      <c r="D169" s="232" t="s">
        <v>155</v>
      </c>
      <c r="E169" s="260" t="s">
        <v>1</v>
      </c>
      <c r="F169" s="261" t="s">
        <v>202</v>
      </c>
      <c r="G169" s="259"/>
      <c r="H169" s="262">
        <v>11.074</v>
      </c>
      <c r="I169" s="263"/>
      <c r="J169" s="259"/>
      <c r="K169" s="259"/>
      <c r="L169" s="264"/>
      <c r="M169" s="265"/>
      <c r="N169" s="266"/>
      <c r="O169" s="266"/>
      <c r="P169" s="266"/>
      <c r="Q169" s="266"/>
      <c r="R169" s="266"/>
      <c r="S169" s="266"/>
      <c r="T169" s="26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8" t="s">
        <v>155</v>
      </c>
      <c r="AU169" s="268" t="s">
        <v>83</v>
      </c>
      <c r="AV169" s="15" t="s">
        <v>151</v>
      </c>
      <c r="AW169" s="15" t="s">
        <v>30</v>
      </c>
      <c r="AX169" s="15" t="s">
        <v>81</v>
      </c>
      <c r="AY169" s="268" t="s">
        <v>144</v>
      </c>
    </row>
    <row r="170" s="2" customFormat="1" ht="33" customHeight="1">
      <c r="A170" s="39"/>
      <c r="B170" s="40"/>
      <c r="C170" s="219" t="s">
        <v>203</v>
      </c>
      <c r="D170" s="219" t="s">
        <v>146</v>
      </c>
      <c r="E170" s="220" t="s">
        <v>204</v>
      </c>
      <c r="F170" s="221" t="s">
        <v>205</v>
      </c>
      <c r="G170" s="222" t="s">
        <v>206</v>
      </c>
      <c r="H170" s="223">
        <v>6</v>
      </c>
      <c r="I170" s="224"/>
      <c r="J170" s="225">
        <f>ROUND(I170*H170,2)</f>
        <v>0</v>
      </c>
      <c r="K170" s="221" t="s">
        <v>150</v>
      </c>
      <c r="L170" s="45"/>
      <c r="M170" s="226" t="s">
        <v>1</v>
      </c>
      <c r="N170" s="227" t="s">
        <v>38</v>
      </c>
      <c r="O170" s="92"/>
      <c r="P170" s="228">
        <f>O170*H170</f>
        <v>0</v>
      </c>
      <c r="Q170" s="228">
        <v>0.022280000000000001</v>
      </c>
      <c r="R170" s="228">
        <f>Q170*H170</f>
        <v>0.13368000000000002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151</v>
      </c>
      <c r="AT170" s="230" t="s">
        <v>146</v>
      </c>
      <c r="AU170" s="230" t="s">
        <v>83</v>
      </c>
      <c r="AY170" s="18" t="s">
        <v>144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81</v>
      </c>
      <c r="BK170" s="231">
        <f>ROUND(I170*H170,2)</f>
        <v>0</v>
      </c>
      <c r="BL170" s="18" t="s">
        <v>151</v>
      </c>
      <c r="BM170" s="230" t="s">
        <v>207</v>
      </c>
    </row>
    <row r="171" s="2" customFormat="1">
      <c r="A171" s="39"/>
      <c r="B171" s="40"/>
      <c r="C171" s="41"/>
      <c r="D171" s="232" t="s">
        <v>153</v>
      </c>
      <c r="E171" s="41"/>
      <c r="F171" s="233" t="s">
        <v>208</v>
      </c>
      <c r="G171" s="41"/>
      <c r="H171" s="41"/>
      <c r="I171" s="234"/>
      <c r="J171" s="41"/>
      <c r="K171" s="41"/>
      <c r="L171" s="45"/>
      <c r="M171" s="235"/>
      <c r="N171" s="236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153</v>
      </c>
      <c r="AU171" s="18" t="s">
        <v>83</v>
      </c>
    </row>
    <row r="172" s="13" customFormat="1">
      <c r="A172" s="13"/>
      <c r="B172" s="237"/>
      <c r="C172" s="238"/>
      <c r="D172" s="232" t="s">
        <v>155</v>
      </c>
      <c r="E172" s="239" t="s">
        <v>1</v>
      </c>
      <c r="F172" s="240" t="s">
        <v>178</v>
      </c>
      <c r="G172" s="238"/>
      <c r="H172" s="241">
        <v>6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155</v>
      </c>
      <c r="AU172" s="247" t="s">
        <v>83</v>
      </c>
      <c r="AV172" s="13" t="s">
        <v>83</v>
      </c>
      <c r="AW172" s="13" t="s">
        <v>30</v>
      </c>
      <c r="AX172" s="13" t="s">
        <v>81</v>
      </c>
      <c r="AY172" s="247" t="s">
        <v>144</v>
      </c>
    </row>
    <row r="173" s="2" customFormat="1" ht="33" customHeight="1">
      <c r="A173" s="39"/>
      <c r="B173" s="40"/>
      <c r="C173" s="219" t="s">
        <v>209</v>
      </c>
      <c r="D173" s="219" t="s">
        <v>146</v>
      </c>
      <c r="E173" s="220" t="s">
        <v>210</v>
      </c>
      <c r="F173" s="221" t="s">
        <v>211</v>
      </c>
      <c r="G173" s="222" t="s">
        <v>206</v>
      </c>
      <c r="H173" s="223">
        <v>2</v>
      </c>
      <c r="I173" s="224"/>
      <c r="J173" s="225">
        <f>ROUND(I173*H173,2)</f>
        <v>0</v>
      </c>
      <c r="K173" s="221" t="s">
        <v>150</v>
      </c>
      <c r="L173" s="45"/>
      <c r="M173" s="226" t="s">
        <v>1</v>
      </c>
      <c r="N173" s="227" t="s">
        <v>38</v>
      </c>
      <c r="O173" s="92"/>
      <c r="P173" s="228">
        <f>O173*H173</f>
        <v>0</v>
      </c>
      <c r="Q173" s="228">
        <v>0.026280000000000001</v>
      </c>
      <c r="R173" s="228">
        <f>Q173*H173</f>
        <v>0.052560000000000003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151</v>
      </c>
      <c r="AT173" s="230" t="s">
        <v>146</v>
      </c>
      <c r="AU173" s="230" t="s">
        <v>83</v>
      </c>
      <c r="AY173" s="18" t="s">
        <v>144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81</v>
      </c>
      <c r="BK173" s="231">
        <f>ROUND(I173*H173,2)</f>
        <v>0</v>
      </c>
      <c r="BL173" s="18" t="s">
        <v>151</v>
      </c>
      <c r="BM173" s="230" t="s">
        <v>212</v>
      </c>
    </row>
    <row r="174" s="2" customFormat="1">
      <c r="A174" s="39"/>
      <c r="B174" s="40"/>
      <c r="C174" s="41"/>
      <c r="D174" s="232" t="s">
        <v>153</v>
      </c>
      <c r="E174" s="41"/>
      <c r="F174" s="233" t="s">
        <v>213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153</v>
      </c>
      <c r="AU174" s="18" t="s">
        <v>83</v>
      </c>
    </row>
    <row r="175" s="13" customFormat="1">
      <c r="A175" s="13"/>
      <c r="B175" s="237"/>
      <c r="C175" s="238"/>
      <c r="D175" s="232" t="s">
        <v>155</v>
      </c>
      <c r="E175" s="239" t="s">
        <v>1</v>
      </c>
      <c r="F175" s="240" t="s">
        <v>83</v>
      </c>
      <c r="G175" s="238"/>
      <c r="H175" s="241">
        <v>2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155</v>
      </c>
      <c r="AU175" s="247" t="s">
        <v>83</v>
      </c>
      <c r="AV175" s="13" t="s">
        <v>83</v>
      </c>
      <c r="AW175" s="13" t="s">
        <v>30</v>
      </c>
      <c r="AX175" s="13" t="s">
        <v>81</v>
      </c>
      <c r="AY175" s="247" t="s">
        <v>144</v>
      </c>
    </row>
    <row r="176" s="2" customFormat="1" ht="33" customHeight="1">
      <c r="A176" s="39"/>
      <c r="B176" s="40"/>
      <c r="C176" s="219" t="s">
        <v>214</v>
      </c>
      <c r="D176" s="219" t="s">
        <v>146</v>
      </c>
      <c r="E176" s="220" t="s">
        <v>215</v>
      </c>
      <c r="F176" s="221" t="s">
        <v>216</v>
      </c>
      <c r="G176" s="222" t="s">
        <v>206</v>
      </c>
      <c r="H176" s="223">
        <v>2</v>
      </c>
      <c r="I176" s="224"/>
      <c r="J176" s="225">
        <f>ROUND(I176*H176,2)</f>
        <v>0</v>
      </c>
      <c r="K176" s="221" t="s">
        <v>150</v>
      </c>
      <c r="L176" s="45"/>
      <c r="M176" s="226" t="s">
        <v>1</v>
      </c>
      <c r="N176" s="227" t="s">
        <v>38</v>
      </c>
      <c r="O176" s="92"/>
      <c r="P176" s="228">
        <f>O176*H176</f>
        <v>0</v>
      </c>
      <c r="Q176" s="228">
        <v>0.039629999999999999</v>
      </c>
      <c r="R176" s="228">
        <f>Q176*H176</f>
        <v>0.079259999999999997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151</v>
      </c>
      <c r="AT176" s="230" t="s">
        <v>146</v>
      </c>
      <c r="AU176" s="230" t="s">
        <v>83</v>
      </c>
      <c r="AY176" s="18" t="s">
        <v>144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81</v>
      </c>
      <c r="BK176" s="231">
        <f>ROUND(I176*H176,2)</f>
        <v>0</v>
      </c>
      <c r="BL176" s="18" t="s">
        <v>151</v>
      </c>
      <c r="BM176" s="230" t="s">
        <v>217</v>
      </c>
    </row>
    <row r="177" s="2" customFormat="1">
      <c r="A177" s="39"/>
      <c r="B177" s="40"/>
      <c r="C177" s="41"/>
      <c r="D177" s="232" t="s">
        <v>153</v>
      </c>
      <c r="E177" s="41"/>
      <c r="F177" s="233" t="s">
        <v>218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153</v>
      </c>
      <c r="AU177" s="18" t="s">
        <v>83</v>
      </c>
    </row>
    <row r="178" s="2" customFormat="1" ht="16.5" customHeight="1">
      <c r="A178" s="39"/>
      <c r="B178" s="40"/>
      <c r="C178" s="219" t="s">
        <v>219</v>
      </c>
      <c r="D178" s="219" t="s">
        <v>146</v>
      </c>
      <c r="E178" s="220" t="s">
        <v>220</v>
      </c>
      <c r="F178" s="221" t="s">
        <v>221</v>
      </c>
      <c r="G178" s="222" t="s">
        <v>149</v>
      </c>
      <c r="H178" s="223">
        <v>0.83299999999999996</v>
      </c>
      <c r="I178" s="224"/>
      <c r="J178" s="225">
        <f>ROUND(I178*H178,2)</f>
        <v>0</v>
      </c>
      <c r="K178" s="221" t="s">
        <v>150</v>
      </c>
      <c r="L178" s="45"/>
      <c r="M178" s="226" t="s">
        <v>1</v>
      </c>
      <c r="N178" s="227" t="s">
        <v>38</v>
      </c>
      <c r="O178" s="92"/>
      <c r="P178" s="228">
        <f>O178*H178</f>
        <v>0</v>
      </c>
      <c r="Q178" s="228">
        <v>1.94302</v>
      </c>
      <c r="R178" s="228">
        <f>Q178*H178</f>
        <v>1.6185356599999998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151</v>
      </c>
      <c r="AT178" s="230" t="s">
        <v>146</v>
      </c>
      <c r="AU178" s="230" t="s">
        <v>83</v>
      </c>
      <c r="AY178" s="18" t="s">
        <v>144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81</v>
      </c>
      <c r="BK178" s="231">
        <f>ROUND(I178*H178,2)</f>
        <v>0</v>
      </c>
      <c r="BL178" s="18" t="s">
        <v>151</v>
      </c>
      <c r="BM178" s="230" t="s">
        <v>222</v>
      </c>
    </row>
    <row r="179" s="2" customFormat="1">
      <c r="A179" s="39"/>
      <c r="B179" s="40"/>
      <c r="C179" s="41"/>
      <c r="D179" s="232" t="s">
        <v>153</v>
      </c>
      <c r="E179" s="41"/>
      <c r="F179" s="233" t="s">
        <v>223</v>
      </c>
      <c r="G179" s="41"/>
      <c r="H179" s="41"/>
      <c r="I179" s="234"/>
      <c r="J179" s="41"/>
      <c r="K179" s="41"/>
      <c r="L179" s="45"/>
      <c r="M179" s="235"/>
      <c r="N179" s="23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153</v>
      </c>
      <c r="AU179" s="18" t="s">
        <v>83</v>
      </c>
    </row>
    <row r="180" s="14" customFormat="1">
      <c r="A180" s="14"/>
      <c r="B180" s="248"/>
      <c r="C180" s="249"/>
      <c r="D180" s="232" t="s">
        <v>155</v>
      </c>
      <c r="E180" s="250" t="s">
        <v>1</v>
      </c>
      <c r="F180" s="251" t="s">
        <v>224</v>
      </c>
      <c r="G180" s="249"/>
      <c r="H180" s="250" t="s">
        <v>1</v>
      </c>
      <c r="I180" s="252"/>
      <c r="J180" s="249"/>
      <c r="K180" s="249"/>
      <c r="L180" s="253"/>
      <c r="M180" s="254"/>
      <c r="N180" s="255"/>
      <c r="O180" s="255"/>
      <c r="P180" s="255"/>
      <c r="Q180" s="255"/>
      <c r="R180" s="255"/>
      <c r="S180" s="255"/>
      <c r="T180" s="25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7" t="s">
        <v>155</v>
      </c>
      <c r="AU180" s="257" t="s">
        <v>83</v>
      </c>
      <c r="AV180" s="14" t="s">
        <v>81</v>
      </c>
      <c r="AW180" s="14" t="s">
        <v>30</v>
      </c>
      <c r="AX180" s="14" t="s">
        <v>73</v>
      </c>
      <c r="AY180" s="257" t="s">
        <v>144</v>
      </c>
    </row>
    <row r="181" s="13" customFormat="1">
      <c r="A181" s="13"/>
      <c r="B181" s="237"/>
      <c r="C181" s="238"/>
      <c r="D181" s="232" t="s">
        <v>155</v>
      </c>
      <c r="E181" s="239" t="s">
        <v>1</v>
      </c>
      <c r="F181" s="240" t="s">
        <v>225</v>
      </c>
      <c r="G181" s="238"/>
      <c r="H181" s="241">
        <v>0.33800000000000002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155</v>
      </c>
      <c r="AU181" s="247" t="s">
        <v>83</v>
      </c>
      <c r="AV181" s="13" t="s">
        <v>83</v>
      </c>
      <c r="AW181" s="13" t="s">
        <v>30</v>
      </c>
      <c r="AX181" s="13" t="s">
        <v>73</v>
      </c>
      <c r="AY181" s="247" t="s">
        <v>144</v>
      </c>
    </row>
    <row r="182" s="13" customFormat="1">
      <c r="A182" s="13"/>
      <c r="B182" s="237"/>
      <c r="C182" s="238"/>
      <c r="D182" s="232" t="s">
        <v>155</v>
      </c>
      <c r="E182" s="239" t="s">
        <v>1</v>
      </c>
      <c r="F182" s="240" t="s">
        <v>226</v>
      </c>
      <c r="G182" s="238"/>
      <c r="H182" s="241">
        <v>0.495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7" t="s">
        <v>155</v>
      </c>
      <c r="AU182" s="247" t="s">
        <v>83</v>
      </c>
      <c r="AV182" s="13" t="s">
        <v>83</v>
      </c>
      <c r="AW182" s="13" t="s">
        <v>30</v>
      </c>
      <c r="AX182" s="13" t="s">
        <v>73</v>
      </c>
      <c r="AY182" s="247" t="s">
        <v>144</v>
      </c>
    </row>
    <row r="183" s="15" customFormat="1">
      <c r="A183" s="15"/>
      <c r="B183" s="258"/>
      <c r="C183" s="259"/>
      <c r="D183" s="232" t="s">
        <v>155</v>
      </c>
      <c r="E183" s="260" t="s">
        <v>1</v>
      </c>
      <c r="F183" s="261" t="s">
        <v>202</v>
      </c>
      <c r="G183" s="259"/>
      <c r="H183" s="262">
        <v>0.83299999999999996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8" t="s">
        <v>155</v>
      </c>
      <c r="AU183" s="268" t="s">
        <v>83</v>
      </c>
      <c r="AV183" s="15" t="s">
        <v>151</v>
      </c>
      <c r="AW183" s="15" t="s">
        <v>30</v>
      </c>
      <c r="AX183" s="15" t="s">
        <v>81</v>
      </c>
      <c r="AY183" s="268" t="s">
        <v>144</v>
      </c>
    </row>
    <row r="184" s="2" customFormat="1" ht="24.15" customHeight="1">
      <c r="A184" s="39"/>
      <c r="B184" s="40"/>
      <c r="C184" s="219" t="s">
        <v>227</v>
      </c>
      <c r="D184" s="219" t="s">
        <v>146</v>
      </c>
      <c r="E184" s="220" t="s">
        <v>228</v>
      </c>
      <c r="F184" s="221" t="s">
        <v>229</v>
      </c>
      <c r="G184" s="222" t="s">
        <v>181</v>
      </c>
      <c r="H184" s="223">
        <v>0.19900000000000001</v>
      </c>
      <c r="I184" s="224"/>
      <c r="J184" s="225">
        <f>ROUND(I184*H184,2)</f>
        <v>0</v>
      </c>
      <c r="K184" s="221" t="s">
        <v>150</v>
      </c>
      <c r="L184" s="45"/>
      <c r="M184" s="226" t="s">
        <v>1</v>
      </c>
      <c r="N184" s="227" t="s">
        <v>38</v>
      </c>
      <c r="O184" s="92"/>
      <c r="P184" s="228">
        <f>O184*H184</f>
        <v>0</v>
      </c>
      <c r="Q184" s="228">
        <v>1.0900000000000001</v>
      </c>
      <c r="R184" s="228">
        <f>Q184*H184</f>
        <v>0.21691000000000002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151</v>
      </c>
      <c r="AT184" s="230" t="s">
        <v>146</v>
      </c>
      <c r="AU184" s="230" t="s">
        <v>83</v>
      </c>
      <c r="AY184" s="18" t="s">
        <v>144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81</v>
      </c>
      <c r="BK184" s="231">
        <f>ROUND(I184*H184,2)</f>
        <v>0</v>
      </c>
      <c r="BL184" s="18" t="s">
        <v>151</v>
      </c>
      <c r="BM184" s="230" t="s">
        <v>230</v>
      </c>
    </row>
    <row r="185" s="2" customFormat="1">
      <c r="A185" s="39"/>
      <c r="B185" s="40"/>
      <c r="C185" s="41"/>
      <c r="D185" s="232" t="s">
        <v>153</v>
      </c>
      <c r="E185" s="41"/>
      <c r="F185" s="233" t="s">
        <v>231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153</v>
      </c>
      <c r="AU185" s="18" t="s">
        <v>83</v>
      </c>
    </row>
    <row r="186" s="13" customFormat="1">
      <c r="A186" s="13"/>
      <c r="B186" s="237"/>
      <c r="C186" s="238"/>
      <c r="D186" s="232" t="s">
        <v>155</v>
      </c>
      <c r="E186" s="239" t="s">
        <v>1</v>
      </c>
      <c r="F186" s="240" t="s">
        <v>232</v>
      </c>
      <c r="G186" s="238"/>
      <c r="H186" s="241">
        <v>0.19900000000000001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155</v>
      </c>
      <c r="AU186" s="247" t="s">
        <v>83</v>
      </c>
      <c r="AV186" s="13" t="s">
        <v>83</v>
      </c>
      <c r="AW186" s="13" t="s">
        <v>30</v>
      </c>
      <c r="AX186" s="13" t="s">
        <v>81</v>
      </c>
      <c r="AY186" s="247" t="s">
        <v>144</v>
      </c>
    </row>
    <row r="187" s="2" customFormat="1" ht="24.15" customHeight="1">
      <c r="A187" s="39"/>
      <c r="B187" s="40"/>
      <c r="C187" s="219" t="s">
        <v>233</v>
      </c>
      <c r="D187" s="219" t="s">
        <v>146</v>
      </c>
      <c r="E187" s="220" t="s">
        <v>234</v>
      </c>
      <c r="F187" s="221" t="s">
        <v>235</v>
      </c>
      <c r="G187" s="222" t="s">
        <v>181</v>
      </c>
      <c r="H187" s="223">
        <v>0.47699999999999998</v>
      </c>
      <c r="I187" s="224"/>
      <c r="J187" s="225">
        <f>ROUND(I187*H187,2)</f>
        <v>0</v>
      </c>
      <c r="K187" s="221" t="s">
        <v>150</v>
      </c>
      <c r="L187" s="45"/>
      <c r="M187" s="226" t="s">
        <v>1</v>
      </c>
      <c r="N187" s="227" t="s">
        <v>38</v>
      </c>
      <c r="O187" s="92"/>
      <c r="P187" s="228">
        <f>O187*H187</f>
        <v>0</v>
      </c>
      <c r="Q187" s="228">
        <v>1.0900000000000001</v>
      </c>
      <c r="R187" s="228">
        <f>Q187*H187</f>
        <v>0.51993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151</v>
      </c>
      <c r="AT187" s="230" t="s">
        <v>146</v>
      </c>
      <c r="AU187" s="230" t="s">
        <v>83</v>
      </c>
      <c r="AY187" s="18" t="s">
        <v>144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81</v>
      </c>
      <c r="BK187" s="231">
        <f>ROUND(I187*H187,2)</f>
        <v>0</v>
      </c>
      <c r="BL187" s="18" t="s">
        <v>151</v>
      </c>
      <c r="BM187" s="230" t="s">
        <v>236</v>
      </c>
    </row>
    <row r="188" s="2" customFormat="1">
      <c r="A188" s="39"/>
      <c r="B188" s="40"/>
      <c r="C188" s="41"/>
      <c r="D188" s="232" t="s">
        <v>153</v>
      </c>
      <c r="E188" s="41"/>
      <c r="F188" s="233" t="s">
        <v>237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153</v>
      </c>
      <c r="AU188" s="18" t="s">
        <v>83</v>
      </c>
    </row>
    <row r="189" s="13" customFormat="1">
      <c r="A189" s="13"/>
      <c r="B189" s="237"/>
      <c r="C189" s="238"/>
      <c r="D189" s="232" t="s">
        <v>155</v>
      </c>
      <c r="E189" s="239" t="s">
        <v>1</v>
      </c>
      <c r="F189" s="240" t="s">
        <v>238</v>
      </c>
      <c r="G189" s="238"/>
      <c r="H189" s="241">
        <v>0.47699999999999998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155</v>
      </c>
      <c r="AU189" s="247" t="s">
        <v>83</v>
      </c>
      <c r="AV189" s="13" t="s">
        <v>83</v>
      </c>
      <c r="AW189" s="13" t="s">
        <v>30</v>
      </c>
      <c r="AX189" s="13" t="s">
        <v>81</v>
      </c>
      <c r="AY189" s="247" t="s">
        <v>144</v>
      </c>
    </row>
    <row r="190" s="2" customFormat="1" ht="24.15" customHeight="1">
      <c r="A190" s="39"/>
      <c r="B190" s="40"/>
      <c r="C190" s="219" t="s">
        <v>8</v>
      </c>
      <c r="D190" s="219" t="s">
        <v>146</v>
      </c>
      <c r="E190" s="220" t="s">
        <v>239</v>
      </c>
      <c r="F190" s="221" t="s">
        <v>240</v>
      </c>
      <c r="G190" s="222" t="s">
        <v>241</v>
      </c>
      <c r="H190" s="223">
        <v>4.8049999999999997</v>
      </c>
      <c r="I190" s="224"/>
      <c r="J190" s="225">
        <f>ROUND(I190*H190,2)</f>
        <v>0</v>
      </c>
      <c r="K190" s="221" t="s">
        <v>150</v>
      </c>
      <c r="L190" s="45"/>
      <c r="M190" s="226" t="s">
        <v>1</v>
      </c>
      <c r="N190" s="227" t="s">
        <v>38</v>
      </c>
      <c r="O190" s="92"/>
      <c r="P190" s="228">
        <f>O190*H190</f>
        <v>0</v>
      </c>
      <c r="Q190" s="228">
        <v>0.044339999999999997</v>
      </c>
      <c r="R190" s="228">
        <f>Q190*H190</f>
        <v>0.21305369999999999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151</v>
      </c>
      <c r="AT190" s="230" t="s">
        <v>146</v>
      </c>
      <c r="AU190" s="230" t="s">
        <v>83</v>
      </c>
      <c r="AY190" s="18" t="s">
        <v>144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81</v>
      </c>
      <c r="BK190" s="231">
        <f>ROUND(I190*H190,2)</f>
        <v>0</v>
      </c>
      <c r="BL190" s="18" t="s">
        <v>151</v>
      </c>
      <c r="BM190" s="230" t="s">
        <v>242</v>
      </c>
    </row>
    <row r="191" s="2" customFormat="1">
      <c r="A191" s="39"/>
      <c r="B191" s="40"/>
      <c r="C191" s="41"/>
      <c r="D191" s="232" t="s">
        <v>153</v>
      </c>
      <c r="E191" s="41"/>
      <c r="F191" s="233" t="s">
        <v>243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153</v>
      </c>
      <c r="AU191" s="18" t="s">
        <v>83</v>
      </c>
    </row>
    <row r="192" s="14" customFormat="1">
      <c r="A192" s="14"/>
      <c r="B192" s="248"/>
      <c r="C192" s="249"/>
      <c r="D192" s="232" t="s">
        <v>155</v>
      </c>
      <c r="E192" s="250" t="s">
        <v>1</v>
      </c>
      <c r="F192" s="251" t="s">
        <v>244</v>
      </c>
      <c r="G192" s="249"/>
      <c r="H192" s="250" t="s">
        <v>1</v>
      </c>
      <c r="I192" s="252"/>
      <c r="J192" s="249"/>
      <c r="K192" s="249"/>
      <c r="L192" s="253"/>
      <c r="M192" s="254"/>
      <c r="N192" s="255"/>
      <c r="O192" s="255"/>
      <c r="P192" s="255"/>
      <c r="Q192" s="255"/>
      <c r="R192" s="255"/>
      <c r="S192" s="255"/>
      <c r="T192" s="25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155</v>
      </c>
      <c r="AU192" s="257" t="s">
        <v>83</v>
      </c>
      <c r="AV192" s="14" t="s">
        <v>81</v>
      </c>
      <c r="AW192" s="14" t="s">
        <v>30</v>
      </c>
      <c r="AX192" s="14" t="s">
        <v>73</v>
      </c>
      <c r="AY192" s="257" t="s">
        <v>144</v>
      </c>
    </row>
    <row r="193" s="13" customFormat="1">
      <c r="A193" s="13"/>
      <c r="B193" s="237"/>
      <c r="C193" s="238"/>
      <c r="D193" s="232" t="s">
        <v>155</v>
      </c>
      <c r="E193" s="239" t="s">
        <v>1</v>
      </c>
      <c r="F193" s="240" t="s">
        <v>245</v>
      </c>
      <c r="G193" s="238"/>
      <c r="H193" s="241">
        <v>4.8049999999999997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155</v>
      </c>
      <c r="AU193" s="247" t="s">
        <v>83</v>
      </c>
      <c r="AV193" s="13" t="s">
        <v>83</v>
      </c>
      <c r="AW193" s="13" t="s">
        <v>30</v>
      </c>
      <c r="AX193" s="13" t="s">
        <v>73</v>
      </c>
      <c r="AY193" s="247" t="s">
        <v>144</v>
      </c>
    </row>
    <row r="194" s="15" customFormat="1">
      <c r="A194" s="15"/>
      <c r="B194" s="258"/>
      <c r="C194" s="259"/>
      <c r="D194" s="232" t="s">
        <v>155</v>
      </c>
      <c r="E194" s="260" t="s">
        <v>1</v>
      </c>
      <c r="F194" s="261" t="s">
        <v>202</v>
      </c>
      <c r="G194" s="259"/>
      <c r="H194" s="262">
        <v>4.8049999999999997</v>
      </c>
      <c r="I194" s="263"/>
      <c r="J194" s="259"/>
      <c r="K194" s="259"/>
      <c r="L194" s="264"/>
      <c r="M194" s="265"/>
      <c r="N194" s="266"/>
      <c r="O194" s="266"/>
      <c r="P194" s="266"/>
      <c r="Q194" s="266"/>
      <c r="R194" s="266"/>
      <c r="S194" s="266"/>
      <c r="T194" s="267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8" t="s">
        <v>155</v>
      </c>
      <c r="AU194" s="268" t="s">
        <v>83</v>
      </c>
      <c r="AV194" s="15" t="s">
        <v>151</v>
      </c>
      <c r="AW194" s="15" t="s">
        <v>30</v>
      </c>
      <c r="AX194" s="15" t="s">
        <v>81</v>
      </c>
      <c r="AY194" s="268" t="s">
        <v>144</v>
      </c>
    </row>
    <row r="195" s="2" customFormat="1" ht="24.15" customHeight="1">
      <c r="A195" s="39"/>
      <c r="B195" s="40"/>
      <c r="C195" s="219" t="s">
        <v>246</v>
      </c>
      <c r="D195" s="219" t="s">
        <v>146</v>
      </c>
      <c r="E195" s="220" t="s">
        <v>247</v>
      </c>
      <c r="F195" s="221" t="s">
        <v>248</v>
      </c>
      <c r="G195" s="222" t="s">
        <v>241</v>
      </c>
      <c r="H195" s="223">
        <v>51.917999999999999</v>
      </c>
      <c r="I195" s="224"/>
      <c r="J195" s="225">
        <f>ROUND(I195*H195,2)</f>
        <v>0</v>
      </c>
      <c r="K195" s="221" t="s">
        <v>150</v>
      </c>
      <c r="L195" s="45"/>
      <c r="M195" s="226" t="s">
        <v>1</v>
      </c>
      <c r="N195" s="227" t="s">
        <v>38</v>
      </c>
      <c r="O195" s="92"/>
      <c r="P195" s="228">
        <f>O195*H195</f>
        <v>0</v>
      </c>
      <c r="Q195" s="228">
        <v>0.061719999999999997</v>
      </c>
      <c r="R195" s="228">
        <f>Q195*H195</f>
        <v>3.2043789599999997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151</v>
      </c>
      <c r="AT195" s="230" t="s">
        <v>146</v>
      </c>
      <c r="AU195" s="230" t="s">
        <v>83</v>
      </c>
      <c r="AY195" s="18" t="s">
        <v>144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81</v>
      </c>
      <c r="BK195" s="231">
        <f>ROUND(I195*H195,2)</f>
        <v>0</v>
      </c>
      <c r="BL195" s="18" t="s">
        <v>151</v>
      </c>
      <c r="BM195" s="230" t="s">
        <v>249</v>
      </c>
    </row>
    <row r="196" s="2" customFormat="1">
      <c r="A196" s="39"/>
      <c r="B196" s="40"/>
      <c r="C196" s="41"/>
      <c r="D196" s="232" t="s">
        <v>153</v>
      </c>
      <c r="E196" s="41"/>
      <c r="F196" s="233" t="s">
        <v>250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153</v>
      </c>
      <c r="AU196" s="18" t="s">
        <v>83</v>
      </c>
    </row>
    <row r="197" s="14" customFormat="1">
      <c r="A197" s="14"/>
      <c r="B197" s="248"/>
      <c r="C197" s="249"/>
      <c r="D197" s="232" t="s">
        <v>155</v>
      </c>
      <c r="E197" s="250" t="s">
        <v>1</v>
      </c>
      <c r="F197" s="251" t="s">
        <v>251</v>
      </c>
      <c r="G197" s="249"/>
      <c r="H197" s="250" t="s">
        <v>1</v>
      </c>
      <c r="I197" s="252"/>
      <c r="J197" s="249"/>
      <c r="K197" s="249"/>
      <c r="L197" s="253"/>
      <c r="M197" s="254"/>
      <c r="N197" s="255"/>
      <c r="O197" s="255"/>
      <c r="P197" s="255"/>
      <c r="Q197" s="255"/>
      <c r="R197" s="255"/>
      <c r="S197" s="255"/>
      <c r="T197" s="25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155</v>
      </c>
      <c r="AU197" s="257" t="s">
        <v>83</v>
      </c>
      <c r="AV197" s="14" t="s">
        <v>81</v>
      </c>
      <c r="AW197" s="14" t="s">
        <v>30</v>
      </c>
      <c r="AX197" s="14" t="s">
        <v>73</v>
      </c>
      <c r="AY197" s="257" t="s">
        <v>144</v>
      </c>
    </row>
    <row r="198" s="13" customFormat="1">
      <c r="A198" s="13"/>
      <c r="B198" s="237"/>
      <c r="C198" s="238"/>
      <c r="D198" s="232" t="s">
        <v>155</v>
      </c>
      <c r="E198" s="239" t="s">
        <v>1</v>
      </c>
      <c r="F198" s="240" t="s">
        <v>252</v>
      </c>
      <c r="G198" s="238"/>
      <c r="H198" s="241">
        <v>25.038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155</v>
      </c>
      <c r="AU198" s="247" t="s">
        <v>83</v>
      </c>
      <c r="AV198" s="13" t="s">
        <v>83</v>
      </c>
      <c r="AW198" s="13" t="s">
        <v>30</v>
      </c>
      <c r="AX198" s="13" t="s">
        <v>73</v>
      </c>
      <c r="AY198" s="247" t="s">
        <v>144</v>
      </c>
    </row>
    <row r="199" s="13" customFormat="1">
      <c r="A199" s="13"/>
      <c r="B199" s="237"/>
      <c r="C199" s="238"/>
      <c r="D199" s="232" t="s">
        <v>155</v>
      </c>
      <c r="E199" s="239" t="s">
        <v>1</v>
      </c>
      <c r="F199" s="240" t="s">
        <v>253</v>
      </c>
      <c r="G199" s="238"/>
      <c r="H199" s="241">
        <v>26.879999999999999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155</v>
      </c>
      <c r="AU199" s="247" t="s">
        <v>83</v>
      </c>
      <c r="AV199" s="13" t="s">
        <v>83</v>
      </c>
      <c r="AW199" s="13" t="s">
        <v>30</v>
      </c>
      <c r="AX199" s="13" t="s">
        <v>73</v>
      </c>
      <c r="AY199" s="247" t="s">
        <v>144</v>
      </c>
    </row>
    <row r="200" s="15" customFormat="1">
      <c r="A200" s="15"/>
      <c r="B200" s="258"/>
      <c r="C200" s="259"/>
      <c r="D200" s="232" t="s">
        <v>155</v>
      </c>
      <c r="E200" s="260" t="s">
        <v>1</v>
      </c>
      <c r="F200" s="261" t="s">
        <v>202</v>
      </c>
      <c r="G200" s="259"/>
      <c r="H200" s="262">
        <v>51.917999999999999</v>
      </c>
      <c r="I200" s="263"/>
      <c r="J200" s="259"/>
      <c r="K200" s="259"/>
      <c r="L200" s="264"/>
      <c r="M200" s="265"/>
      <c r="N200" s="266"/>
      <c r="O200" s="266"/>
      <c r="P200" s="266"/>
      <c r="Q200" s="266"/>
      <c r="R200" s="266"/>
      <c r="S200" s="266"/>
      <c r="T200" s="26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8" t="s">
        <v>155</v>
      </c>
      <c r="AU200" s="268" t="s">
        <v>83</v>
      </c>
      <c r="AV200" s="15" t="s">
        <v>151</v>
      </c>
      <c r="AW200" s="15" t="s">
        <v>30</v>
      </c>
      <c r="AX200" s="15" t="s">
        <v>81</v>
      </c>
      <c r="AY200" s="268" t="s">
        <v>144</v>
      </c>
    </row>
    <row r="201" s="2" customFormat="1" ht="24.15" customHeight="1">
      <c r="A201" s="39"/>
      <c r="B201" s="40"/>
      <c r="C201" s="219" t="s">
        <v>254</v>
      </c>
      <c r="D201" s="219" t="s">
        <v>146</v>
      </c>
      <c r="E201" s="220" t="s">
        <v>255</v>
      </c>
      <c r="F201" s="221" t="s">
        <v>256</v>
      </c>
      <c r="G201" s="222" t="s">
        <v>241</v>
      </c>
      <c r="H201" s="223">
        <v>60.060000000000002</v>
      </c>
      <c r="I201" s="224"/>
      <c r="J201" s="225">
        <f>ROUND(I201*H201,2)</f>
        <v>0</v>
      </c>
      <c r="K201" s="221" t="s">
        <v>150</v>
      </c>
      <c r="L201" s="45"/>
      <c r="M201" s="226" t="s">
        <v>1</v>
      </c>
      <c r="N201" s="227" t="s">
        <v>38</v>
      </c>
      <c r="O201" s="92"/>
      <c r="P201" s="228">
        <f>O201*H201</f>
        <v>0</v>
      </c>
      <c r="Q201" s="228">
        <v>0.079210000000000003</v>
      </c>
      <c r="R201" s="228">
        <f>Q201*H201</f>
        <v>4.7573525999999999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151</v>
      </c>
      <c r="AT201" s="230" t="s">
        <v>146</v>
      </c>
      <c r="AU201" s="230" t="s">
        <v>83</v>
      </c>
      <c r="AY201" s="18" t="s">
        <v>144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81</v>
      </c>
      <c r="BK201" s="231">
        <f>ROUND(I201*H201,2)</f>
        <v>0</v>
      </c>
      <c r="BL201" s="18" t="s">
        <v>151</v>
      </c>
      <c r="BM201" s="230" t="s">
        <v>257</v>
      </c>
    </row>
    <row r="202" s="2" customFormat="1">
      <c r="A202" s="39"/>
      <c r="B202" s="40"/>
      <c r="C202" s="41"/>
      <c r="D202" s="232" t="s">
        <v>153</v>
      </c>
      <c r="E202" s="41"/>
      <c r="F202" s="233" t="s">
        <v>258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153</v>
      </c>
      <c r="AU202" s="18" t="s">
        <v>83</v>
      </c>
    </row>
    <row r="203" s="14" customFormat="1">
      <c r="A203" s="14"/>
      <c r="B203" s="248"/>
      <c r="C203" s="249"/>
      <c r="D203" s="232" t="s">
        <v>155</v>
      </c>
      <c r="E203" s="250" t="s">
        <v>1</v>
      </c>
      <c r="F203" s="251" t="s">
        <v>259</v>
      </c>
      <c r="G203" s="249"/>
      <c r="H203" s="250" t="s">
        <v>1</v>
      </c>
      <c r="I203" s="252"/>
      <c r="J203" s="249"/>
      <c r="K203" s="249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155</v>
      </c>
      <c r="AU203" s="257" t="s">
        <v>83</v>
      </c>
      <c r="AV203" s="14" t="s">
        <v>81</v>
      </c>
      <c r="AW203" s="14" t="s">
        <v>30</v>
      </c>
      <c r="AX203" s="14" t="s">
        <v>73</v>
      </c>
      <c r="AY203" s="257" t="s">
        <v>144</v>
      </c>
    </row>
    <row r="204" s="13" customFormat="1">
      <c r="A204" s="13"/>
      <c r="B204" s="237"/>
      <c r="C204" s="238"/>
      <c r="D204" s="232" t="s">
        <v>155</v>
      </c>
      <c r="E204" s="239" t="s">
        <v>1</v>
      </c>
      <c r="F204" s="240" t="s">
        <v>260</v>
      </c>
      <c r="G204" s="238"/>
      <c r="H204" s="241">
        <v>60.060000000000002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155</v>
      </c>
      <c r="AU204" s="247" t="s">
        <v>83</v>
      </c>
      <c r="AV204" s="13" t="s">
        <v>83</v>
      </c>
      <c r="AW204" s="13" t="s">
        <v>30</v>
      </c>
      <c r="AX204" s="13" t="s">
        <v>73</v>
      </c>
      <c r="AY204" s="247" t="s">
        <v>144</v>
      </c>
    </row>
    <row r="205" s="15" customFormat="1">
      <c r="A205" s="15"/>
      <c r="B205" s="258"/>
      <c r="C205" s="259"/>
      <c r="D205" s="232" t="s">
        <v>155</v>
      </c>
      <c r="E205" s="260" t="s">
        <v>1</v>
      </c>
      <c r="F205" s="261" t="s">
        <v>202</v>
      </c>
      <c r="G205" s="259"/>
      <c r="H205" s="262">
        <v>60.060000000000002</v>
      </c>
      <c r="I205" s="263"/>
      <c r="J205" s="259"/>
      <c r="K205" s="259"/>
      <c r="L205" s="264"/>
      <c r="M205" s="265"/>
      <c r="N205" s="266"/>
      <c r="O205" s="266"/>
      <c r="P205" s="266"/>
      <c r="Q205" s="266"/>
      <c r="R205" s="266"/>
      <c r="S205" s="266"/>
      <c r="T205" s="267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8" t="s">
        <v>155</v>
      </c>
      <c r="AU205" s="268" t="s">
        <v>83</v>
      </c>
      <c r="AV205" s="15" t="s">
        <v>151</v>
      </c>
      <c r="AW205" s="15" t="s">
        <v>30</v>
      </c>
      <c r="AX205" s="15" t="s">
        <v>81</v>
      </c>
      <c r="AY205" s="268" t="s">
        <v>144</v>
      </c>
    </row>
    <row r="206" s="2" customFormat="1" ht="24.15" customHeight="1">
      <c r="A206" s="39"/>
      <c r="B206" s="40"/>
      <c r="C206" s="219" t="s">
        <v>261</v>
      </c>
      <c r="D206" s="219" t="s">
        <v>146</v>
      </c>
      <c r="E206" s="220" t="s">
        <v>262</v>
      </c>
      <c r="F206" s="221" t="s">
        <v>263</v>
      </c>
      <c r="G206" s="222" t="s">
        <v>241</v>
      </c>
      <c r="H206" s="223">
        <v>1.8</v>
      </c>
      <c r="I206" s="224"/>
      <c r="J206" s="225">
        <f>ROUND(I206*H206,2)</f>
        <v>0</v>
      </c>
      <c r="K206" s="221" t="s">
        <v>150</v>
      </c>
      <c r="L206" s="45"/>
      <c r="M206" s="226" t="s">
        <v>1</v>
      </c>
      <c r="N206" s="227" t="s">
        <v>38</v>
      </c>
      <c r="O206" s="92"/>
      <c r="P206" s="228">
        <f>O206*H206</f>
        <v>0</v>
      </c>
      <c r="Q206" s="228">
        <v>0.17818000000000001</v>
      </c>
      <c r="R206" s="228">
        <f>Q206*H206</f>
        <v>0.32072400000000001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151</v>
      </c>
      <c r="AT206" s="230" t="s">
        <v>146</v>
      </c>
      <c r="AU206" s="230" t="s">
        <v>83</v>
      </c>
      <c r="AY206" s="18" t="s">
        <v>144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81</v>
      </c>
      <c r="BK206" s="231">
        <f>ROUND(I206*H206,2)</f>
        <v>0</v>
      </c>
      <c r="BL206" s="18" t="s">
        <v>151</v>
      </c>
      <c r="BM206" s="230" t="s">
        <v>264</v>
      </c>
    </row>
    <row r="207" s="2" customFormat="1">
      <c r="A207" s="39"/>
      <c r="B207" s="40"/>
      <c r="C207" s="41"/>
      <c r="D207" s="232" t="s">
        <v>153</v>
      </c>
      <c r="E207" s="41"/>
      <c r="F207" s="233" t="s">
        <v>265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153</v>
      </c>
      <c r="AU207" s="18" t="s">
        <v>83</v>
      </c>
    </row>
    <row r="208" s="13" customFormat="1">
      <c r="A208" s="13"/>
      <c r="B208" s="237"/>
      <c r="C208" s="238"/>
      <c r="D208" s="232" t="s">
        <v>155</v>
      </c>
      <c r="E208" s="239" t="s">
        <v>1</v>
      </c>
      <c r="F208" s="240" t="s">
        <v>266</v>
      </c>
      <c r="G208" s="238"/>
      <c r="H208" s="241">
        <v>1.8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155</v>
      </c>
      <c r="AU208" s="247" t="s">
        <v>83</v>
      </c>
      <c r="AV208" s="13" t="s">
        <v>83</v>
      </c>
      <c r="AW208" s="13" t="s">
        <v>30</v>
      </c>
      <c r="AX208" s="13" t="s">
        <v>81</v>
      </c>
      <c r="AY208" s="247" t="s">
        <v>144</v>
      </c>
    </row>
    <row r="209" s="2" customFormat="1" ht="24.15" customHeight="1">
      <c r="A209" s="39"/>
      <c r="B209" s="40"/>
      <c r="C209" s="219" t="s">
        <v>267</v>
      </c>
      <c r="D209" s="219" t="s">
        <v>146</v>
      </c>
      <c r="E209" s="220" t="s">
        <v>268</v>
      </c>
      <c r="F209" s="221" t="s">
        <v>269</v>
      </c>
      <c r="G209" s="222" t="s">
        <v>241</v>
      </c>
      <c r="H209" s="223">
        <v>2.6400000000000001</v>
      </c>
      <c r="I209" s="224"/>
      <c r="J209" s="225">
        <f>ROUND(I209*H209,2)</f>
        <v>0</v>
      </c>
      <c r="K209" s="221" t="s">
        <v>150</v>
      </c>
      <c r="L209" s="45"/>
      <c r="M209" s="226" t="s">
        <v>1</v>
      </c>
      <c r="N209" s="227" t="s">
        <v>38</v>
      </c>
      <c r="O209" s="92"/>
      <c r="P209" s="228">
        <f>O209*H209</f>
        <v>0</v>
      </c>
      <c r="Q209" s="228">
        <v>0.17330000000000001</v>
      </c>
      <c r="R209" s="228">
        <f>Q209*H209</f>
        <v>0.45751200000000003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151</v>
      </c>
      <c r="AT209" s="230" t="s">
        <v>146</v>
      </c>
      <c r="AU209" s="230" t="s">
        <v>83</v>
      </c>
      <c r="AY209" s="18" t="s">
        <v>144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81</v>
      </c>
      <c r="BK209" s="231">
        <f>ROUND(I209*H209,2)</f>
        <v>0</v>
      </c>
      <c r="BL209" s="18" t="s">
        <v>151</v>
      </c>
      <c r="BM209" s="230" t="s">
        <v>270</v>
      </c>
    </row>
    <row r="210" s="2" customFormat="1">
      <c r="A210" s="39"/>
      <c r="B210" s="40"/>
      <c r="C210" s="41"/>
      <c r="D210" s="232" t="s">
        <v>153</v>
      </c>
      <c r="E210" s="41"/>
      <c r="F210" s="233" t="s">
        <v>271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153</v>
      </c>
      <c r="AU210" s="18" t="s">
        <v>83</v>
      </c>
    </row>
    <row r="211" s="13" customFormat="1">
      <c r="A211" s="13"/>
      <c r="B211" s="237"/>
      <c r="C211" s="238"/>
      <c r="D211" s="232" t="s">
        <v>155</v>
      </c>
      <c r="E211" s="239" t="s">
        <v>1</v>
      </c>
      <c r="F211" s="240" t="s">
        <v>272</v>
      </c>
      <c r="G211" s="238"/>
      <c r="H211" s="241">
        <v>2.6400000000000001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155</v>
      </c>
      <c r="AU211" s="247" t="s">
        <v>83</v>
      </c>
      <c r="AV211" s="13" t="s">
        <v>83</v>
      </c>
      <c r="AW211" s="13" t="s">
        <v>30</v>
      </c>
      <c r="AX211" s="13" t="s">
        <v>81</v>
      </c>
      <c r="AY211" s="247" t="s">
        <v>144</v>
      </c>
    </row>
    <row r="212" s="2" customFormat="1" ht="16.5" customHeight="1">
      <c r="A212" s="39"/>
      <c r="B212" s="40"/>
      <c r="C212" s="219" t="s">
        <v>273</v>
      </c>
      <c r="D212" s="219" t="s">
        <v>146</v>
      </c>
      <c r="E212" s="220" t="s">
        <v>274</v>
      </c>
      <c r="F212" s="221" t="s">
        <v>275</v>
      </c>
      <c r="G212" s="222" t="s">
        <v>241</v>
      </c>
      <c r="H212" s="223">
        <v>7.5629999999999997</v>
      </c>
      <c r="I212" s="224"/>
      <c r="J212" s="225">
        <f>ROUND(I212*H212,2)</f>
        <v>0</v>
      </c>
      <c r="K212" s="221" t="s">
        <v>150</v>
      </c>
      <c r="L212" s="45"/>
      <c r="M212" s="226" t="s">
        <v>1</v>
      </c>
      <c r="N212" s="227" t="s">
        <v>38</v>
      </c>
      <c r="O212" s="92"/>
      <c r="P212" s="228">
        <f>O212*H212</f>
        <v>0</v>
      </c>
      <c r="Q212" s="228">
        <v>0.083409999999999998</v>
      </c>
      <c r="R212" s="228">
        <f>Q212*H212</f>
        <v>0.63082982999999992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151</v>
      </c>
      <c r="AT212" s="230" t="s">
        <v>146</v>
      </c>
      <c r="AU212" s="230" t="s">
        <v>83</v>
      </c>
      <c r="AY212" s="18" t="s">
        <v>144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81</v>
      </c>
      <c r="BK212" s="231">
        <f>ROUND(I212*H212,2)</f>
        <v>0</v>
      </c>
      <c r="BL212" s="18" t="s">
        <v>151</v>
      </c>
      <c r="BM212" s="230" t="s">
        <v>276</v>
      </c>
    </row>
    <row r="213" s="2" customFormat="1">
      <c r="A213" s="39"/>
      <c r="B213" s="40"/>
      <c r="C213" s="41"/>
      <c r="D213" s="232" t="s">
        <v>153</v>
      </c>
      <c r="E213" s="41"/>
      <c r="F213" s="233" t="s">
        <v>277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153</v>
      </c>
      <c r="AU213" s="18" t="s">
        <v>83</v>
      </c>
    </row>
    <row r="214" s="14" customFormat="1">
      <c r="A214" s="14"/>
      <c r="B214" s="248"/>
      <c r="C214" s="249"/>
      <c r="D214" s="232" t="s">
        <v>155</v>
      </c>
      <c r="E214" s="250" t="s">
        <v>1</v>
      </c>
      <c r="F214" s="251" t="s">
        <v>278</v>
      </c>
      <c r="G214" s="249"/>
      <c r="H214" s="250" t="s">
        <v>1</v>
      </c>
      <c r="I214" s="252"/>
      <c r="J214" s="249"/>
      <c r="K214" s="249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155</v>
      </c>
      <c r="AU214" s="257" t="s">
        <v>83</v>
      </c>
      <c r="AV214" s="14" t="s">
        <v>81</v>
      </c>
      <c r="AW214" s="14" t="s">
        <v>30</v>
      </c>
      <c r="AX214" s="14" t="s">
        <v>73</v>
      </c>
      <c r="AY214" s="257" t="s">
        <v>144</v>
      </c>
    </row>
    <row r="215" s="13" customFormat="1">
      <c r="A215" s="13"/>
      <c r="B215" s="237"/>
      <c r="C215" s="238"/>
      <c r="D215" s="232" t="s">
        <v>155</v>
      </c>
      <c r="E215" s="239" t="s">
        <v>1</v>
      </c>
      <c r="F215" s="240" t="s">
        <v>279</v>
      </c>
      <c r="G215" s="238"/>
      <c r="H215" s="241">
        <v>7.5629999999999997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155</v>
      </c>
      <c r="AU215" s="247" t="s">
        <v>83</v>
      </c>
      <c r="AV215" s="13" t="s">
        <v>83</v>
      </c>
      <c r="AW215" s="13" t="s">
        <v>30</v>
      </c>
      <c r="AX215" s="13" t="s">
        <v>81</v>
      </c>
      <c r="AY215" s="247" t="s">
        <v>144</v>
      </c>
    </row>
    <row r="216" s="12" customFormat="1" ht="22.8" customHeight="1">
      <c r="A216" s="12"/>
      <c r="B216" s="203"/>
      <c r="C216" s="204"/>
      <c r="D216" s="205" t="s">
        <v>72</v>
      </c>
      <c r="E216" s="217" t="s">
        <v>178</v>
      </c>
      <c r="F216" s="217" t="s">
        <v>280</v>
      </c>
      <c r="G216" s="204"/>
      <c r="H216" s="204"/>
      <c r="I216" s="207"/>
      <c r="J216" s="218">
        <f>BK216</f>
        <v>0</v>
      </c>
      <c r="K216" s="204"/>
      <c r="L216" s="209"/>
      <c r="M216" s="210"/>
      <c r="N216" s="211"/>
      <c r="O216" s="211"/>
      <c r="P216" s="212">
        <f>SUM(P217:P313)</f>
        <v>0</v>
      </c>
      <c r="Q216" s="211"/>
      <c r="R216" s="212">
        <f>SUM(R217:R313)</f>
        <v>50.508787169999998</v>
      </c>
      <c r="S216" s="211"/>
      <c r="T216" s="213">
        <f>SUM(T217:T313)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4" t="s">
        <v>81</v>
      </c>
      <c r="AT216" s="215" t="s">
        <v>72</v>
      </c>
      <c r="AU216" s="215" t="s">
        <v>81</v>
      </c>
      <c r="AY216" s="214" t="s">
        <v>144</v>
      </c>
      <c r="BK216" s="216">
        <f>SUM(BK217:BK313)</f>
        <v>0</v>
      </c>
    </row>
    <row r="217" s="2" customFormat="1" ht="33" customHeight="1">
      <c r="A217" s="39"/>
      <c r="B217" s="40"/>
      <c r="C217" s="219" t="s">
        <v>7</v>
      </c>
      <c r="D217" s="219" t="s">
        <v>146</v>
      </c>
      <c r="E217" s="220" t="s">
        <v>281</v>
      </c>
      <c r="F217" s="221" t="s">
        <v>282</v>
      </c>
      <c r="G217" s="222" t="s">
        <v>241</v>
      </c>
      <c r="H217" s="223">
        <v>45.119999999999997</v>
      </c>
      <c r="I217" s="224"/>
      <c r="J217" s="225">
        <f>ROUND(I217*H217,2)</f>
        <v>0</v>
      </c>
      <c r="K217" s="221" t="s">
        <v>150</v>
      </c>
      <c r="L217" s="45"/>
      <c r="M217" s="226" t="s">
        <v>1</v>
      </c>
      <c r="N217" s="227" t="s">
        <v>38</v>
      </c>
      <c r="O217" s="92"/>
      <c r="P217" s="228">
        <f>O217*H217</f>
        <v>0</v>
      </c>
      <c r="Q217" s="228">
        <v>0.010200000000000001</v>
      </c>
      <c r="R217" s="228">
        <f>Q217*H217</f>
        <v>0.46022400000000002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151</v>
      </c>
      <c r="AT217" s="230" t="s">
        <v>146</v>
      </c>
      <c r="AU217" s="230" t="s">
        <v>83</v>
      </c>
      <c r="AY217" s="18" t="s">
        <v>144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81</v>
      </c>
      <c r="BK217" s="231">
        <f>ROUND(I217*H217,2)</f>
        <v>0</v>
      </c>
      <c r="BL217" s="18" t="s">
        <v>151</v>
      </c>
      <c r="BM217" s="230" t="s">
        <v>283</v>
      </c>
    </row>
    <row r="218" s="2" customFormat="1">
      <c r="A218" s="39"/>
      <c r="B218" s="40"/>
      <c r="C218" s="41"/>
      <c r="D218" s="232" t="s">
        <v>153</v>
      </c>
      <c r="E218" s="41"/>
      <c r="F218" s="233" t="s">
        <v>284</v>
      </c>
      <c r="G218" s="41"/>
      <c r="H218" s="41"/>
      <c r="I218" s="234"/>
      <c r="J218" s="41"/>
      <c r="K218" s="41"/>
      <c r="L218" s="45"/>
      <c r="M218" s="235"/>
      <c r="N218" s="236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153</v>
      </c>
      <c r="AU218" s="18" t="s">
        <v>83</v>
      </c>
    </row>
    <row r="219" s="14" customFormat="1">
      <c r="A219" s="14"/>
      <c r="B219" s="248"/>
      <c r="C219" s="249"/>
      <c r="D219" s="232" t="s">
        <v>155</v>
      </c>
      <c r="E219" s="250" t="s">
        <v>1</v>
      </c>
      <c r="F219" s="251" t="s">
        <v>285</v>
      </c>
      <c r="G219" s="249"/>
      <c r="H219" s="250" t="s">
        <v>1</v>
      </c>
      <c r="I219" s="252"/>
      <c r="J219" s="249"/>
      <c r="K219" s="249"/>
      <c r="L219" s="253"/>
      <c r="M219" s="254"/>
      <c r="N219" s="255"/>
      <c r="O219" s="255"/>
      <c r="P219" s="255"/>
      <c r="Q219" s="255"/>
      <c r="R219" s="255"/>
      <c r="S219" s="255"/>
      <c r="T219" s="25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7" t="s">
        <v>155</v>
      </c>
      <c r="AU219" s="257" t="s">
        <v>83</v>
      </c>
      <c r="AV219" s="14" t="s">
        <v>81</v>
      </c>
      <c r="AW219" s="14" t="s">
        <v>30</v>
      </c>
      <c r="AX219" s="14" t="s">
        <v>73</v>
      </c>
      <c r="AY219" s="257" t="s">
        <v>144</v>
      </c>
    </row>
    <row r="220" s="13" customFormat="1">
      <c r="A220" s="13"/>
      <c r="B220" s="237"/>
      <c r="C220" s="238"/>
      <c r="D220" s="232" t="s">
        <v>155</v>
      </c>
      <c r="E220" s="239" t="s">
        <v>1</v>
      </c>
      <c r="F220" s="240" t="s">
        <v>286</v>
      </c>
      <c r="G220" s="238"/>
      <c r="H220" s="241">
        <v>2.9500000000000002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7" t="s">
        <v>155</v>
      </c>
      <c r="AU220" s="247" t="s">
        <v>83</v>
      </c>
      <c r="AV220" s="13" t="s">
        <v>83</v>
      </c>
      <c r="AW220" s="13" t="s">
        <v>30</v>
      </c>
      <c r="AX220" s="13" t="s">
        <v>73</v>
      </c>
      <c r="AY220" s="247" t="s">
        <v>144</v>
      </c>
    </row>
    <row r="221" s="13" customFormat="1">
      <c r="A221" s="13"/>
      <c r="B221" s="237"/>
      <c r="C221" s="238"/>
      <c r="D221" s="232" t="s">
        <v>155</v>
      </c>
      <c r="E221" s="239" t="s">
        <v>1</v>
      </c>
      <c r="F221" s="240" t="s">
        <v>287</v>
      </c>
      <c r="G221" s="238"/>
      <c r="H221" s="241">
        <v>6.7000000000000002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7" t="s">
        <v>155</v>
      </c>
      <c r="AU221" s="247" t="s">
        <v>83</v>
      </c>
      <c r="AV221" s="13" t="s">
        <v>83</v>
      </c>
      <c r="AW221" s="13" t="s">
        <v>30</v>
      </c>
      <c r="AX221" s="13" t="s">
        <v>73</v>
      </c>
      <c r="AY221" s="247" t="s">
        <v>144</v>
      </c>
    </row>
    <row r="222" s="13" customFormat="1">
      <c r="A222" s="13"/>
      <c r="B222" s="237"/>
      <c r="C222" s="238"/>
      <c r="D222" s="232" t="s">
        <v>155</v>
      </c>
      <c r="E222" s="239" t="s">
        <v>1</v>
      </c>
      <c r="F222" s="240" t="s">
        <v>288</v>
      </c>
      <c r="G222" s="238"/>
      <c r="H222" s="241">
        <v>2.5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155</v>
      </c>
      <c r="AU222" s="247" t="s">
        <v>83</v>
      </c>
      <c r="AV222" s="13" t="s">
        <v>83</v>
      </c>
      <c r="AW222" s="13" t="s">
        <v>30</v>
      </c>
      <c r="AX222" s="13" t="s">
        <v>73</v>
      </c>
      <c r="AY222" s="247" t="s">
        <v>144</v>
      </c>
    </row>
    <row r="223" s="13" customFormat="1">
      <c r="A223" s="13"/>
      <c r="B223" s="237"/>
      <c r="C223" s="238"/>
      <c r="D223" s="232" t="s">
        <v>155</v>
      </c>
      <c r="E223" s="239" t="s">
        <v>1</v>
      </c>
      <c r="F223" s="240" t="s">
        <v>289</v>
      </c>
      <c r="G223" s="238"/>
      <c r="H223" s="241">
        <v>5.3200000000000003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7" t="s">
        <v>155</v>
      </c>
      <c r="AU223" s="247" t="s">
        <v>83</v>
      </c>
      <c r="AV223" s="13" t="s">
        <v>83</v>
      </c>
      <c r="AW223" s="13" t="s">
        <v>30</v>
      </c>
      <c r="AX223" s="13" t="s">
        <v>73</v>
      </c>
      <c r="AY223" s="247" t="s">
        <v>144</v>
      </c>
    </row>
    <row r="224" s="13" customFormat="1">
      <c r="A224" s="13"/>
      <c r="B224" s="237"/>
      <c r="C224" s="238"/>
      <c r="D224" s="232" t="s">
        <v>155</v>
      </c>
      <c r="E224" s="239" t="s">
        <v>1</v>
      </c>
      <c r="F224" s="240" t="s">
        <v>290</v>
      </c>
      <c r="G224" s="238"/>
      <c r="H224" s="241">
        <v>4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7" t="s">
        <v>155</v>
      </c>
      <c r="AU224" s="247" t="s">
        <v>83</v>
      </c>
      <c r="AV224" s="13" t="s">
        <v>83</v>
      </c>
      <c r="AW224" s="13" t="s">
        <v>30</v>
      </c>
      <c r="AX224" s="13" t="s">
        <v>73</v>
      </c>
      <c r="AY224" s="247" t="s">
        <v>144</v>
      </c>
    </row>
    <row r="225" s="13" customFormat="1">
      <c r="A225" s="13"/>
      <c r="B225" s="237"/>
      <c r="C225" s="238"/>
      <c r="D225" s="232" t="s">
        <v>155</v>
      </c>
      <c r="E225" s="239" t="s">
        <v>1</v>
      </c>
      <c r="F225" s="240" t="s">
        <v>291</v>
      </c>
      <c r="G225" s="238"/>
      <c r="H225" s="241">
        <v>2.3199999999999998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7" t="s">
        <v>155</v>
      </c>
      <c r="AU225" s="247" t="s">
        <v>83</v>
      </c>
      <c r="AV225" s="13" t="s">
        <v>83</v>
      </c>
      <c r="AW225" s="13" t="s">
        <v>30</v>
      </c>
      <c r="AX225" s="13" t="s">
        <v>73</v>
      </c>
      <c r="AY225" s="247" t="s">
        <v>144</v>
      </c>
    </row>
    <row r="226" s="13" customFormat="1">
      <c r="A226" s="13"/>
      <c r="B226" s="237"/>
      <c r="C226" s="238"/>
      <c r="D226" s="232" t="s">
        <v>155</v>
      </c>
      <c r="E226" s="239" t="s">
        <v>1</v>
      </c>
      <c r="F226" s="240" t="s">
        <v>292</v>
      </c>
      <c r="G226" s="238"/>
      <c r="H226" s="241">
        <v>2.48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155</v>
      </c>
      <c r="AU226" s="247" t="s">
        <v>83</v>
      </c>
      <c r="AV226" s="13" t="s">
        <v>83</v>
      </c>
      <c r="AW226" s="13" t="s">
        <v>30</v>
      </c>
      <c r="AX226" s="13" t="s">
        <v>73</v>
      </c>
      <c r="AY226" s="247" t="s">
        <v>144</v>
      </c>
    </row>
    <row r="227" s="13" customFormat="1">
      <c r="A227" s="13"/>
      <c r="B227" s="237"/>
      <c r="C227" s="238"/>
      <c r="D227" s="232" t="s">
        <v>155</v>
      </c>
      <c r="E227" s="239" t="s">
        <v>1</v>
      </c>
      <c r="F227" s="240" t="s">
        <v>293</v>
      </c>
      <c r="G227" s="238"/>
      <c r="H227" s="241">
        <v>3.7999999999999998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7" t="s">
        <v>155</v>
      </c>
      <c r="AU227" s="247" t="s">
        <v>83</v>
      </c>
      <c r="AV227" s="13" t="s">
        <v>83</v>
      </c>
      <c r="AW227" s="13" t="s">
        <v>30</v>
      </c>
      <c r="AX227" s="13" t="s">
        <v>73</v>
      </c>
      <c r="AY227" s="247" t="s">
        <v>144</v>
      </c>
    </row>
    <row r="228" s="13" customFormat="1">
      <c r="A228" s="13"/>
      <c r="B228" s="237"/>
      <c r="C228" s="238"/>
      <c r="D228" s="232" t="s">
        <v>155</v>
      </c>
      <c r="E228" s="239" t="s">
        <v>1</v>
      </c>
      <c r="F228" s="240" t="s">
        <v>294</v>
      </c>
      <c r="G228" s="238"/>
      <c r="H228" s="241">
        <v>15.050000000000001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7" t="s">
        <v>155</v>
      </c>
      <c r="AU228" s="247" t="s">
        <v>83</v>
      </c>
      <c r="AV228" s="13" t="s">
        <v>83</v>
      </c>
      <c r="AW228" s="13" t="s">
        <v>30</v>
      </c>
      <c r="AX228" s="13" t="s">
        <v>73</v>
      </c>
      <c r="AY228" s="247" t="s">
        <v>144</v>
      </c>
    </row>
    <row r="229" s="15" customFormat="1">
      <c r="A229" s="15"/>
      <c r="B229" s="258"/>
      <c r="C229" s="259"/>
      <c r="D229" s="232" t="s">
        <v>155</v>
      </c>
      <c r="E229" s="260" t="s">
        <v>1</v>
      </c>
      <c r="F229" s="261" t="s">
        <v>202</v>
      </c>
      <c r="G229" s="259"/>
      <c r="H229" s="262">
        <v>45.120000000000005</v>
      </c>
      <c r="I229" s="263"/>
      <c r="J229" s="259"/>
      <c r="K229" s="259"/>
      <c r="L229" s="264"/>
      <c r="M229" s="265"/>
      <c r="N229" s="266"/>
      <c r="O229" s="266"/>
      <c r="P229" s="266"/>
      <c r="Q229" s="266"/>
      <c r="R229" s="266"/>
      <c r="S229" s="266"/>
      <c r="T229" s="26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8" t="s">
        <v>155</v>
      </c>
      <c r="AU229" s="268" t="s">
        <v>83</v>
      </c>
      <c r="AV229" s="15" t="s">
        <v>151</v>
      </c>
      <c r="AW229" s="15" t="s">
        <v>30</v>
      </c>
      <c r="AX229" s="15" t="s">
        <v>81</v>
      </c>
      <c r="AY229" s="268" t="s">
        <v>144</v>
      </c>
    </row>
    <row r="230" s="2" customFormat="1" ht="24.15" customHeight="1">
      <c r="A230" s="39"/>
      <c r="B230" s="40"/>
      <c r="C230" s="219" t="s">
        <v>295</v>
      </c>
      <c r="D230" s="219" t="s">
        <v>146</v>
      </c>
      <c r="E230" s="220" t="s">
        <v>296</v>
      </c>
      <c r="F230" s="221" t="s">
        <v>297</v>
      </c>
      <c r="G230" s="222" t="s">
        <v>241</v>
      </c>
      <c r="H230" s="223">
        <v>66.340000000000003</v>
      </c>
      <c r="I230" s="224"/>
      <c r="J230" s="225">
        <f>ROUND(I230*H230,2)</f>
        <v>0</v>
      </c>
      <c r="K230" s="221" t="s">
        <v>150</v>
      </c>
      <c r="L230" s="45"/>
      <c r="M230" s="226" t="s">
        <v>1</v>
      </c>
      <c r="N230" s="227" t="s">
        <v>38</v>
      </c>
      <c r="O230" s="92"/>
      <c r="P230" s="228">
        <f>O230*H230</f>
        <v>0</v>
      </c>
      <c r="Q230" s="228">
        <v>0.020480000000000002</v>
      </c>
      <c r="R230" s="228">
        <f>Q230*H230</f>
        <v>1.3586432000000002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151</v>
      </c>
      <c r="AT230" s="230" t="s">
        <v>146</v>
      </c>
      <c r="AU230" s="230" t="s">
        <v>83</v>
      </c>
      <c r="AY230" s="18" t="s">
        <v>144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81</v>
      </c>
      <c r="BK230" s="231">
        <f>ROUND(I230*H230,2)</f>
        <v>0</v>
      </c>
      <c r="BL230" s="18" t="s">
        <v>151</v>
      </c>
      <c r="BM230" s="230" t="s">
        <v>298</v>
      </c>
    </row>
    <row r="231" s="2" customFormat="1">
      <c r="A231" s="39"/>
      <c r="B231" s="40"/>
      <c r="C231" s="41"/>
      <c r="D231" s="232" t="s">
        <v>153</v>
      </c>
      <c r="E231" s="41"/>
      <c r="F231" s="233" t="s">
        <v>299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153</v>
      </c>
      <c r="AU231" s="18" t="s">
        <v>83</v>
      </c>
    </row>
    <row r="232" s="14" customFormat="1">
      <c r="A232" s="14"/>
      <c r="B232" s="248"/>
      <c r="C232" s="249"/>
      <c r="D232" s="232" t="s">
        <v>155</v>
      </c>
      <c r="E232" s="250" t="s">
        <v>1</v>
      </c>
      <c r="F232" s="251" t="s">
        <v>300</v>
      </c>
      <c r="G232" s="249"/>
      <c r="H232" s="250" t="s">
        <v>1</v>
      </c>
      <c r="I232" s="252"/>
      <c r="J232" s="249"/>
      <c r="K232" s="249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155</v>
      </c>
      <c r="AU232" s="257" t="s">
        <v>83</v>
      </c>
      <c r="AV232" s="14" t="s">
        <v>81</v>
      </c>
      <c r="AW232" s="14" t="s">
        <v>30</v>
      </c>
      <c r="AX232" s="14" t="s">
        <v>73</v>
      </c>
      <c r="AY232" s="257" t="s">
        <v>144</v>
      </c>
    </row>
    <row r="233" s="13" customFormat="1">
      <c r="A233" s="13"/>
      <c r="B233" s="237"/>
      <c r="C233" s="238"/>
      <c r="D233" s="232" t="s">
        <v>155</v>
      </c>
      <c r="E233" s="239" t="s">
        <v>1</v>
      </c>
      <c r="F233" s="240" t="s">
        <v>301</v>
      </c>
      <c r="G233" s="238"/>
      <c r="H233" s="241">
        <v>6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7" t="s">
        <v>155</v>
      </c>
      <c r="AU233" s="247" t="s">
        <v>83</v>
      </c>
      <c r="AV233" s="13" t="s">
        <v>83</v>
      </c>
      <c r="AW233" s="13" t="s">
        <v>30</v>
      </c>
      <c r="AX233" s="13" t="s">
        <v>73</v>
      </c>
      <c r="AY233" s="247" t="s">
        <v>144</v>
      </c>
    </row>
    <row r="234" s="16" customFormat="1">
      <c r="A234" s="16"/>
      <c r="B234" s="269"/>
      <c r="C234" s="270"/>
      <c r="D234" s="232" t="s">
        <v>155</v>
      </c>
      <c r="E234" s="271" t="s">
        <v>1</v>
      </c>
      <c r="F234" s="272" t="s">
        <v>302</v>
      </c>
      <c r="G234" s="270"/>
      <c r="H234" s="273">
        <v>6</v>
      </c>
      <c r="I234" s="274"/>
      <c r="J234" s="270"/>
      <c r="K234" s="270"/>
      <c r="L234" s="275"/>
      <c r="M234" s="276"/>
      <c r="N234" s="277"/>
      <c r="O234" s="277"/>
      <c r="P234" s="277"/>
      <c r="Q234" s="277"/>
      <c r="R234" s="277"/>
      <c r="S234" s="277"/>
      <c r="T234" s="278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T234" s="279" t="s">
        <v>155</v>
      </c>
      <c r="AU234" s="279" t="s">
        <v>83</v>
      </c>
      <c r="AV234" s="16" t="s">
        <v>162</v>
      </c>
      <c r="AW234" s="16" t="s">
        <v>30</v>
      </c>
      <c r="AX234" s="16" t="s">
        <v>73</v>
      </c>
      <c r="AY234" s="279" t="s">
        <v>144</v>
      </c>
    </row>
    <row r="235" s="14" customFormat="1">
      <c r="A235" s="14"/>
      <c r="B235" s="248"/>
      <c r="C235" s="249"/>
      <c r="D235" s="232" t="s">
        <v>155</v>
      </c>
      <c r="E235" s="250" t="s">
        <v>1</v>
      </c>
      <c r="F235" s="251" t="s">
        <v>303</v>
      </c>
      <c r="G235" s="249"/>
      <c r="H235" s="250" t="s">
        <v>1</v>
      </c>
      <c r="I235" s="252"/>
      <c r="J235" s="249"/>
      <c r="K235" s="249"/>
      <c r="L235" s="253"/>
      <c r="M235" s="254"/>
      <c r="N235" s="255"/>
      <c r="O235" s="255"/>
      <c r="P235" s="255"/>
      <c r="Q235" s="255"/>
      <c r="R235" s="255"/>
      <c r="S235" s="255"/>
      <c r="T235" s="25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7" t="s">
        <v>155</v>
      </c>
      <c r="AU235" s="257" t="s">
        <v>83</v>
      </c>
      <c r="AV235" s="14" t="s">
        <v>81</v>
      </c>
      <c r="AW235" s="14" t="s">
        <v>30</v>
      </c>
      <c r="AX235" s="14" t="s">
        <v>73</v>
      </c>
      <c r="AY235" s="257" t="s">
        <v>144</v>
      </c>
    </row>
    <row r="236" s="13" customFormat="1">
      <c r="A236" s="13"/>
      <c r="B236" s="237"/>
      <c r="C236" s="238"/>
      <c r="D236" s="232" t="s">
        <v>155</v>
      </c>
      <c r="E236" s="239" t="s">
        <v>1</v>
      </c>
      <c r="F236" s="240" t="s">
        <v>304</v>
      </c>
      <c r="G236" s="238"/>
      <c r="H236" s="241">
        <v>32.600000000000001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7" t="s">
        <v>155</v>
      </c>
      <c r="AU236" s="247" t="s">
        <v>83</v>
      </c>
      <c r="AV236" s="13" t="s">
        <v>83</v>
      </c>
      <c r="AW236" s="13" t="s">
        <v>30</v>
      </c>
      <c r="AX236" s="13" t="s">
        <v>73</v>
      </c>
      <c r="AY236" s="247" t="s">
        <v>144</v>
      </c>
    </row>
    <row r="237" s="13" customFormat="1">
      <c r="A237" s="13"/>
      <c r="B237" s="237"/>
      <c r="C237" s="238"/>
      <c r="D237" s="232" t="s">
        <v>155</v>
      </c>
      <c r="E237" s="239" t="s">
        <v>1</v>
      </c>
      <c r="F237" s="240" t="s">
        <v>305</v>
      </c>
      <c r="G237" s="238"/>
      <c r="H237" s="241">
        <v>17.600000000000001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155</v>
      </c>
      <c r="AU237" s="247" t="s">
        <v>83</v>
      </c>
      <c r="AV237" s="13" t="s">
        <v>83</v>
      </c>
      <c r="AW237" s="13" t="s">
        <v>30</v>
      </c>
      <c r="AX237" s="13" t="s">
        <v>73</v>
      </c>
      <c r="AY237" s="247" t="s">
        <v>144</v>
      </c>
    </row>
    <row r="238" s="13" customFormat="1">
      <c r="A238" s="13"/>
      <c r="B238" s="237"/>
      <c r="C238" s="238"/>
      <c r="D238" s="232" t="s">
        <v>155</v>
      </c>
      <c r="E238" s="239" t="s">
        <v>1</v>
      </c>
      <c r="F238" s="240" t="s">
        <v>306</v>
      </c>
      <c r="G238" s="238"/>
      <c r="H238" s="241">
        <v>10.140000000000001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7" t="s">
        <v>155</v>
      </c>
      <c r="AU238" s="247" t="s">
        <v>83</v>
      </c>
      <c r="AV238" s="13" t="s">
        <v>83</v>
      </c>
      <c r="AW238" s="13" t="s">
        <v>30</v>
      </c>
      <c r="AX238" s="13" t="s">
        <v>73</v>
      </c>
      <c r="AY238" s="247" t="s">
        <v>144</v>
      </c>
    </row>
    <row r="239" s="16" customFormat="1">
      <c r="A239" s="16"/>
      <c r="B239" s="269"/>
      <c r="C239" s="270"/>
      <c r="D239" s="232" t="s">
        <v>155</v>
      </c>
      <c r="E239" s="271" t="s">
        <v>1</v>
      </c>
      <c r="F239" s="272" t="s">
        <v>302</v>
      </c>
      <c r="G239" s="270"/>
      <c r="H239" s="273">
        <v>60.340000000000003</v>
      </c>
      <c r="I239" s="274"/>
      <c r="J239" s="270"/>
      <c r="K239" s="270"/>
      <c r="L239" s="275"/>
      <c r="M239" s="276"/>
      <c r="N239" s="277"/>
      <c r="O239" s="277"/>
      <c r="P239" s="277"/>
      <c r="Q239" s="277"/>
      <c r="R239" s="277"/>
      <c r="S239" s="277"/>
      <c r="T239" s="278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79" t="s">
        <v>155</v>
      </c>
      <c r="AU239" s="279" t="s">
        <v>83</v>
      </c>
      <c r="AV239" s="16" t="s">
        <v>162</v>
      </c>
      <c r="AW239" s="16" t="s">
        <v>30</v>
      </c>
      <c r="AX239" s="16" t="s">
        <v>73</v>
      </c>
      <c r="AY239" s="279" t="s">
        <v>144</v>
      </c>
    </row>
    <row r="240" s="15" customFormat="1">
      <c r="A240" s="15"/>
      <c r="B240" s="258"/>
      <c r="C240" s="259"/>
      <c r="D240" s="232" t="s">
        <v>155</v>
      </c>
      <c r="E240" s="260" t="s">
        <v>1</v>
      </c>
      <c r="F240" s="261" t="s">
        <v>202</v>
      </c>
      <c r="G240" s="259"/>
      <c r="H240" s="262">
        <v>66.340000000000003</v>
      </c>
      <c r="I240" s="263"/>
      <c r="J240" s="259"/>
      <c r="K240" s="259"/>
      <c r="L240" s="264"/>
      <c r="M240" s="265"/>
      <c r="N240" s="266"/>
      <c r="O240" s="266"/>
      <c r="P240" s="266"/>
      <c r="Q240" s="266"/>
      <c r="R240" s="266"/>
      <c r="S240" s="266"/>
      <c r="T240" s="26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8" t="s">
        <v>155</v>
      </c>
      <c r="AU240" s="268" t="s">
        <v>83</v>
      </c>
      <c r="AV240" s="15" t="s">
        <v>151</v>
      </c>
      <c r="AW240" s="15" t="s">
        <v>30</v>
      </c>
      <c r="AX240" s="15" t="s">
        <v>81</v>
      </c>
      <c r="AY240" s="268" t="s">
        <v>144</v>
      </c>
    </row>
    <row r="241" s="2" customFormat="1" ht="16.5" customHeight="1">
      <c r="A241" s="39"/>
      <c r="B241" s="40"/>
      <c r="C241" s="219" t="s">
        <v>307</v>
      </c>
      <c r="D241" s="219" t="s">
        <v>146</v>
      </c>
      <c r="E241" s="220" t="s">
        <v>308</v>
      </c>
      <c r="F241" s="221" t="s">
        <v>309</v>
      </c>
      <c r="G241" s="222" t="s">
        <v>241</v>
      </c>
      <c r="H241" s="223">
        <v>312.19999999999999</v>
      </c>
      <c r="I241" s="224"/>
      <c r="J241" s="225">
        <f>ROUND(I241*H241,2)</f>
        <v>0</v>
      </c>
      <c r="K241" s="221" t="s">
        <v>150</v>
      </c>
      <c r="L241" s="45"/>
      <c r="M241" s="226" t="s">
        <v>1</v>
      </c>
      <c r="N241" s="227" t="s">
        <v>38</v>
      </c>
      <c r="O241" s="92"/>
      <c r="P241" s="228">
        <f>O241*H241</f>
        <v>0</v>
      </c>
      <c r="Q241" s="228">
        <v>0.00027999999999999998</v>
      </c>
      <c r="R241" s="228">
        <f>Q241*H241</f>
        <v>0.087415999999999994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151</v>
      </c>
      <c r="AT241" s="230" t="s">
        <v>146</v>
      </c>
      <c r="AU241" s="230" t="s">
        <v>83</v>
      </c>
      <c r="AY241" s="18" t="s">
        <v>144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81</v>
      </c>
      <c r="BK241" s="231">
        <f>ROUND(I241*H241,2)</f>
        <v>0</v>
      </c>
      <c r="BL241" s="18" t="s">
        <v>151</v>
      </c>
      <c r="BM241" s="230" t="s">
        <v>310</v>
      </c>
    </row>
    <row r="242" s="2" customFormat="1">
      <c r="A242" s="39"/>
      <c r="B242" s="40"/>
      <c r="C242" s="41"/>
      <c r="D242" s="232" t="s">
        <v>153</v>
      </c>
      <c r="E242" s="41"/>
      <c r="F242" s="233" t="s">
        <v>311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153</v>
      </c>
      <c r="AU242" s="18" t="s">
        <v>83</v>
      </c>
    </row>
    <row r="243" s="14" customFormat="1">
      <c r="A243" s="14"/>
      <c r="B243" s="248"/>
      <c r="C243" s="249"/>
      <c r="D243" s="232" t="s">
        <v>155</v>
      </c>
      <c r="E243" s="250" t="s">
        <v>1</v>
      </c>
      <c r="F243" s="251" t="s">
        <v>312</v>
      </c>
      <c r="G243" s="249"/>
      <c r="H243" s="250" t="s">
        <v>1</v>
      </c>
      <c r="I243" s="252"/>
      <c r="J243" s="249"/>
      <c r="K243" s="249"/>
      <c r="L243" s="253"/>
      <c r="M243" s="254"/>
      <c r="N243" s="255"/>
      <c r="O243" s="255"/>
      <c r="P243" s="255"/>
      <c r="Q243" s="255"/>
      <c r="R243" s="255"/>
      <c r="S243" s="255"/>
      <c r="T243" s="25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7" t="s">
        <v>155</v>
      </c>
      <c r="AU243" s="257" t="s">
        <v>83</v>
      </c>
      <c r="AV243" s="14" t="s">
        <v>81</v>
      </c>
      <c r="AW243" s="14" t="s">
        <v>30</v>
      </c>
      <c r="AX243" s="14" t="s">
        <v>73</v>
      </c>
      <c r="AY243" s="257" t="s">
        <v>144</v>
      </c>
    </row>
    <row r="244" s="13" customFormat="1">
      <c r="A244" s="13"/>
      <c r="B244" s="237"/>
      <c r="C244" s="238"/>
      <c r="D244" s="232" t="s">
        <v>155</v>
      </c>
      <c r="E244" s="239" t="s">
        <v>1</v>
      </c>
      <c r="F244" s="240" t="s">
        <v>245</v>
      </c>
      <c r="G244" s="238"/>
      <c r="H244" s="241">
        <v>4.8049999999999997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155</v>
      </c>
      <c r="AU244" s="247" t="s">
        <v>83</v>
      </c>
      <c r="AV244" s="13" t="s">
        <v>83</v>
      </c>
      <c r="AW244" s="13" t="s">
        <v>30</v>
      </c>
      <c r="AX244" s="13" t="s">
        <v>73</v>
      </c>
      <c r="AY244" s="247" t="s">
        <v>144</v>
      </c>
    </row>
    <row r="245" s="13" customFormat="1">
      <c r="A245" s="13"/>
      <c r="B245" s="237"/>
      <c r="C245" s="238"/>
      <c r="D245" s="232" t="s">
        <v>155</v>
      </c>
      <c r="E245" s="239" t="s">
        <v>1</v>
      </c>
      <c r="F245" s="240" t="s">
        <v>313</v>
      </c>
      <c r="G245" s="238"/>
      <c r="H245" s="241">
        <v>50.075000000000003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155</v>
      </c>
      <c r="AU245" s="247" t="s">
        <v>83</v>
      </c>
      <c r="AV245" s="13" t="s">
        <v>83</v>
      </c>
      <c r="AW245" s="13" t="s">
        <v>30</v>
      </c>
      <c r="AX245" s="13" t="s">
        <v>73</v>
      </c>
      <c r="AY245" s="247" t="s">
        <v>144</v>
      </c>
    </row>
    <row r="246" s="13" customFormat="1">
      <c r="A246" s="13"/>
      <c r="B246" s="237"/>
      <c r="C246" s="238"/>
      <c r="D246" s="232" t="s">
        <v>155</v>
      </c>
      <c r="E246" s="239" t="s">
        <v>1</v>
      </c>
      <c r="F246" s="240" t="s">
        <v>314</v>
      </c>
      <c r="G246" s="238"/>
      <c r="H246" s="241">
        <v>53.759999999999998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155</v>
      </c>
      <c r="AU246" s="247" t="s">
        <v>83</v>
      </c>
      <c r="AV246" s="13" t="s">
        <v>83</v>
      </c>
      <c r="AW246" s="13" t="s">
        <v>30</v>
      </c>
      <c r="AX246" s="13" t="s">
        <v>73</v>
      </c>
      <c r="AY246" s="247" t="s">
        <v>144</v>
      </c>
    </row>
    <row r="247" s="13" customFormat="1">
      <c r="A247" s="13"/>
      <c r="B247" s="237"/>
      <c r="C247" s="238"/>
      <c r="D247" s="232" t="s">
        <v>155</v>
      </c>
      <c r="E247" s="239" t="s">
        <v>1</v>
      </c>
      <c r="F247" s="240" t="s">
        <v>315</v>
      </c>
      <c r="G247" s="238"/>
      <c r="H247" s="241">
        <v>120.12000000000001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155</v>
      </c>
      <c r="AU247" s="247" t="s">
        <v>83</v>
      </c>
      <c r="AV247" s="13" t="s">
        <v>83</v>
      </c>
      <c r="AW247" s="13" t="s">
        <v>30</v>
      </c>
      <c r="AX247" s="13" t="s">
        <v>73</v>
      </c>
      <c r="AY247" s="247" t="s">
        <v>144</v>
      </c>
    </row>
    <row r="248" s="16" customFormat="1">
      <c r="A248" s="16"/>
      <c r="B248" s="269"/>
      <c r="C248" s="270"/>
      <c r="D248" s="232" t="s">
        <v>155</v>
      </c>
      <c r="E248" s="271" t="s">
        <v>1</v>
      </c>
      <c r="F248" s="272" t="s">
        <v>302</v>
      </c>
      <c r="G248" s="270"/>
      <c r="H248" s="273">
        <v>228.75999999999999</v>
      </c>
      <c r="I248" s="274"/>
      <c r="J248" s="270"/>
      <c r="K248" s="270"/>
      <c r="L248" s="275"/>
      <c r="M248" s="276"/>
      <c r="N248" s="277"/>
      <c r="O248" s="277"/>
      <c r="P248" s="277"/>
      <c r="Q248" s="277"/>
      <c r="R248" s="277"/>
      <c r="S248" s="277"/>
      <c r="T248" s="278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T248" s="279" t="s">
        <v>155</v>
      </c>
      <c r="AU248" s="279" t="s">
        <v>83</v>
      </c>
      <c r="AV248" s="16" t="s">
        <v>162</v>
      </c>
      <c r="AW248" s="16" t="s">
        <v>30</v>
      </c>
      <c r="AX248" s="16" t="s">
        <v>73</v>
      </c>
      <c r="AY248" s="279" t="s">
        <v>144</v>
      </c>
    </row>
    <row r="249" s="14" customFormat="1">
      <c r="A249" s="14"/>
      <c r="B249" s="248"/>
      <c r="C249" s="249"/>
      <c r="D249" s="232" t="s">
        <v>155</v>
      </c>
      <c r="E249" s="250" t="s">
        <v>1</v>
      </c>
      <c r="F249" s="251" t="s">
        <v>316</v>
      </c>
      <c r="G249" s="249"/>
      <c r="H249" s="250" t="s">
        <v>1</v>
      </c>
      <c r="I249" s="252"/>
      <c r="J249" s="249"/>
      <c r="K249" s="249"/>
      <c r="L249" s="253"/>
      <c r="M249" s="254"/>
      <c r="N249" s="255"/>
      <c r="O249" s="255"/>
      <c r="P249" s="255"/>
      <c r="Q249" s="255"/>
      <c r="R249" s="255"/>
      <c r="S249" s="255"/>
      <c r="T249" s="25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7" t="s">
        <v>155</v>
      </c>
      <c r="AU249" s="257" t="s">
        <v>83</v>
      </c>
      <c r="AV249" s="14" t="s">
        <v>81</v>
      </c>
      <c r="AW249" s="14" t="s">
        <v>30</v>
      </c>
      <c r="AX249" s="14" t="s">
        <v>73</v>
      </c>
      <c r="AY249" s="257" t="s">
        <v>144</v>
      </c>
    </row>
    <row r="250" s="13" customFormat="1">
      <c r="A250" s="13"/>
      <c r="B250" s="237"/>
      <c r="C250" s="238"/>
      <c r="D250" s="232" t="s">
        <v>155</v>
      </c>
      <c r="E250" s="239" t="s">
        <v>1</v>
      </c>
      <c r="F250" s="240" t="s">
        <v>317</v>
      </c>
      <c r="G250" s="238"/>
      <c r="H250" s="241">
        <v>13.44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7" t="s">
        <v>155</v>
      </c>
      <c r="AU250" s="247" t="s">
        <v>83</v>
      </c>
      <c r="AV250" s="13" t="s">
        <v>83</v>
      </c>
      <c r="AW250" s="13" t="s">
        <v>30</v>
      </c>
      <c r="AX250" s="13" t="s">
        <v>73</v>
      </c>
      <c r="AY250" s="247" t="s">
        <v>144</v>
      </c>
    </row>
    <row r="251" s="16" customFormat="1">
      <c r="A251" s="16"/>
      <c r="B251" s="269"/>
      <c r="C251" s="270"/>
      <c r="D251" s="232" t="s">
        <v>155</v>
      </c>
      <c r="E251" s="271" t="s">
        <v>1</v>
      </c>
      <c r="F251" s="272" t="s">
        <v>302</v>
      </c>
      <c r="G251" s="270"/>
      <c r="H251" s="273">
        <v>13.44</v>
      </c>
      <c r="I251" s="274"/>
      <c r="J251" s="270"/>
      <c r="K251" s="270"/>
      <c r="L251" s="275"/>
      <c r="M251" s="276"/>
      <c r="N251" s="277"/>
      <c r="O251" s="277"/>
      <c r="P251" s="277"/>
      <c r="Q251" s="277"/>
      <c r="R251" s="277"/>
      <c r="S251" s="277"/>
      <c r="T251" s="278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79" t="s">
        <v>155</v>
      </c>
      <c r="AU251" s="279" t="s">
        <v>83</v>
      </c>
      <c r="AV251" s="16" t="s">
        <v>162</v>
      </c>
      <c r="AW251" s="16" t="s">
        <v>30</v>
      </c>
      <c r="AX251" s="16" t="s">
        <v>73</v>
      </c>
      <c r="AY251" s="279" t="s">
        <v>144</v>
      </c>
    </row>
    <row r="252" s="13" customFormat="1">
      <c r="A252" s="13"/>
      <c r="B252" s="237"/>
      <c r="C252" s="238"/>
      <c r="D252" s="232" t="s">
        <v>155</v>
      </c>
      <c r="E252" s="239" t="s">
        <v>1</v>
      </c>
      <c r="F252" s="240" t="s">
        <v>318</v>
      </c>
      <c r="G252" s="238"/>
      <c r="H252" s="241">
        <v>70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7" t="s">
        <v>155</v>
      </c>
      <c r="AU252" s="247" t="s">
        <v>83</v>
      </c>
      <c r="AV252" s="13" t="s">
        <v>83</v>
      </c>
      <c r="AW252" s="13" t="s">
        <v>30</v>
      </c>
      <c r="AX252" s="13" t="s">
        <v>73</v>
      </c>
      <c r="AY252" s="247" t="s">
        <v>144</v>
      </c>
    </row>
    <row r="253" s="16" customFormat="1">
      <c r="A253" s="16"/>
      <c r="B253" s="269"/>
      <c r="C253" s="270"/>
      <c r="D253" s="232" t="s">
        <v>155</v>
      </c>
      <c r="E253" s="271" t="s">
        <v>1</v>
      </c>
      <c r="F253" s="272" t="s">
        <v>302</v>
      </c>
      <c r="G253" s="270"/>
      <c r="H253" s="273">
        <v>70</v>
      </c>
      <c r="I253" s="274"/>
      <c r="J253" s="270"/>
      <c r="K253" s="270"/>
      <c r="L253" s="275"/>
      <c r="M253" s="276"/>
      <c r="N253" s="277"/>
      <c r="O253" s="277"/>
      <c r="P253" s="277"/>
      <c r="Q253" s="277"/>
      <c r="R253" s="277"/>
      <c r="S253" s="277"/>
      <c r="T253" s="278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79" t="s">
        <v>155</v>
      </c>
      <c r="AU253" s="279" t="s">
        <v>83</v>
      </c>
      <c r="AV253" s="16" t="s">
        <v>162</v>
      </c>
      <c r="AW253" s="16" t="s">
        <v>30</v>
      </c>
      <c r="AX253" s="16" t="s">
        <v>73</v>
      </c>
      <c r="AY253" s="279" t="s">
        <v>144</v>
      </c>
    </row>
    <row r="254" s="15" customFormat="1">
      <c r="A254" s="15"/>
      <c r="B254" s="258"/>
      <c r="C254" s="259"/>
      <c r="D254" s="232" t="s">
        <v>155</v>
      </c>
      <c r="E254" s="260" t="s">
        <v>1</v>
      </c>
      <c r="F254" s="261" t="s">
        <v>202</v>
      </c>
      <c r="G254" s="259"/>
      <c r="H254" s="262">
        <v>312.19999999999999</v>
      </c>
      <c r="I254" s="263"/>
      <c r="J254" s="259"/>
      <c r="K254" s="259"/>
      <c r="L254" s="264"/>
      <c r="M254" s="265"/>
      <c r="N254" s="266"/>
      <c r="O254" s="266"/>
      <c r="P254" s="266"/>
      <c r="Q254" s="266"/>
      <c r="R254" s="266"/>
      <c r="S254" s="266"/>
      <c r="T254" s="267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8" t="s">
        <v>155</v>
      </c>
      <c r="AU254" s="268" t="s">
        <v>83</v>
      </c>
      <c r="AV254" s="15" t="s">
        <v>151</v>
      </c>
      <c r="AW254" s="15" t="s">
        <v>30</v>
      </c>
      <c r="AX254" s="15" t="s">
        <v>81</v>
      </c>
      <c r="AY254" s="268" t="s">
        <v>144</v>
      </c>
    </row>
    <row r="255" s="2" customFormat="1" ht="33" customHeight="1">
      <c r="A255" s="39"/>
      <c r="B255" s="40"/>
      <c r="C255" s="219" t="s">
        <v>319</v>
      </c>
      <c r="D255" s="219" t="s">
        <v>146</v>
      </c>
      <c r="E255" s="220" t="s">
        <v>320</v>
      </c>
      <c r="F255" s="221" t="s">
        <v>321</v>
      </c>
      <c r="G255" s="222" t="s">
        <v>241</v>
      </c>
      <c r="H255" s="223">
        <v>557.70000000000005</v>
      </c>
      <c r="I255" s="224"/>
      <c r="J255" s="225">
        <f>ROUND(I255*H255,2)</f>
        <v>0</v>
      </c>
      <c r="K255" s="221" t="s">
        <v>150</v>
      </c>
      <c r="L255" s="45"/>
      <c r="M255" s="226" t="s">
        <v>1</v>
      </c>
      <c r="N255" s="227" t="s">
        <v>38</v>
      </c>
      <c r="O255" s="92"/>
      <c r="P255" s="228">
        <f>O255*H255</f>
        <v>0</v>
      </c>
      <c r="Q255" s="228">
        <v>0.0103</v>
      </c>
      <c r="R255" s="228">
        <f>Q255*H255</f>
        <v>5.7443100000000005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151</v>
      </c>
      <c r="AT255" s="230" t="s">
        <v>146</v>
      </c>
      <c r="AU255" s="230" t="s">
        <v>83</v>
      </c>
      <c r="AY255" s="18" t="s">
        <v>144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81</v>
      </c>
      <c r="BK255" s="231">
        <f>ROUND(I255*H255,2)</f>
        <v>0</v>
      </c>
      <c r="BL255" s="18" t="s">
        <v>151</v>
      </c>
      <c r="BM255" s="230" t="s">
        <v>322</v>
      </c>
    </row>
    <row r="256" s="2" customFormat="1">
      <c r="A256" s="39"/>
      <c r="B256" s="40"/>
      <c r="C256" s="41"/>
      <c r="D256" s="232" t="s">
        <v>153</v>
      </c>
      <c r="E256" s="41"/>
      <c r="F256" s="233" t="s">
        <v>323</v>
      </c>
      <c r="G256" s="41"/>
      <c r="H256" s="41"/>
      <c r="I256" s="234"/>
      <c r="J256" s="41"/>
      <c r="K256" s="41"/>
      <c r="L256" s="45"/>
      <c r="M256" s="235"/>
      <c r="N256" s="236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153</v>
      </c>
      <c r="AU256" s="18" t="s">
        <v>83</v>
      </c>
    </row>
    <row r="257" s="14" customFormat="1">
      <c r="A257" s="14"/>
      <c r="B257" s="248"/>
      <c r="C257" s="249"/>
      <c r="D257" s="232" t="s">
        <v>155</v>
      </c>
      <c r="E257" s="250" t="s">
        <v>1</v>
      </c>
      <c r="F257" s="251" t="s">
        <v>324</v>
      </c>
      <c r="G257" s="249"/>
      <c r="H257" s="250" t="s">
        <v>1</v>
      </c>
      <c r="I257" s="252"/>
      <c r="J257" s="249"/>
      <c r="K257" s="249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155</v>
      </c>
      <c r="AU257" s="257" t="s">
        <v>83</v>
      </c>
      <c r="AV257" s="14" t="s">
        <v>81</v>
      </c>
      <c r="AW257" s="14" t="s">
        <v>30</v>
      </c>
      <c r="AX257" s="14" t="s">
        <v>73</v>
      </c>
      <c r="AY257" s="257" t="s">
        <v>144</v>
      </c>
    </row>
    <row r="258" s="13" customFormat="1">
      <c r="A258" s="13"/>
      <c r="B258" s="237"/>
      <c r="C258" s="238"/>
      <c r="D258" s="232" t="s">
        <v>155</v>
      </c>
      <c r="E258" s="239" t="s">
        <v>1</v>
      </c>
      <c r="F258" s="240" t="s">
        <v>325</v>
      </c>
      <c r="G258" s="238"/>
      <c r="H258" s="241">
        <v>94.5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7" t="s">
        <v>155</v>
      </c>
      <c r="AU258" s="247" t="s">
        <v>83</v>
      </c>
      <c r="AV258" s="13" t="s">
        <v>83</v>
      </c>
      <c r="AW258" s="13" t="s">
        <v>30</v>
      </c>
      <c r="AX258" s="13" t="s">
        <v>73</v>
      </c>
      <c r="AY258" s="247" t="s">
        <v>144</v>
      </c>
    </row>
    <row r="259" s="13" customFormat="1">
      <c r="A259" s="13"/>
      <c r="B259" s="237"/>
      <c r="C259" s="238"/>
      <c r="D259" s="232" t="s">
        <v>155</v>
      </c>
      <c r="E259" s="239" t="s">
        <v>1</v>
      </c>
      <c r="F259" s="240" t="s">
        <v>326</v>
      </c>
      <c r="G259" s="238"/>
      <c r="H259" s="241">
        <v>182.40000000000001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7" t="s">
        <v>155</v>
      </c>
      <c r="AU259" s="247" t="s">
        <v>83</v>
      </c>
      <c r="AV259" s="13" t="s">
        <v>83</v>
      </c>
      <c r="AW259" s="13" t="s">
        <v>30</v>
      </c>
      <c r="AX259" s="13" t="s">
        <v>73</v>
      </c>
      <c r="AY259" s="247" t="s">
        <v>144</v>
      </c>
    </row>
    <row r="260" s="13" customFormat="1">
      <c r="A260" s="13"/>
      <c r="B260" s="237"/>
      <c r="C260" s="238"/>
      <c r="D260" s="232" t="s">
        <v>155</v>
      </c>
      <c r="E260" s="239" t="s">
        <v>1</v>
      </c>
      <c r="F260" s="240" t="s">
        <v>327</v>
      </c>
      <c r="G260" s="238"/>
      <c r="H260" s="241">
        <v>97.799999999999997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7" t="s">
        <v>155</v>
      </c>
      <c r="AU260" s="247" t="s">
        <v>83</v>
      </c>
      <c r="AV260" s="13" t="s">
        <v>83</v>
      </c>
      <c r="AW260" s="13" t="s">
        <v>30</v>
      </c>
      <c r="AX260" s="13" t="s">
        <v>73</v>
      </c>
      <c r="AY260" s="247" t="s">
        <v>144</v>
      </c>
    </row>
    <row r="261" s="13" customFormat="1">
      <c r="A261" s="13"/>
      <c r="B261" s="237"/>
      <c r="C261" s="238"/>
      <c r="D261" s="232" t="s">
        <v>155</v>
      </c>
      <c r="E261" s="239" t="s">
        <v>1</v>
      </c>
      <c r="F261" s="240" t="s">
        <v>328</v>
      </c>
      <c r="G261" s="238"/>
      <c r="H261" s="241">
        <v>62.399999999999999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155</v>
      </c>
      <c r="AU261" s="247" t="s">
        <v>83</v>
      </c>
      <c r="AV261" s="13" t="s">
        <v>83</v>
      </c>
      <c r="AW261" s="13" t="s">
        <v>30</v>
      </c>
      <c r="AX261" s="13" t="s">
        <v>73</v>
      </c>
      <c r="AY261" s="247" t="s">
        <v>144</v>
      </c>
    </row>
    <row r="262" s="13" customFormat="1">
      <c r="A262" s="13"/>
      <c r="B262" s="237"/>
      <c r="C262" s="238"/>
      <c r="D262" s="232" t="s">
        <v>155</v>
      </c>
      <c r="E262" s="239" t="s">
        <v>1</v>
      </c>
      <c r="F262" s="240" t="s">
        <v>329</v>
      </c>
      <c r="G262" s="238"/>
      <c r="H262" s="241">
        <v>67.799999999999997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7" t="s">
        <v>155</v>
      </c>
      <c r="AU262" s="247" t="s">
        <v>83</v>
      </c>
      <c r="AV262" s="13" t="s">
        <v>83</v>
      </c>
      <c r="AW262" s="13" t="s">
        <v>30</v>
      </c>
      <c r="AX262" s="13" t="s">
        <v>73</v>
      </c>
      <c r="AY262" s="247" t="s">
        <v>144</v>
      </c>
    </row>
    <row r="263" s="13" customFormat="1">
      <c r="A263" s="13"/>
      <c r="B263" s="237"/>
      <c r="C263" s="238"/>
      <c r="D263" s="232" t="s">
        <v>155</v>
      </c>
      <c r="E263" s="239" t="s">
        <v>1</v>
      </c>
      <c r="F263" s="240" t="s">
        <v>330</v>
      </c>
      <c r="G263" s="238"/>
      <c r="H263" s="241">
        <v>52.799999999999997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7" t="s">
        <v>155</v>
      </c>
      <c r="AU263" s="247" t="s">
        <v>83</v>
      </c>
      <c r="AV263" s="13" t="s">
        <v>83</v>
      </c>
      <c r="AW263" s="13" t="s">
        <v>30</v>
      </c>
      <c r="AX263" s="13" t="s">
        <v>73</v>
      </c>
      <c r="AY263" s="247" t="s">
        <v>144</v>
      </c>
    </row>
    <row r="264" s="15" customFormat="1">
      <c r="A264" s="15"/>
      <c r="B264" s="258"/>
      <c r="C264" s="259"/>
      <c r="D264" s="232" t="s">
        <v>155</v>
      </c>
      <c r="E264" s="260" t="s">
        <v>1</v>
      </c>
      <c r="F264" s="261" t="s">
        <v>202</v>
      </c>
      <c r="G264" s="259"/>
      <c r="H264" s="262">
        <v>557.69999999999993</v>
      </c>
      <c r="I264" s="263"/>
      <c r="J264" s="259"/>
      <c r="K264" s="259"/>
      <c r="L264" s="264"/>
      <c r="M264" s="265"/>
      <c r="N264" s="266"/>
      <c r="O264" s="266"/>
      <c r="P264" s="266"/>
      <c r="Q264" s="266"/>
      <c r="R264" s="266"/>
      <c r="S264" s="266"/>
      <c r="T264" s="267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8" t="s">
        <v>155</v>
      </c>
      <c r="AU264" s="268" t="s">
        <v>83</v>
      </c>
      <c r="AV264" s="15" t="s">
        <v>151</v>
      </c>
      <c r="AW264" s="15" t="s">
        <v>30</v>
      </c>
      <c r="AX264" s="15" t="s">
        <v>81</v>
      </c>
      <c r="AY264" s="268" t="s">
        <v>144</v>
      </c>
    </row>
    <row r="265" s="2" customFormat="1" ht="24.15" customHeight="1">
      <c r="A265" s="39"/>
      <c r="B265" s="40"/>
      <c r="C265" s="219" t="s">
        <v>331</v>
      </c>
      <c r="D265" s="219" t="s">
        <v>146</v>
      </c>
      <c r="E265" s="220" t="s">
        <v>332</v>
      </c>
      <c r="F265" s="221" t="s">
        <v>333</v>
      </c>
      <c r="G265" s="222" t="s">
        <v>241</v>
      </c>
      <c r="H265" s="223">
        <v>242.19999999999999</v>
      </c>
      <c r="I265" s="224"/>
      <c r="J265" s="225">
        <f>ROUND(I265*H265,2)</f>
        <v>0</v>
      </c>
      <c r="K265" s="221" t="s">
        <v>150</v>
      </c>
      <c r="L265" s="45"/>
      <c r="M265" s="226" t="s">
        <v>1</v>
      </c>
      <c r="N265" s="227" t="s">
        <v>38</v>
      </c>
      <c r="O265" s="92"/>
      <c r="P265" s="228">
        <f>O265*H265</f>
        <v>0</v>
      </c>
      <c r="Q265" s="228">
        <v>0.018380000000000001</v>
      </c>
      <c r="R265" s="228">
        <f>Q265*H265</f>
        <v>4.4516359999999997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151</v>
      </c>
      <c r="AT265" s="230" t="s">
        <v>146</v>
      </c>
      <c r="AU265" s="230" t="s">
        <v>83</v>
      </c>
      <c r="AY265" s="18" t="s">
        <v>144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81</v>
      </c>
      <c r="BK265" s="231">
        <f>ROUND(I265*H265,2)</f>
        <v>0</v>
      </c>
      <c r="BL265" s="18" t="s">
        <v>151</v>
      </c>
      <c r="BM265" s="230" t="s">
        <v>334</v>
      </c>
    </row>
    <row r="266" s="2" customFormat="1">
      <c r="A266" s="39"/>
      <c r="B266" s="40"/>
      <c r="C266" s="41"/>
      <c r="D266" s="232" t="s">
        <v>153</v>
      </c>
      <c r="E266" s="41"/>
      <c r="F266" s="233" t="s">
        <v>335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153</v>
      </c>
      <c r="AU266" s="18" t="s">
        <v>83</v>
      </c>
    </row>
    <row r="267" s="14" customFormat="1">
      <c r="A267" s="14"/>
      <c r="B267" s="248"/>
      <c r="C267" s="249"/>
      <c r="D267" s="232" t="s">
        <v>155</v>
      </c>
      <c r="E267" s="250" t="s">
        <v>1</v>
      </c>
      <c r="F267" s="251" t="s">
        <v>312</v>
      </c>
      <c r="G267" s="249"/>
      <c r="H267" s="250" t="s">
        <v>1</v>
      </c>
      <c r="I267" s="252"/>
      <c r="J267" s="249"/>
      <c r="K267" s="249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155</v>
      </c>
      <c r="AU267" s="257" t="s">
        <v>83</v>
      </c>
      <c r="AV267" s="14" t="s">
        <v>81</v>
      </c>
      <c r="AW267" s="14" t="s">
        <v>30</v>
      </c>
      <c r="AX267" s="14" t="s">
        <v>73</v>
      </c>
      <c r="AY267" s="257" t="s">
        <v>144</v>
      </c>
    </row>
    <row r="268" s="13" customFormat="1">
      <c r="A268" s="13"/>
      <c r="B268" s="237"/>
      <c r="C268" s="238"/>
      <c r="D268" s="232" t="s">
        <v>155</v>
      </c>
      <c r="E268" s="239" t="s">
        <v>1</v>
      </c>
      <c r="F268" s="240" t="s">
        <v>245</v>
      </c>
      <c r="G268" s="238"/>
      <c r="H268" s="241">
        <v>4.8049999999999997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7" t="s">
        <v>155</v>
      </c>
      <c r="AU268" s="247" t="s">
        <v>83</v>
      </c>
      <c r="AV268" s="13" t="s">
        <v>83</v>
      </c>
      <c r="AW268" s="13" t="s">
        <v>30</v>
      </c>
      <c r="AX268" s="13" t="s">
        <v>73</v>
      </c>
      <c r="AY268" s="247" t="s">
        <v>144</v>
      </c>
    </row>
    <row r="269" s="13" customFormat="1">
      <c r="A269" s="13"/>
      <c r="B269" s="237"/>
      <c r="C269" s="238"/>
      <c r="D269" s="232" t="s">
        <v>155</v>
      </c>
      <c r="E269" s="239" t="s">
        <v>1</v>
      </c>
      <c r="F269" s="240" t="s">
        <v>313</v>
      </c>
      <c r="G269" s="238"/>
      <c r="H269" s="241">
        <v>50.075000000000003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7" t="s">
        <v>155</v>
      </c>
      <c r="AU269" s="247" t="s">
        <v>83</v>
      </c>
      <c r="AV269" s="13" t="s">
        <v>83</v>
      </c>
      <c r="AW269" s="13" t="s">
        <v>30</v>
      </c>
      <c r="AX269" s="13" t="s">
        <v>73</v>
      </c>
      <c r="AY269" s="247" t="s">
        <v>144</v>
      </c>
    </row>
    <row r="270" s="13" customFormat="1">
      <c r="A270" s="13"/>
      <c r="B270" s="237"/>
      <c r="C270" s="238"/>
      <c r="D270" s="232" t="s">
        <v>155</v>
      </c>
      <c r="E270" s="239" t="s">
        <v>1</v>
      </c>
      <c r="F270" s="240" t="s">
        <v>314</v>
      </c>
      <c r="G270" s="238"/>
      <c r="H270" s="241">
        <v>53.759999999999998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7" t="s">
        <v>155</v>
      </c>
      <c r="AU270" s="247" t="s">
        <v>83</v>
      </c>
      <c r="AV270" s="13" t="s">
        <v>83</v>
      </c>
      <c r="AW270" s="13" t="s">
        <v>30</v>
      </c>
      <c r="AX270" s="13" t="s">
        <v>73</v>
      </c>
      <c r="AY270" s="247" t="s">
        <v>144</v>
      </c>
    </row>
    <row r="271" s="13" customFormat="1">
      <c r="A271" s="13"/>
      <c r="B271" s="237"/>
      <c r="C271" s="238"/>
      <c r="D271" s="232" t="s">
        <v>155</v>
      </c>
      <c r="E271" s="239" t="s">
        <v>1</v>
      </c>
      <c r="F271" s="240" t="s">
        <v>315</v>
      </c>
      <c r="G271" s="238"/>
      <c r="H271" s="241">
        <v>120.12000000000001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7" t="s">
        <v>155</v>
      </c>
      <c r="AU271" s="247" t="s">
        <v>83</v>
      </c>
      <c r="AV271" s="13" t="s">
        <v>83</v>
      </c>
      <c r="AW271" s="13" t="s">
        <v>30</v>
      </c>
      <c r="AX271" s="13" t="s">
        <v>73</v>
      </c>
      <c r="AY271" s="247" t="s">
        <v>144</v>
      </c>
    </row>
    <row r="272" s="16" customFormat="1">
      <c r="A272" s="16"/>
      <c r="B272" s="269"/>
      <c r="C272" s="270"/>
      <c r="D272" s="232" t="s">
        <v>155</v>
      </c>
      <c r="E272" s="271" t="s">
        <v>1</v>
      </c>
      <c r="F272" s="272" t="s">
        <v>302</v>
      </c>
      <c r="G272" s="270"/>
      <c r="H272" s="273">
        <v>228.75999999999999</v>
      </c>
      <c r="I272" s="274"/>
      <c r="J272" s="270"/>
      <c r="K272" s="270"/>
      <c r="L272" s="275"/>
      <c r="M272" s="276"/>
      <c r="N272" s="277"/>
      <c r="O272" s="277"/>
      <c r="P272" s="277"/>
      <c r="Q272" s="277"/>
      <c r="R272" s="277"/>
      <c r="S272" s="277"/>
      <c r="T272" s="278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T272" s="279" t="s">
        <v>155</v>
      </c>
      <c r="AU272" s="279" t="s">
        <v>83</v>
      </c>
      <c r="AV272" s="16" t="s">
        <v>162</v>
      </c>
      <c r="AW272" s="16" t="s">
        <v>30</v>
      </c>
      <c r="AX272" s="16" t="s">
        <v>73</v>
      </c>
      <c r="AY272" s="279" t="s">
        <v>144</v>
      </c>
    </row>
    <row r="273" s="14" customFormat="1">
      <c r="A273" s="14"/>
      <c r="B273" s="248"/>
      <c r="C273" s="249"/>
      <c r="D273" s="232" t="s">
        <v>155</v>
      </c>
      <c r="E273" s="250" t="s">
        <v>1</v>
      </c>
      <c r="F273" s="251" t="s">
        <v>316</v>
      </c>
      <c r="G273" s="249"/>
      <c r="H273" s="250" t="s">
        <v>1</v>
      </c>
      <c r="I273" s="252"/>
      <c r="J273" s="249"/>
      <c r="K273" s="249"/>
      <c r="L273" s="253"/>
      <c r="M273" s="254"/>
      <c r="N273" s="255"/>
      <c r="O273" s="255"/>
      <c r="P273" s="255"/>
      <c r="Q273" s="255"/>
      <c r="R273" s="255"/>
      <c r="S273" s="255"/>
      <c r="T273" s="25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155</v>
      </c>
      <c r="AU273" s="257" t="s">
        <v>83</v>
      </c>
      <c r="AV273" s="14" t="s">
        <v>81</v>
      </c>
      <c r="AW273" s="14" t="s">
        <v>30</v>
      </c>
      <c r="AX273" s="14" t="s">
        <v>73</v>
      </c>
      <c r="AY273" s="257" t="s">
        <v>144</v>
      </c>
    </row>
    <row r="274" s="13" customFormat="1">
      <c r="A274" s="13"/>
      <c r="B274" s="237"/>
      <c r="C274" s="238"/>
      <c r="D274" s="232" t="s">
        <v>155</v>
      </c>
      <c r="E274" s="239" t="s">
        <v>1</v>
      </c>
      <c r="F274" s="240" t="s">
        <v>317</v>
      </c>
      <c r="G274" s="238"/>
      <c r="H274" s="241">
        <v>13.44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7" t="s">
        <v>155</v>
      </c>
      <c r="AU274" s="247" t="s">
        <v>83</v>
      </c>
      <c r="AV274" s="13" t="s">
        <v>83</v>
      </c>
      <c r="AW274" s="13" t="s">
        <v>30</v>
      </c>
      <c r="AX274" s="13" t="s">
        <v>73</v>
      </c>
      <c r="AY274" s="247" t="s">
        <v>144</v>
      </c>
    </row>
    <row r="275" s="16" customFormat="1">
      <c r="A275" s="16"/>
      <c r="B275" s="269"/>
      <c r="C275" s="270"/>
      <c r="D275" s="232" t="s">
        <v>155</v>
      </c>
      <c r="E275" s="271" t="s">
        <v>1</v>
      </c>
      <c r="F275" s="272" t="s">
        <v>302</v>
      </c>
      <c r="G275" s="270"/>
      <c r="H275" s="273">
        <v>13.44</v>
      </c>
      <c r="I275" s="274"/>
      <c r="J275" s="270"/>
      <c r="K275" s="270"/>
      <c r="L275" s="275"/>
      <c r="M275" s="276"/>
      <c r="N275" s="277"/>
      <c r="O275" s="277"/>
      <c r="P275" s="277"/>
      <c r="Q275" s="277"/>
      <c r="R275" s="277"/>
      <c r="S275" s="277"/>
      <c r="T275" s="278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T275" s="279" t="s">
        <v>155</v>
      </c>
      <c r="AU275" s="279" t="s">
        <v>83</v>
      </c>
      <c r="AV275" s="16" t="s">
        <v>162</v>
      </c>
      <c r="AW275" s="16" t="s">
        <v>30</v>
      </c>
      <c r="AX275" s="16" t="s">
        <v>73</v>
      </c>
      <c r="AY275" s="279" t="s">
        <v>144</v>
      </c>
    </row>
    <row r="276" s="15" customFormat="1">
      <c r="A276" s="15"/>
      <c r="B276" s="258"/>
      <c r="C276" s="259"/>
      <c r="D276" s="232" t="s">
        <v>155</v>
      </c>
      <c r="E276" s="260" t="s">
        <v>1</v>
      </c>
      <c r="F276" s="261" t="s">
        <v>202</v>
      </c>
      <c r="G276" s="259"/>
      <c r="H276" s="262">
        <v>242.19999999999999</v>
      </c>
      <c r="I276" s="263"/>
      <c r="J276" s="259"/>
      <c r="K276" s="259"/>
      <c r="L276" s="264"/>
      <c r="M276" s="265"/>
      <c r="N276" s="266"/>
      <c r="O276" s="266"/>
      <c r="P276" s="266"/>
      <c r="Q276" s="266"/>
      <c r="R276" s="266"/>
      <c r="S276" s="266"/>
      <c r="T276" s="267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8" t="s">
        <v>155</v>
      </c>
      <c r="AU276" s="268" t="s">
        <v>83</v>
      </c>
      <c r="AV276" s="15" t="s">
        <v>151</v>
      </c>
      <c r="AW276" s="15" t="s">
        <v>30</v>
      </c>
      <c r="AX276" s="15" t="s">
        <v>81</v>
      </c>
      <c r="AY276" s="268" t="s">
        <v>144</v>
      </c>
    </row>
    <row r="277" s="2" customFormat="1" ht="24.15" customHeight="1">
      <c r="A277" s="39"/>
      <c r="B277" s="40"/>
      <c r="C277" s="219" t="s">
        <v>336</v>
      </c>
      <c r="D277" s="219" t="s">
        <v>146</v>
      </c>
      <c r="E277" s="220" t="s">
        <v>337</v>
      </c>
      <c r="F277" s="221" t="s">
        <v>338</v>
      </c>
      <c r="G277" s="222" t="s">
        <v>206</v>
      </c>
      <c r="H277" s="223">
        <v>24</v>
      </c>
      <c r="I277" s="224"/>
      <c r="J277" s="225">
        <f>ROUND(I277*H277,2)</f>
        <v>0</v>
      </c>
      <c r="K277" s="221" t="s">
        <v>150</v>
      </c>
      <c r="L277" s="45"/>
      <c r="M277" s="226" t="s">
        <v>1</v>
      </c>
      <c r="N277" s="227" t="s">
        <v>38</v>
      </c>
      <c r="O277" s="92"/>
      <c r="P277" s="228">
        <f>O277*H277</f>
        <v>0</v>
      </c>
      <c r="Q277" s="228">
        <v>0.041500000000000002</v>
      </c>
      <c r="R277" s="228">
        <f>Q277*H277</f>
        <v>0.996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151</v>
      </c>
      <c r="AT277" s="230" t="s">
        <v>146</v>
      </c>
      <c r="AU277" s="230" t="s">
        <v>83</v>
      </c>
      <c r="AY277" s="18" t="s">
        <v>144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81</v>
      </c>
      <c r="BK277" s="231">
        <f>ROUND(I277*H277,2)</f>
        <v>0</v>
      </c>
      <c r="BL277" s="18" t="s">
        <v>151</v>
      </c>
      <c r="BM277" s="230" t="s">
        <v>339</v>
      </c>
    </row>
    <row r="278" s="2" customFormat="1">
      <c r="A278" s="39"/>
      <c r="B278" s="40"/>
      <c r="C278" s="41"/>
      <c r="D278" s="232" t="s">
        <v>153</v>
      </c>
      <c r="E278" s="41"/>
      <c r="F278" s="233" t="s">
        <v>340</v>
      </c>
      <c r="G278" s="41"/>
      <c r="H278" s="41"/>
      <c r="I278" s="234"/>
      <c r="J278" s="41"/>
      <c r="K278" s="41"/>
      <c r="L278" s="45"/>
      <c r="M278" s="235"/>
      <c r="N278" s="236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153</v>
      </c>
      <c r="AU278" s="18" t="s">
        <v>83</v>
      </c>
    </row>
    <row r="279" s="13" customFormat="1">
      <c r="A279" s="13"/>
      <c r="B279" s="237"/>
      <c r="C279" s="238"/>
      <c r="D279" s="232" t="s">
        <v>155</v>
      </c>
      <c r="E279" s="239" t="s">
        <v>1</v>
      </c>
      <c r="F279" s="240" t="s">
        <v>319</v>
      </c>
      <c r="G279" s="238"/>
      <c r="H279" s="241">
        <v>24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7" t="s">
        <v>155</v>
      </c>
      <c r="AU279" s="247" t="s">
        <v>83</v>
      </c>
      <c r="AV279" s="13" t="s">
        <v>83</v>
      </c>
      <c r="AW279" s="13" t="s">
        <v>30</v>
      </c>
      <c r="AX279" s="13" t="s">
        <v>81</v>
      </c>
      <c r="AY279" s="247" t="s">
        <v>144</v>
      </c>
    </row>
    <row r="280" s="2" customFormat="1" ht="24.15" customHeight="1">
      <c r="A280" s="39"/>
      <c r="B280" s="40"/>
      <c r="C280" s="219" t="s">
        <v>341</v>
      </c>
      <c r="D280" s="219" t="s">
        <v>146</v>
      </c>
      <c r="E280" s="220" t="s">
        <v>342</v>
      </c>
      <c r="F280" s="221" t="s">
        <v>343</v>
      </c>
      <c r="G280" s="222" t="s">
        <v>206</v>
      </c>
      <c r="H280" s="223">
        <v>14</v>
      </c>
      <c r="I280" s="224"/>
      <c r="J280" s="225">
        <f>ROUND(I280*H280,2)</f>
        <v>0</v>
      </c>
      <c r="K280" s="221" t="s">
        <v>150</v>
      </c>
      <c r="L280" s="45"/>
      <c r="M280" s="226" t="s">
        <v>1</v>
      </c>
      <c r="N280" s="227" t="s">
        <v>38</v>
      </c>
      <c r="O280" s="92"/>
      <c r="P280" s="228">
        <f>O280*H280</f>
        <v>0</v>
      </c>
      <c r="Q280" s="228">
        <v>0.1575</v>
      </c>
      <c r="R280" s="228">
        <f>Q280*H280</f>
        <v>2.2050000000000001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151</v>
      </c>
      <c r="AT280" s="230" t="s">
        <v>146</v>
      </c>
      <c r="AU280" s="230" t="s">
        <v>83</v>
      </c>
      <c r="AY280" s="18" t="s">
        <v>144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81</v>
      </c>
      <c r="BK280" s="231">
        <f>ROUND(I280*H280,2)</f>
        <v>0</v>
      </c>
      <c r="BL280" s="18" t="s">
        <v>151</v>
      </c>
      <c r="BM280" s="230" t="s">
        <v>344</v>
      </c>
    </row>
    <row r="281" s="2" customFormat="1">
      <c r="A281" s="39"/>
      <c r="B281" s="40"/>
      <c r="C281" s="41"/>
      <c r="D281" s="232" t="s">
        <v>153</v>
      </c>
      <c r="E281" s="41"/>
      <c r="F281" s="233" t="s">
        <v>345</v>
      </c>
      <c r="G281" s="41"/>
      <c r="H281" s="41"/>
      <c r="I281" s="234"/>
      <c r="J281" s="41"/>
      <c r="K281" s="41"/>
      <c r="L281" s="45"/>
      <c r="M281" s="235"/>
      <c r="N281" s="236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153</v>
      </c>
      <c r="AU281" s="18" t="s">
        <v>83</v>
      </c>
    </row>
    <row r="282" s="13" customFormat="1">
      <c r="A282" s="13"/>
      <c r="B282" s="237"/>
      <c r="C282" s="238"/>
      <c r="D282" s="232" t="s">
        <v>155</v>
      </c>
      <c r="E282" s="239" t="s">
        <v>1</v>
      </c>
      <c r="F282" s="240" t="s">
        <v>233</v>
      </c>
      <c r="G282" s="238"/>
      <c r="H282" s="241">
        <v>14</v>
      </c>
      <c r="I282" s="242"/>
      <c r="J282" s="238"/>
      <c r="K282" s="238"/>
      <c r="L282" s="243"/>
      <c r="M282" s="244"/>
      <c r="N282" s="245"/>
      <c r="O282" s="245"/>
      <c r="P282" s="245"/>
      <c r="Q282" s="245"/>
      <c r="R282" s="245"/>
      <c r="S282" s="245"/>
      <c r="T282" s="24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7" t="s">
        <v>155</v>
      </c>
      <c r="AU282" s="247" t="s">
        <v>83</v>
      </c>
      <c r="AV282" s="13" t="s">
        <v>83</v>
      </c>
      <c r="AW282" s="13" t="s">
        <v>30</v>
      </c>
      <c r="AX282" s="13" t="s">
        <v>81</v>
      </c>
      <c r="AY282" s="247" t="s">
        <v>144</v>
      </c>
    </row>
    <row r="283" s="2" customFormat="1" ht="24.15" customHeight="1">
      <c r="A283" s="39"/>
      <c r="B283" s="40"/>
      <c r="C283" s="219" t="s">
        <v>346</v>
      </c>
      <c r="D283" s="219" t="s">
        <v>146</v>
      </c>
      <c r="E283" s="220" t="s">
        <v>347</v>
      </c>
      <c r="F283" s="221" t="s">
        <v>348</v>
      </c>
      <c r="G283" s="222" t="s">
        <v>241</v>
      </c>
      <c r="H283" s="223">
        <v>5.8499999999999996</v>
      </c>
      <c r="I283" s="224"/>
      <c r="J283" s="225">
        <f>ROUND(I283*H283,2)</f>
        <v>0</v>
      </c>
      <c r="K283" s="221" t="s">
        <v>150</v>
      </c>
      <c r="L283" s="45"/>
      <c r="M283" s="226" t="s">
        <v>1</v>
      </c>
      <c r="N283" s="227" t="s">
        <v>38</v>
      </c>
      <c r="O283" s="92"/>
      <c r="P283" s="228">
        <f>O283*H283</f>
        <v>0</v>
      </c>
      <c r="Q283" s="228">
        <v>0.033579999999999999</v>
      </c>
      <c r="R283" s="228">
        <f>Q283*H283</f>
        <v>0.19644299999999998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151</v>
      </c>
      <c r="AT283" s="230" t="s">
        <v>146</v>
      </c>
      <c r="AU283" s="230" t="s">
        <v>83</v>
      </c>
      <c r="AY283" s="18" t="s">
        <v>144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81</v>
      </c>
      <c r="BK283" s="231">
        <f>ROUND(I283*H283,2)</f>
        <v>0</v>
      </c>
      <c r="BL283" s="18" t="s">
        <v>151</v>
      </c>
      <c r="BM283" s="230" t="s">
        <v>349</v>
      </c>
    </row>
    <row r="284" s="2" customFormat="1">
      <c r="A284" s="39"/>
      <c r="B284" s="40"/>
      <c r="C284" s="41"/>
      <c r="D284" s="232" t="s">
        <v>153</v>
      </c>
      <c r="E284" s="41"/>
      <c r="F284" s="233" t="s">
        <v>350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153</v>
      </c>
      <c r="AU284" s="18" t="s">
        <v>83</v>
      </c>
    </row>
    <row r="285" s="13" customFormat="1">
      <c r="A285" s="13"/>
      <c r="B285" s="237"/>
      <c r="C285" s="238"/>
      <c r="D285" s="232" t="s">
        <v>155</v>
      </c>
      <c r="E285" s="239" t="s">
        <v>1</v>
      </c>
      <c r="F285" s="240" t="s">
        <v>351</v>
      </c>
      <c r="G285" s="238"/>
      <c r="H285" s="241">
        <v>5.8499999999999996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7" t="s">
        <v>155</v>
      </c>
      <c r="AU285" s="247" t="s">
        <v>83</v>
      </c>
      <c r="AV285" s="13" t="s">
        <v>83</v>
      </c>
      <c r="AW285" s="13" t="s">
        <v>30</v>
      </c>
      <c r="AX285" s="13" t="s">
        <v>81</v>
      </c>
      <c r="AY285" s="247" t="s">
        <v>144</v>
      </c>
    </row>
    <row r="286" s="2" customFormat="1" ht="24.15" customHeight="1">
      <c r="A286" s="39"/>
      <c r="B286" s="40"/>
      <c r="C286" s="219" t="s">
        <v>352</v>
      </c>
      <c r="D286" s="219" t="s">
        <v>146</v>
      </c>
      <c r="E286" s="220" t="s">
        <v>353</v>
      </c>
      <c r="F286" s="221" t="s">
        <v>354</v>
      </c>
      <c r="G286" s="222" t="s">
        <v>149</v>
      </c>
      <c r="H286" s="223">
        <v>2.327</v>
      </c>
      <c r="I286" s="224"/>
      <c r="J286" s="225">
        <f>ROUND(I286*H286,2)</f>
        <v>0</v>
      </c>
      <c r="K286" s="221" t="s">
        <v>150</v>
      </c>
      <c r="L286" s="45"/>
      <c r="M286" s="226" t="s">
        <v>1</v>
      </c>
      <c r="N286" s="227" t="s">
        <v>38</v>
      </c>
      <c r="O286" s="92"/>
      <c r="P286" s="228">
        <f>O286*H286</f>
        <v>0</v>
      </c>
      <c r="Q286" s="228">
        <v>2.3010199999999998</v>
      </c>
      <c r="R286" s="228">
        <f>Q286*H286</f>
        <v>5.3544735399999999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151</v>
      </c>
      <c r="AT286" s="230" t="s">
        <v>146</v>
      </c>
      <c r="AU286" s="230" t="s">
        <v>83</v>
      </c>
      <c r="AY286" s="18" t="s">
        <v>144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81</v>
      </c>
      <c r="BK286" s="231">
        <f>ROUND(I286*H286,2)</f>
        <v>0</v>
      </c>
      <c r="BL286" s="18" t="s">
        <v>151</v>
      </c>
      <c r="BM286" s="230" t="s">
        <v>355</v>
      </c>
    </row>
    <row r="287" s="2" customFormat="1">
      <c r="A287" s="39"/>
      <c r="B287" s="40"/>
      <c r="C287" s="41"/>
      <c r="D287" s="232" t="s">
        <v>153</v>
      </c>
      <c r="E287" s="41"/>
      <c r="F287" s="233" t="s">
        <v>356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153</v>
      </c>
      <c r="AU287" s="18" t="s">
        <v>83</v>
      </c>
    </row>
    <row r="288" s="14" customFormat="1">
      <c r="A288" s="14"/>
      <c r="B288" s="248"/>
      <c r="C288" s="249"/>
      <c r="D288" s="232" t="s">
        <v>155</v>
      </c>
      <c r="E288" s="250" t="s">
        <v>1</v>
      </c>
      <c r="F288" s="251" t="s">
        <v>357</v>
      </c>
      <c r="G288" s="249"/>
      <c r="H288" s="250" t="s">
        <v>1</v>
      </c>
      <c r="I288" s="252"/>
      <c r="J288" s="249"/>
      <c r="K288" s="249"/>
      <c r="L288" s="253"/>
      <c r="M288" s="254"/>
      <c r="N288" s="255"/>
      <c r="O288" s="255"/>
      <c r="P288" s="255"/>
      <c r="Q288" s="255"/>
      <c r="R288" s="255"/>
      <c r="S288" s="255"/>
      <c r="T288" s="25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7" t="s">
        <v>155</v>
      </c>
      <c r="AU288" s="257" t="s">
        <v>83</v>
      </c>
      <c r="AV288" s="14" t="s">
        <v>81</v>
      </c>
      <c r="AW288" s="14" t="s">
        <v>30</v>
      </c>
      <c r="AX288" s="14" t="s">
        <v>73</v>
      </c>
      <c r="AY288" s="257" t="s">
        <v>144</v>
      </c>
    </row>
    <row r="289" s="13" customFormat="1">
      <c r="A289" s="13"/>
      <c r="B289" s="237"/>
      <c r="C289" s="238"/>
      <c r="D289" s="232" t="s">
        <v>155</v>
      </c>
      <c r="E289" s="239" t="s">
        <v>1</v>
      </c>
      <c r="F289" s="240" t="s">
        <v>358</v>
      </c>
      <c r="G289" s="238"/>
      <c r="H289" s="241">
        <v>0.55200000000000005</v>
      </c>
      <c r="I289" s="242"/>
      <c r="J289" s="238"/>
      <c r="K289" s="238"/>
      <c r="L289" s="243"/>
      <c r="M289" s="244"/>
      <c r="N289" s="245"/>
      <c r="O289" s="245"/>
      <c r="P289" s="245"/>
      <c r="Q289" s="245"/>
      <c r="R289" s="245"/>
      <c r="S289" s="245"/>
      <c r="T289" s="24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7" t="s">
        <v>155</v>
      </c>
      <c r="AU289" s="247" t="s">
        <v>83</v>
      </c>
      <c r="AV289" s="13" t="s">
        <v>83</v>
      </c>
      <c r="AW289" s="13" t="s">
        <v>30</v>
      </c>
      <c r="AX289" s="13" t="s">
        <v>73</v>
      </c>
      <c r="AY289" s="247" t="s">
        <v>144</v>
      </c>
    </row>
    <row r="290" s="14" customFormat="1">
      <c r="A290" s="14"/>
      <c r="B290" s="248"/>
      <c r="C290" s="249"/>
      <c r="D290" s="232" t="s">
        <v>155</v>
      </c>
      <c r="E290" s="250" t="s">
        <v>1</v>
      </c>
      <c r="F290" s="251" t="s">
        <v>359</v>
      </c>
      <c r="G290" s="249"/>
      <c r="H290" s="250" t="s">
        <v>1</v>
      </c>
      <c r="I290" s="252"/>
      <c r="J290" s="249"/>
      <c r="K290" s="249"/>
      <c r="L290" s="253"/>
      <c r="M290" s="254"/>
      <c r="N290" s="255"/>
      <c r="O290" s="255"/>
      <c r="P290" s="255"/>
      <c r="Q290" s="255"/>
      <c r="R290" s="255"/>
      <c r="S290" s="255"/>
      <c r="T290" s="25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7" t="s">
        <v>155</v>
      </c>
      <c r="AU290" s="257" t="s">
        <v>83</v>
      </c>
      <c r="AV290" s="14" t="s">
        <v>81</v>
      </c>
      <c r="AW290" s="14" t="s">
        <v>30</v>
      </c>
      <c r="AX290" s="14" t="s">
        <v>73</v>
      </c>
      <c r="AY290" s="257" t="s">
        <v>144</v>
      </c>
    </row>
    <row r="291" s="13" customFormat="1">
      <c r="A291" s="13"/>
      <c r="B291" s="237"/>
      <c r="C291" s="238"/>
      <c r="D291" s="232" t="s">
        <v>155</v>
      </c>
      <c r="E291" s="239" t="s">
        <v>1</v>
      </c>
      <c r="F291" s="240" t="s">
        <v>360</v>
      </c>
      <c r="G291" s="238"/>
      <c r="H291" s="241">
        <v>1.7749999999999999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7" t="s">
        <v>155</v>
      </c>
      <c r="AU291" s="247" t="s">
        <v>83</v>
      </c>
      <c r="AV291" s="13" t="s">
        <v>83</v>
      </c>
      <c r="AW291" s="13" t="s">
        <v>30</v>
      </c>
      <c r="AX291" s="13" t="s">
        <v>73</v>
      </c>
      <c r="AY291" s="247" t="s">
        <v>144</v>
      </c>
    </row>
    <row r="292" s="15" customFormat="1">
      <c r="A292" s="15"/>
      <c r="B292" s="258"/>
      <c r="C292" s="259"/>
      <c r="D292" s="232" t="s">
        <v>155</v>
      </c>
      <c r="E292" s="260" t="s">
        <v>1</v>
      </c>
      <c r="F292" s="261" t="s">
        <v>202</v>
      </c>
      <c r="G292" s="259"/>
      <c r="H292" s="262">
        <v>2.327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8" t="s">
        <v>155</v>
      </c>
      <c r="AU292" s="268" t="s">
        <v>83</v>
      </c>
      <c r="AV292" s="15" t="s">
        <v>151</v>
      </c>
      <c r="AW292" s="15" t="s">
        <v>30</v>
      </c>
      <c r="AX292" s="15" t="s">
        <v>81</v>
      </c>
      <c r="AY292" s="268" t="s">
        <v>144</v>
      </c>
    </row>
    <row r="293" s="2" customFormat="1" ht="24.15" customHeight="1">
      <c r="A293" s="39"/>
      <c r="B293" s="40"/>
      <c r="C293" s="219" t="s">
        <v>361</v>
      </c>
      <c r="D293" s="219" t="s">
        <v>146</v>
      </c>
      <c r="E293" s="220" t="s">
        <v>362</v>
      </c>
      <c r="F293" s="221" t="s">
        <v>363</v>
      </c>
      <c r="G293" s="222" t="s">
        <v>149</v>
      </c>
      <c r="H293" s="223">
        <v>6.8869999999999996</v>
      </c>
      <c r="I293" s="224"/>
      <c r="J293" s="225">
        <f>ROUND(I293*H293,2)</f>
        <v>0</v>
      </c>
      <c r="K293" s="221" t="s">
        <v>150</v>
      </c>
      <c r="L293" s="45"/>
      <c r="M293" s="226" t="s">
        <v>1</v>
      </c>
      <c r="N293" s="227" t="s">
        <v>38</v>
      </c>
      <c r="O293" s="92"/>
      <c r="P293" s="228">
        <f>O293*H293</f>
        <v>0</v>
      </c>
      <c r="Q293" s="228">
        <v>2.3010199999999998</v>
      </c>
      <c r="R293" s="228">
        <f>Q293*H293</f>
        <v>15.847124739999998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151</v>
      </c>
      <c r="AT293" s="230" t="s">
        <v>146</v>
      </c>
      <c r="AU293" s="230" t="s">
        <v>83</v>
      </c>
      <c r="AY293" s="18" t="s">
        <v>144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81</v>
      </c>
      <c r="BK293" s="231">
        <f>ROUND(I293*H293,2)</f>
        <v>0</v>
      </c>
      <c r="BL293" s="18" t="s">
        <v>151</v>
      </c>
      <c r="BM293" s="230" t="s">
        <v>364</v>
      </c>
    </row>
    <row r="294" s="2" customFormat="1">
      <c r="A294" s="39"/>
      <c r="B294" s="40"/>
      <c r="C294" s="41"/>
      <c r="D294" s="232" t="s">
        <v>153</v>
      </c>
      <c r="E294" s="41"/>
      <c r="F294" s="233" t="s">
        <v>365</v>
      </c>
      <c r="G294" s="41"/>
      <c r="H294" s="41"/>
      <c r="I294" s="234"/>
      <c r="J294" s="41"/>
      <c r="K294" s="41"/>
      <c r="L294" s="45"/>
      <c r="M294" s="235"/>
      <c r="N294" s="236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153</v>
      </c>
      <c r="AU294" s="18" t="s">
        <v>83</v>
      </c>
    </row>
    <row r="295" s="14" customFormat="1">
      <c r="A295" s="14"/>
      <c r="B295" s="248"/>
      <c r="C295" s="249"/>
      <c r="D295" s="232" t="s">
        <v>155</v>
      </c>
      <c r="E295" s="250" t="s">
        <v>1</v>
      </c>
      <c r="F295" s="251" t="s">
        <v>357</v>
      </c>
      <c r="G295" s="249"/>
      <c r="H295" s="250" t="s">
        <v>1</v>
      </c>
      <c r="I295" s="252"/>
      <c r="J295" s="249"/>
      <c r="K295" s="249"/>
      <c r="L295" s="253"/>
      <c r="M295" s="254"/>
      <c r="N295" s="255"/>
      <c r="O295" s="255"/>
      <c r="P295" s="255"/>
      <c r="Q295" s="255"/>
      <c r="R295" s="255"/>
      <c r="S295" s="255"/>
      <c r="T295" s="25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7" t="s">
        <v>155</v>
      </c>
      <c r="AU295" s="257" t="s">
        <v>83</v>
      </c>
      <c r="AV295" s="14" t="s">
        <v>81</v>
      </c>
      <c r="AW295" s="14" t="s">
        <v>30</v>
      </c>
      <c r="AX295" s="14" t="s">
        <v>73</v>
      </c>
      <c r="AY295" s="257" t="s">
        <v>144</v>
      </c>
    </row>
    <row r="296" s="13" customFormat="1">
      <c r="A296" s="13"/>
      <c r="B296" s="237"/>
      <c r="C296" s="238"/>
      <c r="D296" s="232" t="s">
        <v>155</v>
      </c>
      <c r="E296" s="239" t="s">
        <v>1</v>
      </c>
      <c r="F296" s="240" t="s">
        <v>366</v>
      </c>
      <c r="G296" s="238"/>
      <c r="H296" s="241">
        <v>1.5620000000000001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7" t="s">
        <v>155</v>
      </c>
      <c r="AU296" s="247" t="s">
        <v>83</v>
      </c>
      <c r="AV296" s="13" t="s">
        <v>83</v>
      </c>
      <c r="AW296" s="13" t="s">
        <v>30</v>
      </c>
      <c r="AX296" s="13" t="s">
        <v>73</v>
      </c>
      <c r="AY296" s="247" t="s">
        <v>144</v>
      </c>
    </row>
    <row r="297" s="14" customFormat="1">
      <c r="A297" s="14"/>
      <c r="B297" s="248"/>
      <c r="C297" s="249"/>
      <c r="D297" s="232" t="s">
        <v>155</v>
      </c>
      <c r="E297" s="250" t="s">
        <v>1</v>
      </c>
      <c r="F297" s="251" t="s">
        <v>359</v>
      </c>
      <c r="G297" s="249"/>
      <c r="H297" s="250" t="s">
        <v>1</v>
      </c>
      <c r="I297" s="252"/>
      <c r="J297" s="249"/>
      <c r="K297" s="249"/>
      <c r="L297" s="253"/>
      <c r="M297" s="254"/>
      <c r="N297" s="255"/>
      <c r="O297" s="255"/>
      <c r="P297" s="255"/>
      <c r="Q297" s="255"/>
      <c r="R297" s="255"/>
      <c r="S297" s="255"/>
      <c r="T297" s="25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7" t="s">
        <v>155</v>
      </c>
      <c r="AU297" s="257" t="s">
        <v>83</v>
      </c>
      <c r="AV297" s="14" t="s">
        <v>81</v>
      </c>
      <c r="AW297" s="14" t="s">
        <v>30</v>
      </c>
      <c r="AX297" s="14" t="s">
        <v>73</v>
      </c>
      <c r="AY297" s="257" t="s">
        <v>144</v>
      </c>
    </row>
    <row r="298" s="13" customFormat="1">
      <c r="A298" s="13"/>
      <c r="B298" s="237"/>
      <c r="C298" s="238"/>
      <c r="D298" s="232" t="s">
        <v>155</v>
      </c>
      <c r="E298" s="239" t="s">
        <v>1</v>
      </c>
      <c r="F298" s="240" t="s">
        <v>367</v>
      </c>
      <c r="G298" s="238"/>
      <c r="H298" s="241">
        <v>5.3250000000000002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7" t="s">
        <v>155</v>
      </c>
      <c r="AU298" s="247" t="s">
        <v>83</v>
      </c>
      <c r="AV298" s="13" t="s">
        <v>83</v>
      </c>
      <c r="AW298" s="13" t="s">
        <v>30</v>
      </c>
      <c r="AX298" s="13" t="s">
        <v>73</v>
      </c>
      <c r="AY298" s="247" t="s">
        <v>144</v>
      </c>
    </row>
    <row r="299" s="15" customFormat="1">
      <c r="A299" s="15"/>
      <c r="B299" s="258"/>
      <c r="C299" s="259"/>
      <c r="D299" s="232" t="s">
        <v>155</v>
      </c>
      <c r="E299" s="260" t="s">
        <v>1</v>
      </c>
      <c r="F299" s="261" t="s">
        <v>202</v>
      </c>
      <c r="G299" s="259"/>
      <c r="H299" s="262">
        <v>6.8870000000000005</v>
      </c>
      <c r="I299" s="263"/>
      <c r="J299" s="259"/>
      <c r="K299" s="259"/>
      <c r="L299" s="264"/>
      <c r="M299" s="265"/>
      <c r="N299" s="266"/>
      <c r="O299" s="266"/>
      <c r="P299" s="266"/>
      <c r="Q299" s="266"/>
      <c r="R299" s="266"/>
      <c r="S299" s="266"/>
      <c r="T299" s="26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8" t="s">
        <v>155</v>
      </c>
      <c r="AU299" s="268" t="s">
        <v>83</v>
      </c>
      <c r="AV299" s="15" t="s">
        <v>151</v>
      </c>
      <c r="AW299" s="15" t="s">
        <v>30</v>
      </c>
      <c r="AX299" s="15" t="s">
        <v>81</v>
      </c>
      <c r="AY299" s="268" t="s">
        <v>144</v>
      </c>
    </row>
    <row r="300" s="2" customFormat="1" ht="16.5" customHeight="1">
      <c r="A300" s="39"/>
      <c r="B300" s="40"/>
      <c r="C300" s="219" t="s">
        <v>368</v>
      </c>
      <c r="D300" s="219" t="s">
        <v>146</v>
      </c>
      <c r="E300" s="220" t="s">
        <v>369</v>
      </c>
      <c r="F300" s="221" t="s">
        <v>370</v>
      </c>
      <c r="G300" s="222" t="s">
        <v>241</v>
      </c>
      <c r="H300" s="223">
        <v>45.912999999999997</v>
      </c>
      <c r="I300" s="224"/>
      <c r="J300" s="225">
        <f>ROUND(I300*H300,2)</f>
        <v>0</v>
      </c>
      <c r="K300" s="221" t="s">
        <v>150</v>
      </c>
      <c r="L300" s="45"/>
      <c r="M300" s="226" t="s">
        <v>1</v>
      </c>
      <c r="N300" s="227" t="s">
        <v>38</v>
      </c>
      <c r="O300" s="92"/>
      <c r="P300" s="228">
        <f>O300*H300</f>
        <v>0</v>
      </c>
      <c r="Q300" s="228">
        <v>0.00012999999999999999</v>
      </c>
      <c r="R300" s="228">
        <f>Q300*H300</f>
        <v>0.0059686899999999987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151</v>
      </c>
      <c r="AT300" s="230" t="s">
        <v>146</v>
      </c>
      <c r="AU300" s="230" t="s">
        <v>83</v>
      </c>
      <c r="AY300" s="18" t="s">
        <v>144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81</v>
      </c>
      <c r="BK300" s="231">
        <f>ROUND(I300*H300,2)</f>
        <v>0</v>
      </c>
      <c r="BL300" s="18" t="s">
        <v>151</v>
      </c>
      <c r="BM300" s="230" t="s">
        <v>371</v>
      </c>
    </row>
    <row r="301" s="2" customFormat="1">
      <c r="A301" s="39"/>
      <c r="B301" s="40"/>
      <c r="C301" s="41"/>
      <c r="D301" s="232" t="s">
        <v>153</v>
      </c>
      <c r="E301" s="41"/>
      <c r="F301" s="233" t="s">
        <v>372</v>
      </c>
      <c r="G301" s="41"/>
      <c r="H301" s="41"/>
      <c r="I301" s="234"/>
      <c r="J301" s="41"/>
      <c r="K301" s="41"/>
      <c r="L301" s="45"/>
      <c r="M301" s="235"/>
      <c r="N301" s="236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153</v>
      </c>
      <c r="AU301" s="18" t="s">
        <v>83</v>
      </c>
    </row>
    <row r="302" s="14" customFormat="1">
      <c r="A302" s="14"/>
      <c r="B302" s="248"/>
      <c r="C302" s="249"/>
      <c r="D302" s="232" t="s">
        <v>155</v>
      </c>
      <c r="E302" s="250" t="s">
        <v>1</v>
      </c>
      <c r="F302" s="251" t="s">
        <v>357</v>
      </c>
      <c r="G302" s="249"/>
      <c r="H302" s="250" t="s">
        <v>1</v>
      </c>
      <c r="I302" s="252"/>
      <c r="J302" s="249"/>
      <c r="K302" s="249"/>
      <c r="L302" s="253"/>
      <c r="M302" s="254"/>
      <c r="N302" s="255"/>
      <c r="O302" s="255"/>
      <c r="P302" s="255"/>
      <c r="Q302" s="255"/>
      <c r="R302" s="255"/>
      <c r="S302" s="255"/>
      <c r="T302" s="25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155</v>
      </c>
      <c r="AU302" s="257" t="s">
        <v>83</v>
      </c>
      <c r="AV302" s="14" t="s">
        <v>81</v>
      </c>
      <c r="AW302" s="14" t="s">
        <v>30</v>
      </c>
      <c r="AX302" s="14" t="s">
        <v>73</v>
      </c>
      <c r="AY302" s="257" t="s">
        <v>144</v>
      </c>
    </row>
    <row r="303" s="13" customFormat="1">
      <c r="A303" s="13"/>
      <c r="B303" s="237"/>
      <c r="C303" s="238"/>
      <c r="D303" s="232" t="s">
        <v>155</v>
      </c>
      <c r="E303" s="239" t="s">
        <v>1</v>
      </c>
      <c r="F303" s="240" t="s">
        <v>373</v>
      </c>
      <c r="G303" s="238"/>
      <c r="H303" s="241">
        <v>10.413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7" t="s">
        <v>155</v>
      </c>
      <c r="AU303" s="247" t="s">
        <v>83</v>
      </c>
      <c r="AV303" s="13" t="s">
        <v>83</v>
      </c>
      <c r="AW303" s="13" t="s">
        <v>30</v>
      </c>
      <c r="AX303" s="13" t="s">
        <v>73</v>
      </c>
      <c r="AY303" s="247" t="s">
        <v>144</v>
      </c>
    </row>
    <row r="304" s="14" customFormat="1">
      <c r="A304" s="14"/>
      <c r="B304" s="248"/>
      <c r="C304" s="249"/>
      <c r="D304" s="232" t="s">
        <v>155</v>
      </c>
      <c r="E304" s="250" t="s">
        <v>1</v>
      </c>
      <c r="F304" s="251" t="s">
        <v>359</v>
      </c>
      <c r="G304" s="249"/>
      <c r="H304" s="250" t="s">
        <v>1</v>
      </c>
      <c r="I304" s="252"/>
      <c r="J304" s="249"/>
      <c r="K304" s="249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155</v>
      </c>
      <c r="AU304" s="257" t="s">
        <v>83</v>
      </c>
      <c r="AV304" s="14" t="s">
        <v>81</v>
      </c>
      <c r="AW304" s="14" t="s">
        <v>30</v>
      </c>
      <c r="AX304" s="14" t="s">
        <v>73</v>
      </c>
      <c r="AY304" s="257" t="s">
        <v>144</v>
      </c>
    </row>
    <row r="305" s="13" customFormat="1">
      <c r="A305" s="13"/>
      <c r="B305" s="237"/>
      <c r="C305" s="238"/>
      <c r="D305" s="232" t="s">
        <v>155</v>
      </c>
      <c r="E305" s="239" t="s">
        <v>1</v>
      </c>
      <c r="F305" s="240" t="s">
        <v>374</v>
      </c>
      <c r="G305" s="238"/>
      <c r="H305" s="241">
        <v>35.5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155</v>
      </c>
      <c r="AU305" s="247" t="s">
        <v>83</v>
      </c>
      <c r="AV305" s="13" t="s">
        <v>83</v>
      </c>
      <c r="AW305" s="13" t="s">
        <v>30</v>
      </c>
      <c r="AX305" s="13" t="s">
        <v>73</v>
      </c>
      <c r="AY305" s="247" t="s">
        <v>144</v>
      </c>
    </row>
    <row r="306" s="15" customFormat="1">
      <c r="A306" s="15"/>
      <c r="B306" s="258"/>
      <c r="C306" s="259"/>
      <c r="D306" s="232" t="s">
        <v>155</v>
      </c>
      <c r="E306" s="260" t="s">
        <v>1</v>
      </c>
      <c r="F306" s="261" t="s">
        <v>202</v>
      </c>
      <c r="G306" s="259"/>
      <c r="H306" s="262">
        <v>45.912999999999997</v>
      </c>
      <c r="I306" s="263"/>
      <c r="J306" s="259"/>
      <c r="K306" s="259"/>
      <c r="L306" s="264"/>
      <c r="M306" s="265"/>
      <c r="N306" s="266"/>
      <c r="O306" s="266"/>
      <c r="P306" s="266"/>
      <c r="Q306" s="266"/>
      <c r="R306" s="266"/>
      <c r="S306" s="266"/>
      <c r="T306" s="267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8" t="s">
        <v>155</v>
      </c>
      <c r="AU306" s="268" t="s">
        <v>83</v>
      </c>
      <c r="AV306" s="15" t="s">
        <v>151</v>
      </c>
      <c r="AW306" s="15" t="s">
        <v>30</v>
      </c>
      <c r="AX306" s="15" t="s">
        <v>81</v>
      </c>
      <c r="AY306" s="268" t="s">
        <v>144</v>
      </c>
    </row>
    <row r="307" s="2" customFormat="1" ht="24.15" customHeight="1">
      <c r="A307" s="39"/>
      <c r="B307" s="40"/>
      <c r="C307" s="219" t="s">
        <v>375</v>
      </c>
      <c r="D307" s="219" t="s">
        <v>146</v>
      </c>
      <c r="E307" s="220" t="s">
        <v>376</v>
      </c>
      <c r="F307" s="221" t="s">
        <v>377</v>
      </c>
      <c r="G307" s="222" t="s">
        <v>149</v>
      </c>
      <c r="H307" s="223">
        <v>6.8869999999999996</v>
      </c>
      <c r="I307" s="224"/>
      <c r="J307" s="225">
        <f>ROUND(I307*H307,2)</f>
        <v>0</v>
      </c>
      <c r="K307" s="221" t="s">
        <v>150</v>
      </c>
      <c r="L307" s="45"/>
      <c r="M307" s="226" t="s">
        <v>1</v>
      </c>
      <c r="N307" s="227" t="s">
        <v>38</v>
      </c>
      <c r="O307" s="92"/>
      <c r="P307" s="228">
        <f>O307*H307</f>
        <v>0</v>
      </c>
      <c r="Q307" s="228">
        <v>2.004</v>
      </c>
      <c r="R307" s="228">
        <f>Q307*H307</f>
        <v>13.801547999999999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151</v>
      </c>
      <c r="AT307" s="230" t="s">
        <v>146</v>
      </c>
      <c r="AU307" s="230" t="s">
        <v>83</v>
      </c>
      <c r="AY307" s="18" t="s">
        <v>144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81</v>
      </c>
      <c r="BK307" s="231">
        <f>ROUND(I307*H307,2)</f>
        <v>0</v>
      </c>
      <c r="BL307" s="18" t="s">
        <v>151</v>
      </c>
      <c r="BM307" s="230" t="s">
        <v>378</v>
      </c>
    </row>
    <row r="308" s="2" customFormat="1">
      <c r="A308" s="39"/>
      <c r="B308" s="40"/>
      <c r="C308" s="41"/>
      <c r="D308" s="232" t="s">
        <v>153</v>
      </c>
      <c r="E308" s="41"/>
      <c r="F308" s="233" t="s">
        <v>379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153</v>
      </c>
      <c r="AU308" s="18" t="s">
        <v>83</v>
      </c>
    </row>
    <row r="309" s="14" customFormat="1">
      <c r="A309" s="14"/>
      <c r="B309" s="248"/>
      <c r="C309" s="249"/>
      <c r="D309" s="232" t="s">
        <v>155</v>
      </c>
      <c r="E309" s="250" t="s">
        <v>1</v>
      </c>
      <c r="F309" s="251" t="s">
        <v>357</v>
      </c>
      <c r="G309" s="249"/>
      <c r="H309" s="250" t="s">
        <v>1</v>
      </c>
      <c r="I309" s="252"/>
      <c r="J309" s="249"/>
      <c r="K309" s="249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155</v>
      </c>
      <c r="AU309" s="257" t="s">
        <v>83</v>
      </c>
      <c r="AV309" s="14" t="s">
        <v>81</v>
      </c>
      <c r="AW309" s="14" t="s">
        <v>30</v>
      </c>
      <c r="AX309" s="14" t="s">
        <v>73</v>
      </c>
      <c r="AY309" s="257" t="s">
        <v>144</v>
      </c>
    </row>
    <row r="310" s="13" customFormat="1">
      <c r="A310" s="13"/>
      <c r="B310" s="237"/>
      <c r="C310" s="238"/>
      <c r="D310" s="232" t="s">
        <v>155</v>
      </c>
      <c r="E310" s="239" t="s">
        <v>1</v>
      </c>
      <c r="F310" s="240" t="s">
        <v>366</v>
      </c>
      <c r="G310" s="238"/>
      <c r="H310" s="241">
        <v>1.5620000000000001</v>
      </c>
      <c r="I310" s="242"/>
      <c r="J310" s="238"/>
      <c r="K310" s="238"/>
      <c r="L310" s="243"/>
      <c r="M310" s="244"/>
      <c r="N310" s="245"/>
      <c r="O310" s="245"/>
      <c r="P310" s="245"/>
      <c r="Q310" s="245"/>
      <c r="R310" s="245"/>
      <c r="S310" s="245"/>
      <c r="T310" s="24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7" t="s">
        <v>155</v>
      </c>
      <c r="AU310" s="247" t="s">
        <v>83</v>
      </c>
      <c r="AV310" s="13" t="s">
        <v>83</v>
      </c>
      <c r="AW310" s="13" t="s">
        <v>30</v>
      </c>
      <c r="AX310" s="13" t="s">
        <v>73</v>
      </c>
      <c r="AY310" s="247" t="s">
        <v>144</v>
      </c>
    </row>
    <row r="311" s="14" customFormat="1">
      <c r="A311" s="14"/>
      <c r="B311" s="248"/>
      <c r="C311" s="249"/>
      <c r="D311" s="232" t="s">
        <v>155</v>
      </c>
      <c r="E311" s="250" t="s">
        <v>1</v>
      </c>
      <c r="F311" s="251" t="s">
        <v>359</v>
      </c>
      <c r="G311" s="249"/>
      <c r="H311" s="250" t="s">
        <v>1</v>
      </c>
      <c r="I311" s="252"/>
      <c r="J311" s="249"/>
      <c r="K311" s="249"/>
      <c r="L311" s="253"/>
      <c r="M311" s="254"/>
      <c r="N311" s="255"/>
      <c r="O311" s="255"/>
      <c r="P311" s="255"/>
      <c r="Q311" s="255"/>
      <c r="R311" s="255"/>
      <c r="S311" s="255"/>
      <c r="T311" s="25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7" t="s">
        <v>155</v>
      </c>
      <c r="AU311" s="257" t="s">
        <v>83</v>
      </c>
      <c r="AV311" s="14" t="s">
        <v>81</v>
      </c>
      <c r="AW311" s="14" t="s">
        <v>30</v>
      </c>
      <c r="AX311" s="14" t="s">
        <v>73</v>
      </c>
      <c r="AY311" s="257" t="s">
        <v>144</v>
      </c>
    </row>
    <row r="312" s="13" customFormat="1">
      <c r="A312" s="13"/>
      <c r="B312" s="237"/>
      <c r="C312" s="238"/>
      <c r="D312" s="232" t="s">
        <v>155</v>
      </c>
      <c r="E312" s="239" t="s">
        <v>1</v>
      </c>
      <c r="F312" s="240" t="s">
        <v>367</v>
      </c>
      <c r="G312" s="238"/>
      <c r="H312" s="241">
        <v>5.3250000000000002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7" t="s">
        <v>155</v>
      </c>
      <c r="AU312" s="247" t="s">
        <v>83</v>
      </c>
      <c r="AV312" s="13" t="s">
        <v>83</v>
      </c>
      <c r="AW312" s="13" t="s">
        <v>30</v>
      </c>
      <c r="AX312" s="13" t="s">
        <v>73</v>
      </c>
      <c r="AY312" s="247" t="s">
        <v>144</v>
      </c>
    </row>
    <row r="313" s="15" customFormat="1">
      <c r="A313" s="15"/>
      <c r="B313" s="258"/>
      <c r="C313" s="259"/>
      <c r="D313" s="232" t="s">
        <v>155</v>
      </c>
      <c r="E313" s="260" t="s">
        <v>1</v>
      </c>
      <c r="F313" s="261" t="s">
        <v>202</v>
      </c>
      <c r="G313" s="259"/>
      <c r="H313" s="262">
        <v>6.8870000000000005</v>
      </c>
      <c r="I313" s="263"/>
      <c r="J313" s="259"/>
      <c r="K313" s="259"/>
      <c r="L313" s="264"/>
      <c r="M313" s="265"/>
      <c r="N313" s="266"/>
      <c r="O313" s="266"/>
      <c r="P313" s="266"/>
      <c r="Q313" s="266"/>
      <c r="R313" s="266"/>
      <c r="S313" s="266"/>
      <c r="T313" s="267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8" t="s">
        <v>155</v>
      </c>
      <c r="AU313" s="268" t="s">
        <v>83</v>
      </c>
      <c r="AV313" s="15" t="s">
        <v>151</v>
      </c>
      <c r="AW313" s="15" t="s">
        <v>30</v>
      </c>
      <c r="AX313" s="15" t="s">
        <v>81</v>
      </c>
      <c r="AY313" s="268" t="s">
        <v>144</v>
      </c>
    </row>
    <row r="314" s="12" customFormat="1" ht="22.8" customHeight="1">
      <c r="A314" s="12"/>
      <c r="B314" s="203"/>
      <c r="C314" s="204"/>
      <c r="D314" s="205" t="s">
        <v>72</v>
      </c>
      <c r="E314" s="217" t="s">
        <v>192</v>
      </c>
      <c r="F314" s="217" t="s">
        <v>380</v>
      </c>
      <c r="G314" s="204"/>
      <c r="H314" s="204"/>
      <c r="I314" s="207"/>
      <c r="J314" s="218">
        <f>BK314</f>
        <v>0</v>
      </c>
      <c r="K314" s="204"/>
      <c r="L314" s="209"/>
      <c r="M314" s="210"/>
      <c r="N314" s="211"/>
      <c r="O314" s="211"/>
      <c r="P314" s="212">
        <f>SUM(P315:P319)</f>
        <v>0</v>
      </c>
      <c r="Q314" s="211"/>
      <c r="R314" s="212">
        <f>SUM(R315:R319)</f>
        <v>3.0203084800000002</v>
      </c>
      <c r="S314" s="211"/>
      <c r="T314" s="213">
        <f>SUM(T315:T319)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4" t="s">
        <v>81</v>
      </c>
      <c r="AT314" s="215" t="s">
        <v>72</v>
      </c>
      <c r="AU314" s="215" t="s">
        <v>81</v>
      </c>
      <c r="AY314" s="214" t="s">
        <v>144</v>
      </c>
      <c r="BK314" s="216">
        <f>SUM(BK315:BK319)</f>
        <v>0</v>
      </c>
    </row>
    <row r="315" s="2" customFormat="1" ht="24.15" customHeight="1">
      <c r="A315" s="39"/>
      <c r="B315" s="40"/>
      <c r="C315" s="219" t="s">
        <v>381</v>
      </c>
      <c r="D315" s="219" t="s">
        <v>146</v>
      </c>
      <c r="E315" s="220" t="s">
        <v>382</v>
      </c>
      <c r="F315" s="221" t="s">
        <v>383</v>
      </c>
      <c r="G315" s="222" t="s">
        <v>149</v>
      </c>
      <c r="H315" s="223">
        <v>0.79200000000000004</v>
      </c>
      <c r="I315" s="224"/>
      <c r="J315" s="225">
        <f>ROUND(I315*H315,2)</f>
        <v>0</v>
      </c>
      <c r="K315" s="221" t="s">
        <v>150</v>
      </c>
      <c r="L315" s="45"/>
      <c r="M315" s="226" t="s">
        <v>1</v>
      </c>
      <c r="N315" s="227" t="s">
        <v>38</v>
      </c>
      <c r="O315" s="92"/>
      <c r="P315" s="228">
        <f>O315*H315</f>
        <v>0</v>
      </c>
      <c r="Q315" s="228">
        <v>1.6854400000000001</v>
      </c>
      <c r="R315" s="228">
        <f>Q315*H315</f>
        <v>1.3348684800000001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151</v>
      </c>
      <c r="AT315" s="230" t="s">
        <v>146</v>
      </c>
      <c r="AU315" s="230" t="s">
        <v>83</v>
      </c>
      <c r="AY315" s="18" t="s">
        <v>144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81</v>
      </c>
      <c r="BK315" s="231">
        <f>ROUND(I315*H315,2)</f>
        <v>0</v>
      </c>
      <c r="BL315" s="18" t="s">
        <v>151</v>
      </c>
      <c r="BM315" s="230" t="s">
        <v>384</v>
      </c>
    </row>
    <row r="316" s="2" customFormat="1">
      <c r="A316" s="39"/>
      <c r="B316" s="40"/>
      <c r="C316" s="41"/>
      <c r="D316" s="232" t="s">
        <v>153</v>
      </c>
      <c r="E316" s="41"/>
      <c r="F316" s="233" t="s">
        <v>385</v>
      </c>
      <c r="G316" s="41"/>
      <c r="H316" s="41"/>
      <c r="I316" s="234"/>
      <c r="J316" s="41"/>
      <c r="K316" s="41"/>
      <c r="L316" s="45"/>
      <c r="M316" s="235"/>
      <c r="N316" s="236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153</v>
      </c>
      <c r="AU316" s="18" t="s">
        <v>83</v>
      </c>
    </row>
    <row r="317" s="13" customFormat="1">
      <c r="A317" s="13"/>
      <c r="B317" s="237"/>
      <c r="C317" s="238"/>
      <c r="D317" s="232" t="s">
        <v>155</v>
      </c>
      <c r="E317" s="239" t="s">
        <v>1</v>
      </c>
      <c r="F317" s="240" t="s">
        <v>386</v>
      </c>
      <c r="G317" s="238"/>
      <c r="H317" s="241">
        <v>0.79200000000000004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7" t="s">
        <v>155</v>
      </c>
      <c r="AU317" s="247" t="s">
        <v>83</v>
      </c>
      <c r="AV317" s="13" t="s">
        <v>83</v>
      </c>
      <c r="AW317" s="13" t="s">
        <v>30</v>
      </c>
      <c r="AX317" s="13" t="s">
        <v>81</v>
      </c>
      <c r="AY317" s="247" t="s">
        <v>144</v>
      </c>
    </row>
    <row r="318" s="2" customFormat="1" ht="16.5" customHeight="1">
      <c r="A318" s="39"/>
      <c r="B318" s="40"/>
      <c r="C318" s="219" t="s">
        <v>387</v>
      </c>
      <c r="D318" s="219" t="s">
        <v>146</v>
      </c>
      <c r="E318" s="220" t="s">
        <v>388</v>
      </c>
      <c r="F318" s="221" t="s">
        <v>389</v>
      </c>
      <c r="G318" s="222" t="s">
        <v>390</v>
      </c>
      <c r="H318" s="223">
        <v>1</v>
      </c>
      <c r="I318" s="224"/>
      <c r="J318" s="225">
        <f>ROUND(I318*H318,2)</f>
        <v>0</v>
      </c>
      <c r="K318" s="221" t="s">
        <v>1</v>
      </c>
      <c r="L318" s="45"/>
      <c r="M318" s="226" t="s">
        <v>1</v>
      </c>
      <c r="N318" s="227" t="s">
        <v>38</v>
      </c>
      <c r="O318" s="92"/>
      <c r="P318" s="228">
        <f>O318*H318</f>
        <v>0</v>
      </c>
      <c r="Q318" s="228">
        <v>1.6854400000000001</v>
      </c>
      <c r="R318" s="228">
        <f>Q318*H318</f>
        <v>1.6854400000000001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151</v>
      </c>
      <c r="AT318" s="230" t="s">
        <v>146</v>
      </c>
      <c r="AU318" s="230" t="s">
        <v>83</v>
      </c>
      <c r="AY318" s="18" t="s">
        <v>144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81</v>
      </c>
      <c r="BK318" s="231">
        <f>ROUND(I318*H318,2)</f>
        <v>0</v>
      </c>
      <c r="BL318" s="18" t="s">
        <v>151</v>
      </c>
      <c r="BM318" s="230" t="s">
        <v>391</v>
      </c>
    </row>
    <row r="319" s="13" customFormat="1">
      <c r="A319" s="13"/>
      <c r="B319" s="237"/>
      <c r="C319" s="238"/>
      <c r="D319" s="232" t="s">
        <v>155</v>
      </c>
      <c r="E319" s="239" t="s">
        <v>1</v>
      </c>
      <c r="F319" s="240" t="s">
        <v>81</v>
      </c>
      <c r="G319" s="238"/>
      <c r="H319" s="241">
        <v>1</v>
      </c>
      <c r="I319" s="242"/>
      <c r="J319" s="238"/>
      <c r="K319" s="238"/>
      <c r="L319" s="243"/>
      <c r="M319" s="244"/>
      <c r="N319" s="245"/>
      <c r="O319" s="245"/>
      <c r="P319" s="245"/>
      <c r="Q319" s="245"/>
      <c r="R319" s="245"/>
      <c r="S319" s="245"/>
      <c r="T319" s="24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7" t="s">
        <v>155</v>
      </c>
      <c r="AU319" s="247" t="s">
        <v>83</v>
      </c>
      <c r="AV319" s="13" t="s">
        <v>83</v>
      </c>
      <c r="AW319" s="13" t="s">
        <v>30</v>
      </c>
      <c r="AX319" s="13" t="s">
        <v>81</v>
      </c>
      <c r="AY319" s="247" t="s">
        <v>144</v>
      </c>
    </row>
    <row r="320" s="12" customFormat="1" ht="22.8" customHeight="1">
      <c r="A320" s="12"/>
      <c r="B320" s="203"/>
      <c r="C320" s="204"/>
      <c r="D320" s="205" t="s">
        <v>72</v>
      </c>
      <c r="E320" s="217" t="s">
        <v>203</v>
      </c>
      <c r="F320" s="217" t="s">
        <v>392</v>
      </c>
      <c r="G320" s="204"/>
      <c r="H320" s="204"/>
      <c r="I320" s="207"/>
      <c r="J320" s="218">
        <f>BK320</f>
        <v>0</v>
      </c>
      <c r="K320" s="204"/>
      <c r="L320" s="209"/>
      <c r="M320" s="210"/>
      <c r="N320" s="211"/>
      <c r="O320" s="211"/>
      <c r="P320" s="212">
        <f>SUM(P321:P430)</f>
        <v>0</v>
      </c>
      <c r="Q320" s="211"/>
      <c r="R320" s="212">
        <f>SUM(R321:R430)</f>
        <v>0.035121399999999997</v>
      </c>
      <c r="S320" s="211"/>
      <c r="T320" s="213">
        <f>SUM(T321:T430)</f>
        <v>67.749359999999996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4" t="s">
        <v>81</v>
      </c>
      <c r="AT320" s="215" t="s">
        <v>72</v>
      </c>
      <c r="AU320" s="215" t="s">
        <v>81</v>
      </c>
      <c r="AY320" s="214" t="s">
        <v>144</v>
      </c>
      <c r="BK320" s="216">
        <f>SUM(BK321:BK430)</f>
        <v>0</v>
      </c>
    </row>
    <row r="321" s="2" customFormat="1" ht="33" customHeight="1">
      <c r="A321" s="39"/>
      <c r="B321" s="40"/>
      <c r="C321" s="219" t="s">
        <v>393</v>
      </c>
      <c r="D321" s="219" t="s">
        <v>146</v>
      </c>
      <c r="E321" s="220" t="s">
        <v>394</v>
      </c>
      <c r="F321" s="221" t="s">
        <v>395</v>
      </c>
      <c r="G321" s="222" t="s">
        <v>241</v>
      </c>
      <c r="H321" s="223">
        <v>195.97999999999999</v>
      </c>
      <c r="I321" s="224"/>
      <c r="J321" s="225">
        <f>ROUND(I321*H321,2)</f>
        <v>0</v>
      </c>
      <c r="K321" s="221" t="s">
        <v>150</v>
      </c>
      <c r="L321" s="45"/>
      <c r="M321" s="226" t="s">
        <v>1</v>
      </c>
      <c r="N321" s="227" t="s">
        <v>38</v>
      </c>
      <c r="O321" s="92"/>
      <c r="P321" s="228">
        <f>O321*H321</f>
        <v>0</v>
      </c>
      <c r="Q321" s="228">
        <v>0.00012999999999999999</v>
      </c>
      <c r="R321" s="228">
        <f>Q321*H321</f>
        <v>0.025477399999999997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151</v>
      </c>
      <c r="AT321" s="230" t="s">
        <v>146</v>
      </c>
      <c r="AU321" s="230" t="s">
        <v>83</v>
      </c>
      <c r="AY321" s="18" t="s">
        <v>144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81</v>
      </c>
      <c r="BK321" s="231">
        <f>ROUND(I321*H321,2)</f>
        <v>0</v>
      </c>
      <c r="BL321" s="18" t="s">
        <v>151</v>
      </c>
      <c r="BM321" s="230" t="s">
        <v>396</v>
      </c>
    </row>
    <row r="322" s="2" customFormat="1">
      <c r="A322" s="39"/>
      <c r="B322" s="40"/>
      <c r="C322" s="41"/>
      <c r="D322" s="232" t="s">
        <v>153</v>
      </c>
      <c r="E322" s="41"/>
      <c r="F322" s="233" t="s">
        <v>397</v>
      </c>
      <c r="G322" s="41"/>
      <c r="H322" s="41"/>
      <c r="I322" s="234"/>
      <c r="J322" s="41"/>
      <c r="K322" s="41"/>
      <c r="L322" s="45"/>
      <c r="M322" s="235"/>
      <c r="N322" s="236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153</v>
      </c>
      <c r="AU322" s="18" t="s">
        <v>83</v>
      </c>
    </row>
    <row r="323" s="14" customFormat="1">
      <c r="A323" s="14"/>
      <c r="B323" s="248"/>
      <c r="C323" s="249"/>
      <c r="D323" s="232" t="s">
        <v>155</v>
      </c>
      <c r="E323" s="250" t="s">
        <v>1</v>
      </c>
      <c r="F323" s="251" t="s">
        <v>398</v>
      </c>
      <c r="G323" s="249"/>
      <c r="H323" s="250" t="s">
        <v>1</v>
      </c>
      <c r="I323" s="252"/>
      <c r="J323" s="249"/>
      <c r="K323" s="249"/>
      <c r="L323" s="253"/>
      <c r="M323" s="254"/>
      <c r="N323" s="255"/>
      <c r="O323" s="255"/>
      <c r="P323" s="255"/>
      <c r="Q323" s="255"/>
      <c r="R323" s="255"/>
      <c r="S323" s="255"/>
      <c r="T323" s="25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7" t="s">
        <v>155</v>
      </c>
      <c r="AU323" s="257" t="s">
        <v>83</v>
      </c>
      <c r="AV323" s="14" t="s">
        <v>81</v>
      </c>
      <c r="AW323" s="14" t="s">
        <v>30</v>
      </c>
      <c r="AX323" s="14" t="s">
        <v>73</v>
      </c>
      <c r="AY323" s="257" t="s">
        <v>144</v>
      </c>
    </row>
    <row r="324" s="13" customFormat="1">
      <c r="A324" s="13"/>
      <c r="B324" s="237"/>
      <c r="C324" s="238"/>
      <c r="D324" s="232" t="s">
        <v>155</v>
      </c>
      <c r="E324" s="239" t="s">
        <v>1</v>
      </c>
      <c r="F324" s="240" t="s">
        <v>399</v>
      </c>
      <c r="G324" s="238"/>
      <c r="H324" s="241">
        <v>48.560000000000002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7" t="s">
        <v>155</v>
      </c>
      <c r="AU324" s="247" t="s">
        <v>83</v>
      </c>
      <c r="AV324" s="13" t="s">
        <v>83</v>
      </c>
      <c r="AW324" s="13" t="s">
        <v>30</v>
      </c>
      <c r="AX324" s="13" t="s">
        <v>73</v>
      </c>
      <c r="AY324" s="247" t="s">
        <v>144</v>
      </c>
    </row>
    <row r="325" s="13" customFormat="1">
      <c r="A325" s="13"/>
      <c r="B325" s="237"/>
      <c r="C325" s="238"/>
      <c r="D325" s="232" t="s">
        <v>155</v>
      </c>
      <c r="E325" s="239" t="s">
        <v>1</v>
      </c>
      <c r="F325" s="240" t="s">
        <v>400</v>
      </c>
      <c r="G325" s="238"/>
      <c r="H325" s="241">
        <v>5.7000000000000002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7" t="s">
        <v>155</v>
      </c>
      <c r="AU325" s="247" t="s">
        <v>83</v>
      </c>
      <c r="AV325" s="13" t="s">
        <v>83</v>
      </c>
      <c r="AW325" s="13" t="s">
        <v>30</v>
      </c>
      <c r="AX325" s="13" t="s">
        <v>73</v>
      </c>
      <c r="AY325" s="247" t="s">
        <v>144</v>
      </c>
    </row>
    <row r="326" s="13" customFormat="1">
      <c r="A326" s="13"/>
      <c r="B326" s="237"/>
      <c r="C326" s="238"/>
      <c r="D326" s="232" t="s">
        <v>155</v>
      </c>
      <c r="E326" s="239" t="s">
        <v>1</v>
      </c>
      <c r="F326" s="240" t="s">
        <v>401</v>
      </c>
      <c r="G326" s="238"/>
      <c r="H326" s="241">
        <v>10.01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7" t="s">
        <v>155</v>
      </c>
      <c r="AU326" s="247" t="s">
        <v>83</v>
      </c>
      <c r="AV326" s="13" t="s">
        <v>83</v>
      </c>
      <c r="AW326" s="13" t="s">
        <v>30</v>
      </c>
      <c r="AX326" s="13" t="s">
        <v>73</v>
      </c>
      <c r="AY326" s="247" t="s">
        <v>144</v>
      </c>
    </row>
    <row r="327" s="13" customFormat="1">
      <c r="A327" s="13"/>
      <c r="B327" s="237"/>
      <c r="C327" s="238"/>
      <c r="D327" s="232" t="s">
        <v>155</v>
      </c>
      <c r="E327" s="239" t="s">
        <v>1</v>
      </c>
      <c r="F327" s="240" t="s">
        <v>402</v>
      </c>
      <c r="G327" s="238"/>
      <c r="H327" s="241">
        <v>27.030000000000001</v>
      </c>
      <c r="I327" s="242"/>
      <c r="J327" s="238"/>
      <c r="K327" s="238"/>
      <c r="L327" s="243"/>
      <c r="M327" s="244"/>
      <c r="N327" s="245"/>
      <c r="O327" s="245"/>
      <c r="P327" s="245"/>
      <c r="Q327" s="245"/>
      <c r="R327" s="245"/>
      <c r="S327" s="245"/>
      <c r="T327" s="24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7" t="s">
        <v>155</v>
      </c>
      <c r="AU327" s="247" t="s">
        <v>83</v>
      </c>
      <c r="AV327" s="13" t="s">
        <v>83</v>
      </c>
      <c r="AW327" s="13" t="s">
        <v>30</v>
      </c>
      <c r="AX327" s="13" t="s">
        <v>73</v>
      </c>
      <c r="AY327" s="247" t="s">
        <v>144</v>
      </c>
    </row>
    <row r="328" s="13" customFormat="1">
      <c r="A328" s="13"/>
      <c r="B328" s="237"/>
      <c r="C328" s="238"/>
      <c r="D328" s="232" t="s">
        <v>155</v>
      </c>
      <c r="E328" s="239" t="s">
        <v>1</v>
      </c>
      <c r="F328" s="240" t="s">
        <v>403</v>
      </c>
      <c r="G328" s="238"/>
      <c r="H328" s="241">
        <v>12.66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7" t="s">
        <v>155</v>
      </c>
      <c r="AU328" s="247" t="s">
        <v>83</v>
      </c>
      <c r="AV328" s="13" t="s">
        <v>83</v>
      </c>
      <c r="AW328" s="13" t="s">
        <v>30</v>
      </c>
      <c r="AX328" s="13" t="s">
        <v>73</v>
      </c>
      <c r="AY328" s="247" t="s">
        <v>144</v>
      </c>
    </row>
    <row r="329" s="13" customFormat="1">
      <c r="A329" s="13"/>
      <c r="B329" s="237"/>
      <c r="C329" s="238"/>
      <c r="D329" s="232" t="s">
        <v>155</v>
      </c>
      <c r="E329" s="239" t="s">
        <v>1</v>
      </c>
      <c r="F329" s="240" t="s">
        <v>404</v>
      </c>
      <c r="G329" s="238"/>
      <c r="H329" s="241">
        <v>25.719999999999999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7" t="s">
        <v>155</v>
      </c>
      <c r="AU329" s="247" t="s">
        <v>83</v>
      </c>
      <c r="AV329" s="13" t="s">
        <v>83</v>
      </c>
      <c r="AW329" s="13" t="s">
        <v>30</v>
      </c>
      <c r="AX329" s="13" t="s">
        <v>73</v>
      </c>
      <c r="AY329" s="247" t="s">
        <v>144</v>
      </c>
    </row>
    <row r="330" s="13" customFormat="1">
      <c r="A330" s="13"/>
      <c r="B330" s="237"/>
      <c r="C330" s="238"/>
      <c r="D330" s="232" t="s">
        <v>155</v>
      </c>
      <c r="E330" s="239" t="s">
        <v>1</v>
      </c>
      <c r="F330" s="240" t="s">
        <v>405</v>
      </c>
      <c r="G330" s="238"/>
      <c r="H330" s="241">
        <v>21.75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7" t="s">
        <v>155</v>
      </c>
      <c r="AU330" s="247" t="s">
        <v>83</v>
      </c>
      <c r="AV330" s="13" t="s">
        <v>83</v>
      </c>
      <c r="AW330" s="13" t="s">
        <v>30</v>
      </c>
      <c r="AX330" s="13" t="s">
        <v>73</v>
      </c>
      <c r="AY330" s="247" t="s">
        <v>144</v>
      </c>
    </row>
    <row r="331" s="13" customFormat="1">
      <c r="A331" s="13"/>
      <c r="B331" s="237"/>
      <c r="C331" s="238"/>
      <c r="D331" s="232" t="s">
        <v>155</v>
      </c>
      <c r="E331" s="239" t="s">
        <v>1</v>
      </c>
      <c r="F331" s="240" t="s">
        <v>406</v>
      </c>
      <c r="G331" s="238"/>
      <c r="H331" s="241">
        <v>12.720000000000001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7" t="s">
        <v>155</v>
      </c>
      <c r="AU331" s="247" t="s">
        <v>83</v>
      </c>
      <c r="AV331" s="13" t="s">
        <v>83</v>
      </c>
      <c r="AW331" s="13" t="s">
        <v>30</v>
      </c>
      <c r="AX331" s="13" t="s">
        <v>73</v>
      </c>
      <c r="AY331" s="247" t="s">
        <v>144</v>
      </c>
    </row>
    <row r="332" s="13" customFormat="1">
      <c r="A332" s="13"/>
      <c r="B332" s="237"/>
      <c r="C332" s="238"/>
      <c r="D332" s="232" t="s">
        <v>155</v>
      </c>
      <c r="E332" s="239" t="s">
        <v>1</v>
      </c>
      <c r="F332" s="240" t="s">
        <v>407</v>
      </c>
      <c r="G332" s="238"/>
      <c r="H332" s="241">
        <v>10.17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7" t="s">
        <v>155</v>
      </c>
      <c r="AU332" s="247" t="s">
        <v>83</v>
      </c>
      <c r="AV332" s="13" t="s">
        <v>83</v>
      </c>
      <c r="AW332" s="13" t="s">
        <v>30</v>
      </c>
      <c r="AX332" s="13" t="s">
        <v>73</v>
      </c>
      <c r="AY332" s="247" t="s">
        <v>144</v>
      </c>
    </row>
    <row r="333" s="13" customFormat="1">
      <c r="A333" s="13"/>
      <c r="B333" s="237"/>
      <c r="C333" s="238"/>
      <c r="D333" s="232" t="s">
        <v>155</v>
      </c>
      <c r="E333" s="239" t="s">
        <v>1</v>
      </c>
      <c r="F333" s="240" t="s">
        <v>408</v>
      </c>
      <c r="G333" s="238"/>
      <c r="H333" s="241">
        <v>15.449999999999999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155</v>
      </c>
      <c r="AU333" s="247" t="s">
        <v>83</v>
      </c>
      <c r="AV333" s="13" t="s">
        <v>83</v>
      </c>
      <c r="AW333" s="13" t="s">
        <v>30</v>
      </c>
      <c r="AX333" s="13" t="s">
        <v>73</v>
      </c>
      <c r="AY333" s="247" t="s">
        <v>144</v>
      </c>
    </row>
    <row r="334" s="13" customFormat="1">
      <c r="A334" s="13"/>
      <c r="B334" s="237"/>
      <c r="C334" s="238"/>
      <c r="D334" s="232" t="s">
        <v>155</v>
      </c>
      <c r="E334" s="239" t="s">
        <v>1</v>
      </c>
      <c r="F334" s="240" t="s">
        <v>409</v>
      </c>
      <c r="G334" s="238"/>
      <c r="H334" s="241">
        <v>3.3799999999999999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7" t="s">
        <v>155</v>
      </c>
      <c r="AU334" s="247" t="s">
        <v>83</v>
      </c>
      <c r="AV334" s="13" t="s">
        <v>83</v>
      </c>
      <c r="AW334" s="13" t="s">
        <v>30</v>
      </c>
      <c r="AX334" s="13" t="s">
        <v>73</v>
      </c>
      <c r="AY334" s="247" t="s">
        <v>144</v>
      </c>
    </row>
    <row r="335" s="13" customFormat="1">
      <c r="A335" s="13"/>
      <c r="B335" s="237"/>
      <c r="C335" s="238"/>
      <c r="D335" s="232" t="s">
        <v>155</v>
      </c>
      <c r="E335" s="239" t="s">
        <v>1</v>
      </c>
      <c r="F335" s="240" t="s">
        <v>410</v>
      </c>
      <c r="G335" s="238"/>
      <c r="H335" s="241">
        <v>2.8300000000000001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7" t="s">
        <v>155</v>
      </c>
      <c r="AU335" s="247" t="s">
        <v>83</v>
      </c>
      <c r="AV335" s="13" t="s">
        <v>83</v>
      </c>
      <c r="AW335" s="13" t="s">
        <v>30</v>
      </c>
      <c r="AX335" s="13" t="s">
        <v>73</v>
      </c>
      <c r="AY335" s="247" t="s">
        <v>144</v>
      </c>
    </row>
    <row r="336" s="16" customFormat="1">
      <c r="A336" s="16"/>
      <c r="B336" s="269"/>
      <c r="C336" s="270"/>
      <c r="D336" s="232" t="s">
        <v>155</v>
      </c>
      <c r="E336" s="271" t="s">
        <v>1</v>
      </c>
      <c r="F336" s="272" t="s">
        <v>302</v>
      </c>
      <c r="G336" s="270"/>
      <c r="H336" s="273">
        <v>195.97999999999999</v>
      </c>
      <c r="I336" s="274"/>
      <c r="J336" s="270"/>
      <c r="K336" s="270"/>
      <c r="L336" s="275"/>
      <c r="M336" s="276"/>
      <c r="N336" s="277"/>
      <c r="O336" s="277"/>
      <c r="P336" s="277"/>
      <c r="Q336" s="277"/>
      <c r="R336" s="277"/>
      <c r="S336" s="277"/>
      <c r="T336" s="278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T336" s="279" t="s">
        <v>155</v>
      </c>
      <c r="AU336" s="279" t="s">
        <v>83</v>
      </c>
      <c r="AV336" s="16" t="s">
        <v>162</v>
      </c>
      <c r="AW336" s="16" t="s">
        <v>30</v>
      </c>
      <c r="AX336" s="16" t="s">
        <v>73</v>
      </c>
      <c r="AY336" s="279" t="s">
        <v>144</v>
      </c>
    </row>
    <row r="337" s="15" customFormat="1">
      <c r="A337" s="15"/>
      <c r="B337" s="258"/>
      <c r="C337" s="259"/>
      <c r="D337" s="232" t="s">
        <v>155</v>
      </c>
      <c r="E337" s="260" t="s">
        <v>1</v>
      </c>
      <c r="F337" s="261" t="s">
        <v>202</v>
      </c>
      <c r="G337" s="259"/>
      <c r="H337" s="262">
        <v>195.97999999999999</v>
      </c>
      <c r="I337" s="263"/>
      <c r="J337" s="259"/>
      <c r="K337" s="259"/>
      <c r="L337" s="264"/>
      <c r="M337" s="265"/>
      <c r="N337" s="266"/>
      <c r="O337" s="266"/>
      <c r="P337" s="266"/>
      <c r="Q337" s="266"/>
      <c r="R337" s="266"/>
      <c r="S337" s="266"/>
      <c r="T337" s="267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8" t="s">
        <v>155</v>
      </c>
      <c r="AU337" s="268" t="s">
        <v>83</v>
      </c>
      <c r="AV337" s="15" t="s">
        <v>151</v>
      </c>
      <c r="AW337" s="15" t="s">
        <v>30</v>
      </c>
      <c r="AX337" s="15" t="s">
        <v>81</v>
      </c>
      <c r="AY337" s="268" t="s">
        <v>144</v>
      </c>
    </row>
    <row r="338" s="2" customFormat="1" ht="24.15" customHeight="1">
      <c r="A338" s="39"/>
      <c r="B338" s="40"/>
      <c r="C338" s="219" t="s">
        <v>411</v>
      </c>
      <c r="D338" s="219" t="s">
        <v>146</v>
      </c>
      <c r="E338" s="220" t="s">
        <v>412</v>
      </c>
      <c r="F338" s="221" t="s">
        <v>413</v>
      </c>
      <c r="G338" s="222" t="s">
        <v>241</v>
      </c>
      <c r="H338" s="223">
        <v>241.09999999999999</v>
      </c>
      <c r="I338" s="224"/>
      <c r="J338" s="225">
        <f>ROUND(I338*H338,2)</f>
        <v>0</v>
      </c>
      <c r="K338" s="221" t="s">
        <v>150</v>
      </c>
      <c r="L338" s="45"/>
      <c r="M338" s="226" t="s">
        <v>1</v>
      </c>
      <c r="N338" s="227" t="s">
        <v>38</v>
      </c>
      <c r="O338" s="92"/>
      <c r="P338" s="228">
        <f>O338*H338</f>
        <v>0</v>
      </c>
      <c r="Q338" s="228">
        <v>4.0000000000000003E-05</v>
      </c>
      <c r="R338" s="228">
        <f>Q338*H338</f>
        <v>0.0096439999999999998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151</v>
      </c>
      <c r="AT338" s="230" t="s">
        <v>146</v>
      </c>
      <c r="AU338" s="230" t="s">
        <v>83</v>
      </c>
      <c r="AY338" s="18" t="s">
        <v>144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81</v>
      </c>
      <c r="BK338" s="231">
        <f>ROUND(I338*H338,2)</f>
        <v>0</v>
      </c>
      <c r="BL338" s="18" t="s">
        <v>151</v>
      </c>
      <c r="BM338" s="230" t="s">
        <v>414</v>
      </c>
    </row>
    <row r="339" s="2" customFormat="1">
      <c r="A339" s="39"/>
      <c r="B339" s="40"/>
      <c r="C339" s="41"/>
      <c r="D339" s="232" t="s">
        <v>153</v>
      </c>
      <c r="E339" s="41"/>
      <c r="F339" s="233" t="s">
        <v>415</v>
      </c>
      <c r="G339" s="41"/>
      <c r="H339" s="41"/>
      <c r="I339" s="234"/>
      <c r="J339" s="41"/>
      <c r="K339" s="41"/>
      <c r="L339" s="45"/>
      <c r="M339" s="235"/>
      <c r="N339" s="236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153</v>
      </c>
      <c r="AU339" s="18" t="s">
        <v>83</v>
      </c>
    </row>
    <row r="340" s="14" customFormat="1">
      <c r="A340" s="14"/>
      <c r="B340" s="248"/>
      <c r="C340" s="249"/>
      <c r="D340" s="232" t="s">
        <v>155</v>
      </c>
      <c r="E340" s="250" t="s">
        <v>1</v>
      </c>
      <c r="F340" s="251" t="s">
        <v>416</v>
      </c>
      <c r="G340" s="249"/>
      <c r="H340" s="250" t="s">
        <v>1</v>
      </c>
      <c r="I340" s="252"/>
      <c r="J340" s="249"/>
      <c r="K340" s="249"/>
      <c r="L340" s="253"/>
      <c r="M340" s="254"/>
      <c r="N340" s="255"/>
      <c r="O340" s="255"/>
      <c r="P340" s="255"/>
      <c r="Q340" s="255"/>
      <c r="R340" s="255"/>
      <c r="S340" s="255"/>
      <c r="T340" s="25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7" t="s">
        <v>155</v>
      </c>
      <c r="AU340" s="257" t="s">
        <v>83</v>
      </c>
      <c r="AV340" s="14" t="s">
        <v>81</v>
      </c>
      <c r="AW340" s="14" t="s">
        <v>30</v>
      </c>
      <c r="AX340" s="14" t="s">
        <v>73</v>
      </c>
      <c r="AY340" s="257" t="s">
        <v>144</v>
      </c>
    </row>
    <row r="341" s="13" customFormat="1">
      <c r="A341" s="13"/>
      <c r="B341" s="237"/>
      <c r="C341" s="238"/>
      <c r="D341" s="232" t="s">
        <v>155</v>
      </c>
      <c r="E341" s="239" t="s">
        <v>1</v>
      </c>
      <c r="F341" s="240" t="s">
        <v>417</v>
      </c>
      <c r="G341" s="238"/>
      <c r="H341" s="241">
        <v>203.90000000000001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7" t="s">
        <v>155</v>
      </c>
      <c r="AU341" s="247" t="s">
        <v>83</v>
      </c>
      <c r="AV341" s="13" t="s">
        <v>83</v>
      </c>
      <c r="AW341" s="13" t="s">
        <v>30</v>
      </c>
      <c r="AX341" s="13" t="s">
        <v>73</v>
      </c>
      <c r="AY341" s="247" t="s">
        <v>144</v>
      </c>
    </row>
    <row r="342" s="16" customFormat="1">
      <c r="A342" s="16"/>
      <c r="B342" s="269"/>
      <c r="C342" s="270"/>
      <c r="D342" s="232" t="s">
        <v>155</v>
      </c>
      <c r="E342" s="271" t="s">
        <v>1</v>
      </c>
      <c r="F342" s="272" t="s">
        <v>302</v>
      </c>
      <c r="G342" s="270"/>
      <c r="H342" s="273">
        <v>203.90000000000001</v>
      </c>
      <c r="I342" s="274"/>
      <c r="J342" s="270"/>
      <c r="K342" s="270"/>
      <c r="L342" s="275"/>
      <c r="M342" s="276"/>
      <c r="N342" s="277"/>
      <c r="O342" s="277"/>
      <c r="P342" s="277"/>
      <c r="Q342" s="277"/>
      <c r="R342" s="277"/>
      <c r="S342" s="277"/>
      <c r="T342" s="278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T342" s="279" t="s">
        <v>155</v>
      </c>
      <c r="AU342" s="279" t="s">
        <v>83</v>
      </c>
      <c r="AV342" s="16" t="s">
        <v>162</v>
      </c>
      <c r="AW342" s="16" t="s">
        <v>30</v>
      </c>
      <c r="AX342" s="16" t="s">
        <v>73</v>
      </c>
      <c r="AY342" s="279" t="s">
        <v>144</v>
      </c>
    </row>
    <row r="343" s="14" customFormat="1">
      <c r="A343" s="14"/>
      <c r="B343" s="248"/>
      <c r="C343" s="249"/>
      <c r="D343" s="232" t="s">
        <v>155</v>
      </c>
      <c r="E343" s="250" t="s">
        <v>1</v>
      </c>
      <c r="F343" s="251" t="s">
        <v>418</v>
      </c>
      <c r="G343" s="249"/>
      <c r="H343" s="250" t="s">
        <v>1</v>
      </c>
      <c r="I343" s="252"/>
      <c r="J343" s="249"/>
      <c r="K343" s="249"/>
      <c r="L343" s="253"/>
      <c r="M343" s="254"/>
      <c r="N343" s="255"/>
      <c r="O343" s="255"/>
      <c r="P343" s="255"/>
      <c r="Q343" s="255"/>
      <c r="R343" s="255"/>
      <c r="S343" s="255"/>
      <c r="T343" s="25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155</v>
      </c>
      <c r="AU343" s="257" t="s">
        <v>83</v>
      </c>
      <c r="AV343" s="14" t="s">
        <v>81</v>
      </c>
      <c r="AW343" s="14" t="s">
        <v>30</v>
      </c>
      <c r="AX343" s="14" t="s">
        <v>73</v>
      </c>
      <c r="AY343" s="257" t="s">
        <v>144</v>
      </c>
    </row>
    <row r="344" s="13" customFormat="1">
      <c r="A344" s="13"/>
      <c r="B344" s="237"/>
      <c r="C344" s="238"/>
      <c r="D344" s="232" t="s">
        <v>155</v>
      </c>
      <c r="E344" s="239" t="s">
        <v>1</v>
      </c>
      <c r="F344" s="240" t="s">
        <v>419</v>
      </c>
      <c r="G344" s="238"/>
      <c r="H344" s="241">
        <v>37.200000000000003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7" t="s">
        <v>155</v>
      </c>
      <c r="AU344" s="247" t="s">
        <v>83</v>
      </c>
      <c r="AV344" s="13" t="s">
        <v>83</v>
      </c>
      <c r="AW344" s="13" t="s">
        <v>30</v>
      </c>
      <c r="AX344" s="13" t="s">
        <v>73</v>
      </c>
      <c r="AY344" s="247" t="s">
        <v>144</v>
      </c>
    </row>
    <row r="345" s="16" customFormat="1">
      <c r="A345" s="16"/>
      <c r="B345" s="269"/>
      <c r="C345" s="270"/>
      <c r="D345" s="232" t="s">
        <v>155</v>
      </c>
      <c r="E345" s="271" t="s">
        <v>1</v>
      </c>
      <c r="F345" s="272" t="s">
        <v>302</v>
      </c>
      <c r="G345" s="270"/>
      <c r="H345" s="273">
        <v>37.200000000000003</v>
      </c>
      <c r="I345" s="274"/>
      <c r="J345" s="270"/>
      <c r="K345" s="270"/>
      <c r="L345" s="275"/>
      <c r="M345" s="276"/>
      <c r="N345" s="277"/>
      <c r="O345" s="277"/>
      <c r="P345" s="277"/>
      <c r="Q345" s="277"/>
      <c r="R345" s="277"/>
      <c r="S345" s="277"/>
      <c r="T345" s="278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79" t="s">
        <v>155</v>
      </c>
      <c r="AU345" s="279" t="s">
        <v>83</v>
      </c>
      <c r="AV345" s="16" t="s">
        <v>162</v>
      </c>
      <c r="AW345" s="16" t="s">
        <v>30</v>
      </c>
      <c r="AX345" s="16" t="s">
        <v>73</v>
      </c>
      <c r="AY345" s="279" t="s">
        <v>144</v>
      </c>
    </row>
    <row r="346" s="15" customFormat="1">
      <c r="A346" s="15"/>
      <c r="B346" s="258"/>
      <c r="C346" s="259"/>
      <c r="D346" s="232" t="s">
        <v>155</v>
      </c>
      <c r="E346" s="260" t="s">
        <v>1</v>
      </c>
      <c r="F346" s="261" t="s">
        <v>202</v>
      </c>
      <c r="G346" s="259"/>
      <c r="H346" s="262">
        <v>241.10000000000002</v>
      </c>
      <c r="I346" s="263"/>
      <c r="J346" s="259"/>
      <c r="K346" s="259"/>
      <c r="L346" s="264"/>
      <c r="M346" s="265"/>
      <c r="N346" s="266"/>
      <c r="O346" s="266"/>
      <c r="P346" s="266"/>
      <c r="Q346" s="266"/>
      <c r="R346" s="266"/>
      <c r="S346" s="266"/>
      <c r="T346" s="267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8" t="s">
        <v>155</v>
      </c>
      <c r="AU346" s="268" t="s">
        <v>83</v>
      </c>
      <c r="AV346" s="15" t="s">
        <v>151</v>
      </c>
      <c r="AW346" s="15" t="s">
        <v>30</v>
      </c>
      <c r="AX346" s="15" t="s">
        <v>81</v>
      </c>
      <c r="AY346" s="268" t="s">
        <v>144</v>
      </c>
    </row>
    <row r="347" s="2" customFormat="1" ht="21.75" customHeight="1">
      <c r="A347" s="39"/>
      <c r="B347" s="40"/>
      <c r="C347" s="219" t="s">
        <v>420</v>
      </c>
      <c r="D347" s="219" t="s">
        <v>146</v>
      </c>
      <c r="E347" s="220" t="s">
        <v>421</v>
      </c>
      <c r="F347" s="221" t="s">
        <v>422</v>
      </c>
      <c r="G347" s="222" t="s">
        <v>241</v>
      </c>
      <c r="H347" s="223">
        <v>128.63</v>
      </c>
      <c r="I347" s="224"/>
      <c r="J347" s="225">
        <f>ROUND(I347*H347,2)</f>
        <v>0</v>
      </c>
      <c r="K347" s="221" t="s">
        <v>150</v>
      </c>
      <c r="L347" s="45"/>
      <c r="M347" s="226" t="s">
        <v>1</v>
      </c>
      <c r="N347" s="227" t="s">
        <v>38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0.13100000000000001</v>
      </c>
      <c r="T347" s="229">
        <f>S347*H347</f>
        <v>16.850529999999999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151</v>
      </c>
      <c r="AT347" s="230" t="s">
        <v>146</v>
      </c>
      <c r="AU347" s="230" t="s">
        <v>83</v>
      </c>
      <c r="AY347" s="18" t="s">
        <v>144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81</v>
      </c>
      <c r="BK347" s="231">
        <f>ROUND(I347*H347,2)</f>
        <v>0</v>
      </c>
      <c r="BL347" s="18" t="s">
        <v>151</v>
      </c>
      <c r="BM347" s="230" t="s">
        <v>423</v>
      </c>
    </row>
    <row r="348" s="2" customFormat="1">
      <c r="A348" s="39"/>
      <c r="B348" s="40"/>
      <c r="C348" s="41"/>
      <c r="D348" s="232" t="s">
        <v>153</v>
      </c>
      <c r="E348" s="41"/>
      <c r="F348" s="233" t="s">
        <v>424</v>
      </c>
      <c r="G348" s="41"/>
      <c r="H348" s="41"/>
      <c r="I348" s="234"/>
      <c r="J348" s="41"/>
      <c r="K348" s="41"/>
      <c r="L348" s="45"/>
      <c r="M348" s="235"/>
      <c r="N348" s="236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153</v>
      </c>
      <c r="AU348" s="18" t="s">
        <v>83</v>
      </c>
    </row>
    <row r="349" s="14" customFormat="1">
      <c r="A349" s="14"/>
      <c r="B349" s="248"/>
      <c r="C349" s="249"/>
      <c r="D349" s="232" t="s">
        <v>155</v>
      </c>
      <c r="E349" s="250" t="s">
        <v>1</v>
      </c>
      <c r="F349" s="251" t="s">
        <v>425</v>
      </c>
      <c r="G349" s="249"/>
      <c r="H349" s="250" t="s">
        <v>1</v>
      </c>
      <c r="I349" s="252"/>
      <c r="J349" s="249"/>
      <c r="K349" s="249"/>
      <c r="L349" s="253"/>
      <c r="M349" s="254"/>
      <c r="N349" s="255"/>
      <c r="O349" s="255"/>
      <c r="P349" s="255"/>
      <c r="Q349" s="255"/>
      <c r="R349" s="255"/>
      <c r="S349" s="255"/>
      <c r="T349" s="25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7" t="s">
        <v>155</v>
      </c>
      <c r="AU349" s="257" t="s">
        <v>83</v>
      </c>
      <c r="AV349" s="14" t="s">
        <v>81</v>
      </c>
      <c r="AW349" s="14" t="s">
        <v>30</v>
      </c>
      <c r="AX349" s="14" t="s">
        <v>73</v>
      </c>
      <c r="AY349" s="257" t="s">
        <v>144</v>
      </c>
    </row>
    <row r="350" s="13" customFormat="1">
      <c r="A350" s="13"/>
      <c r="B350" s="237"/>
      <c r="C350" s="238"/>
      <c r="D350" s="232" t="s">
        <v>155</v>
      </c>
      <c r="E350" s="239" t="s">
        <v>1</v>
      </c>
      <c r="F350" s="240" t="s">
        <v>426</v>
      </c>
      <c r="G350" s="238"/>
      <c r="H350" s="241">
        <v>121.19</v>
      </c>
      <c r="I350" s="242"/>
      <c r="J350" s="238"/>
      <c r="K350" s="238"/>
      <c r="L350" s="243"/>
      <c r="M350" s="244"/>
      <c r="N350" s="245"/>
      <c r="O350" s="245"/>
      <c r="P350" s="245"/>
      <c r="Q350" s="245"/>
      <c r="R350" s="245"/>
      <c r="S350" s="245"/>
      <c r="T350" s="24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7" t="s">
        <v>155</v>
      </c>
      <c r="AU350" s="247" t="s">
        <v>83</v>
      </c>
      <c r="AV350" s="13" t="s">
        <v>83</v>
      </c>
      <c r="AW350" s="13" t="s">
        <v>30</v>
      </c>
      <c r="AX350" s="13" t="s">
        <v>73</v>
      </c>
      <c r="AY350" s="247" t="s">
        <v>144</v>
      </c>
    </row>
    <row r="351" s="14" customFormat="1">
      <c r="A351" s="14"/>
      <c r="B351" s="248"/>
      <c r="C351" s="249"/>
      <c r="D351" s="232" t="s">
        <v>155</v>
      </c>
      <c r="E351" s="250" t="s">
        <v>1</v>
      </c>
      <c r="F351" s="251" t="s">
        <v>427</v>
      </c>
      <c r="G351" s="249"/>
      <c r="H351" s="250" t="s">
        <v>1</v>
      </c>
      <c r="I351" s="252"/>
      <c r="J351" s="249"/>
      <c r="K351" s="249"/>
      <c r="L351" s="253"/>
      <c r="M351" s="254"/>
      <c r="N351" s="255"/>
      <c r="O351" s="255"/>
      <c r="P351" s="255"/>
      <c r="Q351" s="255"/>
      <c r="R351" s="255"/>
      <c r="S351" s="255"/>
      <c r="T351" s="25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7" t="s">
        <v>155</v>
      </c>
      <c r="AU351" s="257" t="s">
        <v>83</v>
      </c>
      <c r="AV351" s="14" t="s">
        <v>81</v>
      </c>
      <c r="AW351" s="14" t="s">
        <v>30</v>
      </c>
      <c r="AX351" s="14" t="s">
        <v>73</v>
      </c>
      <c r="AY351" s="257" t="s">
        <v>144</v>
      </c>
    </row>
    <row r="352" s="13" customFormat="1">
      <c r="A352" s="13"/>
      <c r="B352" s="237"/>
      <c r="C352" s="238"/>
      <c r="D352" s="232" t="s">
        <v>155</v>
      </c>
      <c r="E352" s="239" t="s">
        <v>1</v>
      </c>
      <c r="F352" s="240" t="s">
        <v>428</v>
      </c>
      <c r="G352" s="238"/>
      <c r="H352" s="241">
        <v>7.4400000000000004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7" t="s">
        <v>155</v>
      </c>
      <c r="AU352" s="247" t="s">
        <v>83</v>
      </c>
      <c r="AV352" s="13" t="s">
        <v>83</v>
      </c>
      <c r="AW352" s="13" t="s">
        <v>30</v>
      </c>
      <c r="AX352" s="13" t="s">
        <v>73</v>
      </c>
      <c r="AY352" s="247" t="s">
        <v>144</v>
      </c>
    </row>
    <row r="353" s="15" customFormat="1">
      <c r="A353" s="15"/>
      <c r="B353" s="258"/>
      <c r="C353" s="259"/>
      <c r="D353" s="232" t="s">
        <v>155</v>
      </c>
      <c r="E353" s="260" t="s">
        <v>1</v>
      </c>
      <c r="F353" s="261" t="s">
        <v>202</v>
      </c>
      <c r="G353" s="259"/>
      <c r="H353" s="262">
        <v>128.63</v>
      </c>
      <c r="I353" s="263"/>
      <c r="J353" s="259"/>
      <c r="K353" s="259"/>
      <c r="L353" s="264"/>
      <c r="M353" s="265"/>
      <c r="N353" s="266"/>
      <c r="O353" s="266"/>
      <c r="P353" s="266"/>
      <c r="Q353" s="266"/>
      <c r="R353" s="266"/>
      <c r="S353" s="266"/>
      <c r="T353" s="267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8" t="s">
        <v>155</v>
      </c>
      <c r="AU353" s="268" t="s">
        <v>83</v>
      </c>
      <c r="AV353" s="15" t="s">
        <v>151</v>
      </c>
      <c r="AW353" s="15" t="s">
        <v>30</v>
      </c>
      <c r="AX353" s="15" t="s">
        <v>81</v>
      </c>
      <c r="AY353" s="268" t="s">
        <v>144</v>
      </c>
    </row>
    <row r="354" s="2" customFormat="1" ht="24.15" customHeight="1">
      <c r="A354" s="39"/>
      <c r="B354" s="40"/>
      <c r="C354" s="219" t="s">
        <v>429</v>
      </c>
      <c r="D354" s="219" t="s">
        <v>146</v>
      </c>
      <c r="E354" s="220" t="s">
        <v>430</v>
      </c>
      <c r="F354" s="221" t="s">
        <v>431</v>
      </c>
      <c r="G354" s="222" t="s">
        <v>149</v>
      </c>
      <c r="H354" s="223">
        <v>5.5910000000000002</v>
      </c>
      <c r="I354" s="224"/>
      <c r="J354" s="225">
        <f>ROUND(I354*H354,2)</f>
        <v>0</v>
      </c>
      <c r="K354" s="221" t="s">
        <v>150</v>
      </c>
      <c r="L354" s="45"/>
      <c r="M354" s="226" t="s">
        <v>1</v>
      </c>
      <c r="N354" s="227" t="s">
        <v>38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1.8</v>
      </c>
      <c r="T354" s="229">
        <f>S354*H354</f>
        <v>10.063800000000001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151</v>
      </c>
      <c r="AT354" s="230" t="s">
        <v>146</v>
      </c>
      <c r="AU354" s="230" t="s">
        <v>83</v>
      </c>
      <c r="AY354" s="18" t="s">
        <v>144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81</v>
      </c>
      <c r="BK354" s="231">
        <f>ROUND(I354*H354,2)</f>
        <v>0</v>
      </c>
      <c r="BL354" s="18" t="s">
        <v>151</v>
      </c>
      <c r="BM354" s="230" t="s">
        <v>432</v>
      </c>
    </row>
    <row r="355" s="2" customFormat="1">
      <c r="A355" s="39"/>
      <c r="B355" s="40"/>
      <c r="C355" s="41"/>
      <c r="D355" s="232" t="s">
        <v>153</v>
      </c>
      <c r="E355" s="41"/>
      <c r="F355" s="233" t="s">
        <v>433</v>
      </c>
      <c r="G355" s="41"/>
      <c r="H355" s="41"/>
      <c r="I355" s="234"/>
      <c r="J355" s="41"/>
      <c r="K355" s="41"/>
      <c r="L355" s="45"/>
      <c r="M355" s="235"/>
      <c r="N355" s="236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153</v>
      </c>
      <c r="AU355" s="18" t="s">
        <v>83</v>
      </c>
    </row>
    <row r="356" s="14" customFormat="1">
      <c r="A356" s="14"/>
      <c r="B356" s="248"/>
      <c r="C356" s="249"/>
      <c r="D356" s="232" t="s">
        <v>155</v>
      </c>
      <c r="E356" s="250" t="s">
        <v>1</v>
      </c>
      <c r="F356" s="251" t="s">
        <v>434</v>
      </c>
      <c r="G356" s="249"/>
      <c r="H356" s="250" t="s">
        <v>1</v>
      </c>
      <c r="I356" s="252"/>
      <c r="J356" s="249"/>
      <c r="K356" s="249"/>
      <c r="L356" s="253"/>
      <c r="M356" s="254"/>
      <c r="N356" s="255"/>
      <c r="O356" s="255"/>
      <c r="P356" s="255"/>
      <c r="Q356" s="255"/>
      <c r="R356" s="255"/>
      <c r="S356" s="255"/>
      <c r="T356" s="25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7" t="s">
        <v>155</v>
      </c>
      <c r="AU356" s="257" t="s">
        <v>83</v>
      </c>
      <c r="AV356" s="14" t="s">
        <v>81</v>
      </c>
      <c r="AW356" s="14" t="s">
        <v>30</v>
      </c>
      <c r="AX356" s="14" t="s">
        <v>73</v>
      </c>
      <c r="AY356" s="257" t="s">
        <v>144</v>
      </c>
    </row>
    <row r="357" s="13" customFormat="1">
      <c r="A357" s="13"/>
      <c r="B357" s="237"/>
      <c r="C357" s="238"/>
      <c r="D357" s="232" t="s">
        <v>155</v>
      </c>
      <c r="E357" s="239" t="s">
        <v>1</v>
      </c>
      <c r="F357" s="240" t="s">
        <v>435</v>
      </c>
      <c r="G357" s="238"/>
      <c r="H357" s="241">
        <v>5.5910000000000002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7" t="s">
        <v>155</v>
      </c>
      <c r="AU357" s="247" t="s">
        <v>83</v>
      </c>
      <c r="AV357" s="13" t="s">
        <v>83</v>
      </c>
      <c r="AW357" s="13" t="s">
        <v>30</v>
      </c>
      <c r="AX357" s="13" t="s">
        <v>73</v>
      </c>
      <c r="AY357" s="247" t="s">
        <v>144</v>
      </c>
    </row>
    <row r="358" s="15" customFormat="1">
      <c r="A358" s="15"/>
      <c r="B358" s="258"/>
      <c r="C358" s="259"/>
      <c r="D358" s="232" t="s">
        <v>155</v>
      </c>
      <c r="E358" s="260" t="s">
        <v>1</v>
      </c>
      <c r="F358" s="261" t="s">
        <v>202</v>
      </c>
      <c r="G358" s="259"/>
      <c r="H358" s="262">
        <v>5.5910000000000002</v>
      </c>
      <c r="I358" s="263"/>
      <c r="J358" s="259"/>
      <c r="K358" s="259"/>
      <c r="L358" s="264"/>
      <c r="M358" s="265"/>
      <c r="N358" s="266"/>
      <c r="O358" s="266"/>
      <c r="P358" s="266"/>
      <c r="Q358" s="266"/>
      <c r="R358" s="266"/>
      <c r="S358" s="266"/>
      <c r="T358" s="267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8" t="s">
        <v>155</v>
      </c>
      <c r="AU358" s="268" t="s">
        <v>83</v>
      </c>
      <c r="AV358" s="15" t="s">
        <v>151</v>
      </c>
      <c r="AW358" s="15" t="s">
        <v>30</v>
      </c>
      <c r="AX358" s="15" t="s">
        <v>81</v>
      </c>
      <c r="AY358" s="268" t="s">
        <v>144</v>
      </c>
    </row>
    <row r="359" s="2" customFormat="1" ht="21.75" customHeight="1">
      <c r="A359" s="39"/>
      <c r="B359" s="40"/>
      <c r="C359" s="219" t="s">
        <v>436</v>
      </c>
      <c r="D359" s="219" t="s">
        <v>146</v>
      </c>
      <c r="E359" s="220" t="s">
        <v>437</v>
      </c>
      <c r="F359" s="221" t="s">
        <v>438</v>
      </c>
      <c r="G359" s="222" t="s">
        <v>241</v>
      </c>
      <c r="H359" s="223">
        <v>12.82</v>
      </c>
      <c r="I359" s="224"/>
      <c r="J359" s="225">
        <f>ROUND(I359*H359,2)</f>
        <v>0</v>
      </c>
      <c r="K359" s="221" t="s">
        <v>150</v>
      </c>
      <c r="L359" s="45"/>
      <c r="M359" s="226" t="s">
        <v>1</v>
      </c>
      <c r="N359" s="227" t="s">
        <v>38</v>
      </c>
      <c r="O359" s="92"/>
      <c r="P359" s="228">
        <f>O359*H359</f>
        <v>0</v>
      </c>
      <c r="Q359" s="228">
        <v>0</v>
      </c>
      <c r="R359" s="228">
        <f>Q359*H359</f>
        <v>0</v>
      </c>
      <c r="S359" s="228">
        <v>0.055</v>
      </c>
      <c r="T359" s="229">
        <f>S359*H359</f>
        <v>0.70510000000000006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151</v>
      </c>
      <c r="AT359" s="230" t="s">
        <v>146</v>
      </c>
      <c r="AU359" s="230" t="s">
        <v>83</v>
      </c>
      <c r="AY359" s="18" t="s">
        <v>144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81</v>
      </c>
      <c r="BK359" s="231">
        <f>ROUND(I359*H359,2)</f>
        <v>0</v>
      </c>
      <c r="BL359" s="18" t="s">
        <v>151</v>
      </c>
      <c r="BM359" s="230" t="s">
        <v>439</v>
      </c>
    </row>
    <row r="360" s="2" customFormat="1">
      <c r="A360" s="39"/>
      <c r="B360" s="40"/>
      <c r="C360" s="41"/>
      <c r="D360" s="232" t="s">
        <v>153</v>
      </c>
      <c r="E360" s="41"/>
      <c r="F360" s="233" t="s">
        <v>440</v>
      </c>
      <c r="G360" s="41"/>
      <c r="H360" s="41"/>
      <c r="I360" s="234"/>
      <c r="J360" s="41"/>
      <c r="K360" s="41"/>
      <c r="L360" s="45"/>
      <c r="M360" s="235"/>
      <c r="N360" s="236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153</v>
      </c>
      <c r="AU360" s="18" t="s">
        <v>83</v>
      </c>
    </row>
    <row r="361" s="13" customFormat="1">
      <c r="A361" s="13"/>
      <c r="B361" s="237"/>
      <c r="C361" s="238"/>
      <c r="D361" s="232" t="s">
        <v>155</v>
      </c>
      <c r="E361" s="239" t="s">
        <v>1</v>
      </c>
      <c r="F361" s="240" t="s">
        <v>441</v>
      </c>
      <c r="G361" s="238"/>
      <c r="H361" s="241">
        <v>12.1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7" t="s">
        <v>155</v>
      </c>
      <c r="AU361" s="247" t="s">
        <v>83</v>
      </c>
      <c r="AV361" s="13" t="s">
        <v>83</v>
      </c>
      <c r="AW361" s="13" t="s">
        <v>30</v>
      </c>
      <c r="AX361" s="13" t="s">
        <v>73</v>
      </c>
      <c r="AY361" s="247" t="s">
        <v>144</v>
      </c>
    </row>
    <row r="362" s="13" customFormat="1">
      <c r="A362" s="13"/>
      <c r="B362" s="237"/>
      <c r="C362" s="238"/>
      <c r="D362" s="232" t="s">
        <v>155</v>
      </c>
      <c r="E362" s="239" t="s">
        <v>1</v>
      </c>
      <c r="F362" s="240" t="s">
        <v>442</v>
      </c>
      <c r="G362" s="238"/>
      <c r="H362" s="241">
        <v>0.71999999999999997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7" t="s">
        <v>155</v>
      </c>
      <c r="AU362" s="247" t="s">
        <v>83</v>
      </c>
      <c r="AV362" s="13" t="s">
        <v>83</v>
      </c>
      <c r="AW362" s="13" t="s">
        <v>30</v>
      </c>
      <c r="AX362" s="13" t="s">
        <v>73</v>
      </c>
      <c r="AY362" s="247" t="s">
        <v>144</v>
      </c>
    </row>
    <row r="363" s="15" customFormat="1">
      <c r="A363" s="15"/>
      <c r="B363" s="258"/>
      <c r="C363" s="259"/>
      <c r="D363" s="232" t="s">
        <v>155</v>
      </c>
      <c r="E363" s="260" t="s">
        <v>1</v>
      </c>
      <c r="F363" s="261" t="s">
        <v>202</v>
      </c>
      <c r="G363" s="259"/>
      <c r="H363" s="262">
        <v>12.82</v>
      </c>
      <c r="I363" s="263"/>
      <c r="J363" s="259"/>
      <c r="K363" s="259"/>
      <c r="L363" s="264"/>
      <c r="M363" s="265"/>
      <c r="N363" s="266"/>
      <c r="O363" s="266"/>
      <c r="P363" s="266"/>
      <c r="Q363" s="266"/>
      <c r="R363" s="266"/>
      <c r="S363" s="266"/>
      <c r="T363" s="267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8" t="s">
        <v>155</v>
      </c>
      <c r="AU363" s="268" t="s">
        <v>83</v>
      </c>
      <c r="AV363" s="15" t="s">
        <v>151</v>
      </c>
      <c r="AW363" s="15" t="s">
        <v>30</v>
      </c>
      <c r="AX363" s="15" t="s">
        <v>81</v>
      </c>
      <c r="AY363" s="268" t="s">
        <v>144</v>
      </c>
    </row>
    <row r="364" s="2" customFormat="1" ht="37.8" customHeight="1">
      <c r="A364" s="39"/>
      <c r="B364" s="40"/>
      <c r="C364" s="219" t="s">
        <v>443</v>
      </c>
      <c r="D364" s="219" t="s">
        <v>146</v>
      </c>
      <c r="E364" s="220" t="s">
        <v>444</v>
      </c>
      <c r="F364" s="221" t="s">
        <v>445</v>
      </c>
      <c r="G364" s="222" t="s">
        <v>149</v>
      </c>
      <c r="H364" s="223">
        <v>9.1829999999999998</v>
      </c>
      <c r="I364" s="224"/>
      <c r="J364" s="225">
        <f>ROUND(I364*H364,2)</f>
        <v>0</v>
      </c>
      <c r="K364" s="221" t="s">
        <v>150</v>
      </c>
      <c r="L364" s="45"/>
      <c r="M364" s="226" t="s">
        <v>1</v>
      </c>
      <c r="N364" s="227" t="s">
        <v>38</v>
      </c>
      <c r="O364" s="92"/>
      <c r="P364" s="228">
        <f>O364*H364</f>
        <v>0</v>
      </c>
      <c r="Q364" s="228">
        <v>0</v>
      </c>
      <c r="R364" s="228">
        <f>Q364*H364</f>
        <v>0</v>
      </c>
      <c r="S364" s="228">
        <v>2.2000000000000002</v>
      </c>
      <c r="T364" s="229">
        <f>S364*H364</f>
        <v>20.2026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0" t="s">
        <v>151</v>
      </c>
      <c r="AT364" s="230" t="s">
        <v>146</v>
      </c>
      <c r="AU364" s="230" t="s">
        <v>83</v>
      </c>
      <c r="AY364" s="18" t="s">
        <v>144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8" t="s">
        <v>81</v>
      </c>
      <c r="BK364" s="231">
        <f>ROUND(I364*H364,2)</f>
        <v>0</v>
      </c>
      <c r="BL364" s="18" t="s">
        <v>151</v>
      </c>
      <c r="BM364" s="230" t="s">
        <v>446</v>
      </c>
    </row>
    <row r="365" s="2" customFormat="1">
      <c r="A365" s="39"/>
      <c r="B365" s="40"/>
      <c r="C365" s="41"/>
      <c r="D365" s="232" t="s">
        <v>153</v>
      </c>
      <c r="E365" s="41"/>
      <c r="F365" s="233" t="s">
        <v>447</v>
      </c>
      <c r="G365" s="41"/>
      <c r="H365" s="41"/>
      <c r="I365" s="234"/>
      <c r="J365" s="41"/>
      <c r="K365" s="41"/>
      <c r="L365" s="45"/>
      <c r="M365" s="235"/>
      <c r="N365" s="236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153</v>
      </c>
      <c r="AU365" s="18" t="s">
        <v>83</v>
      </c>
    </row>
    <row r="366" s="14" customFormat="1">
      <c r="A366" s="14"/>
      <c r="B366" s="248"/>
      <c r="C366" s="249"/>
      <c r="D366" s="232" t="s">
        <v>155</v>
      </c>
      <c r="E366" s="250" t="s">
        <v>1</v>
      </c>
      <c r="F366" s="251" t="s">
        <v>448</v>
      </c>
      <c r="G366" s="249"/>
      <c r="H366" s="250" t="s">
        <v>1</v>
      </c>
      <c r="I366" s="252"/>
      <c r="J366" s="249"/>
      <c r="K366" s="249"/>
      <c r="L366" s="253"/>
      <c r="M366" s="254"/>
      <c r="N366" s="255"/>
      <c r="O366" s="255"/>
      <c r="P366" s="255"/>
      <c r="Q366" s="255"/>
      <c r="R366" s="255"/>
      <c r="S366" s="255"/>
      <c r="T366" s="25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7" t="s">
        <v>155</v>
      </c>
      <c r="AU366" s="257" t="s">
        <v>83</v>
      </c>
      <c r="AV366" s="14" t="s">
        <v>81</v>
      </c>
      <c r="AW366" s="14" t="s">
        <v>30</v>
      </c>
      <c r="AX366" s="14" t="s">
        <v>73</v>
      </c>
      <c r="AY366" s="257" t="s">
        <v>144</v>
      </c>
    </row>
    <row r="367" s="13" customFormat="1">
      <c r="A367" s="13"/>
      <c r="B367" s="237"/>
      <c r="C367" s="238"/>
      <c r="D367" s="232" t="s">
        <v>155</v>
      </c>
      <c r="E367" s="239" t="s">
        <v>1</v>
      </c>
      <c r="F367" s="240" t="s">
        <v>449</v>
      </c>
      <c r="G367" s="238"/>
      <c r="H367" s="241">
        <v>9.1829999999999998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7" t="s">
        <v>155</v>
      </c>
      <c r="AU367" s="247" t="s">
        <v>83</v>
      </c>
      <c r="AV367" s="13" t="s">
        <v>83</v>
      </c>
      <c r="AW367" s="13" t="s">
        <v>30</v>
      </c>
      <c r="AX367" s="13" t="s">
        <v>73</v>
      </c>
      <c r="AY367" s="247" t="s">
        <v>144</v>
      </c>
    </row>
    <row r="368" s="15" customFormat="1">
      <c r="A368" s="15"/>
      <c r="B368" s="258"/>
      <c r="C368" s="259"/>
      <c r="D368" s="232" t="s">
        <v>155</v>
      </c>
      <c r="E368" s="260" t="s">
        <v>1</v>
      </c>
      <c r="F368" s="261" t="s">
        <v>202</v>
      </c>
      <c r="G368" s="259"/>
      <c r="H368" s="262">
        <v>9.1829999999999998</v>
      </c>
      <c r="I368" s="263"/>
      <c r="J368" s="259"/>
      <c r="K368" s="259"/>
      <c r="L368" s="264"/>
      <c r="M368" s="265"/>
      <c r="N368" s="266"/>
      <c r="O368" s="266"/>
      <c r="P368" s="266"/>
      <c r="Q368" s="266"/>
      <c r="R368" s="266"/>
      <c r="S368" s="266"/>
      <c r="T368" s="267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8" t="s">
        <v>155</v>
      </c>
      <c r="AU368" s="268" t="s">
        <v>83</v>
      </c>
      <c r="AV368" s="15" t="s">
        <v>151</v>
      </c>
      <c r="AW368" s="15" t="s">
        <v>30</v>
      </c>
      <c r="AX368" s="15" t="s">
        <v>81</v>
      </c>
      <c r="AY368" s="268" t="s">
        <v>144</v>
      </c>
    </row>
    <row r="369" s="2" customFormat="1" ht="24.15" customHeight="1">
      <c r="A369" s="39"/>
      <c r="B369" s="40"/>
      <c r="C369" s="219" t="s">
        <v>450</v>
      </c>
      <c r="D369" s="219" t="s">
        <v>146</v>
      </c>
      <c r="E369" s="220" t="s">
        <v>451</v>
      </c>
      <c r="F369" s="221" t="s">
        <v>452</v>
      </c>
      <c r="G369" s="222" t="s">
        <v>149</v>
      </c>
      <c r="H369" s="223">
        <v>9.1829999999999998</v>
      </c>
      <c r="I369" s="224"/>
      <c r="J369" s="225">
        <f>ROUND(I369*H369,2)</f>
        <v>0</v>
      </c>
      <c r="K369" s="221" t="s">
        <v>150</v>
      </c>
      <c r="L369" s="45"/>
      <c r="M369" s="226" t="s">
        <v>1</v>
      </c>
      <c r="N369" s="227" t="s">
        <v>38</v>
      </c>
      <c r="O369" s="92"/>
      <c r="P369" s="228">
        <f>O369*H369</f>
        <v>0</v>
      </c>
      <c r="Q369" s="228">
        <v>0</v>
      </c>
      <c r="R369" s="228">
        <f>Q369*H369</f>
        <v>0</v>
      </c>
      <c r="S369" s="228">
        <v>1.3999999999999999</v>
      </c>
      <c r="T369" s="229">
        <f>S369*H369</f>
        <v>12.856199999999999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0" t="s">
        <v>151</v>
      </c>
      <c r="AT369" s="230" t="s">
        <v>146</v>
      </c>
      <c r="AU369" s="230" t="s">
        <v>83</v>
      </c>
      <c r="AY369" s="18" t="s">
        <v>144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8" t="s">
        <v>81</v>
      </c>
      <c r="BK369" s="231">
        <f>ROUND(I369*H369,2)</f>
        <v>0</v>
      </c>
      <c r="BL369" s="18" t="s">
        <v>151</v>
      </c>
      <c r="BM369" s="230" t="s">
        <v>453</v>
      </c>
    </row>
    <row r="370" s="2" customFormat="1">
      <c r="A370" s="39"/>
      <c r="B370" s="40"/>
      <c r="C370" s="41"/>
      <c r="D370" s="232" t="s">
        <v>153</v>
      </c>
      <c r="E370" s="41"/>
      <c r="F370" s="233" t="s">
        <v>454</v>
      </c>
      <c r="G370" s="41"/>
      <c r="H370" s="41"/>
      <c r="I370" s="234"/>
      <c r="J370" s="41"/>
      <c r="K370" s="41"/>
      <c r="L370" s="45"/>
      <c r="M370" s="235"/>
      <c r="N370" s="236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153</v>
      </c>
      <c r="AU370" s="18" t="s">
        <v>83</v>
      </c>
    </row>
    <row r="371" s="14" customFormat="1">
      <c r="A371" s="14"/>
      <c r="B371" s="248"/>
      <c r="C371" s="249"/>
      <c r="D371" s="232" t="s">
        <v>155</v>
      </c>
      <c r="E371" s="250" t="s">
        <v>1</v>
      </c>
      <c r="F371" s="251" t="s">
        <v>448</v>
      </c>
      <c r="G371" s="249"/>
      <c r="H371" s="250" t="s">
        <v>1</v>
      </c>
      <c r="I371" s="252"/>
      <c r="J371" s="249"/>
      <c r="K371" s="249"/>
      <c r="L371" s="253"/>
      <c r="M371" s="254"/>
      <c r="N371" s="255"/>
      <c r="O371" s="255"/>
      <c r="P371" s="255"/>
      <c r="Q371" s="255"/>
      <c r="R371" s="255"/>
      <c r="S371" s="255"/>
      <c r="T371" s="25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7" t="s">
        <v>155</v>
      </c>
      <c r="AU371" s="257" t="s">
        <v>83</v>
      </c>
      <c r="AV371" s="14" t="s">
        <v>81</v>
      </c>
      <c r="AW371" s="14" t="s">
        <v>30</v>
      </c>
      <c r="AX371" s="14" t="s">
        <v>73</v>
      </c>
      <c r="AY371" s="257" t="s">
        <v>144</v>
      </c>
    </row>
    <row r="372" s="13" customFormat="1">
      <c r="A372" s="13"/>
      <c r="B372" s="237"/>
      <c r="C372" s="238"/>
      <c r="D372" s="232" t="s">
        <v>155</v>
      </c>
      <c r="E372" s="239" t="s">
        <v>1</v>
      </c>
      <c r="F372" s="240" t="s">
        <v>455</v>
      </c>
      <c r="G372" s="238"/>
      <c r="H372" s="241">
        <v>9.1829999999999998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7" t="s">
        <v>155</v>
      </c>
      <c r="AU372" s="247" t="s">
        <v>83</v>
      </c>
      <c r="AV372" s="13" t="s">
        <v>83</v>
      </c>
      <c r="AW372" s="13" t="s">
        <v>30</v>
      </c>
      <c r="AX372" s="13" t="s">
        <v>73</v>
      </c>
      <c r="AY372" s="247" t="s">
        <v>144</v>
      </c>
    </row>
    <row r="373" s="15" customFormat="1">
      <c r="A373" s="15"/>
      <c r="B373" s="258"/>
      <c r="C373" s="259"/>
      <c r="D373" s="232" t="s">
        <v>155</v>
      </c>
      <c r="E373" s="260" t="s">
        <v>1</v>
      </c>
      <c r="F373" s="261" t="s">
        <v>202</v>
      </c>
      <c r="G373" s="259"/>
      <c r="H373" s="262">
        <v>9.1829999999999998</v>
      </c>
      <c r="I373" s="263"/>
      <c r="J373" s="259"/>
      <c r="K373" s="259"/>
      <c r="L373" s="264"/>
      <c r="M373" s="265"/>
      <c r="N373" s="266"/>
      <c r="O373" s="266"/>
      <c r="P373" s="266"/>
      <c r="Q373" s="266"/>
      <c r="R373" s="266"/>
      <c r="S373" s="266"/>
      <c r="T373" s="267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8" t="s">
        <v>155</v>
      </c>
      <c r="AU373" s="268" t="s">
        <v>83</v>
      </c>
      <c r="AV373" s="15" t="s">
        <v>151</v>
      </c>
      <c r="AW373" s="15" t="s">
        <v>30</v>
      </c>
      <c r="AX373" s="15" t="s">
        <v>81</v>
      </c>
      <c r="AY373" s="268" t="s">
        <v>144</v>
      </c>
    </row>
    <row r="374" s="2" customFormat="1" ht="24.15" customHeight="1">
      <c r="A374" s="39"/>
      <c r="B374" s="40"/>
      <c r="C374" s="219" t="s">
        <v>456</v>
      </c>
      <c r="D374" s="219" t="s">
        <v>146</v>
      </c>
      <c r="E374" s="220" t="s">
        <v>457</v>
      </c>
      <c r="F374" s="221" t="s">
        <v>458</v>
      </c>
      <c r="G374" s="222" t="s">
        <v>241</v>
      </c>
      <c r="H374" s="223">
        <v>6</v>
      </c>
      <c r="I374" s="224"/>
      <c r="J374" s="225">
        <f>ROUND(I374*H374,2)</f>
        <v>0</v>
      </c>
      <c r="K374" s="221" t="s">
        <v>150</v>
      </c>
      <c r="L374" s="45"/>
      <c r="M374" s="226" t="s">
        <v>1</v>
      </c>
      <c r="N374" s="227" t="s">
        <v>38</v>
      </c>
      <c r="O374" s="92"/>
      <c r="P374" s="228">
        <f>O374*H374</f>
        <v>0</v>
      </c>
      <c r="Q374" s="228">
        <v>0</v>
      </c>
      <c r="R374" s="228">
        <f>Q374*H374</f>
        <v>0</v>
      </c>
      <c r="S374" s="228">
        <v>0.055</v>
      </c>
      <c r="T374" s="229">
        <f>S374*H374</f>
        <v>0.33000000000000002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151</v>
      </c>
      <c r="AT374" s="230" t="s">
        <v>146</v>
      </c>
      <c r="AU374" s="230" t="s">
        <v>83</v>
      </c>
      <c r="AY374" s="18" t="s">
        <v>144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81</v>
      </c>
      <c r="BK374" s="231">
        <f>ROUND(I374*H374,2)</f>
        <v>0</v>
      </c>
      <c r="BL374" s="18" t="s">
        <v>151</v>
      </c>
      <c r="BM374" s="230" t="s">
        <v>459</v>
      </c>
    </row>
    <row r="375" s="2" customFormat="1">
      <c r="A375" s="39"/>
      <c r="B375" s="40"/>
      <c r="C375" s="41"/>
      <c r="D375" s="232" t="s">
        <v>153</v>
      </c>
      <c r="E375" s="41"/>
      <c r="F375" s="233" t="s">
        <v>460</v>
      </c>
      <c r="G375" s="41"/>
      <c r="H375" s="41"/>
      <c r="I375" s="234"/>
      <c r="J375" s="41"/>
      <c r="K375" s="41"/>
      <c r="L375" s="45"/>
      <c r="M375" s="235"/>
      <c r="N375" s="236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153</v>
      </c>
      <c r="AU375" s="18" t="s">
        <v>83</v>
      </c>
    </row>
    <row r="376" s="14" customFormat="1">
      <c r="A376" s="14"/>
      <c r="B376" s="248"/>
      <c r="C376" s="249"/>
      <c r="D376" s="232" t="s">
        <v>155</v>
      </c>
      <c r="E376" s="250" t="s">
        <v>1</v>
      </c>
      <c r="F376" s="251" t="s">
        <v>300</v>
      </c>
      <c r="G376" s="249"/>
      <c r="H376" s="250" t="s">
        <v>1</v>
      </c>
      <c r="I376" s="252"/>
      <c r="J376" s="249"/>
      <c r="K376" s="249"/>
      <c r="L376" s="253"/>
      <c r="M376" s="254"/>
      <c r="N376" s="255"/>
      <c r="O376" s="255"/>
      <c r="P376" s="255"/>
      <c r="Q376" s="255"/>
      <c r="R376" s="255"/>
      <c r="S376" s="255"/>
      <c r="T376" s="25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7" t="s">
        <v>155</v>
      </c>
      <c r="AU376" s="257" t="s">
        <v>83</v>
      </c>
      <c r="AV376" s="14" t="s">
        <v>81</v>
      </c>
      <c r="AW376" s="14" t="s">
        <v>30</v>
      </c>
      <c r="AX376" s="14" t="s">
        <v>73</v>
      </c>
      <c r="AY376" s="257" t="s">
        <v>144</v>
      </c>
    </row>
    <row r="377" s="13" customFormat="1">
      <c r="A377" s="13"/>
      <c r="B377" s="237"/>
      <c r="C377" s="238"/>
      <c r="D377" s="232" t="s">
        <v>155</v>
      </c>
      <c r="E377" s="239" t="s">
        <v>1</v>
      </c>
      <c r="F377" s="240" t="s">
        <v>301</v>
      </c>
      <c r="G377" s="238"/>
      <c r="H377" s="241">
        <v>6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7" t="s">
        <v>155</v>
      </c>
      <c r="AU377" s="247" t="s">
        <v>83</v>
      </c>
      <c r="AV377" s="13" t="s">
        <v>83</v>
      </c>
      <c r="AW377" s="13" t="s">
        <v>30</v>
      </c>
      <c r="AX377" s="13" t="s">
        <v>73</v>
      </c>
      <c r="AY377" s="247" t="s">
        <v>144</v>
      </c>
    </row>
    <row r="378" s="15" customFormat="1">
      <c r="A378" s="15"/>
      <c r="B378" s="258"/>
      <c r="C378" s="259"/>
      <c r="D378" s="232" t="s">
        <v>155</v>
      </c>
      <c r="E378" s="260" t="s">
        <v>1</v>
      </c>
      <c r="F378" s="261" t="s">
        <v>202</v>
      </c>
      <c r="G378" s="259"/>
      <c r="H378" s="262">
        <v>6</v>
      </c>
      <c r="I378" s="263"/>
      <c r="J378" s="259"/>
      <c r="K378" s="259"/>
      <c r="L378" s="264"/>
      <c r="M378" s="265"/>
      <c r="N378" s="266"/>
      <c r="O378" s="266"/>
      <c r="P378" s="266"/>
      <c r="Q378" s="266"/>
      <c r="R378" s="266"/>
      <c r="S378" s="266"/>
      <c r="T378" s="267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8" t="s">
        <v>155</v>
      </c>
      <c r="AU378" s="268" t="s">
        <v>83</v>
      </c>
      <c r="AV378" s="15" t="s">
        <v>151</v>
      </c>
      <c r="AW378" s="15" t="s">
        <v>30</v>
      </c>
      <c r="AX378" s="15" t="s">
        <v>81</v>
      </c>
      <c r="AY378" s="268" t="s">
        <v>144</v>
      </c>
    </row>
    <row r="379" s="2" customFormat="1" ht="24.15" customHeight="1">
      <c r="A379" s="39"/>
      <c r="B379" s="40"/>
      <c r="C379" s="219" t="s">
        <v>461</v>
      </c>
      <c r="D379" s="219" t="s">
        <v>146</v>
      </c>
      <c r="E379" s="220" t="s">
        <v>462</v>
      </c>
      <c r="F379" s="221" t="s">
        <v>463</v>
      </c>
      <c r="G379" s="222" t="s">
        <v>241</v>
      </c>
      <c r="H379" s="223">
        <v>0.54000000000000004</v>
      </c>
      <c r="I379" s="224"/>
      <c r="J379" s="225">
        <f>ROUND(I379*H379,2)</f>
        <v>0</v>
      </c>
      <c r="K379" s="221" t="s">
        <v>150</v>
      </c>
      <c r="L379" s="45"/>
      <c r="M379" s="226" t="s">
        <v>1</v>
      </c>
      <c r="N379" s="227" t="s">
        <v>38</v>
      </c>
      <c r="O379" s="92"/>
      <c r="P379" s="228">
        <f>O379*H379</f>
        <v>0</v>
      </c>
      <c r="Q379" s="228">
        <v>0</v>
      </c>
      <c r="R379" s="228">
        <f>Q379*H379</f>
        <v>0</v>
      </c>
      <c r="S379" s="228">
        <v>0.074999999999999997</v>
      </c>
      <c r="T379" s="229">
        <f>S379*H379</f>
        <v>0.040500000000000001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151</v>
      </c>
      <c r="AT379" s="230" t="s">
        <v>146</v>
      </c>
      <c r="AU379" s="230" t="s">
        <v>83</v>
      </c>
      <c r="AY379" s="18" t="s">
        <v>144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81</v>
      </c>
      <c r="BK379" s="231">
        <f>ROUND(I379*H379,2)</f>
        <v>0</v>
      </c>
      <c r="BL379" s="18" t="s">
        <v>151</v>
      </c>
      <c r="BM379" s="230" t="s">
        <v>464</v>
      </c>
    </row>
    <row r="380" s="2" customFormat="1">
      <c r="A380" s="39"/>
      <c r="B380" s="40"/>
      <c r="C380" s="41"/>
      <c r="D380" s="232" t="s">
        <v>153</v>
      </c>
      <c r="E380" s="41"/>
      <c r="F380" s="233" t="s">
        <v>465</v>
      </c>
      <c r="G380" s="41"/>
      <c r="H380" s="41"/>
      <c r="I380" s="234"/>
      <c r="J380" s="41"/>
      <c r="K380" s="41"/>
      <c r="L380" s="45"/>
      <c r="M380" s="235"/>
      <c r="N380" s="236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153</v>
      </c>
      <c r="AU380" s="18" t="s">
        <v>83</v>
      </c>
    </row>
    <row r="381" s="13" customFormat="1">
      <c r="A381" s="13"/>
      <c r="B381" s="237"/>
      <c r="C381" s="238"/>
      <c r="D381" s="232" t="s">
        <v>155</v>
      </c>
      <c r="E381" s="239" t="s">
        <v>1</v>
      </c>
      <c r="F381" s="240" t="s">
        <v>466</v>
      </c>
      <c r="G381" s="238"/>
      <c r="H381" s="241">
        <v>0.54000000000000004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7" t="s">
        <v>155</v>
      </c>
      <c r="AU381" s="247" t="s">
        <v>83</v>
      </c>
      <c r="AV381" s="13" t="s">
        <v>83</v>
      </c>
      <c r="AW381" s="13" t="s">
        <v>30</v>
      </c>
      <c r="AX381" s="13" t="s">
        <v>81</v>
      </c>
      <c r="AY381" s="247" t="s">
        <v>144</v>
      </c>
    </row>
    <row r="382" s="2" customFormat="1" ht="21.75" customHeight="1">
      <c r="A382" s="39"/>
      <c r="B382" s="40"/>
      <c r="C382" s="219" t="s">
        <v>467</v>
      </c>
      <c r="D382" s="219" t="s">
        <v>146</v>
      </c>
      <c r="E382" s="220" t="s">
        <v>468</v>
      </c>
      <c r="F382" s="221" t="s">
        <v>469</v>
      </c>
      <c r="G382" s="222" t="s">
        <v>241</v>
      </c>
      <c r="H382" s="223">
        <v>27.600000000000001</v>
      </c>
      <c r="I382" s="224"/>
      <c r="J382" s="225">
        <f>ROUND(I382*H382,2)</f>
        <v>0</v>
      </c>
      <c r="K382" s="221" t="s">
        <v>150</v>
      </c>
      <c r="L382" s="45"/>
      <c r="M382" s="226" t="s">
        <v>1</v>
      </c>
      <c r="N382" s="227" t="s">
        <v>38</v>
      </c>
      <c r="O382" s="92"/>
      <c r="P382" s="228">
        <f>O382*H382</f>
        <v>0</v>
      </c>
      <c r="Q382" s="228">
        <v>0</v>
      </c>
      <c r="R382" s="228">
        <f>Q382*H382</f>
        <v>0</v>
      </c>
      <c r="S382" s="228">
        <v>0.075999999999999998</v>
      </c>
      <c r="T382" s="229">
        <f>S382*H382</f>
        <v>2.0975999999999999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151</v>
      </c>
      <c r="AT382" s="230" t="s">
        <v>146</v>
      </c>
      <c r="AU382" s="230" t="s">
        <v>83</v>
      </c>
      <c r="AY382" s="18" t="s">
        <v>144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81</v>
      </c>
      <c r="BK382" s="231">
        <f>ROUND(I382*H382,2)</f>
        <v>0</v>
      </c>
      <c r="BL382" s="18" t="s">
        <v>151</v>
      </c>
      <c r="BM382" s="230" t="s">
        <v>470</v>
      </c>
    </row>
    <row r="383" s="2" customFormat="1">
      <c r="A383" s="39"/>
      <c r="B383" s="40"/>
      <c r="C383" s="41"/>
      <c r="D383" s="232" t="s">
        <v>153</v>
      </c>
      <c r="E383" s="41"/>
      <c r="F383" s="233" t="s">
        <v>471</v>
      </c>
      <c r="G383" s="41"/>
      <c r="H383" s="41"/>
      <c r="I383" s="234"/>
      <c r="J383" s="41"/>
      <c r="K383" s="41"/>
      <c r="L383" s="45"/>
      <c r="M383" s="235"/>
      <c r="N383" s="236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153</v>
      </c>
      <c r="AU383" s="18" t="s">
        <v>83</v>
      </c>
    </row>
    <row r="384" s="14" customFormat="1">
      <c r="A384" s="14"/>
      <c r="B384" s="248"/>
      <c r="C384" s="249"/>
      <c r="D384" s="232" t="s">
        <v>155</v>
      </c>
      <c r="E384" s="250" t="s">
        <v>1</v>
      </c>
      <c r="F384" s="251" t="s">
        <v>472</v>
      </c>
      <c r="G384" s="249"/>
      <c r="H384" s="250" t="s">
        <v>1</v>
      </c>
      <c r="I384" s="252"/>
      <c r="J384" s="249"/>
      <c r="K384" s="249"/>
      <c r="L384" s="253"/>
      <c r="M384" s="254"/>
      <c r="N384" s="255"/>
      <c r="O384" s="255"/>
      <c r="P384" s="255"/>
      <c r="Q384" s="255"/>
      <c r="R384" s="255"/>
      <c r="S384" s="255"/>
      <c r="T384" s="25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7" t="s">
        <v>155</v>
      </c>
      <c r="AU384" s="257" t="s">
        <v>83</v>
      </c>
      <c r="AV384" s="14" t="s">
        <v>81</v>
      </c>
      <c r="AW384" s="14" t="s">
        <v>30</v>
      </c>
      <c r="AX384" s="14" t="s">
        <v>73</v>
      </c>
      <c r="AY384" s="257" t="s">
        <v>144</v>
      </c>
    </row>
    <row r="385" s="13" customFormat="1">
      <c r="A385" s="13"/>
      <c r="B385" s="237"/>
      <c r="C385" s="238"/>
      <c r="D385" s="232" t="s">
        <v>155</v>
      </c>
      <c r="E385" s="239" t="s">
        <v>1</v>
      </c>
      <c r="F385" s="240" t="s">
        <v>473</v>
      </c>
      <c r="G385" s="238"/>
      <c r="H385" s="241">
        <v>27.600000000000001</v>
      </c>
      <c r="I385" s="242"/>
      <c r="J385" s="238"/>
      <c r="K385" s="238"/>
      <c r="L385" s="243"/>
      <c r="M385" s="244"/>
      <c r="N385" s="245"/>
      <c r="O385" s="245"/>
      <c r="P385" s="245"/>
      <c r="Q385" s="245"/>
      <c r="R385" s="245"/>
      <c r="S385" s="245"/>
      <c r="T385" s="24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7" t="s">
        <v>155</v>
      </c>
      <c r="AU385" s="247" t="s">
        <v>83</v>
      </c>
      <c r="AV385" s="13" t="s">
        <v>83</v>
      </c>
      <c r="AW385" s="13" t="s">
        <v>30</v>
      </c>
      <c r="AX385" s="13" t="s">
        <v>73</v>
      </c>
      <c r="AY385" s="247" t="s">
        <v>144</v>
      </c>
    </row>
    <row r="386" s="15" customFormat="1">
      <c r="A386" s="15"/>
      <c r="B386" s="258"/>
      <c r="C386" s="259"/>
      <c r="D386" s="232" t="s">
        <v>155</v>
      </c>
      <c r="E386" s="260" t="s">
        <v>1</v>
      </c>
      <c r="F386" s="261" t="s">
        <v>202</v>
      </c>
      <c r="G386" s="259"/>
      <c r="H386" s="262">
        <v>27.600000000000001</v>
      </c>
      <c r="I386" s="263"/>
      <c r="J386" s="259"/>
      <c r="K386" s="259"/>
      <c r="L386" s="264"/>
      <c r="M386" s="265"/>
      <c r="N386" s="266"/>
      <c r="O386" s="266"/>
      <c r="P386" s="266"/>
      <c r="Q386" s="266"/>
      <c r="R386" s="266"/>
      <c r="S386" s="266"/>
      <c r="T386" s="267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8" t="s">
        <v>155</v>
      </c>
      <c r="AU386" s="268" t="s">
        <v>83</v>
      </c>
      <c r="AV386" s="15" t="s">
        <v>151</v>
      </c>
      <c r="AW386" s="15" t="s">
        <v>30</v>
      </c>
      <c r="AX386" s="15" t="s">
        <v>81</v>
      </c>
      <c r="AY386" s="268" t="s">
        <v>144</v>
      </c>
    </row>
    <row r="387" s="2" customFormat="1" ht="24.15" customHeight="1">
      <c r="A387" s="39"/>
      <c r="B387" s="40"/>
      <c r="C387" s="219" t="s">
        <v>474</v>
      </c>
      <c r="D387" s="219" t="s">
        <v>146</v>
      </c>
      <c r="E387" s="220" t="s">
        <v>475</v>
      </c>
      <c r="F387" s="221" t="s">
        <v>476</v>
      </c>
      <c r="G387" s="222" t="s">
        <v>241</v>
      </c>
      <c r="H387" s="223">
        <v>2</v>
      </c>
      <c r="I387" s="224"/>
      <c r="J387" s="225">
        <f>ROUND(I387*H387,2)</f>
        <v>0</v>
      </c>
      <c r="K387" s="221" t="s">
        <v>150</v>
      </c>
      <c r="L387" s="45"/>
      <c r="M387" s="226" t="s">
        <v>1</v>
      </c>
      <c r="N387" s="227" t="s">
        <v>38</v>
      </c>
      <c r="O387" s="92"/>
      <c r="P387" s="228">
        <f>O387*H387</f>
        <v>0</v>
      </c>
      <c r="Q387" s="228">
        <v>0</v>
      </c>
      <c r="R387" s="228">
        <f>Q387*H387</f>
        <v>0</v>
      </c>
      <c r="S387" s="228">
        <v>0.27000000000000002</v>
      </c>
      <c r="T387" s="229">
        <f>S387*H387</f>
        <v>0.54000000000000004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0" t="s">
        <v>151</v>
      </c>
      <c r="AT387" s="230" t="s">
        <v>146</v>
      </c>
      <c r="AU387" s="230" t="s">
        <v>83</v>
      </c>
      <c r="AY387" s="18" t="s">
        <v>144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18" t="s">
        <v>81</v>
      </c>
      <c r="BK387" s="231">
        <f>ROUND(I387*H387,2)</f>
        <v>0</v>
      </c>
      <c r="BL387" s="18" t="s">
        <v>151</v>
      </c>
      <c r="BM387" s="230" t="s">
        <v>477</v>
      </c>
    </row>
    <row r="388" s="2" customFormat="1">
      <c r="A388" s="39"/>
      <c r="B388" s="40"/>
      <c r="C388" s="41"/>
      <c r="D388" s="232" t="s">
        <v>153</v>
      </c>
      <c r="E388" s="41"/>
      <c r="F388" s="233" t="s">
        <v>478</v>
      </c>
      <c r="G388" s="41"/>
      <c r="H388" s="41"/>
      <c r="I388" s="234"/>
      <c r="J388" s="41"/>
      <c r="K388" s="41"/>
      <c r="L388" s="45"/>
      <c r="M388" s="235"/>
      <c r="N388" s="236"/>
      <c r="O388" s="92"/>
      <c r="P388" s="92"/>
      <c r="Q388" s="92"/>
      <c r="R388" s="92"/>
      <c r="S388" s="92"/>
      <c r="T388" s="93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153</v>
      </c>
      <c r="AU388" s="18" t="s">
        <v>83</v>
      </c>
    </row>
    <row r="389" s="14" customFormat="1">
      <c r="A389" s="14"/>
      <c r="B389" s="248"/>
      <c r="C389" s="249"/>
      <c r="D389" s="232" t="s">
        <v>155</v>
      </c>
      <c r="E389" s="250" t="s">
        <v>1</v>
      </c>
      <c r="F389" s="251" t="s">
        <v>479</v>
      </c>
      <c r="G389" s="249"/>
      <c r="H389" s="250" t="s">
        <v>1</v>
      </c>
      <c r="I389" s="252"/>
      <c r="J389" s="249"/>
      <c r="K389" s="249"/>
      <c r="L389" s="253"/>
      <c r="M389" s="254"/>
      <c r="N389" s="255"/>
      <c r="O389" s="255"/>
      <c r="P389" s="255"/>
      <c r="Q389" s="255"/>
      <c r="R389" s="255"/>
      <c r="S389" s="255"/>
      <c r="T389" s="25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7" t="s">
        <v>155</v>
      </c>
      <c r="AU389" s="257" t="s">
        <v>83</v>
      </c>
      <c r="AV389" s="14" t="s">
        <v>81</v>
      </c>
      <c r="AW389" s="14" t="s">
        <v>30</v>
      </c>
      <c r="AX389" s="14" t="s">
        <v>73</v>
      </c>
      <c r="AY389" s="257" t="s">
        <v>144</v>
      </c>
    </row>
    <row r="390" s="13" customFormat="1">
      <c r="A390" s="13"/>
      <c r="B390" s="237"/>
      <c r="C390" s="238"/>
      <c r="D390" s="232" t="s">
        <v>155</v>
      </c>
      <c r="E390" s="239" t="s">
        <v>1</v>
      </c>
      <c r="F390" s="240" t="s">
        <v>480</v>
      </c>
      <c r="G390" s="238"/>
      <c r="H390" s="241">
        <v>2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7" t="s">
        <v>155</v>
      </c>
      <c r="AU390" s="247" t="s">
        <v>83</v>
      </c>
      <c r="AV390" s="13" t="s">
        <v>83</v>
      </c>
      <c r="AW390" s="13" t="s">
        <v>30</v>
      </c>
      <c r="AX390" s="13" t="s">
        <v>73</v>
      </c>
      <c r="AY390" s="247" t="s">
        <v>144</v>
      </c>
    </row>
    <row r="391" s="15" customFormat="1">
      <c r="A391" s="15"/>
      <c r="B391" s="258"/>
      <c r="C391" s="259"/>
      <c r="D391" s="232" t="s">
        <v>155</v>
      </c>
      <c r="E391" s="260" t="s">
        <v>1</v>
      </c>
      <c r="F391" s="261" t="s">
        <v>202</v>
      </c>
      <c r="G391" s="259"/>
      <c r="H391" s="262">
        <v>2</v>
      </c>
      <c r="I391" s="263"/>
      <c r="J391" s="259"/>
      <c r="K391" s="259"/>
      <c r="L391" s="264"/>
      <c r="M391" s="265"/>
      <c r="N391" s="266"/>
      <c r="O391" s="266"/>
      <c r="P391" s="266"/>
      <c r="Q391" s="266"/>
      <c r="R391" s="266"/>
      <c r="S391" s="266"/>
      <c r="T391" s="267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8" t="s">
        <v>155</v>
      </c>
      <c r="AU391" s="268" t="s">
        <v>83</v>
      </c>
      <c r="AV391" s="15" t="s">
        <v>151</v>
      </c>
      <c r="AW391" s="15" t="s">
        <v>30</v>
      </c>
      <c r="AX391" s="15" t="s">
        <v>81</v>
      </c>
      <c r="AY391" s="268" t="s">
        <v>144</v>
      </c>
    </row>
    <row r="392" s="2" customFormat="1" ht="33" customHeight="1">
      <c r="A392" s="39"/>
      <c r="B392" s="40"/>
      <c r="C392" s="219" t="s">
        <v>481</v>
      </c>
      <c r="D392" s="219" t="s">
        <v>146</v>
      </c>
      <c r="E392" s="220" t="s">
        <v>482</v>
      </c>
      <c r="F392" s="221" t="s">
        <v>483</v>
      </c>
      <c r="G392" s="222" t="s">
        <v>484</v>
      </c>
      <c r="H392" s="223">
        <v>9</v>
      </c>
      <c r="I392" s="224"/>
      <c r="J392" s="225">
        <f>ROUND(I392*H392,2)</f>
        <v>0</v>
      </c>
      <c r="K392" s="221" t="s">
        <v>150</v>
      </c>
      <c r="L392" s="45"/>
      <c r="M392" s="226" t="s">
        <v>1</v>
      </c>
      <c r="N392" s="227" t="s">
        <v>38</v>
      </c>
      <c r="O392" s="92"/>
      <c r="P392" s="228">
        <f>O392*H392</f>
        <v>0</v>
      </c>
      <c r="Q392" s="228">
        <v>0</v>
      </c>
      <c r="R392" s="228">
        <f>Q392*H392</f>
        <v>0</v>
      </c>
      <c r="S392" s="228">
        <v>0.042000000000000003</v>
      </c>
      <c r="T392" s="229">
        <f>S392*H392</f>
        <v>0.378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0" t="s">
        <v>151</v>
      </c>
      <c r="AT392" s="230" t="s">
        <v>146</v>
      </c>
      <c r="AU392" s="230" t="s">
        <v>83</v>
      </c>
      <c r="AY392" s="18" t="s">
        <v>144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8" t="s">
        <v>81</v>
      </c>
      <c r="BK392" s="231">
        <f>ROUND(I392*H392,2)</f>
        <v>0</v>
      </c>
      <c r="BL392" s="18" t="s">
        <v>151</v>
      </c>
      <c r="BM392" s="230" t="s">
        <v>485</v>
      </c>
    </row>
    <row r="393" s="2" customFormat="1">
      <c r="A393" s="39"/>
      <c r="B393" s="40"/>
      <c r="C393" s="41"/>
      <c r="D393" s="232" t="s">
        <v>153</v>
      </c>
      <c r="E393" s="41"/>
      <c r="F393" s="233" t="s">
        <v>486</v>
      </c>
      <c r="G393" s="41"/>
      <c r="H393" s="41"/>
      <c r="I393" s="234"/>
      <c r="J393" s="41"/>
      <c r="K393" s="41"/>
      <c r="L393" s="45"/>
      <c r="M393" s="235"/>
      <c r="N393" s="236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153</v>
      </c>
      <c r="AU393" s="18" t="s">
        <v>83</v>
      </c>
    </row>
    <row r="394" s="13" customFormat="1">
      <c r="A394" s="13"/>
      <c r="B394" s="237"/>
      <c r="C394" s="238"/>
      <c r="D394" s="232" t="s">
        <v>155</v>
      </c>
      <c r="E394" s="239" t="s">
        <v>1</v>
      </c>
      <c r="F394" s="240" t="s">
        <v>487</v>
      </c>
      <c r="G394" s="238"/>
      <c r="H394" s="241">
        <v>9</v>
      </c>
      <c r="I394" s="242"/>
      <c r="J394" s="238"/>
      <c r="K394" s="238"/>
      <c r="L394" s="243"/>
      <c r="M394" s="244"/>
      <c r="N394" s="245"/>
      <c r="O394" s="245"/>
      <c r="P394" s="245"/>
      <c r="Q394" s="245"/>
      <c r="R394" s="245"/>
      <c r="S394" s="245"/>
      <c r="T394" s="24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7" t="s">
        <v>155</v>
      </c>
      <c r="AU394" s="247" t="s">
        <v>83</v>
      </c>
      <c r="AV394" s="13" t="s">
        <v>83</v>
      </c>
      <c r="AW394" s="13" t="s">
        <v>30</v>
      </c>
      <c r="AX394" s="13" t="s">
        <v>81</v>
      </c>
      <c r="AY394" s="247" t="s">
        <v>144</v>
      </c>
    </row>
    <row r="395" s="2" customFormat="1" ht="33" customHeight="1">
      <c r="A395" s="39"/>
      <c r="B395" s="40"/>
      <c r="C395" s="219" t="s">
        <v>488</v>
      </c>
      <c r="D395" s="219" t="s">
        <v>146</v>
      </c>
      <c r="E395" s="220" t="s">
        <v>489</v>
      </c>
      <c r="F395" s="221" t="s">
        <v>490</v>
      </c>
      <c r="G395" s="222" t="s">
        <v>484</v>
      </c>
      <c r="H395" s="223">
        <v>9</v>
      </c>
      <c r="I395" s="224"/>
      <c r="J395" s="225">
        <f>ROUND(I395*H395,2)</f>
        <v>0</v>
      </c>
      <c r="K395" s="221" t="s">
        <v>150</v>
      </c>
      <c r="L395" s="45"/>
      <c r="M395" s="226" t="s">
        <v>1</v>
      </c>
      <c r="N395" s="227" t="s">
        <v>38</v>
      </c>
      <c r="O395" s="92"/>
      <c r="P395" s="228">
        <f>O395*H395</f>
        <v>0</v>
      </c>
      <c r="Q395" s="228">
        <v>0</v>
      </c>
      <c r="R395" s="228">
        <f>Q395*H395</f>
        <v>0</v>
      </c>
      <c r="S395" s="228">
        <v>0.063</v>
      </c>
      <c r="T395" s="229">
        <f>S395*H395</f>
        <v>0.56699999999999995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0" t="s">
        <v>151</v>
      </c>
      <c r="AT395" s="230" t="s">
        <v>146</v>
      </c>
      <c r="AU395" s="230" t="s">
        <v>83</v>
      </c>
      <c r="AY395" s="18" t="s">
        <v>144</v>
      </c>
      <c r="BE395" s="231">
        <f>IF(N395="základní",J395,0)</f>
        <v>0</v>
      </c>
      <c r="BF395" s="231">
        <f>IF(N395="snížená",J395,0)</f>
        <v>0</v>
      </c>
      <c r="BG395" s="231">
        <f>IF(N395="zákl. přenesená",J395,0)</f>
        <v>0</v>
      </c>
      <c r="BH395" s="231">
        <f>IF(N395="sníž. přenesená",J395,0)</f>
        <v>0</v>
      </c>
      <c r="BI395" s="231">
        <f>IF(N395="nulová",J395,0)</f>
        <v>0</v>
      </c>
      <c r="BJ395" s="18" t="s">
        <v>81</v>
      </c>
      <c r="BK395" s="231">
        <f>ROUND(I395*H395,2)</f>
        <v>0</v>
      </c>
      <c r="BL395" s="18" t="s">
        <v>151</v>
      </c>
      <c r="BM395" s="230" t="s">
        <v>491</v>
      </c>
    </row>
    <row r="396" s="2" customFormat="1">
      <c r="A396" s="39"/>
      <c r="B396" s="40"/>
      <c r="C396" s="41"/>
      <c r="D396" s="232" t="s">
        <v>153</v>
      </c>
      <c r="E396" s="41"/>
      <c r="F396" s="233" t="s">
        <v>492</v>
      </c>
      <c r="G396" s="41"/>
      <c r="H396" s="41"/>
      <c r="I396" s="234"/>
      <c r="J396" s="41"/>
      <c r="K396" s="41"/>
      <c r="L396" s="45"/>
      <c r="M396" s="235"/>
      <c r="N396" s="236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153</v>
      </c>
      <c r="AU396" s="18" t="s">
        <v>83</v>
      </c>
    </row>
    <row r="397" s="13" customFormat="1">
      <c r="A397" s="13"/>
      <c r="B397" s="237"/>
      <c r="C397" s="238"/>
      <c r="D397" s="232" t="s">
        <v>155</v>
      </c>
      <c r="E397" s="239" t="s">
        <v>1</v>
      </c>
      <c r="F397" s="240" t="s">
        <v>493</v>
      </c>
      <c r="G397" s="238"/>
      <c r="H397" s="241">
        <v>9</v>
      </c>
      <c r="I397" s="242"/>
      <c r="J397" s="238"/>
      <c r="K397" s="238"/>
      <c r="L397" s="243"/>
      <c r="M397" s="244"/>
      <c r="N397" s="245"/>
      <c r="O397" s="245"/>
      <c r="P397" s="245"/>
      <c r="Q397" s="245"/>
      <c r="R397" s="245"/>
      <c r="S397" s="245"/>
      <c r="T397" s="24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7" t="s">
        <v>155</v>
      </c>
      <c r="AU397" s="247" t="s">
        <v>83</v>
      </c>
      <c r="AV397" s="13" t="s">
        <v>83</v>
      </c>
      <c r="AW397" s="13" t="s">
        <v>30</v>
      </c>
      <c r="AX397" s="13" t="s">
        <v>81</v>
      </c>
      <c r="AY397" s="247" t="s">
        <v>144</v>
      </c>
    </row>
    <row r="398" s="2" customFormat="1" ht="24.15" customHeight="1">
      <c r="A398" s="39"/>
      <c r="B398" s="40"/>
      <c r="C398" s="219" t="s">
        <v>494</v>
      </c>
      <c r="D398" s="219" t="s">
        <v>146</v>
      </c>
      <c r="E398" s="220" t="s">
        <v>495</v>
      </c>
      <c r="F398" s="221" t="s">
        <v>496</v>
      </c>
      <c r="G398" s="222" t="s">
        <v>484</v>
      </c>
      <c r="H398" s="223">
        <v>9.625</v>
      </c>
      <c r="I398" s="224"/>
      <c r="J398" s="225">
        <f>ROUND(I398*H398,2)</f>
        <v>0</v>
      </c>
      <c r="K398" s="221" t="s">
        <v>150</v>
      </c>
      <c r="L398" s="45"/>
      <c r="M398" s="226" t="s">
        <v>1</v>
      </c>
      <c r="N398" s="227" t="s">
        <v>38</v>
      </c>
      <c r="O398" s="92"/>
      <c r="P398" s="228">
        <f>O398*H398</f>
        <v>0</v>
      </c>
      <c r="Q398" s="228">
        <v>0</v>
      </c>
      <c r="R398" s="228">
        <f>Q398*H398</f>
        <v>0</v>
      </c>
      <c r="S398" s="228">
        <v>0.021999999999999999</v>
      </c>
      <c r="T398" s="229">
        <f>S398*H398</f>
        <v>0.21174999999999999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0" t="s">
        <v>151</v>
      </c>
      <c r="AT398" s="230" t="s">
        <v>146</v>
      </c>
      <c r="AU398" s="230" t="s">
        <v>83</v>
      </c>
      <c r="AY398" s="18" t="s">
        <v>144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8" t="s">
        <v>81</v>
      </c>
      <c r="BK398" s="231">
        <f>ROUND(I398*H398,2)</f>
        <v>0</v>
      </c>
      <c r="BL398" s="18" t="s">
        <v>151</v>
      </c>
      <c r="BM398" s="230" t="s">
        <v>497</v>
      </c>
    </row>
    <row r="399" s="2" customFormat="1">
      <c r="A399" s="39"/>
      <c r="B399" s="40"/>
      <c r="C399" s="41"/>
      <c r="D399" s="232" t="s">
        <v>153</v>
      </c>
      <c r="E399" s="41"/>
      <c r="F399" s="233" t="s">
        <v>498</v>
      </c>
      <c r="G399" s="41"/>
      <c r="H399" s="41"/>
      <c r="I399" s="234"/>
      <c r="J399" s="41"/>
      <c r="K399" s="41"/>
      <c r="L399" s="45"/>
      <c r="M399" s="235"/>
      <c r="N399" s="236"/>
      <c r="O399" s="92"/>
      <c r="P399" s="92"/>
      <c r="Q399" s="92"/>
      <c r="R399" s="92"/>
      <c r="S399" s="92"/>
      <c r="T399" s="93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153</v>
      </c>
      <c r="AU399" s="18" t="s">
        <v>83</v>
      </c>
    </row>
    <row r="400" s="14" customFormat="1">
      <c r="A400" s="14"/>
      <c r="B400" s="248"/>
      <c r="C400" s="249"/>
      <c r="D400" s="232" t="s">
        <v>155</v>
      </c>
      <c r="E400" s="250" t="s">
        <v>1</v>
      </c>
      <c r="F400" s="251" t="s">
        <v>499</v>
      </c>
      <c r="G400" s="249"/>
      <c r="H400" s="250" t="s">
        <v>1</v>
      </c>
      <c r="I400" s="252"/>
      <c r="J400" s="249"/>
      <c r="K400" s="249"/>
      <c r="L400" s="253"/>
      <c r="M400" s="254"/>
      <c r="N400" s="255"/>
      <c r="O400" s="255"/>
      <c r="P400" s="255"/>
      <c r="Q400" s="255"/>
      <c r="R400" s="255"/>
      <c r="S400" s="255"/>
      <c r="T400" s="25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7" t="s">
        <v>155</v>
      </c>
      <c r="AU400" s="257" t="s">
        <v>83</v>
      </c>
      <c r="AV400" s="14" t="s">
        <v>81</v>
      </c>
      <c r="AW400" s="14" t="s">
        <v>30</v>
      </c>
      <c r="AX400" s="14" t="s">
        <v>73</v>
      </c>
      <c r="AY400" s="257" t="s">
        <v>144</v>
      </c>
    </row>
    <row r="401" s="13" customFormat="1">
      <c r="A401" s="13"/>
      <c r="B401" s="237"/>
      <c r="C401" s="238"/>
      <c r="D401" s="232" t="s">
        <v>155</v>
      </c>
      <c r="E401" s="239" t="s">
        <v>1</v>
      </c>
      <c r="F401" s="240" t="s">
        <v>500</v>
      </c>
      <c r="G401" s="238"/>
      <c r="H401" s="241">
        <v>9.625</v>
      </c>
      <c r="I401" s="242"/>
      <c r="J401" s="238"/>
      <c r="K401" s="238"/>
      <c r="L401" s="243"/>
      <c r="M401" s="244"/>
      <c r="N401" s="245"/>
      <c r="O401" s="245"/>
      <c r="P401" s="245"/>
      <c r="Q401" s="245"/>
      <c r="R401" s="245"/>
      <c r="S401" s="245"/>
      <c r="T401" s="24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7" t="s">
        <v>155</v>
      </c>
      <c r="AU401" s="247" t="s">
        <v>83</v>
      </c>
      <c r="AV401" s="13" t="s">
        <v>83</v>
      </c>
      <c r="AW401" s="13" t="s">
        <v>30</v>
      </c>
      <c r="AX401" s="13" t="s">
        <v>73</v>
      </c>
      <c r="AY401" s="247" t="s">
        <v>144</v>
      </c>
    </row>
    <row r="402" s="15" customFormat="1">
      <c r="A402" s="15"/>
      <c r="B402" s="258"/>
      <c r="C402" s="259"/>
      <c r="D402" s="232" t="s">
        <v>155</v>
      </c>
      <c r="E402" s="260" t="s">
        <v>1</v>
      </c>
      <c r="F402" s="261" t="s">
        <v>202</v>
      </c>
      <c r="G402" s="259"/>
      <c r="H402" s="262">
        <v>9.625</v>
      </c>
      <c r="I402" s="263"/>
      <c r="J402" s="259"/>
      <c r="K402" s="259"/>
      <c r="L402" s="264"/>
      <c r="M402" s="265"/>
      <c r="N402" s="266"/>
      <c r="O402" s="266"/>
      <c r="P402" s="266"/>
      <c r="Q402" s="266"/>
      <c r="R402" s="266"/>
      <c r="S402" s="266"/>
      <c r="T402" s="267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8" t="s">
        <v>155</v>
      </c>
      <c r="AU402" s="268" t="s">
        <v>83</v>
      </c>
      <c r="AV402" s="15" t="s">
        <v>151</v>
      </c>
      <c r="AW402" s="15" t="s">
        <v>30</v>
      </c>
      <c r="AX402" s="15" t="s">
        <v>81</v>
      </c>
      <c r="AY402" s="268" t="s">
        <v>144</v>
      </c>
    </row>
    <row r="403" s="2" customFormat="1" ht="24.15" customHeight="1">
      <c r="A403" s="39"/>
      <c r="B403" s="40"/>
      <c r="C403" s="219" t="s">
        <v>501</v>
      </c>
      <c r="D403" s="219" t="s">
        <v>146</v>
      </c>
      <c r="E403" s="220" t="s">
        <v>502</v>
      </c>
      <c r="F403" s="221" t="s">
        <v>503</v>
      </c>
      <c r="G403" s="222" t="s">
        <v>484</v>
      </c>
      <c r="H403" s="223">
        <v>15</v>
      </c>
      <c r="I403" s="224"/>
      <c r="J403" s="225">
        <f>ROUND(I403*H403,2)</f>
        <v>0</v>
      </c>
      <c r="K403" s="221" t="s">
        <v>150</v>
      </c>
      <c r="L403" s="45"/>
      <c r="M403" s="226" t="s">
        <v>1</v>
      </c>
      <c r="N403" s="227" t="s">
        <v>38</v>
      </c>
      <c r="O403" s="92"/>
      <c r="P403" s="228">
        <f>O403*H403</f>
        <v>0</v>
      </c>
      <c r="Q403" s="228">
        <v>0</v>
      </c>
      <c r="R403" s="228">
        <f>Q403*H403</f>
        <v>0</v>
      </c>
      <c r="S403" s="228">
        <v>0.033000000000000002</v>
      </c>
      <c r="T403" s="229">
        <f>S403*H403</f>
        <v>0.495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0" t="s">
        <v>151</v>
      </c>
      <c r="AT403" s="230" t="s">
        <v>146</v>
      </c>
      <c r="AU403" s="230" t="s">
        <v>83</v>
      </c>
      <c r="AY403" s="18" t="s">
        <v>144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8" t="s">
        <v>81</v>
      </c>
      <c r="BK403" s="231">
        <f>ROUND(I403*H403,2)</f>
        <v>0</v>
      </c>
      <c r="BL403" s="18" t="s">
        <v>151</v>
      </c>
      <c r="BM403" s="230" t="s">
        <v>504</v>
      </c>
    </row>
    <row r="404" s="2" customFormat="1">
      <c r="A404" s="39"/>
      <c r="B404" s="40"/>
      <c r="C404" s="41"/>
      <c r="D404" s="232" t="s">
        <v>153</v>
      </c>
      <c r="E404" s="41"/>
      <c r="F404" s="233" t="s">
        <v>505</v>
      </c>
      <c r="G404" s="41"/>
      <c r="H404" s="41"/>
      <c r="I404" s="234"/>
      <c r="J404" s="41"/>
      <c r="K404" s="41"/>
      <c r="L404" s="45"/>
      <c r="M404" s="235"/>
      <c r="N404" s="236"/>
      <c r="O404" s="92"/>
      <c r="P404" s="92"/>
      <c r="Q404" s="92"/>
      <c r="R404" s="92"/>
      <c r="S404" s="92"/>
      <c r="T404" s="93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153</v>
      </c>
      <c r="AU404" s="18" t="s">
        <v>83</v>
      </c>
    </row>
    <row r="405" s="14" customFormat="1">
      <c r="A405" s="14"/>
      <c r="B405" s="248"/>
      <c r="C405" s="249"/>
      <c r="D405" s="232" t="s">
        <v>155</v>
      </c>
      <c r="E405" s="250" t="s">
        <v>1</v>
      </c>
      <c r="F405" s="251" t="s">
        <v>499</v>
      </c>
      <c r="G405" s="249"/>
      <c r="H405" s="250" t="s">
        <v>1</v>
      </c>
      <c r="I405" s="252"/>
      <c r="J405" s="249"/>
      <c r="K405" s="249"/>
      <c r="L405" s="253"/>
      <c r="M405" s="254"/>
      <c r="N405" s="255"/>
      <c r="O405" s="255"/>
      <c r="P405" s="255"/>
      <c r="Q405" s="255"/>
      <c r="R405" s="255"/>
      <c r="S405" s="255"/>
      <c r="T405" s="25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7" t="s">
        <v>155</v>
      </c>
      <c r="AU405" s="257" t="s">
        <v>83</v>
      </c>
      <c r="AV405" s="14" t="s">
        <v>81</v>
      </c>
      <c r="AW405" s="14" t="s">
        <v>30</v>
      </c>
      <c r="AX405" s="14" t="s">
        <v>73</v>
      </c>
      <c r="AY405" s="257" t="s">
        <v>144</v>
      </c>
    </row>
    <row r="406" s="13" customFormat="1">
      <c r="A406" s="13"/>
      <c r="B406" s="237"/>
      <c r="C406" s="238"/>
      <c r="D406" s="232" t="s">
        <v>155</v>
      </c>
      <c r="E406" s="239" t="s">
        <v>1</v>
      </c>
      <c r="F406" s="240" t="s">
        <v>506</v>
      </c>
      <c r="G406" s="238"/>
      <c r="H406" s="241">
        <v>15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7" t="s">
        <v>155</v>
      </c>
      <c r="AU406" s="247" t="s">
        <v>83</v>
      </c>
      <c r="AV406" s="13" t="s">
        <v>83</v>
      </c>
      <c r="AW406" s="13" t="s">
        <v>30</v>
      </c>
      <c r="AX406" s="13" t="s">
        <v>73</v>
      </c>
      <c r="AY406" s="247" t="s">
        <v>144</v>
      </c>
    </row>
    <row r="407" s="15" customFormat="1">
      <c r="A407" s="15"/>
      <c r="B407" s="258"/>
      <c r="C407" s="259"/>
      <c r="D407" s="232" t="s">
        <v>155</v>
      </c>
      <c r="E407" s="260" t="s">
        <v>1</v>
      </c>
      <c r="F407" s="261" t="s">
        <v>202</v>
      </c>
      <c r="G407" s="259"/>
      <c r="H407" s="262">
        <v>15</v>
      </c>
      <c r="I407" s="263"/>
      <c r="J407" s="259"/>
      <c r="K407" s="259"/>
      <c r="L407" s="264"/>
      <c r="M407" s="265"/>
      <c r="N407" s="266"/>
      <c r="O407" s="266"/>
      <c r="P407" s="266"/>
      <c r="Q407" s="266"/>
      <c r="R407" s="266"/>
      <c r="S407" s="266"/>
      <c r="T407" s="267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8" t="s">
        <v>155</v>
      </c>
      <c r="AU407" s="268" t="s">
        <v>83</v>
      </c>
      <c r="AV407" s="15" t="s">
        <v>151</v>
      </c>
      <c r="AW407" s="15" t="s">
        <v>30</v>
      </c>
      <c r="AX407" s="15" t="s">
        <v>81</v>
      </c>
      <c r="AY407" s="268" t="s">
        <v>144</v>
      </c>
    </row>
    <row r="408" s="2" customFormat="1" ht="37.8" customHeight="1">
      <c r="A408" s="39"/>
      <c r="B408" s="40"/>
      <c r="C408" s="219" t="s">
        <v>507</v>
      </c>
      <c r="D408" s="219" t="s">
        <v>146</v>
      </c>
      <c r="E408" s="220" t="s">
        <v>508</v>
      </c>
      <c r="F408" s="221" t="s">
        <v>509</v>
      </c>
      <c r="G408" s="222" t="s">
        <v>241</v>
      </c>
      <c r="H408" s="223">
        <v>45.119999999999997</v>
      </c>
      <c r="I408" s="224"/>
      <c r="J408" s="225">
        <f>ROUND(I408*H408,2)</f>
        <v>0</v>
      </c>
      <c r="K408" s="221" t="s">
        <v>150</v>
      </c>
      <c r="L408" s="45"/>
      <c r="M408" s="226" t="s">
        <v>1</v>
      </c>
      <c r="N408" s="227" t="s">
        <v>38</v>
      </c>
      <c r="O408" s="92"/>
      <c r="P408" s="228">
        <f>O408*H408</f>
        <v>0</v>
      </c>
      <c r="Q408" s="228">
        <v>0</v>
      </c>
      <c r="R408" s="228">
        <f>Q408*H408</f>
        <v>0</v>
      </c>
      <c r="S408" s="228">
        <v>0.0040000000000000001</v>
      </c>
      <c r="T408" s="229">
        <f>S408*H408</f>
        <v>0.18048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0" t="s">
        <v>151</v>
      </c>
      <c r="AT408" s="230" t="s">
        <v>146</v>
      </c>
      <c r="AU408" s="230" t="s">
        <v>83</v>
      </c>
      <c r="AY408" s="18" t="s">
        <v>144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8" t="s">
        <v>81</v>
      </c>
      <c r="BK408" s="231">
        <f>ROUND(I408*H408,2)</f>
        <v>0</v>
      </c>
      <c r="BL408" s="18" t="s">
        <v>151</v>
      </c>
      <c r="BM408" s="230" t="s">
        <v>510</v>
      </c>
    </row>
    <row r="409" s="2" customFormat="1">
      <c r="A409" s="39"/>
      <c r="B409" s="40"/>
      <c r="C409" s="41"/>
      <c r="D409" s="232" t="s">
        <v>153</v>
      </c>
      <c r="E409" s="41"/>
      <c r="F409" s="233" t="s">
        <v>511</v>
      </c>
      <c r="G409" s="41"/>
      <c r="H409" s="41"/>
      <c r="I409" s="234"/>
      <c r="J409" s="41"/>
      <c r="K409" s="41"/>
      <c r="L409" s="45"/>
      <c r="M409" s="235"/>
      <c r="N409" s="236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153</v>
      </c>
      <c r="AU409" s="18" t="s">
        <v>83</v>
      </c>
    </row>
    <row r="410" s="14" customFormat="1">
      <c r="A410" s="14"/>
      <c r="B410" s="248"/>
      <c r="C410" s="249"/>
      <c r="D410" s="232" t="s">
        <v>155</v>
      </c>
      <c r="E410" s="250" t="s">
        <v>1</v>
      </c>
      <c r="F410" s="251" t="s">
        <v>512</v>
      </c>
      <c r="G410" s="249"/>
      <c r="H410" s="250" t="s">
        <v>1</v>
      </c>
      <c r="I410" s="252"/>
      <c r="J410" s="249"/>
      <c r="K410" s="249"/>
      <c r="L410" s="253"/>
      <c r="M410" s="254"/>
      <c r="N410" s="255"/>
      <c r="O410" s="255"/>
      <c r="P410" s="255"/>
      <c r="Q410" s="255"/>
      <c r="R410" s="255"/>
      <c r="S410" s="255"/>
      <c r="T410" s="25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7" t="s">
        <v>155</v>
      </c>
      <c r="AU410" s="257" t="s">
        <v>83</v>
      </c>
      <c r="AV410" s="14" t="s">
        <v>81</v>
      </c>
      <c r="AW410" s="14" t="s">
        <v>30</v>
      </c>
      <c r="AX410" s="14" t="s">
        <v>73</v>
      </c>
      <c r="AY410" s="257" t="s">
        <v>144</v>
      </c>
    </row>
    <row r="411" s="13" customFormat="1">
      <c r="A411" s="13"/>
      <c r="B411" s="237"/>
      <c r="C411" s="238"/>
      <c r="D411" s="232" t="s">
        <v>155</v>
      </c>
      <c r="E411" s="239" t="s">
        <v>1</v>
      </c>
      <c r="F411" s="240" t="s">
        <v>286</v>
      </c>
      <c r="G411" s="238"/>
      <c r="H411" s="241">
        <v>2.9500000000000002</v>
      </c>
      <c r="I411" s="242"/>
      <c r="J411" s="238"/>
      <c r="K411" s="238"/>
      <c r="L411" s="243"/>
      <c r="M411" s="244"/>
      <c r="N411" s="245"/>
      <c r="O411" s="245"/>
      <c r="P411" s="245"/>
      <c r="Q411" s="245"/>
      <c r="R411" s="245"/>
      <c r="S411" s="245"/>
      <c r="T411" s="24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7" t="s">
        <v>155</v>
      </c>
      <c r="AU411" s="247" t="s">
        <v>83</v>
      </c>
      <c r="AV411" s="13" t="s">
        <v>83</v>
      </c>
      <c r="AW411" s="13" t="s">
        <v>30</v>
      </c>
      <c r="AX411" s="13" t="s">
        <v>73</v>
      </c>
      <c r="AY411" s="247" t="s">
        <v>144</v>
      </c>
    </row>
    <row r="412" s="13" customFormat="1">
      <c r="A412" s="13"/>
      <c r="B412" s="237"/>
      <c r="C412" s="238"/>
      <c r="D412" s="232" t="s">
        <v>155</v>
      </c>
      <c r="E412" s="239" t="s">
        <v>1</v>
      </c>
      <c r="F412" s="240" t="s">
        <v>287</v>
      </c>
      <c r="G412" s="238"/>
      <c r="H412" s="241">
        <v>6.7000000000000002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7" t="s">
        <v>155</v>
      </c>
      <c r="AU412" s="247" t="s">
        <v>83</v>
      </c>
      <c r="AV412" s="13" t="s">
        <v>83</v>
      </c>
      <c r="AW412" s="13" t="s">
        <v>30</v>
      </c>
      <c r="AX412" s="13" t="s">
        <v>73</v>
      </c>
      <c r="AY412" s="247" t="s">
        <v>144</v>
      </c>
    </row>
    <row r="413" s="13" customFormat="1">
      <c r="A413" s="13"/>
      <c r="B413" s="237"/>
      <c r="C413" s="238"/>
      <c r="D413" s="232" t="s">
        <v>155</v>
      </c>
      <c r="E413" s="239" t="s">
        <v>1</v>
      </c>
      <c r="F413" s="240" t="s">
        <v>288</v>
      </c>
      <c r="G413" s="238"/>
      <c r="H413" s="241">
        <v>2.5</v>
      </c>
      <c r="I413" s="242"/>
      <c r="J413" s="238"/>
      <c r="K413" s="238"/>
      <c r="L413" s="243"/>
      <c r="M413" s="244"/>
      <c r="N413" s="245"/>
      <c r="O413" s="245"/>
      <c r="P413" s="245"/>
      <c r="Q413" s="245"/>
      <c r="R413" s="245"/>
      <c r="S413" s="245"/>
      <c r="T413" s="24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7" t="s">
        <v>155</v>
      </c>
      <c r="AU413" s="247" t="s">
        <v>83</v>
      </c>
      <c r="AV413" s="13" t="s">
        <v>83</v>
      </c>
      <c r="AW413" s="13" t="s">
        <v>30</v>
      </c>
      <c r="AX413" s="13" t="s">
        <v>73</v>
      </c>
      <c r="AY413" s="247" t="s">
        <v>144</v>
      </c>
    </row>
    <row r="414" s="13" customFormat="1">
      <c r="A414" s="13"/>
      <c r="B414" s="237"/>
      <c r="C414" s="238"/>
      <c r="D414" s="232" t="s">
        <v>155</v>
      </c>
      <c r="E414" s="239" t="s">
        <v>1</v>
      </c>
      <c r="F414" s="240" t="s">
        <v>289</v>
      </c>
      <c r="G414" s="238"/>
      <c r="H414" s="241">
        <v>5.3200000000000003</v>
      </c>
      <c r="I414" s="242"/>
      <c r="J414" s="238"/>
      <c r="K414" s="238"/>
      <c r="L414" s="243"/>
      <c r="M414" s="244"/>
      <c r="N414" s="245"/>
      <c r="O414" s="245"/>
      <c r="P414" s="245"/>
      <c r="Q414" s="245"/>
      <c r="R414" s="245"/>
      <c r="S414" s="245"/>
      <c r="T414" s="24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7" t="s">
        <v>155</v>
      </c>
      <c r="AU414" s="247" t="s">
        <v>83</v>
      </c>
      <c r="AV414" s="13" t="s">
        <v>83</v>
      </c>
      <c r="AW414" s="13" t="s">
        <v>30</v>
      </c>
      <c r="AX414" s="13" t="s">
        <v>73</v>
      </c>
      <c r="AY414" s="247" t="s">
        <v>144</v>
      </c>
    </row>
    <row r="415" s="13" customFormat="1">
      <c r="A415" s="13"/>
      <c r="B415" s="237"/>
      <c r="C415" s="238"/>
      <c r="D415" s="232" t="s">
        <v>155</v>
      </c>
      <c r="E415" s="239" t="s">
        <v>1</v>
      </c>
      <c r="F415" s="240" t="s">
        <v>290</v>
      </c>
      <c r="G415" s="238"/>
      <c r="H415" s="241">
        <v>4</v>
      </c>
      <c r="I415" s="242"/>
      <c r="J415" s="238"/>
      <c r="K415" s="238"/>
      <c r="L415" s="243"/>
      <c r="M415" s="244"/>
      <c r="N415" s="245"/>
      <c r="O415" s="245"/>
      <c r="P415" s="245"/>
      <c r="Q415" s="245"/>
      <c r="R415" s="245"/>
      <c r="S415" s="245"/>
      <c r="T415" s="24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7" t="s">
        <v>155</v>
      </c>
      <c r="AU415" s="247" t="s">
        <v>83</v>
      </c>
      <c r="AV415" s="13" t="s">
        <v>83</v>
      </c>
      <c r="AW415" s="13" t="s">
        <v>30</v>
      </c>
      <c r="AX415" s="13" t="s">
        <v>73</v>
      </c>
      <c r="AY415" s="247" t="s">
        <v>144</v>
      </c>
    </row>
    <row r="416" s="13" customFormat="1">
      <c r="A416" s="13"/>
      <c r="B416" s="237"/>
      <c r="C416" s="238"/>
      <c r="D416" s="232" t="s">
        <v>155</v>
      </c>
      <c r="E416" s="239" t="s">
        <v>1</v>
      </c>
      <c r="F416" s="240" t="s">
        <v>291</v>
      </c>
      <c r="G416" s="238"/>
      <c r="H416" s="241">
        <v>2.3199999999999998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7" t="s">
        <v>155</v>
      </c>
      <c r="AU416" s="247" t="s">
        <v>83</v>
      </c>
      <c r="AV416" s="13" t="s">
        <v>83</v>
      </c>
      <c r="AW416" s="13" t="s">
        <v>30</v>
      </c>
      <c r="AX416" s="13" t="s">
        <v>73</v>
      </c>
      <c r="AY416" s="247" t="s">
        <v>144</v>
      </c>
    </row>
    <row r="417" s="13" customFormat="1">
      <c r="A417" s="13"/>
      <c r="B417" s="237"/>
      <c r="C417" s="238"/>
      <c r="D417" s="232" t="s">
        <v>155</v>
      </c>
      <c r="E417" s="239" t="s">
        <v>1</v>
      </c>
      <c r="F417" s="240" t="s">
        <v>292</v>
      </c>
      <c r="G417" s="238"/>
      <c r="H417" s="241">
        <v>2.48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7" t="s">
        <v>155</v>
      </c>
      <c r="AU417" s="247" t="s">
        <v>83</v>
      </c>
      <c r="AV417" s="13" t="s">
        <v>83</v>
      </c>
      <c r="AW417" s="13" t="s">
        <v>30</v>
      </c>
      <c r="AX417" s="13" t="s">
        <v>73</v>
      </c>
      <c r="AY417" s="247" t="s">
        <v>144</v>
      </c>
    </row>
    <row r="418" s="13" customFormat="1">
      <c r="A418" s="13"/>
      <c r="B418" s="237"/>
      <c r="C418" s="238"/>
      <c r="D418" s="232" t="s">
        <v>155</v>
      </c>
      <c r="E418" s="239" t="s">
        <v>1</v>
      </c>
      <c r="F418" s="240" t="s">
        <v>293</v>
      </c>
      <c r="G418" s="238"/>
      <c r="H418" s="241">
        <v>3.7999999999999998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7" t="s">
        <v>155</v>
      </c>
      <c r="AU418" s="247" t="s">
        <v>83</v>
      </c>
      <c r="AV418" s="13" t="s">
        <v>83</v>
      </c>
      <c r="AW418" s="13" t="s">
        <v>30</v>
      </c>
      <c r="AX418" s="13" t="s">
        <v>73</v>
      </c>
      <c r="AY418" s="247" t="s">
        <v>144</v>
      </c>
    </row>
    <row r="419" s="13" customFormat="1">
      <c r="A419" s="13"/>
      <c r="B419" s="237"/>
      <c r="C419" s="238"/>
      <c r="D419" s="232" t="s">
        <v>155</v>
      </c>
      <c r="E419" s="239" t="s">
        <v>1</v>
      </c>
      <c r="F419" s="240" t="s">
        <v>294</v>
      </c>
      <c r="G419" s="238"/>
      <c r="H419" s="241">
        <v>15.050000000000001</v>
      </c>
      <c r="I419" s="242"/>
      <c r="J419" s="238"/>
      <c r="K419" s="238"/>
      <c r="L419" s="243"/>
      <c r="M419" s="244"/>
      <c r="N419" s="245"/>
      <c r="O419" s="245"/>
      <c r="P419" s="245"/>
      <c r="Q419" s="245"/>
      <c r="R419" s="245"/>
      <c r="S419" s="245"/>
      <c r="T419" s="24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7" t="s">
        <v>155</v>
      </c>
      <c r="AU419" s="247" t="s">
        <v>83</v>
      </c>
      <c r="AV419" s="13" t="s">
        <v>83</v>
      </c>
      <c r="AW419" s="13" t="s">
        <v>30</v>
      </c>
      <c r="AX419" s="13" t="s">
        <v>73</v>
      </c>
      <c r="AY419" s="247" t="s">
        <v>144</v>
      </c>
    </row>
    <row r="420" s="15" customFormat="1">
      <c r="A420" s="15"/>
      <c r="B420" s="258"/>
      <c r="C420" s="259"/>
      <c r="D420" s="232" t="s">
        <v>155</v>
      </c>
      <c r="E420" s="260" t="s">
        <v>1</v>
      </c>
      <c r="F420" s="261" t="s">
        <v>202</v>
      </c>
      <c r="G420" s="259"/>
      <c r="H420" s="262">
        <v>45.120000000000005</v>
      </c>
      <c r="I420" s="263"/>
      <c r="J420" s="259"/>
      <c r="K420" s="259"/>
      <c r="L420" s="264"/>
      <c r="M420" s="265"/>
      <c r="N420" s="266"/>
      <c r="O420" s="266"/>
      <c r="P420" s="266"/>
      <c r="Q420" s="266"/>
      <c r="R420" s="266"/>
      <c r="S420" s="266"/>
      <c r="T420" s="267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8" t="s">
        <v>155</v>
      </c>
      <c r="AU420" s="268" t="s">
        <v>83</v>
      </c>
      <c r="AV420" s="15" t="s">
        <v>151</v>
      </c>
      <c r="AW420" s="15" t="s">
        <v>30</v>
      </c>
      <c r="AX420" s="15" t="s">
        <v>81</v>
      </c>
      <c r="AY420" s="268" t="s">
        <v>144</v>
      </c>
    </row>
    <row r="421" s="2" customFormat="1" ht="37.8" customHeight="1">
      <c r="A421" s="39"/>
      <c r="B421" s="40"/>
      <c r="C421" s="219" t="s">
        <v>513</v>
      </c>
      <c r="D421" s="219" t="s">
        <v>146</v>
      </c>
      <c r="E421" s="220" t="s">
        <v>514</v>
      </c>
      <c r="F421" s="221" t="s">
        <v>515</v>
      </c>
      <c r="G421" s="222" t="s">
        <v>241</v>
      </c>
      <c r="H421" s="223">
        <v>557.70000000000005</v>
      </c>
      <c r="I421" s="224"/>
      <c r="J421" s="225">
        <f>ROUND(I421*H421,2)</f>
        <v>0</v>
      </c>
      <c r="K421" s="221" t="s">
        <v>150</v>
      </c>
      <c r="L421" s="45"/>
      <c r="M421" s="226" t="s">
        <v>1</v>
      </c>
      <c r="N421" s="227" t="s">
        <v>38</v>
      </c>
      <c r="O421" s="92"/>
      <c r="P421" s="228">
        <f>O421*H421</f>
        <v>0</v>
      </c>
      <c r="Q421" s="228">
        <v>0</v>
      </c>
      <c r="R421" s="228">
        <f>Q421*H421</f>
        <v>0</v>
      </c>
      <c r="S421" s="228">
        <v>0.0040000000000000001</v>
      </c>
      <c r="T421" s="229">
        <f>S421*H421</f>
        <v>2.2308000000000003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0" t="s">
        <v>151</v>
      </c>
      <c r="AT421" s="230" t="s">
        <v>146</v>
      </c>
      <c r="AU421" s="230" t="s">
        <v>83</v>
      </c>
      <c r="AY421" s="18" t="s">
        <v>144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8" t="s">
        <v>81</v>
      </c>
      <c r="BK421" s="231">
        <f>ROUND(I421*H421,2)</f>
        <v>0</v>
      </c>
      <c r="BL421" s="18" t="s">
        <v>151</v>
      </c>
      <c r="BM421" s="230" t="s">
        <v>516</v>
      </c>
    </row>
    <row r="422" s="2" customFormat="1">
      <c r="A422" s="39"/>
      <c r="B422" s="40"/>
      <c r="C422" s="41"/>
      <c r="D422" s="232" t="s">
        <v>153</v>
      </c>
      <c r="E422" s="41"/>
      <c r="F422" s="233" t="s">
        <v>517</v>
      </c>
      <c r="G422" s="41"/>
      <c r="H422" s="41"/>
      <c r="I422" s="234"/>
      <c r="J422" s="41"/>
      <c r="K422" s="41"/>
      <c r="L422" s="45"/>
      <c r="M422" s="235"/>
      <c r="N422" s="236"/>
      <c r="O422" s="92"/>
      <c r="P422" s="92"/>
      <c r="Q422" s="92"/>
      <c r="R422" s="92"/>
      <c r="S422" s="92"/>
      <c r="T422" s="93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153</v>
      </c>
      <c r="AU422" s="18" t="s">
        <v>83</v>
      </c>
    </row>
    <row r="423" s="14" customFormat="1">
      <c r="A423" s="14"/>
      <c r="B423" s="248"/>
      <c r="C423" s="249"/>
      <c r="D423" s="232" t="s">
        <v>155</v>
      </c>
      <c r="E423" s="250" t="s">
        <v>1</v>
      </c>
      <c r="F423" s="251" t="s">
        <v>518</v>
      </c>
      <c r="G423" s="249"/>
      <c r="H423" s="250" t="s">
        <v>1</v>
      </c>
      <c r="I423" s="252"/>
      <c r="J423" s="249"/>
      <c r="K423" s="249"/>
      <c r="L423" s="253"/>
      <c r="M423" s="254"/>
      <c r="N423" s="255"/>
      <c r="O423" s="255"/>
      <c r="P423" s="255"/>
      <c r="Q423" s="255"/>
      <c r="R423" s="255"/>
      <c r="S423" s="255"/>
      <c r="T423" s="256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7" t="s">
        <v>155</v>
      </c>
      <c r="AU423" s="257" t="s">
        <v>83</v>
      </c>
      <c r="AV423" s="14" t="s">
        <v>81</v>
      </c>
      <c r="AW423" s="14" t="s">
        <v>30</v>
      </c>
      <c r="AX423" s="14" t="s">
        <v>73</v>
      </c>
      <c r="AY423" s="257" t="s">
        <v>144</v>
      </c>
    </row>
    <row r="424" s="13" customFormat="1">
      <c r="A424" s="13"/>
      <c r="B424" s="237"/>
      <c r="C424" s="238"/>
      <c r="D424" s="232" t="s">
        <v>155</v>
      </c>
      <c r="E424" s="239" t="s">
        <v>1</v>
      </c>
      <c r="F424" s="240" t="s">
        <v>325</v>
      </c>
      <c r="G424" s="238"/>
      <c r="H424" s="241">
        <v>94.5</v>
      </c>
      <c r="I424" s="242"/>
      <c r="J424" s="238"/>
      <c r="K424" s="238"/>
      <c r="L424" s="243"/>
      <c r="M424" s="244"/>
      <c r="N424" s="245"/>
      <c r="O424" s="245"/>
      <c r="P424" s="245"/>
      <c r="Q424" s="245"/>
      <c r="R424" s="245"/>
      <c r="S424" s="245"/>
      <c r="T424" s="24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7" t="s">
        <v>155</v>
      </c>
      <c r="AU424" s="247" t="s">
        <v>83</v>
      </c>
      <c r="AV424" s="13" t="s">
        <v>83</v>
      </c>
      <c r="AW424" s="13" t="s">
        <v>30</v>
      </c>
      <c r="AX424" s="13" t="s">
        <v>73</v>
      </c>
      <c r="AY424" s="247" t="s">
        <v>144</v>
      </c>
    </row>
    <row r="425" s="13" customFormat="1">
      <c r="A425" s="13"/>
      <c r="B425" s="237"/>
      <c r="C425" s="238"/>
      <c r="D425" s="232" t="s">
        <v>155</v>
      </c>
      <c r="E425" s="239" t="s">
        <v>1</v>
      </c>
      <c r="F425" s="240" t="s">
        <v>326</v>
      </c>
      <c r="G425" s="238"/>
      <c r="H425" s="241">
        <v>182.40000000000001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7" t="s">
        <v>155</v>
      </c>
      <c r="AU425" s="247" t="s">
        <v>83</v>
      </c>
      <c r="AV425" s="13" t="s">
        <v>83</v>
      </c>
      <c r="AW425" s="13" t="s">
        <v>30</v>
      </c>
      <c r="AX425" s="13" t="s">
        <v>73</v>
      </c>
      <c r="AY425" s="247" t="s">
        <v>144</v>
      </c>
    </row>
    <row r="426" s="13" customFormat="1">
      <c r="A426" s="13"/>
      <c r="B426" s="237"/>
      <c r="C426" s="238"/>
      <c r="D426" s="232" t="s">
        <v>155</v>
      </c>
      <c r="E426" s="239" t="s">
        <v>1</v>
      </c>
      <c r="F426" s="240" t="s">
        <v>327</v>
      </c>
      <c r="G426" s="238"/>
      <c r="H426" s="241">
        <v>97.799999999999997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7" t="s">
        <v>155</v>
      </c>
      <c r="AU426" s="247" t="s">
        <v>83</v>
      </c>
      <c r="AV426" s="13" t="s">
        <v>83</v>
      </c>
      <c r="AW426" s="13" t="s">
        <v>30</v>
      </c>
      <c r="AX426" s="13" t="s">
        <v>73</v>
      </c>
      <c r="AY426" s="247" t="s">
        <v>144</v>
      </c>
    </row>
    <row r="427" s="13" customFormat="1">
      <c r="A427" s="13"/>
      <c r="B427" s="237"/>
      <c r="C427" s="238"/>
      <c r="D427" s="232" t="s">
        <v>155</v>
      </c>
      <c r="E427" s="239" t="s">
        <v>1</v>
      </c>
      <c r="F427" s="240" t="s">
        <v>328</v>
      </c>
      <c r="G427" s="238"/>
      <c r="H427" s="241">
        <v>62.399999999999999</v>
      </c>
      <c r="I427" s="242"/>
      <c r="J427" s="238"/>
      <c r="K427" s="238"/>
      <c r="L427" s="243"/>
      <c r="M427" s="244"/>
      <c r="N427" s="245"/>
      <c r="O427" s="245"/>
      <c r="P427" s="245"/>
      <c r="Q427" s="245"/>
      <c r="R427" s="245"/>
      <c r="S427" s="245"/>
      <c r="T427" s="24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7" t="s">
        <v>155</v>
      </c>
      <c r="AU427" s="247" t="s">
        <v>83</v>
      </c>
      <c r="AV427" s="13" t="s">
        <v>83</v>
      </c>
      <c r="AW427" s="13" t="s">
        <v>30</v>
      </c>
      <c r="AX427" s="13" t="s">
        <v>73</v>
      </c>
      <c r="AY427" s="247" t="s">
        <v>144</v>
      </c>
    </row>
    <row r="428" s="13" customFormat="1">
      <c r="A428" s="13"/>
      <c r="B428" s="237"/>
      <c r="C428" s="238"/>
      <c r="D428" s="232" t="s">
        <v>155</v>
      </c>
      <c r="E428" s="239" t="s">
        <v>1</v>
      </c>
      <c r="F428" s="240" t="s">
        <v>329</v>
      </c>
      <c r="G428" s="238"/>
      <c r="H428" s="241">
        <v>67.799999999999997</v>
      </c>
      <c r="I428" s="242"/>
      <c r="J428" s="238"/>
      <c r="K428" s="238"/>
      <c r="L428" s="243"/>
      <c r="M428" s="244"/>
      <c r="N428" s="245"/>
      <c r="O428" s="245"/>
      <c r="P428" s="245"/>
      <c r="Q428" s="245"/>
      <c r="R428" s="245"/>
      <c r="S428" s="245"/>
      <c r="T428" s="24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7" t="s">
        <v>155</v>
      </c>
      <c r="AU428" s="247" t="s">
        <v>83</v>
      </c>
      <c r="AV428" s="13" t="s">
        <v>83</v>
      </c>
      <c r="AW428" s="13" t="s">
        <v>30</v>
      </c>
      <c r="AX428" s="13" t="s">
        <v>73</v>
      </c>
      <c r="AY428" s="247" t="s">
        <v>144</v>
      </c>
    </row>
    <row r="429" s="13" customFormat="1">
      <c r="A429" s="13"/>
      <c r="B429" s="237"/>
      <c r="C429" s="238"/>
      <c r="D429" s="232" t="s">
        <v>155</v>
      </c>
      <c r="E429" s="239" t="s">
        <v>1</v>
      </c>
      <c r="F429" s="240" t="s">
        <v>330</v>
      </c>
      <c r="G429" s="238"/>
      <c r="H429" s="241">
        <v>52.799999999999997</v>
      </c>
      <c r="I429" s="242"/>
      <c r="J429" s="238"/>
      <c r="K429" s="238"/>
      <c r="L429" s="243"/>
      <c r="M429" s="244"/>
      <c r="N429" s="245"/>
      <c r="O429" s="245"/>
      <c r="P429" s="245"/>
      <c r="Q429" s="245"/>
      <c r="R429" s="245"/>
      <c r="S429" s="245"/>
      <c r="T429" s="24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7" t="s">
        <v>155</v>
      </c>
      <c r="AU429" s="247" t="s">
        <v>83</v>
      </c>
      <c r="AV429" s="13" t="s">
        <v>83</v>
      </c>
      <c r="AW429" s="13" t="s">
        <v>30</v>
      </c>
      <c r="AX429" s="13" t="s">
        <v>73</v>
      </c>
      <c r="AY429" s="247" t="s">
        <v>144</v>
      </c>
    </row>
    <row r="430" s="15" customFormat="1">
      <c r="A430" s="15"/>
      <c r="B430" s="258"/>
      <c r="C430" s="259"/>
      <c r="D430" s="232" t="s">
        <v>155</v>
      </c>
      <c r="E430" s="260" t="s">
        <v>1</v>
      </c>
      <c r="F430" s="261" t="s">
        <v>202</v>
      </c>
      <c r="G430" s="259"/>
      <c r="H430" s="262">
        <v>557.69999999999993</v>
      </c>
      <c r="I430" s="263"/>
      <c r="J430" s="259"/>
      <c r="K430" s="259"/>
      <c r="L430" s="264"/>
      <c r="M430" s="265"/>
      <c r="N430" s="266"/>
      <c r="O430" s="266"/>
      <c r="P430" s="266"/>
      <c r="Q430" s="266"/>
      <c r="R430" s="266"/>
      <c r="S430" s="266"/>
      <c r="T430" s="267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8" t="s">
        <v>155</v>
      </c>
      <c r="AU430" s="268" t="s">
        <v>83</v>
      </c>
      <c r="AV430" s="15" t="s">
        <v>151</v>
      </c>
      <c r="AW430" s="15" t="s">
        <v>30</v>
      </c>
      <c r="AX430" s="15" t="s">
        <v>81</v>
      </c>
      <c r="AY430" s="268" t="s">
        <v>144</v>
      </c>
    </row>
    <row r="431" s="12" customFormat="1" ht="22.8" customHeight="1">
      <c r="A431" s="12"/>
      <c r="B431" s="203"/>
      <c r="C431" s="204"/>
      <c r="D431" s="205" t="s">
        <v>72</v>
      </c>
      <c r="E431" s="217" t="s">
        <v>519</v>
      </c>
      <c r="F431" s="217" t="s">
        <v>520</v>
      </c>
      <c r="G431" s="204"/>
      <c r="H431" s="204"/>
      <c r="I431" s="207"/>
      <c r="J431" s="218">
        <f>BK431</f>
        <v>0</v>
      </c>
      <c r="K431" s="204"/>
      <c r="L431" s="209"/>
      <c r="M431" s="210"/>
      <c r="N431" s="211"/>
      <c r="O431" s="211"/>
      <c r="P431" s="212">
        <f>SUM(P432:P440)</f>
        <v>0</v>
      </c>
      <c r="Q431" s="211"/>
      <c r="R431" s="212">
        <f>SUM(R432:R440)</f>
        <v>0</v>
      </c>
      <c r="S431" s="211"/>
      <c r="T431" s="213">
        <f>SUM(T432:T440)</f>
        <v>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14" t="s">
        <v>81</v>
      </c>
      <c r="AT431" s="215" t="s">
        <v>72</v>
      </c>
      <c r="AU431" s="215" t="s">
        <v>81</v>
      </c>
      <c r="AY431" s="214" t="s">
        <v>144</v>
      </c>
      <c r="BK431" s="216">
        <f>SUM(BK432:BK440)</f>
        <v>0</v>
      </c>
    </row>
    <row r="432" s="2" customFormat="1" ht="24.15" customHeight="1">
      <c r="A432" s="39"/>
      <c r="B432" s="40"/>
      <c r="C432" s="219" t="s">
        <v>521</v>
      </c>
      <c r="D432" s="219" t="s">
        <v>146</v>
      </c>
      <c r="E432" s="220" t="s">
        <v>522</v>
      </c>
      <c r="F432" s="221" t="s">
        <v>523</v>
      </c>
      <c r="G432" s="222" t="s">
        <v>181</v>
      </c>
      <c r="H432" s="223">
        <v>96.225999999999999</v>
      </c>
      <c r="I432" s="224"/>
      <c r="J432" s="225">
        <f>ROUND(I432*H432,2)</f>
        <v>0</v>
      </c>
      <c r="K432" s="221" t="s">
        <v>150</v>
      </c>
      <c r="L432" s="45"/>
      <c r="M432" s="226" t="s">
        <v>1</v>
      </c>
      <c r="N432" s="227" t="s">
        <v>38</v>
      </c>
      <c r="O432" s="92"/>
      <c r="P432" s="228">
        <f>O432*H432</f>
        <v>0</v>
      </c>
      <c r="Q432" s="228">
        <v>0</v>
      </c>
      <c r="R432" s="228">
        <f>Q432*H432</f>
        <v>0</v>
      </c>
      <c r="S432" s="228">
        <v>0</v>
      </c>
      <c r="T432" s="229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0" t="s">
        <v>151</v>
      </c>
      <c r="AT432" s="230" t="s">
        <v>146</v>
      </c>
      <c r="AU432" s="230" t="s">
        <v>83</v>
      </c>
      <c r="AY432" s="18" t="s">
        <v>144</v>
      </c>
      <c r="BE432" s="231">
        <f>IF(N432="základní",J432,0)</f>
        <v>0</v>
      </c>
      <c r="BF432" s="231">
        <f>IF(N432="snížená",J432,0)</f>
        <v>0</v>
      </c>
      <c r="BG432" s="231">
        <f>IF(N432="zákl. přenesená",J432,0)</f>
        <v>0</v>
      </c>
      <c r="BH432" s="231">
        <f>IF(N432="sníž. přenesená",J432,0)</f>
        <v>0</v>
      </c>
      <c r="BI432" s="231">
        <f>IF(N432="nulová",J432,0)</f>
        <v>0</v>
      </c>
      <c r="BJ432" s="18" t="s">
        <v>81</v>
      </c>
      <c r="BK432" s="231">
        <f>ROUND(I432*H432,2)</f>
        <v>0</v>
      </c>
      <c r="BL432" s="18" t="s">
        <v>151</v>
      </c>
      <c r="BM432" s="230" t="s">
        <v>524</v>
      </c>
    </row>
    <row r="433" s="2" customFormat="1">
      <c r="A433" s="39"/>
      <c r="B433" s="40"/>
      <c r="C433" s="41"/>
      <c r="D433" s="232" t="s">
        <v>153</v>
      </c>
      <c r="E433" s="41"/>
      <c r="F433" s="233" t="s">
        <v>525</v>
      </c>
      <c r="G433" s="41"/>
      <c r="H433" s="41"/>
      <c r="I433" s="234"/>
      <c r="J433" s="41"/>
      <c r="K433" s="41"/>
      <c r="L433" s="45"/>
      <c r="M433" s="235"/>
      <c r="N433" s="236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153</v>
      </c>
      <c r="AU433" s="18" t="s">
        <v>83</v>
      </c>
    </row>
    <row r="434" s="2" customFormat="1" ht="24.15" customHeight="1">
      <c r="A434" s="39"/>
      <c r="B434" s="40"/>
      <c r="C434" s="219" t="s">
        <v>526</v>
      </c>
      <c r="D434" s="219" t="s">
        <v>146</v>
      </c>
      <c r="E434" s="220" t="s">
        <v>527</v>
      </c>
      <c r="F434" s="221" t="s">
        <v>528</v>
      </c>
      <c r="G434" s="222" t="s">
        <v>181</v>
      </c>
      <c r="H434" s="223">
        <v>96.225999999999999</v>
      </c>
      <c r="I434" s="224"/>
      <c r="J434" s="225">
        <f>ROUND(I434*H434,2)</f>
        <v>0</v>
      </c>
      <c r="K434" s="221" t="s">
        <v>150</v>
      </c>
      <c r="L434" s="45"/>
      <c r="M434" s="226" t="s">
        <v>1</v>
      </c>
      <c r="N434" s="227" t="s">
        <v>38</v>
      </c>
      <c r="O434" s="92"/>
      <c r="P434" s="228">
        <f>O434*H434</f>
        <v>0</v>
      </c>
      <c r="Q434" s="228">
        <v>0</v>
      </c>
      <c r="R434" s="228">
        <f>Q434*H434</f>
        <v>0</v>
      </c>
      <c r="S434" s="228">
        <v>0</v>
      </c>
      <c r="T434" s="229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0" t="s">
        <v>151</v>
      </c>
      <c r="AT434" s="230" t="s">
        <v>146</v>
      </c>
      <c r="AU434" s="230" t="s">
        <v>83</v>
      </c>
      <c r="AY434" s="18" t="s">
        <v>144</v>
      </c>
      <c r="BE434" s="231">
        <f>IF(N434="základní",J434,0)</f>
        <v>0</v>
      </c>
      <c r="BF434" s="231">
        <f>IF(N434="snížená",J434,0)</f>
        <v>0</v>
      </c>
      <c r="BG434" s="231">
        <f>IF(N434="zákl. přenesená",J434,0)</f>
        <v>0</v>
      </c>
      <c r="BH434" s="231">
        <f>IF(N434="sníž. přenesená",J434,0)</f>
        <v>0</v>
      </c>
      <c r="BI434" s="231">
        <f>IF(N434="nulová",J434,0)</f>
        <v>0</v>
      </c>
      <c r="BJ434" s="18" t="s">
        <v>81</v>
      </c>
      <c r="BK434" s="231">
        <f>ROUND(I434*H434,2)</f>
        <v>0</v>
      </c>
      <c r="BL434" s="18" t="s">
        <v>151</v>
      </c>
      <c r="BM434" s="230" t="s">
        <v>529</v>
      </c>
    </row>
    <row r="435" s="2" customFormat="1">
      <c r="A435" s="39"/>
      <c r="B435" s="40"/>
      <c r="C435" s="41"/>
      <c r="D435" s="232" t="s">
        <v>153</v>
      </c>
      <c r="E435" s="41"/>
      <c r="F435" s="233" t="s">
        <v>530</v>
      </c>
      <c r="G435" s="41"/>
      <c r="H435" s="41"/>
      <c r="I435" s="234"/>
      <c r="J435" s="41"/>
      <c r="K435" s="41"/>
      <c r="L435" s="45"/>
      <c r="M435" s="235"/>
      <c r="N435" s="236"/>
      <c r="O435" s="92"/>
      <c r="P435" s="92"/>
      <c r="Q435" s="92"/>
      <c r="R435" s="92"/>
      <c r="S435" s="92"/>
      <c r="T435" s="93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153</v>
      </c>
      <c r="AU435" s="18" t="s">
        <v>83</v>
      </c>
    </row>
    <row r="436" s="2" customFormat="1" ht="24.15" customHeight="1">
      <c r="A436" s="39"/>
      <c r="B436" s="40"/>
      <c r="C436" s="219" t="s">
        <v>531</v>
      </c>
      <c r="D436" s="219" t="s">
        <v>146</v>
      </c>
      <c r="E436" s="220" t="s">
        <v>532</v>
      </c>
      <c r="F436" s="221" t="s">
        <v>533</v>
      </c>
      <c r="G436" s="222" t="s">
        <v>181</v>
      </c>
      <c r="H436" s="223">
        <v>1347.164</v>
      </c>
      <c r="I436" s="224"/>
      <c r="J436" s="225">
        <f>ROUND(I436*H436,2)</f>
        <v>0</v>
      </c>
      <c r="K436" s="221" t="s">
        <v>150</v>
      </c>
      <c r="L436" s="45"/>
      <c r="M436" s="226" t="s">
        <v>1</v>
      </c>
      <c r="N436" s="227" t="s">
        <v>38</v>
      </c>
      <c r="O436" s="92"/>
      <c r="P436" s="228">
        <f>O436*H436</f>
        <v>0</v>
      </c>
      <c r="Q436" s="228">
        <v>0</v>
      </c>
      <c r="R436" s="228">
        <f>Q436*H436</f>
        <v>0</v>
      </c>
      <c r="S436" s="228">
        <v>0</v>
      </c>
      <c r="T436" s="229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0" t="s">
        <v>151</v>
      </c>
      <c r="AT436" s="230" t="s">
        <v>146</v>
      </c>
      <c r="AU436" s="230" t="s">
        <v>83</v>
      </c>
      <c r="AY436" s="18" t="s">
        <v>144</v>
      </c>
      <c r="BE436" s="231">
        <f>IF(N436="základní",J436,0)</f>
        <v>0</v>
      </c>
      <c r="BF436" s="231">
        <f>IF(N436="snížená",J436,0)</f>
        <v>0</v>
      </c>
      <c r="BG436" s="231">
        <f>IF(N436="zákl. přenesená",J436,0)</f>
        <v>0</v>
      </c>
      <c r="BH436" s="231">
        <f>IF(N436="sníž. přenesená",J436,0)</f>
        <v>0</v>
      </c>
      <c r="BI436" s="231">
        <f>IF(N436="nulová",J436,0)</f>
        <v>0</v>
      </c>
      <c r="BJ436" s="18" t="s">
        <v>81</v>
      </c>
      <c r="BK436" s="231">
        <f>ROUND(I436*H436,2)</f>
        <v>0</v>
      </c>
      <c r="BL436" s="18" t="s">
        <v>151</v>
      </c>
      <c r="BM436" s="230" t="s">
        <v>534</v>
      </c>
    </row>
    <row r="437" s="2" customFormat="1">
      <c r="A437" s="39"/>
      <c r="B437" s="40"/>
      <c r="C437" s="41"/>
      <c r="D437" s="232" t="s">
        <v>153</v>
      </c>
      <c r="E437" s="41"/>
      <c r="F437" s="233" t="s">
        <v>535</v>
      </c>
      <c r="G437" s="41"/>
      <c r="H437" s="41"/>
      <c r="I437" s="234"/>
      <c r="J437" s="41"/>
      <c r="K437" s="41"/>
      <c r="L437" s="45"/>
      <c r="M437" s="235"/>
      <c r="N437" s="236"/>
      <c r="O437" s="92"/>
      <c r="P437" s="92"/>
      <c r="Q437" s="92"/>
      <c r="R437" s="92"/>
      <c r="S437" s="92"/>
      <c r="T437" s="93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153</v>
      </c>
      <c r="AU437" s="18" t="s">
        <v>83</v>
      </c>
    </row>
    <row r="438" s="13" customFormat="1">
      <c r="A438" s="13"/>
      <c r="B438" s="237"/>
      <c r="C438" s="238"/>
      <c r="D438" s="232" t="s">
        <v>155</v>
      </c>
      <c r="E438" s="238"/>
      <c r="F438" s="240" t="s">
        <v>536</v>
      </c>
      <c r="G438" s="238"/>
      <c r="H438" s="241">
        <v>1347.164</v>
      </c>
      <c r="I438" s="242"/>
      <c r="J438" s="238"/>
      <c r="K438" s="238"/>
      <c r="L438" s="243"/>
      <c r="M438" s="244"/>
      <c r="N438" s="245"/>
      <c r="O438" s="245"/>
      <c r="P438" s="245"/>
      <c r="Q438" s="245"/>
      <c r="R438" s="245"/>
      <c r="S438" s="245"/>
      <c r="T438" s="24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7" t="s">
        <v>155</v>
      </c>
      <c r="AU438" s="247" t="s">
        <v>83</v>
      </c>
      <c r="AV438" s="13" t="s">
        <v>83</v>
      </c>
      <c r="AW438" s="13" t="s">
        <v>4</v>
      </c>
      <c r="AX438" s="13" t="s">
        <v>81</v>
      </c>
      <c r="AY438" s="247" t="s">
        <v>144</v>
      </c>
    </row>
    <row r="439" s="2" customFormat="1" ht="33" customHeight="1">
      <c r="A439" s="39"/>
      <c r="B439" s="40"/>
      <c r="C439" s="219" t="s">
        <v>537</v>
      </c>
      <c r="D439" s="219" t="s">
        <v>146</v>
      </c>
      <c r="E439" s="220" t="s">
        <v>538</v>
      </c>
      <c r="F439" s="221" t="s">
        <v>539</v>
      </c>
      <c r="G439" s="222" t="s">
        <v>181</v>
      </c>
      <c r="H439" s="223">
        <v>83.353999999999999</v>
      </c>
      <c r="I439" s="224"/>
      <c r="J439" s="225">
        <f>ROUND(I439*H439,2)</f>
        <v>0</v>
      </c>
      <c r="K439" s="221" t="s">
        <v>150</v>
      </c>
      <c r="L439" s="45"/>
      <c r="M439" s="226" t="s">
        <v>1</v>
      </c>
      <c r="N439" s="227" t="s">
        <v>38</v>
      </c>
      <c r="O439" s="92"/>
      <c r="P439" s="228">
        <f>O439*H439</f>
        <v>0</v>
      </c>
      <c r="Q439" s="228">
        <v>0</v>
      </c>
      <c r="R439" s="228">
        <f>Q439*H439</f>
        <v>0</v>
      </c>
      <c r="S439" s="228">
        <v>0</v>
      </c>
      <c r="T439" s="229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30" t="s">
        <v>151</v>
      </c>
      <c r="AT439" s="230" t="s">
        <v>146</v>
      </c>
      <c r="AU439" s="230" t="s">
        <v>83</v>
      </c>
      <c r="AY439" s="18" t="s">
        <v>144</v>
      </c>
      <c r="BE439" s="231">
        <f>IF(N439="základní",J439,0)</f>
        <v>0</v>
      </c>
      <c r="BF439" s="231">
        <f>IF(N439="snížená",J439,0)</f>
        <v>0</v>
      </c>
      <c r="BG439" s="231">
        <f>IF(N439="zákl. přenesená",J439,0)</f>
        <v>0</v>
      </c>
      <c r="BH439" s="231">
        <f>IF(N439="sníž. přenesená",J439,0)</f>
        <v>0</v>
      </c>
      <c r="BI439" s="231">
        <f>IF(N439="nulová",J439,0)</f>
        <v>0</v>
      </c>
      <c r="BJ439" s="18" t="s">
        <v>81</v>
      </c>
      <c r="BK439" s="231">
        <f>ROUND(I439*H439,2)</f>
        <v>0</v>
      </c>
      <c r="BL439" s="18" t="s">
        <v>151</v>
      </c>
      <c r="BM439" s="230" t="s">
        <v>540</v>
      </c>
    </row>
    <row r="440" s="2" customFormat="1">
      <c r="A440" s="39"/>
      <c r="B440" s="40"/>
      <c r="C440" s="41"/>
      <c r="D440" s="232" t="s">
        <v>153</v>
      </c>
      <c r="E440" s="41"/>
      <c r="F440" s="233" t="s">
        <v>541</v>
      </c>
      <c r="G440" s="41"/>
      <c r="H440" s="41"/>
      <c r="I440" s="234"/>
      <c r="J440" s="41"/>
      <c r="K440" s="41"/>
      <c r="L440" s="45"/>
      <c r="M440" s="235"/>
      <c r="N440" s="236"/>
      <c r="O440" s="92"/>
      <c r="P440" s="92"/>
      <c r="Q440" s="92"/>
      <c r="R440" s="92"/>
      <c r="S440" s="92"/>
      <c r="T440" s="93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153</v>
      </c>
      <c r="AU440" s="18" t="s">
        <v>83</v>
      </c>
    </row>
    <row r="441" s="12" customFormat="1" ht="22.8" customHeight="1">
      <c r="A441" s="12"/>
      <c r="B441" s="203"/>
      <c r="C441" s="204"/>
      <c r="D441" s="205" t="s">
        <v>72</v>
      </c>
      <c r="E441" s="217" t="s">
        <v>542</v>
      </c>
      <c r="F441" s="217" t="s">
        <v>543</v>
      </c>
      <c r="G441" s="204"/>
      <c r="H441" s="204"/>
      <c r="I441" s="207"/>
      <c r="J441" s="218">
        <f>BK441</f>
        <v>0</v>
      </c>
      <c r="K441" s="204"/>
      <c r="L441" s="209"/>
      <c r="M441" s="210"/>
      <c r="N441" s="211"/>
      <c r="O441" s="211"/>
      <c r="P441" s="212">
        <f>SUM(P442:P443)</f>
        <v>0</v>
      </c>
      <c r="Q441" s="211"/>
      <c r="R441" s="212">
        <f>SUM(R442:R443)</f>
        <v>0</v>
      </c>
      <c r="S441" s="211"/>
      <c r="T441" s="213">
        <f>SUM(T442:T443)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14" t="s">
        <v>81</v>
      </c>
      <c r="AT441" s="215" t="s">
        <v>72</v>
      </c>
      <c r="AU441" s="215" t="s">
        <v>81</v>
      </c>
      <c r="AY441" s="214" t="s">
        <v>144</v>
      </c>
      <c r="BK441" s="216">
        <f>SUM(BK442:BK443)</f>
        <v>0</v>
      </c>
    </row>
    <row r="442" s="2" customFormat="1" ht="16.5" customHeight="1">
      <c r="A442" s="39"/>
      <c r="B442" s="40"/>
      <c r="C442" s="219" t="s">
        <v>544</v>
      </c>
      <c r="D442" s="219" t="s">
        <v>146</v>
      </c>
      <c r="E442" s="220" t="s">
        <v>545</v>
      </c>
      <c r="F442" s="221" t="s">
        <v>546</v>
      </c>
      <c r="G442" s="222" t="s">
        <v>181</v>
      </c>
      <c r="H442" s="223">
        <v>86.560000000000002</v>
      </c>
      <c r="I442" s="224"/>
      <c r="J442" s="225">
        <f>ROUND(I442*H442,2)</f>
        <v>0</v>
      </c>
      <c r="K442" s="221" t="s">
        <v>150</v>
      </c>
      <c r="L442" s="45"/>
      <c r="M442" s="226" t="s">
        <v>1</v>
      </c>
      <c r="N442" s="227" t="s">
        <v>38</v>
      </c>
      <c r="O442" s="92"/>
      <c r="P442" s="228">
        <f>O442*H442</f>
        <v>0</v>
      </c>
      <c r="Q442" s="228">
        <v>0</v>
      </c>
      <c r="R442" s="228">
        <f>Q442*H442</f>
        <v>0</v>
      </c>
      <c r="S442" s="228">
        <v>0</v>
      </c>
      <c r="T442" s="22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0" t="s">
        <v>151</v>
      </c>
      <c r="AT442" s="230" t="s">
        <v>146</v>
      </c>
      <c r="AU442" s="230" t="s">
        <v>83</v>
      </c>
      <c r="AY442" s="18" t="s">
        <v>144</v>
      </c>
      <c r="BE442" s="231">
        <f>IF(N442="základní",J442,0)</f>
        <v>0</v>
      </c>
      <c r="BF442" s="231">
        <f>IF(N442="snížená",J442,0)</f>
        <v>0</v>
      </c>
      <c r="BG442" s="231">
        <f>IF(N442="zákl. přenesená",J442,0)</f>
        <v>0</v>
      </c>
      <c r="BH442" s="231">
        <f>IF(N442="sníž. přenesená",J442,0)</f>
        <v>0</v>
      </c>
      <c r="BI442" s="231">
        <f>IF(N442="nulová",J442,0)</f>
        <v>0</v>
      </c>
      <c r="BJ442" s="18" t="s">
        <v>81</v>
      </c>
      <c r="BK442" s="231">
        <f>ROUND(I442*H442,2)</f>
        <v>0</v>
      </c>
      <c r="BL442" s="18" t="s">
        <v>151</v>
      </c>
      <c r="BM442" s="230" t="s">
        <v>547</v>
      </c>
    </row>
    <row r="443" s="2" customFormat="1">
      <c r="A443" s="39"/>
      <c r="B443" s="40"/>
      <c r="C443" s="41"/>
      <c r="D443" s="232" t="s">
        <v>153</v>
      </c>
      <c r="E443" s="41"/>
      <c r="F443" s="233" t="s">
        <v>548</v>
      </c>
      <c r="G443" s="41"/>
      <c r="H443" s="41"/>
      <c r="I443" s="234"/>
      <c r="J443" s="41"/>
      <c r="K443" s="41"/>
      <c r="L443" s="45"/>
      <c r="M443" s="235"/>
      <c r="N443" s="236"/>
      <c r="O443" s="92"/>
      <c r="P443" s="92"/>
      <c r="Q443" s="92"/>
      <c r="R443" s="92"/>
      <c r="S443" s="92"/>
      <c r="T443" s="93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153</v>
      </c>
      <c r="AU443" s="18" t="s">
        <v>83</v>
      </c>
    </row>
    <row r="444" s="12" customFormat="1" ht="25.92" customHeight="1">
      <c r="A444" s="12"/>
      <c r="B444" s="203"/>
      <c r="C444" s="204"/>
      <c r="D444" s="205" t="s">
        <v>72</v>
      </c>
      <c r="E444" s="206" t="s">
        <v>549</v>
      </c>
      <c r="F444" s="206" t="s">
        <v>550</v>
      </c>
      <c r="G444" s="204"/>
      <c r="H444" s="204"/>
      <c r="I444" s="207"/>
      <c r="J444" s="208">
        <f>BK444</f>
        <v>0</v>
      </c>
      <c r="K444" s="204"/>
      <c r="L444" s="209"/>
      <c r="M444" s="210"/>
      <c r="N444" s="211"/>
      <c r="O444" s="211"/>
      <c r="P444" s="212">
        <f>P445+P484+P502+P533+P580+P607+P649+P693+P713</f>
        <v>0</v>
      </c>
      <c r="Q444" s="211"/>
      <c r="R444" s="212">
        <f>R445+R484+R502+R533+R580+R607+R649+R693+R713</f>
        <v>8.5576070139999985</v>
      </c>
      <c r="S444" s="211"/>
      <c r="T444" s="213">
        <f>T445+T484+T502+T533+T580+T607+T649+T693+T713</f>
        <v>28.476573709999993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14" t="s">
        <v>83</v>
      </c>
      <c r="AT444" s="215" t="s">
        <v>72</v>
      </c>
      <c r="AU444" s="215" t="s">
        <v>73</v>
      </c>
      <c r="AY444" s="214" t="s">
        <v>144</v>
      </c>
      <c r="BK444" s="216">
        <f>BK445+BK484+BK502+BK533+BK580+BK607+BK649+BK693+BK713</f>
        <v>0</v>
      </c>
    </row>
    <row r="445" s="12" customFormat="1" ht="22.8" customHeight="1">
      <c r="A445" s="12"/>
      <c r="B445" s="203"/>
      <c r="C445" s="204"/>
      <c r="D445" s="205" t="s">
        <v>72</v>
      </c>
      <c r="E445" s="217" t="s">
        <v>551</v>
      </c>
      <c r="F445" s="217" t="s">
        <v>552</v>
      </c>
      <c r="G445" s="204"/>
      <c r="H445" s="204"/>
      <c r="I445" s="207"/>
      <c r="J445" s="218">
        <f>BK445</f>
        <v>0</v>
      </c>
      <c r="K445" s="204"/>
      <c r="L445" s="209"/>
      <c r="M445" s="210"/>
      <c r="N445" s="211"/>
      <c r="O445" s="211"/>
      <c r="P445" s="212">
        <f>SUM(P446:P483)</f>
        <v>0</v>
      </c>
      <c r="Q445" s="211"/>
      <c r="R445" s="212">
        <f>SUM(R446:R483)</f>
        <v>0.50135249999999998</v>
      </c>
      <c r="S445" s="211"/>
      <c r="T445" s="213">
        <f>SUM(T446:T483)</f>
        <v>0.18365199999999998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14" t="s">
        <v>83</v>
      </c>
      <c r="AT445" s="215" t="s">
        <v>72</v>
      </c>
      <c r="AU445" s="215" t="s">
        <v>81</v>
      </c>
      <c r="AY445" s="214" t="s">
        <v>144</v>
      </c>
      <c r="BK445" s="216">
        <f>SUM(BK446:BK483)</f>
        <v>0</v>
      </c>
    </row>
    <row r="446" s="2" customFormat="1" ht="24.15" customHeight="1">
      <c r="A446" s="39"/>
      <c r="B446" s="40"/>
      <c r="C446" s="219" t="s">
        <v>553</v>
      </c>
      <c r="D446" s="219" t="s">
        <v>146</v>
      </c>
      <c r="E446" s="220" t="s">
        <v>554</v>
      </c>
      <c r="F446" s="221" t="s">
        <v>555</v>
      </c>
      <c r="G446" s="222" t="s">
        <v>241</v>
      </c>
      <c r="H446" s="223">
        <v>45.912999999999997</v>
      </c>
      <c r="I446" s="224"/>
      <c r="J446" s="225">
        <f>ROUND(I446*H446,2)</f>
        <v>0</v>
      </c>
      <c r="K446" s="221" t="s">
        <v>150</v>
      </c>
      <c r="L446" s="45"/>
      <c r="M446" s="226" t="s">
        <v>1</v>
      </c>
      <c r="N446" s="227" t="s">
        <v>38</v>
      </c>
      <c r="O446" s="92"/>
      <c r="P446" s="228">
        <f>O446*H446</f>
        <v>0</v>
      </c>
      <c r="Q446" s="228">
        <v>0</v>
      </c>
      <c r="R446" s="228">
        <f>Q446*H446</f>
        <v>0</v>
      </c>
      <c r="S446" s="228">
        <v>0</v>
      </c>
      <c r="T446" s="22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0" t="s">
        <v>246</v>
      </c>
      <c r="AT446" s="230" t="s">
        <v>146</v>
      </c>
      <c r="AU446" s="230" t="s">
        <v>83</v>
      </c>
      <c r="AY446" s="18" t="s">
        <v>144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8" t="s">
        <v>81</v>
      </c>
      <c r="BK446" s="231">
        <f>ROUND(I446*H446,2)</f>
        <v>0</v>
      </c>
      <c r="BL446" s="18" t="s">
        <v>246</v>
      </c>
      <c r="BM446" s="230" t="s">
        <v>556</v>
      </c>
    </row>
    <row r="447" s="2" customFormat="1">
      <c r="A447" s="39"/>
      <c r="B447" s="40"/>
      <c r="C447" s="41"/>
      <c r="D447" s="232" t="s">
        <v>153</v>
      </c>
      <c r="E447" s="41"/>
      <c r="F447" s="233" t="s">
        <v>557</v>
      </c>
      <c r="G447" s="41"/>
      <c r="H447" s="41"/>
      <c r="I447" s="234"/>
      <c r="J447" s="41"/>
      <c r="K447" s="41"/>
      <c r="L447" s="45"/>
      <c r="M447" s="235"/>
      <c r="N447" s="236"/>
      <c r="O447" s="92"/>
      <c r="P447" s="92"/>
      <c r="Q447" s="92"/>
      <c r="R447" s="92"/>
      <c r="S447" s="92"/>
      <c r="T447" s="93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153</v>
      </c>
      <c r="AU447" s="18" t="s">
        <v>83</v>
      </c>
    </row>
    <row r="448" s="14" customFormat="1">
      <c r="A448" s="14"/>
      <c r="B448" s="248"/>
      <c r="C448" s="249"/>
      <c r="D448" s="232" t="s">
        <v>155</v>
      </c>
      <c r="E448" s="250" t="s">
        <v>1</v>
      </c>
      <c r="F448" s="251" t="s">
        <v>357</v>
      </c>
      <c r="G448" s="249"/>
      <c r="H448" s="250" t="s">
        <v>1</v>
      </c>
      <c r="I448" s="252"/>
      <c r="J448" s="249"/>
      <c r="K448" s="249"/>
      <c r="L448" s="253"/>
      <c r="M448" s="254"/>
      <c r="N448" s="255"/>
      <c r="O448" s="255"/>
      <c r="P448" s="255"/>
      <c r="Q448" s="255"/>
      <c r="R448" s="255"/>
      <c r="S448" s="255"/>
      <c r="T448" s="25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7" t="s">
        <v>155</v>
      </c>
      <c r="AU448" s="257" t="s">
        <v>83</v>
      </c>
      <c r="AV448" s="14" t="s">
        <v>81</v>
      </c>
      <c r="AW448" s="14" t="s">
        <v>30</v>
      </c>
      <c r="AX448" s="14" t="s">
        <v>73</v>
      </c>
      <c r="AY448" s="257" t="s">
        <v>144</v>
      </c>
    </row>
    <row r="449" s="13" customFormat="1">
      <c r="A449" s="13"/>
      <c r="B449" s="237"/>
      <c r="C449" s="238"/>
      <c r="D449" s="232" t="s">
        <v>155</v>
      </c>
      <c r="E449" s="239" t="s">
        <v>1</v>
      </c>
      <c r="F449" s="240" t="s">
        <v>373</v>
      </c>
      <c r="G449" s="238"/>
      <c r="H449" s="241">
        <v>10.413</v>
      </c>
      <c r="I449" s="242"/>
      <c r="J449" s="238"/>
      <c r="K449" s="238"/>
      <c r="L449" s="243"/>
      <c r="M449" s="244"/>
      <c r="N449" s="245"/>
      <c r="O449" s="245"/>
      <c r="P449" s="245"/>
      <c r="Q449" s="245"/>
      <c r="R449" s="245"/>
      <c r="S449" s="245"/>
      <c r="T449" s="24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7" t="s">
        <v>155</v>
      </c>
      <c r="AU449" s="247" t="s">
        <v>83</v>
      </c>
      <c r="AV449" s="13" t="s">
        <v>83</v>
      </c>
      <c r="AW449" s="13" t="s">
        <v>30</v>
      </c>
      <c r="AX449" s="13" t="s">
        <v>73</v>
      </c>
      <c r="AY449" s="247" t="s">
        <v>144</v>
      </c>
    </row>
    <row r="450" s="14" customFormat="1">
      <c r="A450" s="14"/>
      <c r="B450" s="248"/>
      <c r="C450" s="249"/>
      <c r="D450" s="232" t="s">
        <v>155</v>
      </c>
      <c r="E450" s="250" t="s">
        <v>1</v>
      </c>
      <c r="F450" s="251" t="s">
        <v>359</v>
      </c>
      <c r="G450" s="249"/>
      <c r="H450" s="250" t="s">
        <v>1</v>
      </c>
      <c r="I450" s="252"/>
      <c r="J450" s="249"/>
      <c r="K450" s="249"/>
      <c r="L450" s="253"/>
      <c r="M450" s="254"/>
      <c r="N450" s="255"/>
      <c r="O450" s="255"/>
      <c r="P450" s="255"/>
      <c r="Q450" s="255"/>
      <c r="R450" s="255"/>
      <c r="S450" s="255"/>
      <c r="T450" s="256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7" t="s">
        <v>155</v>
      </c>
      <c r="AU450" s="257" t="s">
        <v>83</v>
      </c>
      <c r="AV450" s="14" t="s">
        <v>81</v>
      </c>
      <c r="AW450" s="14" t="s">
        <v>30</v>
      </c>
      <c r="AX450" s="14" t="s">
        <v>73</v>
      </c>
      <c r="AY450" s="257" t="s">
        <v>144</v>
      </c>
    </row>
    <row r="451" s="13" customFormat="1">
      <c r="A451" s="13"/>
      <c r="B451" s="237"/>
      <c r="C451" s="238"/>
      <c r="D451" s="232" t="s">
        <v>155</v>
      </c>
      <c r="E451" s="239" t="s">
        <v>1</v>
      </c>
      <c r="F451" s="240" t="s">
        <v>374</v>
      </c>
      <c r="G451" s="238"/>
      <c r="H451" s="241">
        <v>35.5</v>
      </c>
      <c r="I451" s="242"/>
      <c r="J451" s="238"/>
      <c r="K451" s="238"/>
      <c r="L451" s="243"/>
      <c r="M451" s="244"/>
      <c r="N451" s="245"/>
      <c r="O451" s="245"/>
      <c r="P451" s="245"/>
      <c r="Q451" s="245"/>
      <c r="R451" s="245"/>
      <c r="S451" s="245"/>
      <c r="T451" s="24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7" t="s">
        <v>155</v>
      </c>
      <c r="AU451" s="247" t="s">
        <v>83</v>
      </c>
      <c r="AV451" s="13" t="s">
        <v>83</v>
      </c>
      <c r="AW451" s="13" t="s">
        <v>30</v>
      </c>
      <c r="AX451" s="13" t="s">
        <v>73</v>
      </c>
      <c r="AY451" s="247" t="s">
        <v>144</v>
      </c>
    </row>
    <row r="452" s="15" customFormat="1">
      <c r="A452" s="15"/>
      <c r="B452" s="258"/>
      <c r="C452" s="259"/>
      <c r="D452" s="232" t="s">
        <v>155</v>
      </c>
      <c r="E452" s="260" t="s">
        <v>1</v>
      </c>
      <c r="F452" s="261" t="s">
        <v>202</v>
      </c>
      <c r="G452" s="259"/>
      <c r="H452" s="262">
        <v>45.912999999999997</v>
      </c>
      <c r="I452" s="263"/>
      <c r="J452" s="259"/>
      <c r="K452" s="259"/>
      <c r="L452" s="264"/>
      <c r="M452" s="265"/>
      <c r="N452" s="266"/>
      <c r="O452" s="266"/>
      <c r="P452" s="266"/>
      <c r="Q452" s="266"/>
      <c r="R452" s="266"/>
      <c r="S452" s="266"/>
      <c r="T452" s="267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8" t="s">
        <v>155</v>
      </c>
      <c r="AU452" s="268" t="s">
        <v>83</v>
      </c>
      <c r="AV452" s="15" t="s">
        <v>151</v>
      </c>
      <c r="AW452" s="15" t="s">
        <v>30</v>
      </c>
      <c r="AX452" s="15" t="s">
        <v>81</v>
      </c>
      <c r="AY452" s="268" t="s">
        <v>144</v>
      </c>
    </row>
    <row r="453" s="2" customFormat="1" ht="16.5" customHeight="1">
      <c r="A453" s="39"/>
      <c r="B453" s="40"/>
      <c r="C453" s="280" t="s">
        <v>558</v>
      </c>
      <c r="D453" s="280" t="s">
        <v>559</v>
      </c>
      <c r="E453" s="281" t="s">
        <v>560</v>
      </c>
      <c r="F453" s="282" t="s">
        <v>561</v>
      </c>
      <c r="G453" s="283" t="s">
        <v>181</v>
      </c>
      <c r="H453" s="284">
        <v>0.014</v>
      </c>
      <c r="I453" s="285"/>
      <c r="J453" s="286">
        <f>ROUND(I453*H453,2)</f>
        <v>0</v>
      </c>
      <c r="K453" s="282" t="s">
        <v>150</v>
      </c>
      <c r="L453" s="287"/>
      <c r="M453" s="288" t="s">
        <v>1</v>
      </c>
      <c r="N453" s="289" t="s">
        <v>38</v>
      </c>
      <c r="O453" s="92"/>
      <c r="P453" s="228">
        <f>O453*H453</f>
        <v>0</v>
      </c>
      <c r="Q453" s="228">
        <v>1</v>
      </c>
      <c r="R453" s="228">
        <f>Q453*H453</f>
        <v>0.014</v>
      </c>
      <c r="S453" s="228">
        <v>0</v>
      </c>
      <c r="T453" s="229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0" t="s">
        <v>375</v>
      </c>
      <c r="AT453" s="230" t="s">
        <v>559</v>
      </c>
      <c r="AU453" s="230" t="s">
        <v>83</v>
      </c>
      <c r="AY453" s="18" t="s">
        <v>144</v>
      </c>
      <c r="BE453" s="231">
        <f>IF(N453="základní",J453,0)</f>
        <v>0</v>
      </c>
      <c r="BF453" s="231">
        <f>IF(N453="snížená",J453,0)</f>
        <v>0</v>
      </c>
      <c r="BG453" s="231">
        <f>IF(N453="zákl. přenesená",J453,0)</f>
        <v>0</v>
      </c>
      <c r="BH453" s="231">
        <f>IF(N453="sníž. přenesená",J453,0)</f>
        <v>0</v>
      </c>
      <c r="BI453" s="231">
        <f>IF(N453="nulová",J453,0)</f>
        <v>0</v>
      </c>
      <c r="BJ453" s="18" t="s">
        <v>81</v>
      </c>
      <c r="BK453" s="231">
        <f>ROUND(I453*H453,2)</f>
        <v>0</v>
      </c>
      <c r="BL453" s="18" t="s">
        <v>246</v>
      </c>
      <c r="BM453" s="230" t="s">
        <v>562</v>
      </c>
    </row>
    <row r="454" s="2" customFormat="1">
      <c r="A454" s="39"/>
      <c r="B454" s="40"/>
      <c r="C454" s="41"/>
      <c r="D454" s="232" t="s">
        <v>153</v>
      </c>
      <c r="E454" s="41"/>
      <c r="F454" s="233" t="s">
        <v>561</v>
      </c>
      <c r="G454" s="41"/>
      <c r="H454" s="41"/>
      <c r="I454" s="234"/>
      <c r="J454" s="41"/>
      <c r="K454" s="41"/>
      <c r="L454" s="45"/>
      <c r="M454" s="235"/>
      <c r="N454" s="236"/>
      <c r="O454" s="92"/>
      <c r="P454" s="92"/>
      <c r="Q454" s="92"/>
      <c r="R454" s="92"/>
      <c r="S454" s="92"/>
      <c r="T454" s="93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153</v>
      </c>
      <c r="AU454" s="18" t="s">
        <v>83</v>
      </c>
    </row>
    <row r="455" s="13" customFormat="1">
      <c r="A455" s="13"/>
      <c r="B455" s="237"/>
      <c r="C455" s="238"/>
      <c r="D455" s="232" t="s">
        <v>155</v>
      </c>
      <c r="E455" s="238"/>
      <c r="F455" s="240" t="s">
        <v>563</v>
      </c>
      <c r="G455" s="238"/>
      <c r="H455" s="241">
        <v>0.014</v>
      </c>
      <c r="I455" s="242"/>
      <c r="J455" s="238"/>
      <c r="K455" s="238"/>
      <c r="L455" s="243"/>
      <c r="M455" s="244"/>
      <c r="N455" s="245"/>
      <c r="O455" s="245"/>
      <c r="P455" s="245"/>
      <c r="Q455" s="245"/>
      <c r="R455" s="245"/>
      <c r="S455" s="245"/>
      <c r="T455" s="24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7" t="s">
        <v>155</v>
      </c>
      <c r="AU455" s="247" t="s">
        <v>83</v>
      </c>
      <c r="AV455" s="13" t="s">
        <v>83</v>
      </c>
      <c r="AW455" s="13" t="s">
        <v>4</v>
      </c>
      <c r="AX455" s="13" t="s">
        <v>81</v>
      </c>
      <c r="AY455" s="247" t="s">
        <v>144</v>
      </c>
    </row>
    <row r="456" s="2" customFormat="1" ht="24.15" customHeight="1">
      <c r="A456" s="39"/>
      <c r="B456" s="40"/>
      <c r="C456" s="219" t="s">
        <v>564</v>
      </c>
      <c r="D456" s="219" t="s">
        <v>146</v>
      </c>
      <c r="E456" s="220" t="s">
        <v>565</v>
      </c>
      <c r="F456" s="221" t="s">
        <v>566</v>
      </c>
      <c r="G456" s="222" t="s">
        <v>241</v>
      </c>
      <c r="H456" s="223">
        <v>8.1500000000000004</v>
      </c>
      <c r="I456" s="224"/>
      <c r="J456" s="225">
        <f>ROUND(I456*H456,2)</f>
        <v>0</v>
      </c>
      <c r="K456" s="221" t="s">
        <v>150</v>
      </c>
      <c r="L456" s="45"/>
      <c r="M456" s="226" t="s">
        <v>1</v>
      </c>
      <c r="N456" s="227" t="s">
        <v>38</v>
      </c>
      <c r="O456" s="92"/>
      <c r="P456" s="228">
        <f>O456*H456</f>
        <v>0</v>
      </c>
      <c r="Q456" s="228">
        <v>0.0035000000000000001</v>
      </c>
      <c r="R456" s="228">
        <f>Q456*H456</f>
        <v>0.028525000000000002</v>
      </c>
      <c r="S456" s="228">
        <v>0</v>
      </c>
      <c r="T456" s="229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0" t="s">
        <v>246</v>
      </c>
      <c r="AT456" s="230" t="s">
        <v>146</v>
      </c>
      <c r="AU456" s="230" t="s">
        <v>83</v>
      </c>
      <c r="AY456" s="18" t="s">
        <v>144</v>
      </c>
      <c r="BE456" s="231">
        <f>IF(N456="základní",J456,0)</f>
        <v>0</v>
      </c>
      <c r="BF456" s="231">
        <f>IF(N456="snížená",J456,0)</f>
        <v>0</v>
      </c>
      <c r="BG456" s="231">
        <f>IF(N456="zákl. přenesená",J456,0)</f>
        <v>0</v>
      </c>
      <c r="BH456" s="231">
        <f>IF(N456="sníž. přenesená",J456,0)</f>
        <v>0</v>
      </c>
      <c r="BI456" s="231">
        <f>IF(N456="nulová",J456,0)</f>
        <v>0</v>
      </c>
      <c r="BJ456" s="18" t="s">
        <v>81</v>
      </c>
      <c r="BK456" s="231">
        <f>ROUND(I456*H456,2)</f>
        <v>0</v>
      </c>
      <c r="BL456" s="18" t="s">
        <v>246</v>
      </c>
      <c r="BM456" s="230" t="s">
        <v>567</v>
      </c>
    </row>
    <row r="457" s="2" customFormat="1">
      <c r="A457" s="39"/>
      <c r="B457" s="40"/>
      <c r="C457" s="41"/>
      <c r="D457" s="232" t="s">
        <v>153</v>
      </c>
      <c r="E457" s="41"/>
      <c r="F457" s="233" t="s">
        <v>568</v>
      </c>
      <c r="G457" s="41"/>
      <c r="H457" s="41"/>
      <c r="I457" s="234"/>
      <c r="J457" s="41"/>
      <c r="K457" s="41"/>
      <c r="L457" s="45"/>
      <c r="M457" s="235"/>
      <c r="N457" s="236"/>
      <c r="O457" s="92"/>
      <c r="P457" s="92"/>
      <c r="Q457" s="92"/>
      <c r="R457" s="92"/>
      <c r="S457" s="92"/>
      <c r="T457" s="93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153</v>
      </c>
      <c r="AU457" s="18" t="s">
        <v>83</v>
      </c>
    </row>
    <row r="458" s="13" customFormat="1">
      <c r="A458" s="13"/>
      <c r="B458" s="237"/>
      <c r="C458" s="238"/>
      <c r="D458" s="232" t="s">
        <v>155</v>
      </c>
      <c r="E458" s="239" t="s">
        <v>1</v>
      </c>
      <c r="F458" s="240" t="s">
        <v>569</v>
      </c>
      <c r="G458" s="238"/>
      <c r="H458" s="241">
        <v>6.4000000000000004</v>
      </c>
      <c r="I458" s="242"/>
      <c r="J458" s="238"/>
      <c r="K458" s="238"/>
      <c r="L458" s="243"/>
      <c r="M458" s="244"/>
      <c r="N458" s="245"/>
      <c r="O458" s="245"/>
      <c r="P458" s="245"/>
      <c r="Q458" s="245"/>
      <c r="R458" s="245"/>
      <c r="S458" s="245"/>
      <c r="T458" s="24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7" t="s">
        <v>155</v>
      </c>
      <c r="AU458" s="247" t="s">
        <v>83</v>
      </c>
      <c r="AV458" s="13" t="s">
        <v>83</v>
      </c>
      <c r="AW458" s="13" t="s">
        <v>30</v>
      </c>
      <c r="AX458" s="13" t="s">
        <v>73</v>
      </c>
      <c r="AY458" s="247" t="s">
        <v>144</v>
      </c>
    </row>
    <row r="459" s="13" customFormat="1">
      <c r="A459" s="13"/>
      <c r="B459" s="237"/>
      <c r="C459" s="238"/>
      <c r="D459" s="232" t="s">
        <v>155</v>
      </c>
      <c r="E459" s="239" t="s">
        <v>1</v>
      </c>
      <c r="F459" s="240" t="s">
        <v>570</v>
      </c>
      <c r="G459" s="238"/>
      <c r="H459" s="241">
        <v>1.75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7" t="s">
        <v>155</v>
      </c>
      <c r="AU459" s="247" t="s">
        <v>83</v>
      </c>
      <c r="AV459" s="13" t="s">
        <v>83</v>
      </c>
      <c r="AW459" s="13" t="s">
        <v>30</v>
      </c>
      <c r="AX459" s="13" t="s">
        <v>73</v>
      </c>
      <c r="AY459" s="247" t="s">
        <v>144</v>
      </c>
    </row>
    <row r="460" s="15" customFormat="1">
      <c r="A460" s="15"/>
      <c r="B460" s="258"/>
      <c r="C460" s="259"/>
      <c r="D460" s="232" t="s">
        <v>155</v>
      </c>
      <c r="E460" s="260" t="s">
        <v>1</v>
      </c>
      <c r="F460" s="261" t="s">
        <v>202</v>
      </c>
      <c r="G460" s="259"/>
      <c r="H460" s="262">
        <v>8.1500000000000004</v>
      </c>
      <c r="I460" s="263"/>
      <c r="J460" s="259"/>
      <c r="K460" s="259"/>
      <c r="L460" s="264"/>
      <c r="M460" s="265"/>
      <c r="N460" s="266"/>
      <c r="O460" s="266"/>
      <c r="P460" s="266"/>
      <c r="Q460" s="266"/>
      <c r="R460" s="266"/>
      <c r="S460" s="266"/>
      <c r="T460" s="267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8" t="s">
        <v>155</v>
      </c>
      <c r="AU460" s="268" t="s">
        <v>83</v>
      </c>
      <c r="AV460" s="15" t="s">
        <v>151</v>
      </c>
      <c r="AW460" s="15" t="s">
        <v>30</v>
      </c>
      <c r="AX460" s="15" t="s">
        <v>81</v>
      </c>
      <c r="AY460" s="268" t="s">
        <v>144</v>
      </c>
    </row>
    <row r="461" s="2" customFormat="1" ht="24.15" customHeight="1">
      <c r="A461" s="39"/>
      <c r="B461" s="40"/>
      <c r="C461" s="219" t="s">
        <v>571</v>
      </c>
      <c r="D461" s="219" t="s">
        <v>146</v>
      </c>
      <c r="E461" s="220" t="s">
        <v>572</v>
      </c>
      <c r="F461" s="221" t="s">
        <v>573</v>
      </c>
      <c r="G461" s="222" t="s">
        <v>241</v>
      </c>
      <c r="H461" s="223">
        <v>43.284999999999997</v>
      </c>
      <c r="I461" s="224"/>
      <c r="J461" s="225">
        <f>ROUND(I461*H461,2)</f>
        <v>0</v>
      </c>
      <c r="K461" s="221" t="s">
        <v>150</v>
      </c>
      <c r="L461" s="45"/>
      <c r="M461" s="226" t="s">
        <v>1</v>
      </c>
      <c r="N461" s="227" t="s">
        <v>38</v>
      </c>
      <c r="O461" s="92"/>
      <c r="P461" s="228">
        <f>O461*H461</f>
        <v>0</v>
      </c>
      <c r="Q461" s="228">
        <v>0.0035000000000000001</v>
      </c>
      <c r="R461" s="228">
        <f>Q461*H461</f>
        <v>0.15149749999999998</v>
      </c>
      <c r="S461" s="228">
        <v>0</v>
      </c>
      <c r="T461" s="229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30" t="s">
        <v>246</v>
      </c>
      <c r="AT461" s="230" t="s">
        <v>146</v>
      </c>
      <c r="AU461" s="230" t="s">
        <v>83</v>
      </c>
      <c r="AY461" s="18" t="s">
        <v>144</v>
      </c>
      <c r="BE461" s="231">
        <f>IF(N461="základní",J461,0)</f>
        <v>0</v>
      </c>
      <c r="BF461" s="231">
        <f>IF(N461="snížená",J461,0)</f>
        <v>0</v>
      </c>
      <c r="BG461" s="231">
        <f>IF(N461="zákl. přenesená",J461,0)</f>
        <v>0</v>
      </c>
      <c r="BH461" s="231">
        <f>IF(N461="sníž. přenesená",J461,0)</f>
        <v>0</v>
      </c>
      <c r="BI461" s="231">
        <f>IF(N461="nulová",J461,0)</f>
        <v>0</v>
      </c>
      <c r="BJ461" s="18" t="s">
        <v>81</v>
      </c>
      <c r="BK461" s="231">
        <f>ROUND(I461*H461,2)</f>
        <v>0</v>
      </c>
      <c r="BL461" s="18" t="s">
        <v>246</v>
      </c>
      <c r="BM461" s="230" t="s">
        <v>574</v>
      </c>
    </row>
    <row r="462" s="2" customFormat="1">
      <c r="A462" s="39"/>
      <c r="B462" s="40"/>
      <c r="C462" s="41"/>
      <c r="D462" s="232" t="s">
        <v>153</v>
      </c>
      <c r="E462" s="41"/>
      <c r="F462" s="233" t="s">
        <v>575</v>
      </c>
      <c r="G462" s="41"/>
      <c r="H462" s="41"/>
      <c r="I462" s="234"/>
      <c r="J462" s="41"/>
      <c r="K462" s="41"/>
      <c r="L462" s="45"/>
      <c r="M462" s="235"/>
      <c r="N462" s="236"/>
      <c r="O462" s="92"/>
      <c r="P462" s="92"/>
      <c r="Q462" s="92"/>
      <c r="R462" s="92"/>
      <c r="S462" s="92"/>
      <c r="T462" s="93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153</v>
      </c>
      <c r="AU462" s="18" t="s">
        <v>83</v>
      </c>
    </row>
    <row r="463" s="13" customFormat="1">
      <c r="A463" s="13"/>
      <c r="B463" s="237"/>
      <c r="C463" s="238"/>
      <c r="D463" s="232" t="s">
        <v>155</v>
      </c>
      <c r="E463" s="239" t="s">
        <v>1</v>
      </c>
      <c r="F463" s="240" t="s">
        <v>576</v>
      </c>
      <c r="G463" s="238"/>
      <c r="H463" s="241">
        <v>18.920000000000002</v>
      </c>
      <c r="I463" s="242"/>
      <c r="J463" s="238"/>
      <c r="K463" s="238"/>
      <c r="L463" s="243"/>
      <c r="M463" s="244"/>
      <c r="N463" s="245"/>
      <c r="O463" s="245"/>
      <c r="P463" s="245"/>
      <c r="Q463" s="245"/>
      <c r="R463" s="245"/>
      <c r="S463" s="245"/>
      <c r="T463" s="24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7" t="s">
        <v>155</v>
      </c>
      <c r="AU463" s="247" t="s">
        <v>83</v>
      </c>
      <c r="AV463" s="13" t="s">
        <v>83</v>
      </c>
      <c r="AW463" s="13" t="s">
        <v>30</v>
      </c>
      <c r="AX463" s="13" t="s">
        <v>73</v>
      </c>
      <c r="AY463" s="247" t="s">
        <v>144</v>
      </c>
    </row>
    <row r="464" s="13" customFormat="1">
      <c r="A464" s="13"/>
      <c r="B464" s="237"/>
      <c r="C464" s="238"/>
      <c r="D464" s="232" t="s">
        <v>155</v>
      </c>
      <c r="E464" s="239" t="s">
        <v>1</v>
      </c>
      <c r="F464" s="240" t="s">
        <v>577</v>
      </c>
      <c r="G464" s="238"/>
      <c r="H464" s="241">
        <v>8.8000000000000007</v>
      </c>
      <c r="I464" s="242"/>
      <c r="J464" s="238"/>
      <c r="K464" s="238"/>
      <c r="L464" s="243"/>
      <c r="M464" s="244"/>
      <c r="N464" s="245"/>
      <c r="O464" s="245"/>
      <c r="P464" s="245"/>
      <c r="Q464" s="245"/>
      <c r="R464" s="245"/>
      <c r="S464" s="245"/>
      <c r="T464" s="24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7" t="s">
        <v>155</v>
      </c>
      <c r="AU464" s="247" t="s">
        <v>83</v>
      </c>
      <c r="AV464" s="13" t="s">
        <v>83</v>
      </c>
      <c r="AW464" s="13" t="s">
        <v>30</v>
      </c>
      <c r="AX464" s="13" t="s">
        <v>73</v>
      </c>
      <c r="AY464" s="247" t="s">
        <v>144</v>
      </c>
    </row>
    <row r="465" s="13" customFormat="1">
      <c r="A465" s="13"/>
      <c r="B465" s="237"/>
      <c r="C465" s="238"/>
      <c r="D465" s="232" t="s">
        <v>155</v>
      </c>
      <c r="E465" s="239" t="s">
        <v>1</v>
      </c>
      <c r="F465" s="240" t="s">
        <v>578</v>
      </c>
      <c r="G465" s="238"/>
      <c r="H465" s="241">
        <v>15.565</v>
      </c>
      <c r="I465" s="242"/>
      <c r="J465" s="238"/>
      <c r="K465" s="238"/>
      <c r="L465" s="243"/>
      <c r="M465" s="244"/>
      <c r="N465" s="245"/>
      <c r="O465" s="245"/>
      <c r="P465" s="245"/>
      <c r="Q465" s="245"/>
      <c r="R465" s="245"/>
      <c r="S465" s="245"/>
      <c r="T465" s="24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7" t="s">
        <v>155</v>
      </c>
      <c r="AU465" s="247" t="s">
        <v>83</v>
      </c>
      <c r="AV465" s="13" t="s">
        <v>83</v>
      </c>
      <c r="AW465" s="13" t="s">
        <v>30</v>
      </c>
      <c r="AX465" s="13" t="s">
        <v>73</v>
      </c>
      <c r="AY465" s="247" t="s">
        <v>144</v>
      </c>
    </row>
    <row r="466" s="15" customFormat="1">
      <c r="A466" s="15"/>
      <c r="B466" s="258"/>
      <c r="C466" s="259"/>
      <c r="D466" s="232" t="s">
        <v>155</v>
      </c>
      <c r="E466" s="260" t="s">
        <v>1</v>
      </c>
      <c r="F466" s="261" t="s">
        <v>202</v>
      </c>
      <c r="G466" s="259"/>
      <c r="H466" s="262">
        <v>43.285000000000004</v>
      </c>
      <c r="I466" s="263"/>
      <c r="J466" s="259"/>
      <c r="K466" s="259"/>
      <c r="L466" s="264"/>
      <c r="M466" s="265"/>
      <c r="N466" s="266"/>
      <c r="O466" s="266"/>
      <c r="P466" s="266"/>
      <c r="Q466" s="266"/>
      <c r="R466" s="266"/>
      <c r="S466" s="266"/>
      <c r="T466" s="267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8" t="s">
        <v>155</v>
      </c>
      <c r="AU466" s="268" t="s">
        <v>83</v>
      </c>
      <c r="AV466" s="15" t="s">
        <v>151</v>
      </c>
      <c r="AW466" s="15" t="s">
        <v>30</v>
      </c>
      <c r="AX466" s="15" t="s">
        <v>81</v>
      </c>
      <c r="AY466" s="268" t="s">
        <v>144</v>
      </c>
    </row>
    <row r="467" s="2" customFormat="1" ht="16.5" customHeight="1">
      <c r="A467" s="39"/>
      <c r="B467" s="40"/>
      <c r="C467" s="219" t="s">
        <v>579</v>
      </c>
      <c r="D467" s="219" t="s">
        <v>146</v>
      </c>
      <c r="E467" s="220" t="s">
        <v>580</v>
      </c>
      <c r="F467" s="221" t="s">
        <v>581</v>
      </c>
      <c r="G467" s="222" t="s">
        <v>241</v>
      </c>
      <c r="H467" s="223">
        <v>45.912999999999997</v>
      </c>
      <c r="I467" s="224"/>
      <c r="J467" s="225">
        <f>ROUND(I467*H467,2)</f>
        <v>0</v>
      </c>
      <c r="K467" s="221" t="s">
        <v>150</v>
      </c>
      <c r="L467" s="45"/>
      <c r="M467" s="226" t="s">
        <v>1</v>
      </c>
      <c r="N467" s="227" t="s">
        <v>38</v>
      </c>
      <c r="O467" s="92"/>
      <c r="P467" s="228">
        <f>O467*H467</f>
        <v>0</v>
      </c>
      <c r="Q467" s="228">
        <v>0</v>
      </c>
      <c r="R467" s="228">
        <f>Q467*H467</f>
        <v>0</v>
      </c>
      <c r="S467" s="228">
        <v>0.0040000000000000001</v>
      </c>
      <c r="T467" s="229">
        <f>S467*H467</f>
        <v>0.18365199999999998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0" t="s">
        <v>246</v>
      </c>
      <c r="AT467" s="230" t="s">
        <v>146</v>
      </c>
      <c r="AU467" s="230" t="s">
        <v>83</v>
      </c>
      <c r="AY467" s="18" t="s">
        <v>144</v>
      </c>
      <c r="BE467" s="231">
        <f>IF(N467="základní",J467,0)</f>
        <v>0</v>
      </c>
      <c r="BF467" s="231">
        <f>IF(N467="snížená",J467,0)</f>
        <v>0</v>
      </c>
      <c r="BG467" s="231">
        <f>IF(N467="zákl. přenesená",J467,0)</f>
        <v>0</v>
      </c>
      <c r="BH467" s="231">
        <f>IF(N467="sníž. přenesená",J467,0)</f>
        <v>0</v>
      </c>
      <c r="BI467" s="231">
        <f>IF(N467="nulová",J467,0)</f>
        <v>0</v>
      </c>
      <c r="BJ467" s="18" t="s">
        <v>81</v>
      </c>
      <c r="BK467" s="231">
        <f>ROUND(I467*H467,2)</f>
        <v>0</v>
      </c>
      <c r="BL467" s="18" t="s">
        <v>246</v>
      </c>
      <c r="BM467" s="230" t="s">
        <v>582</v>
      </c>
    </row>
    <row r="468" s="2" customFormat="1">
      <c r="A468" s="39"/>
      <c r="B468" s="40"/>
      <c r="C468" s="41"/>
      <c r="D468" s="232" t="s">
        <v>153</v>
      </c>
      <c r="E468" s="41"/>
      <c r="F468" s="233" t="s">
        <v>583</v>
      </c>
      <c r="G468" s="41"/>
      <c r="H468" s="41"/>
      <c r="I468" s="234"/>
      <c r="J468" s="41"/>
      <c r="K468" s="41"/>
      <c r="L468" s="45"/>
      <c r="M468" s="235"/>
      <c r="N468" s="236"/>
      <c r="O468" s="92"/>
      <c r="P468" s="92"/>
      <c r="Q468" s="92"/>
      <c r="R468" s="92"/>
      <c r="S468" s="92"/>
      <c r="T468" s="93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153</v>
      </c>
      <c r="AU468" s="18" t="s">
        <v>83</v>
      </c>
    </row>
    <row r="469" s="14" customFormat="1">
      <c r="A469" s="14"/>
      <c r="B469" s="248"/>
      <c r="C469" s="249"/>
      <c r="D469" s="232" t="s">
        <v>155</v>
      </c>
      <c r="E469" s="250" t="s">
        <v>1</v>
      </c>
      <c r="F469" s="251" t="s">
        <v>448</v>
      </c>
      <c r="G469" s="249"/>
      <c r="H469" s="250" t="s">
        <v>1</v>
      </c>
      <c r="I469" s="252"/>
      <c r="J469" s="249"/>
      <c r="K469" s="249"/>
      <c r="L469" s="253"/>
      <c r="M469" s="254"/>
      <c r="N469" s="255"/>
      <c r="O469" s="255"/>
      <c r="P469" s="255"/>
      <c r="Q469" s="255"/>
      <c r="R469" s="255"/>
      <c r="S469" s="255"/>
      <c r="T469" s="25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7" t="s">
        <v>155</v>
      </c>
      <c r="AU469" s="257" t="s">
        <v>83</v>
      </c>
      <c r="AV469" s="14" t="s">
        <v>81</v>
      </c>
      <c r="AW469" s="14" t="s">
        <v>30</v>
      </c>
      <c r="AX469" s="14" t="s">
        <v>73</v>
      </c>
      <c r="AY469" s="257" t="s">
        <v>144</v>
      </c>
    </row>
    <row r="470" s="13" customFormat="1">
      <c r="A470" s="13"/>
      <c r="B470" s="237"/>
      <c r="C470" s="238"/>
      <c r="D470" s="232" t="s">
        <v>155</v>
      </c>
      <c r="E470" s="239" t="s">
        <v>1</v>
      </c>
      <c r="F470" s="240" t="s">
        <v>584</v>
      </c>
      <c r="G470" s="238"/>
      <c r="H470" s="241">
        <v>45.912999999999997</v>
      </c>
      <c r="I470" s="242"/>
      <c r="J470" s="238"/>
      <c r="K470" s="238"/>
      <c r="L470" s="243"/>
      <c r="M470" s="244"/>
      <c r="N470" s="245"/>
      <c r="O470" s="245"/>
      <c r="P470" s="245"/>
      <c r="Q470" s="245"/>
      <c r="R470" s="245"/>
      <c r="S470" s="245"/>
      <c r="T470" s="246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7" t="s">
        <v>155</v>
      </c>
      <c r="AU470" s="247" t="s">
        <v>83</v>
      </c>
      <c r="AV470" s="13" t="s">
        <v>83</v>
      </c>
      <c r="AW470" s="13" t="s">
        <v>30</v>
      </c>
      <c r="AX470" s="13" t="s">
        <v>73</v>
      </c>
      <c r="AY470" s="247" t="s">
        <v>144</v>
      </c>
    </row>
    <row r="471" s="15" customFormat="1">
      <c r="A471" s="15"/>
      <c r="B471" s="258"/>
      <c r="C471" s="259"/>
      <c r="D471" s="232" t="s">
        <v>155</v>
      </c>
      <c r="E471" s="260" t="s">
        <v>1</v>
      </c>
      <c r="F471" s="261" t="s">
        <v>202</v>
      </c>
      <c r="G471" s="259"/>
      <c r="H471" s="262">
        <v>45.912999999999997</v>
      </c>
      <c r="I471" s="263"/>
      <c r="J471" s="259"/>
      <c r="K471" s="259"/>
      <c r="L471" s="264"/>
      <c r="M471" s="265"/>
      <c r="N471" s="266"/>
      <c r="O471" s="266"/>
      <c r="P471" s="266"/>
      <c r="Q471" s="266"/>
      <c r="R471" s="266"/>
      <c r="S471" s="266"/>
      <c r="T471" s="267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68" t="s">
        <v>155</v>
      </c>
      <c r="AU471" s="268" t="s">
        <v>83</v>
      </c>
      <c r="AV471" s="15" t="s">
        <v>151</v>
      </c>
      <c r="AW471" s="15" t="s">
        <v>30</v>
      </c>
      <c r="AX471" s="15" t="s">
        <v>81</v>
      </c>
      <c r="AY471" s="268" t="s">
        <v>144</v>
      </c>
    </row>
    <row r="472" s="2" customFormat="1" ht="24.15" customHeight="1">
      <c r="A472" s="39"/>
      <c r="B472" s="40"/>
      <c r="C472" s="219" t="s">
        <v>585</v>
      </c>
      <c r="D472" s="219" t="s">
        <v>146</v>
      </c>
      <c r="E472" s="220" t="s">
        <v>586</v>
      </c>
      <c r="F472" s="221" t="s">
        <v>587</v>
      </c>
      <c r="G472" s="222" t="s">
        <v>241</v>
      </c>
      <c r="H472" s="223">
        <v>45.912999999999997</v>
      </c>
      <c r="I472" s="224"/>
      <c r="J472" s="225">
        <f>ROUND(I472*H472,2)</f>
        <v>0</v>
      </c>
      <c r="K472" s="221" t="s">
        <v>150</v>
      </c>
      <c r="L472" s="45"/>
      <c r="M472" s="226" t="s">
        <v>1</v>
      </c>
      <c r="N472" s="227" t="s">
        <v>38</v>
      </c>
      <c r="O472" s="92"/>
      <c r="P472" s="228">
        <f>O472*H472</f>
        <v>0</v>
      </c>
      <c r="Q472" s="228">
        <v>0.00040000000000000002</v>
      </c>
      <c r="R472" s="228">
        <f>Q472*H472</f>
        <v>0.018365199999999998</v>
      </c>
      <c r="S472" s="228">
        <v>0</v>
      </c>
      <c r="T472" s="229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0" t="s">
        <v>246</v>
      </c>
      <c r="AT472" s="230" t="s">
        <v>146</v>
      </c>
      <c r="AU472" s="230" t="s">
        <v>83</v>
      </c>
      <c r="AY472" s="18" t="s">
        <v>144</v>
      </c>
      <c r="BE472" s="231">
        <f>IF(N472="základní",J472,0)</f>
        <v>0</v>
      </c>
      <c r="BF472" s="231">
        <f>IF(N472="snížená",J472,0)</f>
        <v>0</v>
      </c>
      <c r="BG472" s="231">
        <f>IF(N472="zákl. přenesená",J472,0)</f>
        <v>0</v>
      </c>
      <c r="BH472" s="231">
        <f>IF(N472="sníž. přenesená",J472,0)</f>
        <v>0</v>
      </c>
      <c r="BI472" s="231">
        <f>IF(N472="nulová",J472,0)</f>
        <v>0</v>
      </c>
      <c r="BJ472" s="18" t="s">
        <v>81</v>
      </c>
      <c r="BK472" s="231">
        <f>ROUND(I472*H472,2)</f>
        <v>0</v>
      </c>
      <c r="BL472" s="18" t="s">
        <v>246</v>
      </c>
      <c r="BM472" s="230" t="s">
        <v>588</v>
      </c>
    </row>
    <row r="473" s="2" customFormat="1">
      <c r="A473" s="39"/>
      <c r="B473" s="40"/>
      <c r="C473" s="41"/>
      <c r="D473" s="232" t="s">
        <v>153</v>
      </c>
      <c r="E473" s="41"/>
      <c r="F473" s="233" t="s">
        <v>589</v>
      </c>
      <c r="G473" s="41"/>
      <c r="H473" s="41"/>
      <c r="I473" s="234"/>
      <c r="J473" s="41"/>
      <c r="K473" s="41"/>
      <c r="L473" s="45"/>
      <c r="M473" s="235"/>
      <c r="N473" s="236"/>
      <c r="O473" s="92"/>
      <c r="P473" s="92"/>
      <c r="Q473" s="92"/>
      <c r="R473" s="92"/>
      <c r="S473" s="92"/>
      <c r="T473" s="93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T473" s="18" t="s">
        <v>153</v>
      </c>
      <c r="AU473" s="18" t="s">
        <v>83</v>
      </c>
    </row>
    <row r="474" s="14" customFormat="1">
      <c r="A474" s="14"/>
      <c r="B474" s="248"/>
      <c r="C474" s="249"/>
      <c r="D474" s="232" t="s">
        <v>155</v>
      </c>
      <c r="E474" s="250" t="s">
        <v>1</v>
      </c>
      <c r="F474" s="251" t="s">
        <v>357</v>
      </c>
      <c r="G474" s="249"/>
      <c r="H474" s="250" t="s">
        <v>1</v>
      </c>
      <c r="I474" s="252"/>
      <c r="J474" s="249"/>
      <c r="K474" s="249"/>
      <c r="L474" s="253"/>
      <c r="M474" s="254"/>
      <c r="N474" s="255"/>
      <c r="O474" s="255"/>
      <c r="P474" s="255"/>
      <c r="Q474" s="255"/>
      <c r="R474" s="255"/>
      <c r="S474" s="255"/>
      <c r="T474" s="25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7" t="s">
        <v>155</v>
      </c>
      <c r="AU474" s="257" t="s">
        <v>83</v>
      </c>
      <c r="AV474" s="14" t="s">
        <v>81</v>
      </c>
      <c r="AW474" s="14" t="s">
        <v>30</v>
      </c>
      <c r="AX474" s="14" t="s">
        <v>73</v>
      </c>
      <c r="AY474" s="257" t="s">
        <v>144</v>
      </c>
    </row>
    <row r="475" s="13" customFormat="1">
      <c r="A475" s="13"/>
      <c r="B475" s="237"/>
      <c r="C475" s="238"/>
      <c r="D475" s="232" t="s">
        <v>155</v>
      </c>
      <c r="E475" s="239" t="s">
        <v>1</v>
      </c>
      <c r="F475" s="240" t="s">
        <v>373</v>
      </c>
      <c r="G475" s="238"/>
      <c r="H475" s="241">
        <v>10.413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7" t="s">
        <v>155</v>
      </c>
      <c r="AU475" s="247" t="s">
        <v>83</v>
      </c>
      <c r="AV475" s="13" t="s">
        <v>83</v>
      </c>
      <c r="AW475" s="13" t="s">
        <v>30</v>
      </c>
      <c r="AX475" s="13" t="s">
        <v>73</v>
      </c>
      <c r="AY475" s="247" t="s">
        <v>144</v>
      </c>
    </row>
    <row r="476" s="14" customFormat="1">
      <c r="A476" s="14"/>
      <c r="B476" s="248"/>
      <c r="C476" s="249"/>
      <c r="D476" s="232" t="s">
        <v>155</v>
      </c>
      <c r="E476" s="250" t="s">
        <v>1</v>
      </c>
      <c r="F476" s="251" t="s">
        <v>359</v>
      </c>
      <c r="G476" s="249"/>
      <c r="H476" s="250" t="s">
        <v>1</v>
      </c>
      <c r="I476" s="252"/>
      <c r="J476" s="249"/>
      <c r="K476" s="249"/>
      <c r="L476" s="253"/>
      <c r="M476" s="254"/>
      <c r="N476" s="255"/>
      <c r="O476" s="255"/>
      <c r="P476" s="255"/>
      <c r="Q476" s="255"/>
      <c r="R476" s="255"/>
      <c r="S476" s="255"/>
      <c r="T476" s="25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7" t="s">
        <v>155</v>
      </c>
      <c r="AU476" s="257" t="s">
        <v>83</v>
      </c>
      <c r="AV476" s="14" t="s">
        <v>81</v>
      </c>
      <c r="AW476" s="14" t="s">
        <v>30</v>
      </c>
      <c r="AX476" s="14" t="s">
        <v>73</v>
      </c>
      <c r="AY476" s="257" t="s">
        <v>144</v>
      </c>
    </row>
    <row r="477" s="13" customFormat="1">
      <c r="A477" s="13"/>
      <c r="B477" s="237"/>
      <c r="C477" s="238"/>
      <c r="D477" s="232" t="s">
        <v>155</v>
      </c>
      <c r="E477" s="239" t="s">
        <v>1</v>
      </c>
      <c r="F477" s="240" t="s">
        <v>374</v>
      </c>
      <c r="G477" s="238"/>
      <c r="H477" s="241">
        <v>35.5</v>
      </c>
      <c r="I477" s="242"/>
      <c r="J477" s="238"/>
      <c r="K477" s="238"/>
      <c r="L477" s="243"/>
      <c r="M477" s="244"/>
      <c r="N477" s="245"/>
      <c r="O477" s="245"/>
      <c r="P477" s="245"/>
      <c r="Q477" s="245"/>
      <c r="R477" s="245"/>
      <c r="S477" s="245"/>
      <c r="T477" s="24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7" t="s">
        <v>155</v>
      </c>
      <c r="AU477" s="247" t="s">
        <v>83</v>
      </c>
      <c r="AV477" s="13" t="s">
        <v>83</v>
      </c>
      <c r="AW477" s="13" t="s">
        <v>30</v>
      </c>
      <c r="AX477" s="13" t="s">
        <v>73</v>
      </c>
      <c r="AY477" s="247" t="s">
        <v>144</v>
      </c>
    </row>
    <row r="478" s="15" customFormat="1">
      <c r="A478" s="15"/>
      <c r="B478" s="258"/>
      <c r="C478" s="259"/>
      <c r="D478" s="232" t="s">
        <v>155</v>
      </c>
      <c r="E478" s="260" t="s">
        <v>1</v>
      </c>
      <c r="F478" s="261" t="s">
        <v>202</v>
      </c>
      <c r="G478" s="259"/>
      <c r="H478" s="262">
        <v>45.912999999999997</v>
      </c>
      <c r="I478" s="263"/>
      <c r="J478" s="259"/>
      <c r="K478" s="259"/>
      <c r="L478" s="264"/>
      <c r="M478" s="265"/>
      <c r="N478" s="266"/>
      <c r="O478" s="266"/>
      <c r="P478" s="266"/>
      <c r="Q478" s="266"/>
      <c r="R478" s="266"/>
      <c r="S478" s="266"/>
      <c r="T478" s="267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8" t="s">
        <v>155</v>
      </c>
      <c r="AU478" s="268" t="s">
        <v>83</v>
      </c>
      <c r="AV478" s="15" t="s">
        <v>151</v>
      </c>
      <c r="AW478" s="15" t="s">
        <v>30</v>
      </c>
      <c r="AX478" s="15" t="s">
        <v>81</v>
      </c>
      <c r="AY478" s="268" t="s">
        <v>144</v>
      </c>
    </row>
    <row r="479" s="2" customFormat="1" ht="44.25" customHeight="1">
      <c r="A479" s="39"/>
      <c r="B479" s="40"/>
      <c r="C479" s="280" t="s">
        <v>590</v>
      </c>
      <c r="D479" s="280" t="s">
        <v>559</v>
      </c>
      <c r="E479" s="281" t="s">
        <v>591</v>
      </c>
      <c r="F479" s="282" t="s">
        <v>592</v>
      </c>
      <c r="G479" s="283" t="s">
        <v>241</v>
      </c>
      <c r="H479" s="284">
        <v>53.512</v>
      </c>
      <c r="I479" s="285"/>
      <c r="J479" s="286">
        <f>ROUND(I479*H479,2)</f>
        <v>0</v>
      </c>
      <c r="K479" s="282" t="s">
        <v>150</v>
      </c>
      <c r="L479" s="287"/>
      <c r="M479" s="288" t="s">
        <v>1</v>
      </c>
      <c r="N479" s="289" t="s">
        <v>38</v>
      </c>
      <c r="O479" s="92"/>
      <c r="P479" s="228">
        <f>O479*H479</f>
        <v>0</v>
      </c>
      <c r="Q479" s="228">
        <v>0.0054000000000000003</v>
      </c>
      <c r="R479" s="228">
        <f>Q479*H479</f>
        <v>0.28896480000000002</v>
      </c>
      <c r="S479" s="228">
        <v>0</v>
      </c>
      <c r="T479" s="229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0" t="s">
        <v>375</v>
      </c>
      <c r="AT479" s="230" t="s">
        <v>559</v>
      </c>
      <c r="AU479" s="230" t="s">
        <v>83</v>
      </c>
      <c r="AY479" s="18" t="s">
        <v>144</v>
      </c>
      <c r="BE479" s="231">
        <f>IF(N479="základní",J479,0)</f>
        <v>0</v>
      </c>
      <c r="BF479" s="231">
        <f>IF(N479="snížená",J479,0)</f>
        <v>0</v>
      </c>
      <c r="BG479" s="231">
        <f>IF(N479="zákl. přenesená",J479,0)</f>
        <v>0</v>
      </c>
      <c r="BH479" s="231">
        <f>IF(N479="sníž. přenesená",J479,0)</f>
        <v>0</v>
      </c>
      <c r="BI479" s="231">
        <f>IF(N479="nulová",J479,0)</f>
        <v>0</v>
      </c>
      <c r="BJ479" s="18" t="s">
        <v>81</v>
      </c>
      <c r="BK479" s="231">
        <f>ROUND(I479*H479,2)</f>
        <v>0</v>
      </c>
      <c r="BL479" s="18" t="s">
        <v>246</v>
      </c>
      <c r="BM479" s="230" t="s">
        <v>593</v>
      </c>
    </row>
    <row r="480" s="2" customFormat="1">
      <c r="A480" s="39"/>
      <c r="B480" s="40"/>
      <c r="C480" s="41"/>
      <c r="D480" s="232" t="s">
        <v>153</v>
      </c>
      <c r="E480" s="41"/>
      <c r="F480" s="233" t="s">
        <v>592</v>
      </c>
      <c r="G480" s="41"/>
      <c r="H480" s="41"/>
      <c r="I480" s="234"/>
      <c r="J480" s="41"/>
      <c r="K480" s="41"/>
      <c r="L480" s="45"/>
      <c r="M480" s="235"/>
      <c r="N480" s="236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153</v>
      </c>
      <c r="AU480" s="18" t="s">
        <v>83</v>
      </c>
    </row>
    <row r="481" s="13" customFormat="1">
      <c r="A481" s="13"/>
      <c r="B481" s="237"/>
      <c r="C481" s="238"/>
      <c r="D481" s="232" t="s">
        <v>155</v>
      </c>
      <c r="E481" s="238"/>
      <c r="F481" s="240" t="s">
        <v>594</v>
      </c>
      <c r="G481" s="238"/>
      <c r="H481" s="241">
        <v>53.512</v>
      </c>
      <c r="I481" s="242"/>
      <c r="J481" s="238"/>
      <c r="K481" s="238"/>
      <c r="L481" s="243"/>
      <c r="M481" s="244"/>
      <c r="N481" s="245"/>
      <c r="O481" s="245"/>
      <c r="P481" s="245"/>
      <c r="Q481" s="245"/>
      <c r="R481" s="245"/>
      <c r="S481" s="245"/>
      <c r="T481" s="24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7" t="s">
        <v>155</v>
      </c>
      <c r="AU481" s="247" t="s">
        <v>83</v>
      </c>
      <c r="AV481" s="13" t="s">
        <v>83</v>
      </c>
      <c r="AW481" s="13" t="s">
        <v>4</v>
      </c>
      <c r="AX481" s="13" t="s">
        <v>81</v>
      </c>
      <c r="AY481" s="247" t="s">
        <v>144</v>
      </c>
    </row>
    <row r="482" s="2" customFormat="1" ht="24.15" customHeight="1">
      <c r="A482" s="39"/>
      <c r="B482" s="40"/>
      <c r="C482" s="219" t="s">
        <v>595</v>
      </c>
      <c r="D482" s="219" t="s">
        <v>146</v>
      </c>
      <c r="E482" s="220" t="s">
        <v>596</v>
      </c>
      <c r="F482" s="221" t="s">
        <v>597</v>
      </c>
      <c r="G482" s="222" t="s">
        <v>181</v>
      </c>
      <c r="H482" s="223">
        <v>0.501</v>
      </c>
      <c r="I482" s="224"/>
      <c r="J482" s="225">
        <f>ROUND(I482*H482,2)</f>
        <v>0</v>
      </c>
      <c r="K482" s="221" t="s">
        <v>150</v>
      </c>
      <c r="L482" s="45"/>
      <c r="M482" s="226" t="s">
        <v>1</v>
      </c>
      <c r="N482" s="227" t="s">
        <v>38</v>
      </c>
      <c r="O482" s="92"/>
      <c r="P482" s="228">
        <f>O482*H482</f>
        <v>0</v>
      </c>
      <c r="Q482" s="228">
        <v>0</v>
      </c>
      <c r="R482" s="228">
        <f>Q482*H482</f>
        <v>0</v>
      </c>
      <c r="S482" s="228">
        <v>0</v>
      </c>
      <c r="T482" s="229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0" t="s">
        <v>246</v>
      </c>
      <c r="AT482" s="230" t="s">
        <v>146</v>
      </c>
      <c r="AU482" s="230" t="s">
        <v>83</v>
      </c>
      <c r="AY482" s="18" t="s">
        <v>144</v>
      </c>
      <c r="BE482" s="231">
        <f>IF(N482="základní",J482,0)</f>
        <v>0</v>
      </c>
      <c r="BF482" s="231">
        <f>IF(N482="snížená",J482,0)</f>
        <v>0</v>
      </c>
      <c r="BG482" s="231">
        <f>IF(N482="zákl. přenesená",J482,0)</f>
        <v>0</v>
      </c>
      <c r="BH482" s="231">
        <f>IF(N482="sníž. přenesená",J482,0)</f>
        <v>0</v>
      </c>
      <c r="BI482" s="231">
        <f>IF(N482="nulová",J482,0)</f>
        <v>0</v>
      </c>
      <c r="BJ482" s="18" t="s">
        <v>81</v>
      </c>
      <c r="BK482" s="231">
        <f>ROUND(I482*H482,2)</f>
        <v>0</v>
      </c>
      <c r="BL482" s="18" t="s">
        <v>246</v>
      </c>
      <c r="BM482" s="230" t="s">
        <v>598</v>
      </c>
    </row>
    <row r="483" s="2" customFormat="1">
      <c r="A483" s="39"/>
      <c r="B483" s="40"/>
      <c r="C483" s="41"/>
      <c r="D483" s="232" t="s">
        <v>153</v>
      </c>
      <c r="E483" s="41"/>
      <c r="F483" s="233" t="s">
        <v>599</v>
      </c>
      <c r="G483" s="41"/>
      <c r="H483" s="41"/>
      <c r="I483" s="234"/>
      <c r="J483" s="41"/>
      <c r="K483" s="41"/>
      <c r="L483" s="45"/>
      <c r="M483" s="235"/>
      <c r="N483" s="236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153</v>
      </c>
      <c r="AU483" s="18" t="s">
        <v>83</v>
      </c>
    </row>
    <row r="484" s="12" customFormat="1" ht="22.8" customHeight="1">
      <c r="A484" s="12"/>
      <c r="B484" s="203"/>
      <c r="C484" s="204"/>
      <c r="D484" s="205" t="s">
        <v>72</v>
      </c>
      <c r="E484" s="217" t="s">
        <v>600</v>
      </c>
      <c r="F484" s="217" t="s">
        <v>601</v>
      </c>
      <c r="G484" s="204"/>
      <c r="H484" s="204"/>
      <c r="I484" s="207"/>
      <c r="J484" s="218">
        <f>BK484</f>
        <v>0</v>
      </c>
      <c r="K484" s="204"/>
      <c r="L484" s="209"/>
      <c r="M484" s="210"/>
      <c r="N484" s="211"/>
      <c r="O484" s="211"/>
      <c r="P484" s="212">
        <f>SUM(P485:P501)</f>
        <v>0</v>
      </c>
      <c r="Q484" s="211"/>
      <c r="R484" s="212">
        <f>SUM(R485:R501)</f>
        <v>0.057850800000000001</v>
      </c>
      <c r="S484" s="211"/>
      <c r="T484" s="213">
        <f>SUM(T485:T501)</f>
        <v>0.019283459999999999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14" t="s">
        <v>83</v>
      </c>
      <c r="AT484" s="215" t="s">
        <v>72</v>
      </c>
      <c r="AU484" s="215" t="s">
        <v>81</v>
      </c>
      <c r="AY484" s="214" t="s">
        <v>144</v>
      </c>
      <c r="BK484" s="216">
        <f>SUM(BK485:BK501)</f>
        <v>0</v>
      </c>
    </row>
    <row r="485" s="2" customFormat="1" ht="24.15" customHeight="1">
      <c r="A485" s="39"/>
      <c r="B485" s="40"/>
      <c r="C485" s="219" t="s">
        <v>602</v>
      </c>
      <c r="D485" s="219" t="s">
        <v>146</v>
      </c>
      <c r="E485" s="220" t="s">
        <v>603</v>
      </c>
      <c r="F485" s="221" t="s">
        <v>604</v>
      </c>
      <c r="G485" s="222" t="s">
        <v>241</v>
      </c>
      <c r="H485" s="223">
        <v>45.912999999999997</v>
      </c>
      <c r="I485" s="224"/>
      <c r="J485" s="225">
        <f>ROUND(I485*H485,2)</f>
        <v>0</v>
      </c>
      <c r="K485" s="221" t="s">
        <v>150</v>
      </c>
      <c r="L485" s="45"/>
      <c r="M485" s="226" t="s">
        <v>1</v>
      </c>
      <c r="N485" s="227" t="s">
        <v>38</v>
      </c>
      <c r="O485" s="92"/>
      <c r="P485" s="228">
        <f>O485*H485</f>
        <v>0</v>
      </c>
      <c r="Q485" s="228">
        <v>0</v>
      </c>
      <c r="R485" s="228">
        <f>Q485*H485</f>
        <v>0</v>
      </c>
      <c r="S485" s="228">
        <v>0.00042000000000000002</v>
      </c>
      <c r="T485" s="229">
        <f>S485*H485</f>
        <v>0.019283459999999999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0" t="s">
        <v>246</v>
      </c>
      <c r="AT485" s="230" t="s">
        <v>146</v>
      </c>
      <c r="AU485" s="230" t="s">
        <v>83</v>
      </c>
      <c r="AY485" s="18" t="s">
        <v>144</v>
      </c>
      <c r="BE485" s="231">
        <f>IF(N485="základní",J485,0)</f>
        <v>0</v>
      </c>
      <c r="BF485" s="231">
        <f>IF(N485="snížená",J485,0)</f>
        <v>0</v>
      </c>
      <c r="BG485" s="231">
        <f>IF(N485="zákl. přenesená",J485,0)</f>
        <v>0</v>
      </c>
      <c r="BH485" s="231">
        <f>IF(N485="sníž. přenesená",J485,0)</f>
        <v>0</v>
      </c>
      <c r="BI485" s="231">
        <f>IF(N485="nulová",J485,0)</f>
        <v>0</v>
      </c>
      <c r="BJ485" s="18" t="s">
        <v>81</v>
      </c>
      <c r="BK485" s="231">
        <f>ROUND(I485*H485,2)</f>
        <v>0</v>
      </c>
      <c r="BL485" s="18" t="s">
        <v>246</v>
      </c>
      <c r="BM485" s="230" t="s">
        <v>605</v>
      </c>
    </row>
    <row r="486" s="2" customFormat="1">
      <c r="A486" s="39"/>
      <c r="B486" s="40"/>
      <c r="C486" s="41"/>
      <c r="D486" s="232" t="s">
        <v>153</v>
      </c>
      <c r="E486" s="41"/>
      <c r="F486" s="233" t="s">
        <v>606</v>
      </c>
      <c r="G486" s="41"/>
      <c r="H486" s="41"/>
      <c r="I486" s="234"/>
      <c r="J486" s="41"/>
      <c r="K486" s="41"/>
      <c r="L486" s="45"/>
      <c r="M486" s="235"/>
      <c r="N486" s="236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153</v>
      </c>
      <c r="AU486" s="18" t="s">
        <v>83</v>
      </c>
    </row>
    <row r="487" s="14" customFormat="1">
      <c r="A487" s="14"/>
      <c r="B487" s="248"/>
      <c r="C487" s="249"/>
      <c r="D487" s="232" t="s">
        <v>155</v>
      </c>
      <c r="E487" s="250" t="s">
        <v>1</v>
      </c>
      <c r="F487" s="251" t="s">
        <v>448</v>
      </c>
      <c r="G487" s="249"/>
      <c r="H487" s="250" t="s">
        <v>1</v>
      </c>
      <c r="I487" s="252"/>
      <c r="J487" s="249"/>
      <c r="K487" s="249"/>
      <c r="L487" s="253"/>
      <c r="M487" s="254"/>
      <c r="N487" s="255"/>
      <c r="O487" s="255"/>
      <c r="P487" s="255"/>
      <c r="Q487" s="255"/>
      <c r="R487" s="255"/>
      <c r="S487" s="255"/>
      <c r="T487" s="25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7" t="s">
        <v>155</v>
      </c>
      <c r="AU487" s="257" t="s">
        <v>83</v>
      </c>
      <c r="AV487" s="14" t="s">
        <v>81</v>
      </c>
      <c r="AW487" s="14" t="s">
        <v>30</v>
      </c>
      <c r="AX487" s="14" t="s">
        <v>73</v>
      </c>
      <c r="AY487" s="257" t="s">
        <v>144</v>
      </c>
    </row>
    <row r="488" s="13" customFormat="1">
      <c r="A488" s="13"/>
      <c r="B488" s="237"/>
      <c r="C488" s="238"/>
      <c r="D488" s="232" t="s">
        <v>155</v>
      </c>
      <c r="E488" s="239" t="s">
        <v>1</v>
      </c>
      <c r="F488" s="240" t="s">
        <v>584</v>
      </c>
      <c r="G488" s="238"/>
      <c r="H488" s="241">
        <v>45.912999999999997</v>
      </c>
      <c r="I488" s="242"/>
      <c r="J488" s="238"/>
      <c r="K488" s="238"/>
      <c r="L488" s="243"/>
      <c r="M488" s="244"/>
      <c r="N488" s="245"/>
      <c r="O488" s="245"/>
      <c r="P488" s="245"/>
      <c r="Q488" s="245"/>
      <c r="R488" s="245"/>
      <c r="S488" s="245"/>
      <c r="T488" s="24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7" t="s">
        <v>155</v>
      </c>
      <c r="AU488" s="247" t="s">
        <v>83</v>
      </c>
      <c r="AV488" s="13" t="s">
        <v>83</v>
      </c>
      <c r="AW488" s="13" t="s">
        <v>30</v>
      </c>
      <c r="AX488" s="13" t="s">
        <v>73</v>
      </c>
      <c r="AY488" s="247" t="s">
        <v>144</v>
      </c>
    </row>
    <row r="489" s="15" customFormat="1">
      <c r="A489" s="15"/>
      <c r="B489" s="258"/>
      <c r="C489" s="259"/>
      <c r="D489" s="232" t="s">
        <v>155</v>
      </c>
      <c r="E489" s="260" t="s">
        <v>1</v>
      </c>
      <c r="F489" s="261" t="s">
        <v>202</v>
      </c>
      <c r="G489" s="259"/>
      <c r="H489" s="262">
        <v>45.912999999999997</v>
      </c>
      <c r="I489" s="263"/>
      <c r="J489" s="259"/>
      <c r="K489" s="259"/>
      <c r="L489" s="264"/>
      <c r="M489" s="265"/>
      <c r="N489" s="266"/>
      <c r="O489" s="266"/>
      <c r="P489" s="266"/>
      <c r="Q489" s="266"/>
      <c r="R489" s="266"/>
      <c r="S489" s="266"/>
      <c r="T489" s="267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68" t="s">
        <v>155</v>
      </c>
      <c r="AU489" s="268" t="s">
        <v>83</v>
      </c>
      <c r="AV489" s="15" t="s">
        <v>151</v>
      </c>
      <c r="AW489" s="15" t="s">
        <v>30</v>
      </c>
      <c r="AX489" s="15" t="s">
        <v>81</v>
      </c>
      <c r="AY489" s="268" t="s">
        <v>144</v>
      </c>
    </row>
    <row r="490" s="2" customFormat="1" ht="24.15" customHeight="1">
      <c r="A490" s="39"/>
      <c r="B490" s="40"/>
      <c r="C490" s="219" t="s">
        <v>607</v>
      </c>
      <c r="D490" s="219" t="s">
        <v>146</v>
      </c>
      <c r="E490" s="220" t="s">
        <v>608</v>
      </c>
      <c r="F490" s="221" t="s">
        <v>609</v>
      </c>
      <c r="G490" s="222" t="s">
        <v>241</v>
      </c>
      <c r="H490" s="223">
        <v>45.912999999999997</v>
      </c>
      <c r="I490" s="224"/>
      <c r="J490" s="225">
        <f>ROUND(I490*H490,2)</f>
        <v>0</v>
      </c>
      <c r="K490" s="221" t="s">
        <v>150</v>
      </c>
      <c r="L490" s="45"/>
      <c r="M490" s="226" t="s">
        <v>1</v>
      </c>
      <c r="N490" s="227" t="s">
        <v>38</v>
      </c>
      <c r="O490" s="92"/>
      <c r="P490" s="228">
        <f>O490*H490</f>
        <v>0</v>
      </c>
      <c r="Q490" s="228">
        <v>0</v>
      </c>
      <c r="R490" s="228">
        <f>Q490*H490</f>
        <v>0</v>
      </c>
      <c r="S490" s="228">
        <v>0</v>
      </c>
      <c r="T490" s="229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0" t="s">
        <v>246</v>
      </c>
      <c r="AT490" s="230" t="s">
        <v>146</v>
      </c>
      <c r="AU490" s="230" t="s">
        <v>83</v>
      </c>
      <c r="AY490" s="18" t="s">
        <v>144</v>
      </c>
      <c r="BE490" s="231">
        <f>IF(N490="základní",J490,0)</f>
        <v>0</v>
      </c>
      <c r="BF490" s="231">
        <f>IF(N490="snížená",J490,0)</f>
        <v>0</v>
      </c>
      <c r="BG490" s="231">
        <f>IF(N490="zákl. přenesená",J490,0)</f>
        <v>0</v>
      </c>
      <c r="BH490" s="231">
        <f>IF(N490="sníž. přenesená",J490,0)</f>
        <v>0</v>
      </c>
      <c r="BI490" s="231">
        <f>IF(N490="nulová",J490,0)</f>
        <v>0</v>
      </c>
      <c r="BJ490" s="18" t="s">
        <v>81</v>
      </c>
      <c r="BK490" s="231">
        <f>ROUND(I490*H490,2)</f>
        <v>0</v>
      </c>
      <c r="BL490" s="18" t="s">
        <v>246</v>
      </c>
      <c r="BM490" s="230" t="s">
        <v>610</v>
      </c>
    </row>
    <row r="491" s="2" customFormat="1">
      <c r="A491" s="39"/>
      <c r="B491" s="40"/>
      <c r="C491" s="41"/>
      <c r="D491" s="232" t="s">
        <v>153</v>
      </c>
      <c r="E491" s="41"/>
      <c r="F491" s="233" t="s">
        <v>611</v>
      </c>
      <c r="G491" s="41"/>
      <c r="H491" s="41"/>
      <c r="I491" s="234"/>
      <c r="J491" s="41"/>
      <c r="K491" s="41"/>
      <c r="L491" s="45"/>
      <c r="M491" s="235"/>
      <c r="N491" s="236"/>
      <c r="O491" s="92"/>
      <c r="P491" s="92"/>
      <c r="Q491" s="92"/>
      <c r="R491" s="92"/>
      <c r="S491" s="92"/>
      <c r="T491" s="93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8" t="s">
        <v>153</v>
      </c>
      <c r="AU491" s="18" t="s">
        <v>83</v>
      </c>
    </row>
    <row r="492" s="14" customFormat="1">
      <c r="A492" s="14"/>
      <c r="B492" s="248"/>
      <c r="C492" s="249"/>
      <c r="D492" s="232" t="s">
        <v>155</v>
      </c>
      <c r="E492" s="250" t="s">
        <v>1</v>
      </c>
      <c r="F492" s="251" t="s">
        <v>357</v>
      </c>
      <c r="G492" s="249"/>
      <c r="H492" s="250" t="s">
        <v>1</v>
      </c>
      <c r="I492" s="252"/>
      <c r="J492" s="249"/>
      <c r="K492" s="249"/>
      <c r="L492" s="253"/>
      <c r="M492" s="254"/>
      <c r="N492" s="255"/>
      <c r="O492" s="255"/>
      <c r="P492" s="255"/>
      <c r="Q492" s="255"/>
      <c r="R492" s="255"/>
      <c r="S492" s="255"/>
      <c r="T492" s="25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7" t="s">
        <v>155</v>
      </c>
      <c r="AU492" s="257" t="s">
        <v>83</v>
      </c>
      <c r="AV492" s="14" t="s">
        <v>81</v>
      </c>
      <c r="AW492" s="14" t="s">
        <v>30</v>
      </c>
      <c r="AX492" s="14" t="s">
        <v>73</v>
      </c>
      <c r="AY492" s="257" t="s">
        <v>144</v>
      </c>
    </row>
    <row r="493" s="13" customFormat="1">
      <c r="A493" s="13"/>
      <c r="B493" s="237"/>
      <c r="C493" s="238"/>
      <c r="D493" s="232" t="s">
        <v>155</v>
      </c>
      <c r="E493" s="239" t="s">
        <v>1</v>
      </c>
      <c r="F493" s="240" t="s">
        <v>373</v>
      </c>
      <c r="G493" s="238"/>
      <c r="H493" s="241">
        <v>10.413</v>
      </c>
      <c r="I493" s="242"/>
      <c r="J493" s="238"/>
      <c r="K493" s="238"/>
      <c r="L493" s="243"/>
      <c r="M493" s="244"/>
      <c r="N493" s="245"/>
      <c r="O493" s="245"/>
      <c r="P493" s="245"/>
      <c r="Q493" s="245"/>
      <c r="R493" s="245"/>
      <c r="S493" s="245"/>
      <c r="T493" s="24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7" t="s">
        <v>155</v>
      </c>
      <c r="AU493" s="247" t="s">
        <v>83</v>
      </c>
      <c r="AV493" s="13" t="s">
        <v>83</v>
      </c>
      <c r="AW493" s="13" t="s">
        <v>30</v>
      </c>
      <c r="AX493" s="13" t="s">
        <v>73</v>
      </c>
      <c r="AY493" s="247" t="s">
        <v>144</v>
      </c>
    </row>
    <row r="494" s="14" customFormat="1">
      <c r="A494" s="14"/>
      <c r="B494" s="248"/>
      <c r="C494" s="249"/>
      <c r="D494" s="232" t="s">
        <v>155</v>
      </c>
      <c r="E494" s="250" t="s">
        <v>1</v>
      </c>
      <c r="F494" s="251" t="s">
        <v>359</v>
      </c>
      <c r="G494" s="249"/>
      <c r="H494" s="250" t="s">
        <v>1</v>
      </c>
      <c r="I494" s="252"/>
      <c r="J494" s="249"/>
      <c r="K494" s="249"/>
      <c r="L494" s="253"/>
      <c r="M494" s="254"/>
      <c r="N494" s="255"/>
      <c r="O494" s="255"/>
      <c r="P494" s="255"/>
      <c r="Q494" s="255"/>
      <c r="R494" s="255"/>
      <c r="S494" s="255"/>
      <c r="T494" s="25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7" t="s">
        <v>155</v>
      </c>
      <c r="AU494" s="257" t="s">
        <v>83</v>
      </c>
      <c r="AV494" s="14" t="s">
        <v>81</v>
      </c>
      <c r="AW494" s="14" t="s">
        <v>30</v>
      </c>
      <c r="AX494" s="14" t="s">
        <v>73</v>
      </c>
      <c r="AY494" s="257" t="s">
        <v>144</v>
      </c>
    </row>
    <row r="495" s="13" customFormat="1">
      <c r="A495" s="13"/>
      <c r="B495" s="237"/>
      <c r="C495" s="238"/>
      <c r="D495" s="232" t="s">
        <v>155</v>
      </c>
      <c r="E495" s="239" t="s">
        <v>1</v>
      </c>
      <c r="F495" s="240" t="s">
        <v>374</v>
      </c>
      <c r="G495" s="238"/>
      <c r="H495" s="241">
        <v>35.5</v>
      </c>
      <c r="I495" s="242"/>
      <c r="J495" s="238"/>
      <c r="K495" s="238"/>
      <c r="L495" s="243"/>
      <c r="M495" s="244"/>
      <c r="N495" s="245"/>
      <c r="O495" s="245"/>
      <c r="P495" s="245"/>
      <c r="Q495" s="245"/>
      <c r="R495" s="245"/>
      <c r="S495" s="245"/>
      <c r="T495" s="24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7" t="s">
        <v>155</v>
      </c>
      <c r="AU495" s="247" t="s">
        <v>83</v>
      </c>
      <c r="AV495" s="13" t="s">
        <v>83</v>
      </c>
      <c r="AW495" s="13" t="s">
        <v>30</v>
      </c>
      <c r="AX495" s="13" t="s">
        <v>73</v>
      </c>
      <c r="AY495" s="247" t="s">
        <v>144</v>
      </c>
    </row>
    <row r="496" s="15" customFormat="1">
      <c r="A496" s="15"/>
      <c r="B496" s="258"/>
      <c r="C496" s="259"/>
      <c r="D496" s="232" t="s">
        <v>155</v>
      </c>
      <c r="E496" s="260" t="s">
        <v>1</v>
      </c>
      <c r="F496" s="261" t="s">
        <v>202</v>
      </c>
      <c r="G496" s="259"/>
      <c r="H496" s="262">
        <v>45.912999999999997</v>
      </c>
      <c r="I496" s="263"/>
      <c r="J496" s="259"/>
      <c r="K496" s="259"/>
      <c r="L496" s="264"/>
      <c r="M496" s="265"/>
      <c r="N496" s="266"/>
      <c r="O496" s="266"/>
      <c r="P496" s="266"/>
      <c r="Q496" s="266"/>
      <c r="R496" s="266"/>
      <c r="S496" s="266"/>
      <c r="T496" s="267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68" t="s">
        <v>155</v>
      </c>
      <c r="AU496" s="268" t="s">
        <v>83</v>
      </c>
      <c r="AV496" s="15" t="s">
        <v>151</v>
      </c>
      <c r="AW496" s="15" t="s">
        <v>30</v>
      </c>
      <c r="AX496" s="15" t="s">
        <v>81</v>
      </c>
      <c r="AY496" s="268" t="s">
        <v>144</v>
      </c>
    </row>
    <row r="497" s="2" customFormat="1" ht="24.15" customHeight="1">
      <c r="A497" s="39"/>
      <c r="B497" s="40"/>
      <c r="C497" s="280" t="s">
        <v>612</v>
      </c>
      <c r="D497" s="280" t="s">
        <v>559</v>
      </c>
      <c r="E497" s="281" t="s">
        <v>613</v>
      </c>
      <c r="F497" s="282" t="s">
        <v>614</v>
      </c>
      <c r="G497" s="283" t="s">
        <v>241</v>
      </c>
      <c r="H497" s="284">
        <v>48.209000000000003</v>
      </c>
      <c r="I497" s="285"/>
      <c r="J497" s="286">
        <f>ROUND(I497*H497,2)</f>
        <v>0</v>
      </c>
      <c r="K497" s="282" t="s">
        <v>150</v>
      </c>
      <c r="L497" s="287"/>
      <c r="M497" s="288" t="s">
        <v>1</v>
      </c>
      <c r="N497" s="289" t="s">
        <v>38</v>
      </c>
      <c r="O497" s="92"/>
      <c r="P497" s="228">
        <f>O497*H497</f>
        <v>0</v>
      </c>
      <c r="Q497" s="228">
        <v>0.0011999999999999999</v>
      </c>
      <c r="R497" s="228">
        <f>Q497*H497</f>
        <v>0.057850800000000001</v>
      </c>
      <c r="S497" s="228">
        <v>0</v>
      </c>
      <c r="T497" s="229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0" t="s">
        <v>375</v>
      </c>
      <c r="AT497" s="230" t="s">
        <v>559</v>
      </c>
      <c r="AU497" s="230" t="s">
        <v>83</v>
      </c>
      <c r="AY497" s="18" t="s">
        <v>144</v>
      </c>
      <c r="BE497" s="231">
        <f>IF(N497="základní",J497,0)</f>
        <v>0</v>
      </c>
      <c r="BF497" s="231">
        <f>IF(N497="snížená",J497,0)</f>
        <v>0</v>
      </c>
      <c r="BG497" s="231">
        <f>IF(N497="zákl. přenesená",J497,0)</f>
        <v>0</v>
      </c>
      <c r="BH497" s="231">
        <f>IF(N497="sníž. přenesená",J497,0)</f>
        <v>0</v>
      </c>
      <c r="BI497" s="231">
        <f>IF(N497="nulová",J497,0)</f>
        <v>0</v>
      </c>
      <c r="BJ497" s="18" t="s">
        <v>81</v>
      </c>
      <c r="BK497" s="231">
        <f>ROUND(I497*H497,2)</f>
        <v>0</v>
      </c>
      <c r="BL497" s="18" t="s">
        <v>246</v>
      </c>
      <c r="BM497" s="230" t="s">
        <v>615</v>
      </c>
    </row>
    <row r="498" s="2" customFormat="1">
      <c r="A498" s="39"/>
      <c r="B498" s="40"/>
      <c r="C498" s="41"/>
      <c r="D498" s="232" t="s">
        <v>153</v>
      </c>
      <c r="E498" s="41"/>
      <c r="F498" s="233" t="s">
        <v>614</v>
      </c>
      <c r="G498" s="41"/>
      <c r="H498" s="41"/>
      <c r="I498" s="234"/>
      <c r="J498" s="41"/>
      <c r="K498" s="41"/>
      <c r="L498" s="45"/>
      <c r="M498" s="235"/>
      <c r="N498" s="236"/>
      <c r="O498" s="92"/>
      <c r="P498" s="92"/>
      <c r="Q498" s="92"/>
      <c r="R498" s="92"/>
      <c r="S498" s="92"/>
      <c r="T498" s="93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153</v>
      </c>
      <c r="AU498" s="18" t="s">
        <v>83</v>
      </c>
    </row>
    <row r="499" s="13" customFormat="1">
      <c r="A499" s="13"/>
      <c r="B499" s="237"/>
      <c r="C499" s="238"/>
      <c r="D499" s="232" t="s">
        <v>155</v>
      </c>
      <c r="E499" s="238"/>
      <c r="F499" s="240" t="s">
        <v>616</v>
      </c>
      <c r="G499" s="238"/>
      <c r="H499" s="241">
        <v>48.209000000000003</v>
      </c>
      <c r="I499" s="242"/>
      <c r="J499" s="238"/>
      <c r="K499" s="238"/>
      <c r="L499" s="243"/>
      <c r="M499" s="244"/>
      <c r="N499" s="245"/>
      <c r="O499" s="245"/>
      <c r="P499" s="245"/>
      <c r="Q499" s="245"/>
      <c r="R499" s="245"/>
      <c r="S499" s="245"/>
      <c r="T499" s="24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7" t="s">
        <v>155</v>
      </c>
      <c r="AU499" s="247" t="s">
        <v>83</v>
      </c>
      <c r="AV499" s="13" t="s">
        <v>83</v>
      </c>
      <c r="AW499" s="13" t="s">
        <v>4</v>
      </c>
      <c r="AX499" s="13" t="s">
        <v>81</v>
      </c>
      <c r="AY499" s="247" t="s">
        <v>144</v>
      </c>
    </row>
    <row r="500" s="2" customFormat="1" ht="24.15" customHeight="1">
      <c r="A500" s="39"/>
      <c r="B500" s="40"/>
      <c r="C500" s="219" t="s">
        <v>617</v>
      </c>
      <c r="D500" s="219" t="s">
        <v>146</v>
      </c>
      <c r="E500" s="220" t="s">
        <v>618</v>
      </c>
      <c r="F500" s="221" t="s">
        <v>619</v>
      </c>
      <c r="G500" s="222" t="s">
        <v>181</v>
      </c>
      <c r="H500" s="223">
        <v>0.058000000000000003</v>
      </c>
      <c r="I500" s="224"/>
      <c r="J500" s="225">
        <f>ROUND(I500*H500,2)</f>
        <v>0</v>
      </c>
      <c r="K500" s="221" t="s">
        <v>150</v>
      </c>
      <c r="L500" s="45"/>
      <c r="M500" s="226" t="s">
        <v>1</v>
      </c>
      <c r="N500" s="227" t="s">
        <v>38</v>
      </c>
      <c r="O500" s="92"/>
      <c r="P500" s="228">
        <f>O500*H500</f>
        <v>0</v>
      </c>
      <c r="Q500" s="228">
        <v>0</v>
      </c>
      <c r="R500" s="228">
        <f>Q500*H500</f>
        <v>0</v>
      </c>
      <c r="S500" s="228">
        <v>0</v>
      </c>
      <c r="T500" s="229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0" t="s">
        <v>246</v>
      </c>
      <c r="AT500" s="230" t="s">
        <v>146</v>
      </c>
      <c r="AU500" s="230" t="s">
        <v>83</v>
      </c>
      <c r="AY500" s="18" t="s">
        <v>144</v>
      </c>
      <c r="BE500" s="231">
        <f>IF(N500="základní",J500,0)</f>
        <v>0</v>
      </c>
      <c r="BF500" s="231">
        <f>IF(N500="snížená",J500,0)</f>
        <v>0</v>
      </c>
      <c r="BG500" s="231">
        <f>IF(N500="zákl. přenesená",J500,0)</f>
        <v>0</v>
      </c>
      <c r="BH500" s="231">
        <f>IF(N500="sníž. přenesená",J500,0)</f>
        <v>0</v>
      </c>
      <c r="BI500" s="231">
        <f>IF(N500="nulová",J500,0)</f>
        <v>0</v>
      </c>
      <c r="BJ500" s="18" t="s">
        <v>81</v>
      </c>
      <c r="BK500" s="231">
        <f>ROUND(I500*H500,2)</f>
        <v>0</v>
      </c>
      <c r="BL500" s="18" t="s">
        <v>246</v>
      </c>
      <c r="BM500" s="230" t="s">
        <v>620</v>
      </c>
    </row>
    <row r="501" s="2" customFormat="1">
      <c r="A501" s="39"/>
      <c r="B501" s="40"/>
      <c r="C501" s="41"/>
      <c r="D501" s="232" t="s">
        <v>153</v>
      </c>
      <c r="E501" s="41"/>
      <c r="F501" s="233" t="s">
        <v>621</v>
      </c>
      <c r="G501" s="41"/>
      <c r="H501" s="41"/>
      <c r="I501" s="234"/>
      <c r="J501" s="41"/>
      <c r="K501" s="41"/>
      <c r="L501" s="45"/>
      <c r="M501" s="235"/>
      <c r="N501" s="236"/>
      <c r="O501" s="92"/>
      <c r="P501" s="92"/>
      <c r="Q501" s="92"/>
      <c r="R501" s="92"/>
      <c r="S501" s="92"/>
      <c r="T501" s="93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153</v>
      </c>
      <c r="AU501" s="18" t="s">
        <v>83</v>
      </c>
    </row>
    <row r="502" s="12" customFormat="1" ht="22.8" customHeight="1">
      <c r="A502" s="12"/>
      <c r="B502" s="203"/>
      <c r="C502" s="204"/>
      <c r="D502" s="205" t="s">
        <v>72</v>
      </c>
      <c r="E502" s="217" t="s">
        <v>622</v>
      </c>
      <c r="F502" s="217" t="s">
        <v>623</v>
      </c>
      <c r="G502" s="204"/>
      <c r="H502" s="204"/>
      <c r="I502" s="207"/>
      <c r="J502" s="218">
        <f>BK502</f>
        <v>0</v>
      </c>
      <c r="K502" s="204"/>
      <c r="L502" s="209"/>
      <c r="M502" s="210"/>
      <c r="N502" s="211"/>
      <c r="O502" s="211"/>
      <c r="P502" s="212">
        <f>SUM(P503:P532)</f>
        <v>0</v>
      </c>
      <c r="Q502" s="211"/>
      <c r="R502" s="212">
        <f>SUM(R503:R532)</f>
        <v>2.0785819999999999</v>
      </c>
      <c r="S502" s="211"/>
      <c r="T502" s="213">
        <f>SUM(T503:T532)</f>
        <v>0.32766375000000003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14" t="s">
        <v>83</v>
      </c>
      <c r="AT502" s="215" t="s">
        <v>72</v>
      </c>
      <c r="AU502" s="215" t="s">
        <v>81</v>
      </c>
      <c r="AY502" s="214" t="s">
        <v>144</v>
      </c>
      <c r="BK502" s="216">
        <f>SUM(BK503:BK532)</f>
        <v>0</v>
      </c>
    </row>
    <row r="503" s="2" customFormat="1" ht="24.15" customHeight="1">
      <c r="A503" s="39"/>
      <c r="B503" s="40"/>
      <c r="C503" s="219" t="s">
        <v>624</v>
      </c>
      <c r="D503" s="219" t="s">
        <v>146</v>
      </c>
      <c r="E503" s="220" t="s">
        <v>625</v>
      </c>
      <c r="F503" s="221" t="s">
        <v>626</v>
      </c>
      <c r="G503" s="222" t="s">
        <v>241</v>
      </c>
      <c r="H503" s="223">
        <v>18.995000000000001</v>
      </c>
      <c r="I503" s="224"/>
      <c r="J503" s="225">
        <f>ROUND(I503*H503,2)</f>
        <v>0</v>
      </c>
      <c r="K503" s="221" t="s">
        <v>150</v>
      </c>
      <c r="L503" s="45"/>
      <c r="M503" s="226" t="s">
        <v>1</v>
      </c>
      <c r="N503" s="227" t="s">
        <v>38</v>
      </c>
      <c r="O503" s="92"/>
      <c r="P503" s="228">
        <f>O503*H503</f>
        <v>0</v>
      </c>
      <c r="Q503" s="228">
        <v>0</v>
      </c>
      <c r="R503" s="228">
        <f>Q503*H503</f>
        <v>0</v>
      </c>
      <c r="S503" s="228">
        <v>0.017250000000000001</v>
      </c>
      <c r="T503" s="229">
        <f>S503*H503</f>
        <v>0.32766375000000003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30" t="s">
        <v>246</v>
      </c>
      <c r="AT503" s="230" t="s">
        <v>146</v>
      </c>
      <c r="AU503" s="230" t="s">
        <v>83</v>
      </c>
      <c r="AY503" s="18" t="s">
        <v>144</v>
      </c>
      <c r="BE503" s="231">
        <f>IF(N503="základní",J503,0)</f>
        <v>0</v>
      </c>
      <c r="BF503" s="231">
        <f>IF(N503="snížená",J503,0)</f>
        <v>0</v>
      </c>
      <c r="BG503" s="231">
        <f>IF(N503="zákl. přenesená",J503,0)</f>
        <v>0</v>
      </c>
      <c r="BH503" s="231">
        <f>IF(N503="sníž. přenesená",J503,0)</f>
        <v>0</v>
      </c>
      <c r="BI503" s="231">
        <f>IF(N503="nulová",J503,0)</f>
        <v>0</v>
      </c>
      <c r="BJ503" s="18" t="s">
        <v>81</v>
      </c>
      <c r="BK503" s="231">
        <f>ROUND(I503*H503,2)</f>
        <v>0</v>
      </c>
      <c r="BL503" s="18" t="s">
        <v>246</v>
      </c>
      <c r="BM503" s="230" t="s">
        <v>627</v>
      </c>
    </row>
    <row r="504" s="2" customFormat="1">
      <c r="A504" s="39"/>
      <c r="B504" s="40"/>
      <c r="C504" s="41"/>
      <c r="D504" s="232" t="s">
        <v>153</v>
      </c>
      <c r="E504" s="41"/>
      <c r="F504" s="233" t="s">
        <v>628</v>
      </c>
      <c r="G504" s="41"/>
      <c r="H504" s="41"/>
      <c r="I504" s="234"/>
      <c r="J504" s="41"/>
      <c r="K504" s="41"/>
      <c r="L504" s="45"/>
      <c r="M504" s="235"/>
      <c r="N504" s="236"/>
      <c r="O504" s="92"/>
      <c r="P504" s="92"/>
      <c r="Q504" s="92"/>
      <c r="R504" s="92"/>
      <c r="S504" s="92"/>
      <c r="T504" s="93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153</v>
      </c>
      <c r="AU504" s="18" t="s">
        <v>83</v>
      </c>
    </row>
    <row r="505" s="14" customFormat="1">
      <c r="A505" s="14"/>
      <c r="B505" s="248"/>
      <c r="C505" s="249"/>
      <c r="D505" s="232" t="s">
        <v>155</v>
      </c>
      <c r="E505" s="250" t="s">
        <v>1</v>
      </c>
      <c r="F505" s="251" t="s">
        <v>629</v>
      </c>
      <c r="G505" s="249"/>
      <c r="H505" s="250" t="s">
        <v>1</v>
      </c>
      <c r="I505" s="252"/>
      <c r="J505" s="249"/>
      <c r="K505" s="249"/>
      <c r="L505" s="253"/>
      <c r="M505" s="254"/>
      <c r="N505" s="255"/>
      <c r="O505" s="255"/>
      <c r="P505" s="255"/>
      <c r="Q505" s="255"/>
      <c r="R505" s="255"/>
      <c r="S505" s="255"/>
      <c r="T505" s="25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7" t="s">
        <v>155</v>
      </c>
      <c r="AU505" s="257" t="s">
        <v>83</v>
      </c>
      <c r="AV505" s="14" t="s">
        <v>81</v>
      </c>
      <c r="AW505" s="14" t="s">
        <v>30</v>
      </c>
      <c r="AX505" s="14" t="s">
        <v>73</v>
      </c>
      <c r="AY505" s="257" t="s">
        <v>144</v>
      </c>
    </row>
    <row r="506" s="13" customFormat="1">
      <c r="A506" s="13"/>
      <c r="B506" s="237"/>
      <c r="C506" s="238"/>
      <c r="D506" s="232" t="s">
        <v>155</v>
      </c>
      <c r="E506" s="239" t="s">
        <v>1</v>
      </c>
      <c r="F506" s="240" t="s">
        <v>630</v>
      </c>
      <c r="G506" s="238"/>
      <c r="H506" s="241">
        <v>17.039999999999999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7" t="s">
        <v>155</v>
      </c>
      <c r="AU506" s="247" t="s">
        <v>83</v>
      </c>
      <c r="AV506" s="13" t="s">
        <v>83</v>
      </c>
      <c r="AW506" s="13" t="s">
        <v>30</v>
      </c>
      <c r="AX506" s="13" t="s">
        <v>73</v>
      </c>
      <c r="AY506" s="247" t="s">
        <v>144</v>
      </c>
    </row>
    <row r="507" s="13" customFormat="1">
      <c r="A507" s="13"/>
      <c r="B507" s="237"/>
      <c r="C507" s="238"/>
      <c r="D507" s="232" t="s">
        <v>155</v>
      </c>
      <c r="E507" s="239" t="s">
        <v>1</v>
      </c>
      <c r="F507" s="240" t="s">
        <v>631</v>
      </c>
      <c r="G507" s="238"/>
      <c r="H507" s="241">
        <v>1.9550000000000001</v>
      </c>
      <c r="I507" s="242"/>
      <c r="J507" s="238"/>
      <c r="K507" s="238"/>
      <c r="L507" s="243"/>
      <c r="M507" s="244"/>
      <c r="N507" s="245"/>
      <c r="O507" s="245"/>
      <c r="P507" s="245"/>
      <c r="Q507" s="245"/>
      <c r="R507" s="245"/>
      <c r="S507" s="245"/>
      <c r="T507" s="24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7" t="s">
        <v>155</v>
      </c>
      <c r="AU507" s="247" t="s">
        <v>83</v>
      </c>
      <c r="AV507" s="13" t="s">
        <v>83</v>
      </c>
      <c r="AW507" s="13" t="s">
        <v>30</v>
      </c>
      <c r="AX507" s="13" t="s">
        <v>73</v>
      </c>
      <c r="AY507" s="247" t="s">
        <v>144</v>
      </c>
    </row>
    <row r="508" s="15" customFormat="1">
      <c r="A508" s="15"/>
      <c r="B508" s="258"/>
      <c r="C508" s="259"/>
      <c r="D508" s="232" t="s">
        <v>155</v>
      </c>
      <c r="E508" s="260" t="s">
        <v>1</v>
      </c>
      <c r="F508" s="261" t="s">
        <v>202</v>
      </c>
      <c r="G508" s="259"/>
      <c r="H508" s="262">
        <v>18.994999999999997</v>
      </c>
      <c r="I508" s="263"/>
      <c r="J508" s="259"/>
      <c r="K508" s="259"/>
      <c r="L508" s="264"/>
      <c r="M508" s="265"/>
      <c r="N508" s="266"/>
      <c r="O508" s="266"/>
      <c r="P508" s="266"/>
      <c r="Q508" s="266"/>
      <c r="R508" s="266"/>
      <c r="S508" s="266"/>
      <c r="T508" s="267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8" t="s">
        <v>155</v>
      </c>
      <c r="AU508" s="268" t="s">
        <v>83</v>
      </c>
      <c r="AV508" s="15" t="s">
        <v>151</v>
      </c>
      <c r="AW508" s="15" t="s">
        <v>30</v>
      </c>
      <c r="AX508" s="15" t="s">
        <v>81</v>
      </c>
      <c r="AY508" s="268" t="s">
        <v>144</v>
      </c>
    </row>
    <row r="509" s="2" customFormat="1" ht="33" customHeight="1">
      <c r="A509" s="39"/>
      <c r="B509" s="40"/>
      <c r="C509" s="219" t="s">
        <v>632</v>
      </c>
      <c r="D509" s="219" t="s">
        <v>146</v>
      </c>
      <c r="E509" s="220" t="s">
        <v>633</v>
      </c>
      <c r="F509" s="221" t="s">
        <v>634</v>
      </c>
      <c r="G509" s="222" t="s">
        <v>241</v>
      </c>
      <c r="H509" s="223">
        <v>195.97999999999999</v>
      </c>
      <c r="I509" s="224"/>
      <c r="J509" s="225">
        <f>ROUND(I509*H509,2)</f>
        <v>0</v>
      </c>
      <c r="K509" s="221" t="s">
        <v>150</v>
      </c>
      <c r="L509" s="45"/>
      <c r="M509" s="226" t="s">
        <v>1</v>
      </c>
      <c r="N509" s="227" t="s">
        <v>38</v>
      </c>
      <c r="O509" s="92"/>
      <c r="P509" s="228">
        <f>O509*H509</f>
        <v>0</v>
      </c>
      <c r="Q509" s="228">
        <v>0.00125</v>
      </c>
      <c r="R509" s="228">
        <f>Q509*H509</f>
        <v>0.244975</v>
      </c>
      <c r="S509" s="228">
        <v>0</v>
      </c>
      <c r="T509" s="22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0" t="s">
        <v>246</v>
      </c>
      <c r="AT509" s="230" t="s">
        <v>146</v>
      </c>
      <c r="AU509" s="230" t="s">
        <v>83</v>
      </c>
      <c r="AY509" s="18" t="s">
        <v>144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8" t="s">
        <v>81</v>
      </c>
      <c r="BK509" s="231">
        <f>ROUND(I509*H509,2)</f>
        <v>0</v>
      </c>
      <c r="BL509" s="18" t="s">
        <v>246</v>
      </c>
      <c r="BM509" s="230" t="s">
        <v>635</v>
      </c>
    </row>
    <row r="510" s="2" customFormat="1">
      <c r="A510" s="39"/>
      <c r="B510" s="40"/>
      <c r="C510" s="41"/>
      <c r="D510" s="232" t="s">
        <v>153</v>
      </c>
      <c r="E510" s="41"/>
      <c r="F510" s="233" t="s">
        <v>636</v>
      </c>
      <c r="G510" s="41"/>
      <c r="H510" s="41"/>
      <c r="I510" s="234"/>
      <c r="J510" s="41"/>
      <c r="K510" s="41"/>
      <c r="L510" s="45"/>
      <c r="M510" s="235"/>
      <c r="N510" s="236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153</v>
      </c>
      <c r="AU510" s="18" t="s">
        <v>83</v>
      </c>
    </row>
    <row r="511" s="14" customFormat="1">
      <c r="A511" s="14"/>
      <c r="B511" s="248"/>
      <c r="C511" s="249"/>
      <c r="D511" s="232" t="s">
        <v>155</v>
      </c>
      <c r="E511" s="250" t="s">
        <v>1</v>
      </c>
      <c r="F511" s="251" t="s">
        <v>398</v>
      </c>
      <c r="G511" s="249"/>
      <c r="H511" s="250" t="s">
        <v>1</v>
      </c>
      <c r="I511" s="252"/>
      <c r="J511" s="249"/>
      <c r="K511" s="249"/>
      <c r="L511" s="253"/>
      <c r="M511" s="254"/>
      <c r="N511" s="255"/>
      <c r="O511" s="255"/>
      <c r="P511" s="255"/>
      <c r="Q511" s="255"/>
      <c r="R511" s="255"/>
      <c r="S511" s="255"/>
      <c r="T511" s="25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7" t="s">
        <v>155</v>
      </c>
      <c r="AU511" s="257" t="s">
        <v>83</v>
      </c>
      <c r="AV511" s="14" t="s">
        <v>81</v>
      </c>
      <c r="AW511" s="14" t="s">
        <v>30</v>
      </c>
      <c r="AX511" s="14" t="s">
        <v>73</v>
      </c>
      <c r="AY511" s="257" t="s">
        <v>144</v>
      </c>
    </row>
    <row r="512" s="13" customFormat="1">
      <c r="A512" s="13"/>
      <c r="B512" s="237"/>
      <c r="C512" s="238"/>
      <c r="D512" s="232" t="s">
        <v>155</v>
      </c>
      <c r="E512" s="239" t="s">
        <v>1</v>
      </c>
      <c r="F512" s="240" t="s">
        <v>399</v>
      </c>
      <c r="G512" s="238"/>
      <c r="H512" s="241">
        <v>48.560000000000002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7" t="s">
        <v>155</v>
      </c>
      <c r="AU512" s="247" t="s">
        <v>83</v>
      </c>
      <c r="AV512" s="13" t="s">
        <v>83</v>
      </c>
      <c r="AW512" s="13" t="s">
        <v>30</v>
      </c>
      <c r="AX512" s="13" t="s">
        <v>73</v>
      </c>
      <c r="AY512" s="247" t="s">
        <v>144</v>
      </c>
    </row>
    <row r="513" s="13" customFormat="1">
      <c r="A513" s="13"/>
      <c r="B513" s="237"/>
      <c r="C513" s="238"/>
      <c r="D513" s="232" t="s">
        <v>155</v>
      </c>
      <c r="E513" s="239" t="s">
        <v>1</v>
      </c>
      <c r="F513" s="240" t="s">
        <v>400</v>
      </c>
      <c r="G513" s="238"/>
      <c r="H513" s="241">
        <v>5.7000000000000002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7" t="s">
        <v>155</v>
      </c>
      <c r="AU513" s="247" t="s">
        <v>83</v>
      </c>
      <c r="AV513" s="13" t="s">
        <v>83</v>
      </c>
      <c r="AW513" s="13" t="s">
        <v>30</v>
      </c>
      <c r="AX513" s="13" t="s">
        <v>73</v>
      </c>
      <c r="AY513" s="247" t="s">
        <v>144</v>
      </c>
    </row>
    <row r="514" s="13" customFormat="1">
      <c r="A514" s="13"/>
      <c r="B514" s="237"/>
      <c r="C514" s="238"/>
      <c r="D514" s="232" t="s">
        <v>155</v>
      </c>
      <c r="E514" s="239" t="s">
        <v>1</v>
      </c>
      <c r="F514" s="240" t="s">
        <v>401</v>
      </c>
      <c r="G514" s="238"/>
      <c r="H514" s="241">
        <v>10.01</v>
      </c>
      <c r="I514" s="242"/>
      <c r="J514" s="238"/>
      <c r="K514" s="238"/>
      <c r="L514" s="243"/>
      <c r="M514" s="244"/>
      <c r="N514" s="245"/>
      <c r="O514" s="245"/>
      <c r="P514" s="245"/>
      <c r="Q514" s="245"/>
      <c r="R514" s="245"/>
      <c r="S514" s="245"/>
      <c r="T514" s="24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7" t="s">
        <v>155</v>
      </c>
      <c r="AU514" s="247" t="s">
        <v>83</v>
      </c>
      <c r="AV514" s="13" t="s">
        <v>83</v>
      </c>
      <c r="AW514" s="13" t="s">
        <v>30</v>
      </c>
      <c r="AX514" s="13" t="s">
        <v>73</v>
      </c>
      <c r="AY514" s="247" t="s">
        <v>144</v>
      </c>
    </row>
    <row r="515" s="13" customFormat="1">
      <c r="A515" s="13"/>
      <c r="B515" s="237"/>
      <c r="C515" s="238"/>
      <c r="D515" s="232" t="s">
        <v>155</v>
      </c>
      <c r="E515" s="239" t="s">
        <v>1</v>
      </c>
      <c r="F515" s="240" t="s">
        <v>402</v>
      </c>
      <c r="G515" s="238"/>
      <c r="H515" s="241">
        <v>27.030000000000001</v>
      </c>
      <c r="I515" s="242"/>
      <c r="J515" s="238"/>
      <c r="K515" s="238"/>
      <c r="L515" s="243"/>
      <c r="M515" s="244"/>
      <c r="N515" s="245"/>
      <c r="O515" s="245"/>
      <c r="P515" s="245"/>
      <c r="Q515" s="245"/>
      <c r="R515" s="245"/>
      <c r="S515" s="245"/>
      <c r="T515" s="246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7" t="s">
        <v>155</v>
      </c>
      <c r="AU515" s="247" t="s">
        <v>83</v>
      </c>
      <c r="AV515" s="13" t="s">
        <v>83</v>
      </c>
      <c r="AW515" s="13" t="s">
        <v>30</v>
      </c>
      <c r="AX515" s="13" t="s">
        <v>73</v>
      </c>
      <c r="AY515" s="247" t="s">
        <v>144</v>
      </c>
    </row>
    <row r="516" s="13" customFormat="1">
      <c r="A516" s="13"/>
      <c r="B516" s="237"/>
      <c r="C516" s="238"/>
      <c r="D516" s="232" t="s">
        <v>155</v>
      </c>
      <c r="E516" s="239" t="s">
        <v>1</v>
      </c>
      <c r="F516" s="240" t="s">
        <v>403</v>
      </c>
      <c r="G516" s="238"/>
      <c r="H516" s="241">
        <v>12.66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7" t="s">
        <v>155</v>
      </c>
      <c r="AU516" s="247" t="s">
        <v>83</v>
      </c>
      <c r="AV516" s="13" t="s">
        <v>83</v>
      </c>
      <c r="AW516" s="13" t="s">
        <v>30</v>
      </c>
      <c r="AX516" s="13" t="s">
        <v>73</v>
      </c>
      <c r="AY516" s="247" t="s">
        <v>144</v>
      </c>
    </row>
    <row r="517" s="13" customFormat="1">
      <c r="A517" s="13"/>
      <c r="B517" s="237"/>
      <c r="C517" s="238"/>
      <c r="D517" s="232" t="s">
        <v>155</v>
      </c>
      <c r="E517" s="239" t="s">
        <v>1</v>
      </c>
      <c r="F517" s="240" t="s">
        <v>404</v>
      </c>
      <c r="G517" s="238"/>
      <c r="H517" s="241">
        <v>25.719999999999999</v>
      </c>
      <c r="I517" s="242"/>
      <c r="J517" s="238"/>
      <c r="K517" s="238"/>
      <c r="L517" s="243"/>
      <c r="M517" s="244"/>
      <c r="N517" s="245"/>
      <c r="O517" s="245"/>
      <c r="P517" s="245"/>
      <c r="Q517" s="245"/>
      <c r="R517" s="245"/>
      <c r="S517" s="245"/>
      <c r="T517" s="246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7" t="s">
        <v>155</v>
      </c>
      <c r="AU517" s="247" t="s">
        <v>83</v>
      </c>
      <c r="AV517" s="13" t="s">
        <v>83</v>
      </c>
      <c r="AW517" s="13" t="s">
        <v>30</v>
      </c>
      <c r="AX517" s="13" t="s">
        <v>73</v>
      </c>
      <c r="AY517" s="247" t="s">
        <v>144</v>
      </c>
    </row>
    <row r="518" s="13" customFormat="1">
      <c r="A518" s="13"/>
      <c r="B518" s="237"/>
      <c r="C518" s="238"/>
      <c r="D518" s="232" t="s">
        <v>155</v>
      </c>
      <c r="E518" s="239" t="s">
        <v>1</v>
      </c>
      <c r="F518" s="240" t="s">
        <v>405</v>
      </c>
      <c r="G518" s="238"/>
      <c r="H518" s="241">
        <v>21.75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7" t="s">
        <v>155</v>
      </c>
      <c r="AU518" s="247" t="s">
        <v>83</v>
      </c>
      <c r="AV518" s="13" t="s">
        <v>83</v>
      </c>
      <c r="AW518" s="13" t="s">
        <v>30</v>
      </c>
      <c r="AX518" s="13" t="s">
        <v>73</v>
      </c>
      <c r="AY518" s="247" t="s">
        <v>144</v>
      </c>
    </row>
    <row r="519" s="13" customFormat="1">
      <c r="A519" s="13"/>
      <c r="B519" s="237"/>
      <c r="C519" s="238"/>
      <c r="D519" s="232" t="s">
        <v>155</v>
      </c>
      <c r="E519" s="239" t="s">
        <v>1</v>
      </c>
      <c r="F519" s="240" t="s">
        <v>406</v>
      </c>
      <c r="G519" s="238"/>
      <c r="H519" s="241">
        <v>12.720000000000001</v>
      </c>
      <c r="I519" s="242"/>
      <c r="J519" s="238"/>
      <c r="K519" s="238"/>
      <c r="L519" s="243"/>
      <c r="M519" s="244"/>
      <c r="N519" s="245"/>
      <c r="O519" s="245"/>
      <c r="P519" s="245"/>
      <c r="Q519" s="245"/>
      <c r="R519" s="245"/>
      <c r="S519" s="245"/>
      <c r="T519" s="246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7" t="s">
        <v>155</v>
      </c>
      <c r="AU519" s="247" t="s">
        <v>83</v>
      </c>
      <c r="AV519" s="13" t="s">
        <v>83</v>
      </c>
      <c r="AW519" s="13" t="s">
        <v>30</v>
      </c>
      <c r="AX519" s="13" t="s">
        <v>73</v>
      </c>
      <c r="AY519" s="247" t="s">
        <v>144</v>
      </c>
    </row>
    <row r="520" s="13" customFormat="1">
      <c r="A520" s="13"/>
      <c r="B520" s="237"/>
      <c r="C520" s="238"/>
      <c r="D520" s="232" t="s">
        <v>155</v>
      </c>
      <c r="E520" s="239" t="s">
        <v>1</v>
      </c>
      <c r="F520" s="240" t="s">
        <v>407</v>
      </c>
      <c r="G520" s="238"/>
      <c r="H520" s="241">
        <v>10.17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7" t="s">
        <v>155</v>
      </c>
      <c r="AU520" s="247" t="s">
        <v>83</v>
      </c>
      <c r="AV520" s="13" t="s">
        <v>83</v>
      </c>
      <c r="AW520" s="13" t="s">
        <v>30</v>
      </c>
      <c r="AX520" s="13" t="s">
        <v>73</v>
      </c>
      <c r="AY520" s="247" t="s">
        <v>144</v>
      </c>
    </row>
    <row r="521" s="13" customFormat="1">
      <c r="A521" s="13"/>
      <c r="B521" s="237"/>
      <c r="C521" s="238"/>
      <c r="D521" s="232" t="s">
        <v>155</v>
      </c>
      <c r="E521" s="239" t="s">
        <v>1</v>
      </c>
      <c r="F521" s="240" t="s">
        <v>408</v>
      </c>
      <c r="G521" s="238"/>
      <c r="H521" s="241">
        <v>15.449999999999999</v>
      </c>
      <c r="I521" s="242"/>
      <c r="J521" s="238"/>
      <c r="K521" s="238"/>
      <c r="L521" s="243"/>
      <c r="M521" s="244"/>
      <c r="N521" s="245"/>
      <c r="O521" s="245"/>
      <c r="P521" s="245"/>
      <c r="Q521" s="245"/>
      <c r="R521" s="245"/>
      <c r="S521" s="245"/>
      <c r="T521" s="246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7" t="s">
        <v>155</v>
      </c>
      <c r="AU521" s="247" t="s">
        <v>83</v>
      </c>
      <c r="AV521" s="13" t="s">
        <v>83</v>
      </c>
      <c r="AW521" s="13" t="s">
        <v>30</v>
      </c>
      <c r="AX521" s="13" t="s">
        <v>73</v>
      </c>
      <c r="AY521" s="247" t="s">
        <v>144</v>
      </c>
    </row>
    <row r="522" s="13" customFormat="1">
      <c r="A522" s="13"/>
      <c r="B522" s="237"/>
      <c r="C522" s="238"/>
      <c r="D522" s="232" t="s">
        <v>155</v>
      </c>
      <c r="E522" s="239" t="s">
        <v>1</v>
      </c>
      <c r="F522" s="240" t="s">
        <v>409</v>
      </c>
      <c r="G522" s="238"/>
      <c r="H522" s="241">
        <v>3.3799999999999999</v>
      </c>
      <c r="I522" s="242"/>
      <c r="J522" s="238"/>
      <c r="K522" s="238"/>
      <c r="L522" s="243"/>
      <c r="M522" s="244"/>
      <c r="N522" s="245"/>
      <c r="O522" s="245"/>
      <c r="P522" s="245"/>
      <c r="Q522" s="245"/>
      <c r="R522" s="245"/>
      <c r="S522" s="245"/>
      <c r="T522" s="24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7" t="s">
        <v>155</v>
      </c>
      <c r="AU522" s="247" t="s">
        <v>83</v>
      </c>
      <c r="AV522" s="13" t="s">
        <v>83</v>
      </c>
      <c r="AW522" s="13" t="s">
        <v>30</v>
      </c>
      <c r="AX522" s="13" t="s">
        <v>73</v>
      </c>
      <c r="AY522" s="247" t="s">
        <v>144</v>
      </c>
    </row>
    <row r="523" s="13" customFormat="1">
      <c r="A523" s="13"/>
      <c r="B523" s="237"/>
      <c r="C523" s="238"/>
      <c r="D523" s="232" t="s">
        <v>155</v>
      </c>
      <c r="E523" s="239" t="s">
        <v>1</v>
      </c>
      <c r="F523" s="240" t="s">
        <v>410</v>
      </c>
      <c r="G523" s="238"/>
      <c r="H523" s="241">
        <v>2.8300000000000001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7" t="s">
        <v>155</v>
      </c>
      <c r="AU523" s="247" t="s">
        <v>83</v>
      </c>
      <c r="AV523" s="13" t="s">
        <v>83</v>
      </c>
      <c r="AW523" s="13" t="s">
        <v>30</v>
      </c>
      <c r="AX523" s="13" t="s">
        <v>73</v>
      </c>
      <c r="AY523" s="247" t="s">
        <v>144</v>
      </c>
    </row>
    <row r="524" s="16" customFormat="1">
      <c r="A524" s="16"/>
      <c r="B524" s="269"/>
      <c r="C524" s="270"/>
      <c r="D524" s="232" t="s">
        <v>155</v>
      </c>
      <c r="E524" s="271" t="s">
        <v>1</v>
      </c>
      <c r="F524" s="272" t="s">
        <v>302</v>
      </c>
      <c r="G524" s="270"/>
      <c r="H524" s="273">
        <v>195.97999999999999</v>
      </c>
      <c r="I524" s="274"/>
      <c r="J524" s="270"/>
      <c r="K524" s="270"/>
      <c r="L524" s="275"/>
      <c r="M524" s="276"/>
      <c r="N524" s="277"/>
      <c r="O524" s="277"/>
      <c r="P524" s="277"/>
      <c r="Q524" s="277"/>
      <c r="R524" s="277"/>
      <c r="S524" s="277"/>
      <c r="T524" s="278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T524" s="279" t="s">
        <v>155</v>
      </c>
      <c r="AU524" s="279" t="s">
        <v>83</v>
      </c>
      <c r="AV524" s="16" t="s">
        <v>162</v>
      </c>
      <c r="AW524" s="16" t="s">
        <v>30</v>
      </c>
      <c r="AX524" s="16" t="s">
        <v>73</v>
      </c>
      <c r="AY524" s="279" t="s">
        <v>144</v>
      </c>
    </row>
    <row r="525" s="15" customFormat="1">
      <c r="A525" s="15"/>
      <c r="B525" s="258"/>
      <c r="C525" s="259"/>
      <c r="D525" s="232" t="s">
        <v>155</v>
      </c>
      <c r="E525" s="260" t="s">
        <v>1</v>
      </c>
      <c r="F525" s="261" t="s">
        <v>202</v>
      </c>
      <c r="G525" s="259"/>
      <c r="H525" s="262">
        <v>195.97999999999999</v>
      </c>
      <c r="I525" s="263"/>
      <c r="J525" s="259"/>
      <c r="K525" s="259"/>
      <c r="L525" s="264"/>
      <c r="M525" s="265"/>
      <c r="N525" s="266"/>
      <c r="O525" s="266"/>
      <c r="P525" s="266"/>
      <c r="Q525" s="266"/>
      <c r="R525" s="266"/>
      <c r="S525" s="266"/>
      <c r="T525" s="267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8" t="s">
        <v>155</v>
      </c>
      <c r="AU525" s="268" t="s">
        <v>83</v>
      </c>
      <c r="AV525" s="15" t="s">
        <v>151</v>
      </c>
      <c r="AW525" s="15" t="s">
        <v>30</v>
      </c>
      <c r="AX525" s="15" t="s">
        <v>81</v>
      </c>
      <c r="AY525" s="268" t="s">
        <v>144</v>
      </c>
    </row>
    <row r="526" s="2" customFormat="1" ht="24.15" customHeight="1">
      <c r="A526" s="39"/>
      <c r="B526" s="40"/>
      <c r="C526" s="280" t="s">
        <v>637</v>
      </c>
      <c r="D526" s="280" t="s">
        <v>559</v>
      </c>
      <c r="E526" s="281" t="s">
        <v>638</v>
      </c>
      <c r="F526" s="282" t="s">
        <v>639</v>
      </c>
      <c r="G526" s="283" t="s">
        <v>241</v>
      </c>
      <c r="H526" s="284">
        <v>205.779</v>
      </c>
      <c r="I526" s="285"/>
      <c r="J526" s="286">
        <f>ROUND(I526*H526,2)</f>
        <v>0</v>
      </c>
      <c r="K526" s="282" t="s">
        <v>150</v>
      </c>
      <c r="L526" s="287"/>
      <c r="M526" s="288" t="s">
        <v>1</v>
      </c>
      <c r="N526" s="289" t="s">
        <v>38</v>
      </c>
      <c r="O526" s="92"/>
      <c r="P526" s="228">
        <f>O526*H526</f>
        <v>0</v>
      </c>
      <c r="Q526" s="228">
        <v>0.0080000000000000002</v>
      </c>
      <c r="R526" s="228">
        <f>Q526*H526</f>
        <v>1.6462319999999999</v>
      </c>
      <c r="S526" s="228">
        <v>0</v>
      </c>
      <c r="T526" s="229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0" t="s">
        <v>375</v>
      </c>
      <c r="AT526" s="230" t="s">
        <v>559</v>
      </c>
      <c r="AU526" s="230" t="s">
        <v>83</v>
      </c>
      <c r="AY526" s="18" t="s">
        <v>144</v>
      </c>
      <c r="BE526" s="231">
        <f>IF(N526="základní",J526,0)</f>
        <v>0</v>
      </c>
      <c r="BF526" s="231">
        <f>IF(N526="snížená",J526,0)</f>
        <v>0</v>
      </c>
      <c r="BG526" s="231">
        <f>IF(N526="zákl. přenesená",J526,0)</f>
        <v>0</v>
      </c>
      <c r="BH526" s="231">
        <f>IF(N526="sníž. přenesená",J526,0)</f>
        <v>0</v>
      </c>
      <c r="BI526" s="231">
        <f>IF(N526="nulová",J526,0)</f>
        <v>0</v>
      </c>
      <c r="BJ526" s="18" t="s">
        <v>81</v>
      </c>
      <c r="BK526" s="231">
        <f>ROUND(I526*H526,2)</f>
        <v>0</v>
      </c>
      <c r="BL526" s="18" t="s">
        <v>246</v>
      </c>
      <c r="BM526" s="230" t="s">
        <v>640</v>
      </c>
    </row>
    <row r="527" s="2" customFormat="1">
      <c r="A527" s="39"/>
      <c r="B527" s="40"/>
      <c r="C527" s="41"/>
      <c r="D527" s="232" t="s">
        <v>153</v>
      </c>
      <c r="E527" s="41"/>
      <c r="F527" s="233" t="s">
        <v>639</v>
      </c>
      <c r="G527" s="41"/>
      <c r="H527" s="41"/>
      <c r="I527" s="234"/>
      <c r="J527" s="41"/>
      <c r="K527" s="41"/>
      <c r="L527" s="45"/>
      <c r="M527" s="235"/>
      <c r="N527" s="236"/>
      <c r="O527" s="92"/>
      <c r="P527" s="92"/>
      <c r="Q527" s="92"/>
      <c r="R527" s="92"/>
      <c r="S527" s="92"/>
      <c r="T527" s="93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153</v>
      </c>
      <c r="AU527" s="18" t="s">
        <v>83</v>
      </c>
    </row>
    <row r="528" s="13" customFormat="1">
      <c r="A528" s="13"/>
      <c r="B528" s="237"/>
      <c r="C528" s="238"/>
      <c r="D528" s="232" t="s">
        <v>155</v>
      </c>
      <c r="E528" s="238"/>
      <c r="F528" s="240" t="s">
        <v>641</v>
      </c>
      <c r="G528" s="238"/>
      <c r="H528" s="241">
        <v>205.779</v>
      </c>
      <c r="I528" s="242"/>
      <c r="J528" s="238"/>
      <c r="K528" s="238"/>
      <c r="L528" s="243"/>
      <c r="M528" s="244"/>
      <c r="N528" s="245"/>
      <c r="O528" s="245"/>
      <c r="P528" s="245"/>
      <c r="Q528" s="245"/>
      <c r="R528" s="245"/>
      <c r="S528" s="245"/>
      <c r="T528" s="24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7" t="s">
        <v>155</v>
      </c>
      <c r="AU528" s="247" t="s">
        <v>83</v>
      </c>
      <c r="AV528" s="13" t="s">
        <v>83</v>
      </c>
      <c r="AW528" s="13" t="s">
        <v>4</v>
      </c>
      <c r="AX528" s="13" t="s">
        <v>81</v>
      </c>
      <c r="AY528" s="247" t="s">
        <v>144</v>
      </c>
    </row>
    <row r="529" s="2" customFormat="1" ht="16.5" customHeight="1">
      <c r="A529" s="39"/>
      <c r="B529" s="40"/>
      <c r="C529" s="219" t="s">
        <v>642</v>
      </c>
      <c r="D529" s="219" t="s">
        <v>146</v>
      </c>
      <c r="E529" s="220" t="s">
        <v>643</v>
      </c>
      <c r="F529" s="221" t="s">
        <v>644</v>
      </c>
      <c r="G529" s="222" t="s">
        <v>241</v>
      </c>
      <c r="H529" s="223">
        <v>14.99</v>
      </c>
      <c r="I529" s="224"/>
      <c r="J529" s="225">
        <f>ROUND(I529*H529,2)</f>
        <v>0</v>
      </c>
      <c r="K529" s="221" t="s">
        <v>1</v>
      </c>
      <c r="L529" s="45"/>
      <c r="M529" s="226" t="s">
        <v>1</v>
      </c>
      <c r="N529" s="227" t="s">
        <v>38</v>
      </c>
      <c r="O529" s="92"/>
      <c r="P529" s="228">
        <f>O529*H529</f>
        <v>0</v>
      </c>
      <c r="Q529" s="228">
        <v>0.012500000000000001</v>
      </c>
      <c r="R529" s="228">
        <f>Q529*H529</f>
        <v>0.18737500000000001</v>
      </c>
      <c r="S529" s="228">
        <v>0</v>
      </c>
      <c r="T529" s="229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0" t="s">
        <v>246</v>
      </c>
      <c r="AT529" s="230" t="s">
        <v>146</v>
      </c>
      <c r="AU529" s="230" t="s">
        <v>83</v>
      </c>
      <c r="AY529" s="18" t="s">
        <v>144</v>
      </c>
      <c r="BE529" s="231">
        <f>IF(N529="základní",J529,0)</f>
        <v>0</v>
      </c>
      <c r="BF529" s="231">
        <f>IF(N529="snížená",J529,0)</f>
        <v>0</v>
      </c>
      <c r="BG529" s="231">
        <f>IF(N529="zákl. přenesená",J529,0)</f>
        <v>0</v>
      </c>
      <c r="BH529" s="231">
        <f>IF(N529="sníž. přenesená",J529,0)</f>
        <v>0</v>
      </c>
      <c r="BI529" s="231">
        <f>IF(N529="nulová",J529,0)</f>
        <v>0</v>
      </c>
      <c r="BJ529" s="18" t="s">
        <v>81</v>
      </c>
      <c r="BK529" s="231">
        <f>ROUND(I529*H529,2)</f>
        <v>0</v>
      </c>
      <c r="BL529" s="18" t="s">
        <v>246</v>
      </c>
      <c r="BM529" s="230" t="s">
        <v>645</v>
      </c>
    </row>
    <row r="530" s="13" customFormat="1">
      <c r="A530" s="13"/>
      <c r="B530" s="237"/>
      <c r="C530" s="238"/>
      <c r="D530" s="232" t="s">
        <v>155</v>
      </c>
      <c r="E530" s="239" t="s">
        <v>1</v>
      </c>
      <c r="F530" s="240" t="s">
        <v>646</v>
      </c>
      <c r="G530" s="238"/>
      <c r="H530" s="241">
        <v>14.99</v>
      </c>
      <c r="I530" s="242"/>
      <c r="J530" s="238"/>
      <c r="K530" s="238"/>
      <c r="L530" s="243"/>
      <c r="M530" s="244"/>
      <c r="N530" s="245"/>
      <c r="O530" s="245"/>
      <c r="P530" s="245"/>
      <c r="Q530" s="245"/>
      <c r="R530" s="245"/>
      <c r="S530" s="245"/>
      <c r="T530" s="24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7" t="s">
        <v>155</v>
      </c>
      <c r="AU530" s="247" t="s">
        <v>83</v>
      </c>
      <c r="AV530" s="13" t="s">
        <v>83</v>
      </c>
      <c r="AW530" s="13" t="s">
        <v>30</v>
      </c>
      <c r="AX530" s="13" t="s">
        <v>81</v>
      </c>
      <c r="AY530" s="247" t="s">
        <v>144</v>
      </c>
    </row>
    <row r="531" s="2" customFormat="1" ht="24.15" customHeight="1">
      <c r="A531" s="39"/>
      <c r="B531" s="40"/>
      <c r="C531" s="219" t="s">
        <v>647</v>
      </c>
      <c r="D531" s="219" t="s">
        <v>146</v>
      </c>
      <c r="E531" s="220" t="s">
        <v>648</v>
      </c>
      <c r="F531" s="221" t="s">
        <v>649</v>
      </c>
      <c r="G531" s="222" t="s">
        <v>181</v>
      </c>
      <c r="H531" s="223">
        <v>2.0790000000000002</v>
      </c>
      <c r="I531" s="224"/>
      <c r="J531" s="225">
        <f>ROUND(I531*H531,2)</f>
        <v>0</v>
      </c>
      <c r="K531" s="221" t="s">
        <v>150</v>
      </c>
      <c r="L531" s="45"/>
      <c r="M531" s="226" t="s">
        <v>1</v>
      </c>
      <c r="N531" s="227" t="s">
        <v>38</v>
      </c>
      <c r="O531" s="92"/>
      <c r="P531" s="228">
        <f>O531*H531</f>
        <v>0</v>
      </c>
      <c r="Q531" s="228">
        <v>0</v>
      </c>
      <c r="R531" s="228">
        <f>Q531*H531</f>
        <v>0</v>
      </c>
      <c r="S531" s="228">
        <v>0</v>
      </c>
      <c r="T531" s="229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0" t="s">
        <v>246</v>
      </c>
      <c r="AT531" s="230" t="s">
        <v>146</v>
      </c>
      <c r="AU531" s="230" t="s">
        <v>83</v>
      </c>
      <c r="AY531" s="18" t="s">
        <v>144</v>
      </c>
      <c r="BE531" s="231">
        <f>IF(N531="základní",J531,0)</f>
        <v>0</v>
      </c>
      <c r="BF531" s="231">
        <f>IF(N531="snížená",J531,0)</f>
        <v>0</v>
      </c>
      <c r="BG531" s="231">
        <f>IF(N531="zákl. přenesená",J531,0)</f>
        <v>0</v>
      </c>
      <c r="BH531" s="231">
        <f>IF(N531="sníž. přenesená",J531,0)</f>
        <v>0</v>
      </c>
      <c r="BI531" s="231">
        <f>IF(N531="nulová",J531,0)</f>
        <v>0</v>
      </c>
      <c r="BJ531" s="18" t="s">
        <v>81</v>
      </c>
      <c r="BK531" s="231">
        <f>ROUND(I531*H531,2)</f>
        <v>0</v>
      </c>
      <c r="BL531" s="18" t="s">
        <v>246</v>
      </c>
      <c r="BM531" s="230" t="s">
        <v>650</v>
      </c>
    </row>
    <row r="532" s="2" customFormat="1">
      <c r="A532" s="39"/>
      <c r="B532" s="40"/>
      <c r="C532" s="41"/>
      <c r="D532" s="232" t="s">
        <v>153</v>
      </c>
      <c r="E532" s="41"/>
      <c r="F532" s="233" t="s">
        <v>651</v>
      </c>
      <c r="G532" s="41"/>
      <c r="H532" s="41"/>
      <c r="I532" s="234"/>
      <c r="J532" s="41"/>
      <c r="K532" s="41"/>
      <c r="L532" s="45"/>
      <c r="M532" s="235"/>
      <c r="N532" s="236"/>
      <c r="O532" s="92"/>
      <c r="P532" s="92"/>
      <c r="Q532" s="92"/>
      <c r="R532" s="92"/>
      <c r="S532" s="92"/>
      <c r="T532" s="93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153</v>
      </c>
      <c r="AU532" s="18" t="s">
        <v>83</v>
      </c>
    </row>
    <row r="533" s="12" customFormat="1" ht="22.8" customHeight="1">
      <c r="A533" s="12"/>
      <c r="B533" s="203"/>
      <c r="C533" s="204"/>
      <c r="D533" s="205" t="s">
        <v>72</v>
      </c>
      <c r="E533" s="217" t="s">
        <v>652</v>
      </c>
      <c r="F533" s="217" t="s">
        <v>653</v>
      </c>
      <c r="G533" s="204"/>
      <c r="H533" s="204"/>
      <c r="I533" s="207"/>
      <c r="J533" s="218">
        <f>BK533</f>
        <v>0</v>
      </c>
      <c r="K533" s="204"/>
      <c r="L533" s="209"/>
      <c r="M533" s="210"/>
      <c r="N533" s="211"/>
      <c r="O533" s="211"/>
      <c r="P533" s="212">
        <f>SUM(P534:P579)</f>
        <v>0</v>
      </c>
      <c r="Q533" s="211"/>
      <c r="R533" s="212">
        <f>SUM(R534:R579)</f>
        <v>0.0070199999999999993</v>
      </c>
      <c r="S533" s="211"/>
      <c r="T533" s="213">
        <f>SUM(T534:T579)</f>
        <v>0.096000000000000002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14" t="s">
        <v>83</v>
      </c>
      <c r="AT533" s="215" t="s">
        <v>72</v>
      </c>
      <c r="AU533" s="215" t="s">
        <v>81</v>
      </c>
      <c r="AY533" s="214" t="s">
        <v>144</v>
      </c>
      <c r="BK533" s="216">
        <f>SUM(BK534:BK579)</f>
        <v>0</v>
      </c>
    </row>
    <row r="534" s="2" customFormat="1" ht="21.75" customHeight="1">
      <c r="A534" s="39"/>
      <c r="B534" s="40"/>
      <c r="C534" s="219" t="s">
        <v>654</v>
      </c>
      <c r="D534" s="219" t="s">
        <v>146</v>
      </c>
      <c r="E534" s="220" t="s">
        <v>655</v>
      </c>
      <c r="F534" s="221" t="s">
        <v>656</v>
      </c>
      <c r="G534" s="222" t="s">
        <v>206</v>
      </c>
      <c r="H534" s="223">
        <v>1</v>
      </c>
      <c r="I534" s="224"/>
      <c r="J534" s="225">
        <f>ROUND(I534*H534,2)</f>
        <v>0</v>
      </c>
      <c r="K534" s="221" t="s">
        <v>1</v>
      </c>
      <c r="L534" s="45"/>
      <c r="M534" s="226" t="s">
        <v>1</v>
      </c>
      <c r="N534" s="227" t="s">
        <v>38</v>
      </c>
      <c r="O534" s="92"/>
      <c r="P534" s="228">
        <f>O534*H534</f>
        <v>0</v>
      </c>
      <c r="Q534" s="228">
        <v>0.00025999999999999998</v>
      </c>
      <c r="R534" s="228">
        <f>Q534*H534</f>
        <v>0.00025999999999999998</v>
      </c>
      <c r="S534" s="228">
        <v>0</v>
      </c>
      <c r="T534" s="229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30" t="s">
        <v>246</v>
      </c>
      <c r="AT534" s="230" t="s">
        <v>146</v>
      </c>
      <c r="AU534" s="230" t="s">
        <v>83</v>
      </c>
      <c r="AY534" s="18" t="s">
        <v>144</v>
      </c>
      <c r="BE534" s="231">
        <f>IF(N534="základní",J534,0)</f>
        <v>0</v>
      </c>
      <c r="BF534" s="231">
        <f>IF(N534="snížená",J534,0)</f>
        <v>0</v>
      </c>
      <c r="BG534" s="231">
        <f>IF(N534="zákl. přenesená",J534,0)</f>
        <v>0</v>
      </c>
      <c r="BH534" s="231">
        <f>IF(N534="sníž. přenesená",J534,0)</f>
        <v>0</v>
      </c>
      <c r="BI534" s="231">
        <f>IF(N534="nulová",J534,0)</f>
        <v>0</v>
      </c>
      <c r="BJ534" s="18" t="s">
        <v>81</v>
      </c>
      <c r="BK534" s="231">
        <f>ROUND(I534*H534,2)</f>
        <v>0</v>
      </c>
      <c r="BL534" s="18" t="s">
        <v>246</v>
      </c>
      <c r="BM534" s="230" t="s">
        <v>657</v>
      </c>
    </row>
    <row r="535" s="2" customFormat="1">
      <c r="A535" s="39"/>
      <c r="B535" s="40"/>
      <c r="C535" s="41"/>
      <c r="D535" s="232" t="s">
        <v>658</v>
      </c>
      <c r="E535" s="41"/>
      <c r="F535" s="290" t="s">
        <v>659</v>
      </c>
      <c r="G535" s="41"/>
      <c r="H535" s="41"/>
      <c r="I535" s="234"/>
      <c r="J535" s="41"/>
      <c r="K535" s="41"/>
      <c r="L535" s="45"/>
      <c r="M535" s="235"/>
      <c r="N535" s="236"/>
      <c r="O535" s="92"/>
      <c r="P535" s="92"/>
      <c r="Q535" s="92"/>
      <c r="R535" s="92"/>
      <c r="S535" s="92"/>
      <c r="T535" s="93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T535" s="18" t="s">
        <v>658</v>
      </c>
      <c r="AU535" s="18" t="s">
        <v>83</v>
      </c>
    </row>
    <row r="536" s="13" customFormat="1">
      <c r="A536" s="13"/>
      <c r="B536" s="237"/>
      <c r="C536" s="238"/>
      <c r="D536" s="232" t="s">
        <v>155</v>
      </c>
      <c r="E536" s="239" t="s">
        <v>1</v>
      </c>
      <c r="F536" s="240" t="s">
        <v>81</v>
      </c>
      <c r="G536" s="238"/>
      <c r="H536" s="241">
        <v>1</v>
      </c>
      <c r="I536" s="242"/>
      <c r="J536" s="238"/>
      <c r="K536" s="238"/>
      <c r="L536" s="243"/>
      <c r="M536" s="244"/>
      <c r="N536" s="245"/>
      <c r="O536" s="245"/>
      <c r="P536" s="245"/>
      <c r="Q536" s="245"/>
      <c r="R536" s="245"/>
      <c r="S536" s="245"/>
      <c r="T536" s="24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7" t="s">
        <v>155</v>
      </c>
      <c r="AU536" s="247" t="s">
        <v>83</v>
      </c>
      <c r="AV536" s="13" t="s">
        <v>83</v>
      </c>
      <c r="AW536" s="13" t="s">
        <v>30</v>
      </c>
      <c r="AX536" s="13" t="s">
        <v>81</v>
      </c>
      <c r="AY536" s="247" t="s">
        <v>144</v>
      </c>
    </row>
    <row r="537" s="2" customFormat="1" ht="21.75" customHeight="1">
      <c r="A537" s="39"/>
      <c r="B537" s="40"/>
      <c r="C537" s="219" t="s">
        <v>660</v>
      </c>
      <c r="D537" s="219" t="s">
        <v>146</v>
      </c>
      <c r="E537" s="220" t="s">
        <v>661</v>
      </c>
      <c r="F537" s="221" t="s">
        <v>662</v>
      </c>
      <c r="G537" s="222" t="s">
        <v>206</v>
      </c>
      <c r="H537" s="223">
        <v>1</v>
      </c>
      <c r="I537" s="224"/>
      <c r="J537" s="225">
        <f>ROUND(I537*H537,2)</f>
        <v>0</v>
      </c>
      <c r="K537" s="221" t="s">
        <v>1</v>
      </c>
      <c r="L537" s="45"/>
      <c r="M537" s="226" t="s">
        <v>1</v>
      </c>
      <c r="N537" s="227" t="s">
        <v>38</v>
      </c>
      <c r="O537" s="92"/>
      <c r="P537" s="228">
        <f>O537*H537</f>
        <v>0</v>
      </c>
      <c r="Q537" s="228">
        <v>0.00025999999999999998</v>
      </c>
      <c r="R537" s="228">
        <f>Q537*H537</f>
        <v>0.00025999999999999998</v>
      </c>
      <c r="S537" s="228">
        <v>0</v>
      </c>
      <c r="T537" s="229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0" t="s">
        <v>246</v>
      </c>
      <c r="AT537" s="230" t="s">
        <v>146</v>
      </c>
      <c r="AU537" s="230" t="s">
        <v>83</v>
      </c>
      <c r="AY537" s="18" t="s">
        <v>144</v>
      </c>
      <c r="BE537" s="231">
        <f>IF(N537="základní",J537,0)</f>
        <v>0</v>
      </c>
      <c r="BF537" s="231">
        <f>IF(N537="snížená",J537,0)</f>
        <v>0</v>
      </c>
      <c r="BG537" s="231">
        <f>IF(N537="zákl. přenesená",J537,0)</f>
        <v>0</v>
      </c>
      <c r="BH537" s="231">
        <f>IF(N537="sníž. přenesená",J537,0)</f>
        <v>0</v>
      </c>
      <c r="BI537" s="231">
        <f>IF(N537="nulová",J537,0)</f>
        <v>0</v>
      </c>
      <c r="BJ537" s="18" t="s">
        <v>81</v>
      </c>
      <c r="BK537" s="231">
        <f>ROUND(I537*H537,2)</f>
        <v>0</v>
      </c>
      <c r="BL537" s="18" t="s">
        <v>246</v>
      </c>
      <c r="BM537" s="230" t="s">
        <v>663</v>
      </c>
    </row>
    <row r="538" s="2" customFormat="1">
      <c r="A538" s="39"/>
      <c r="B538" s="40"/>
      <c r="C538" s="41"/>
      <c r="D538" s="232" t="s">
        <v>658</v>
      </c>
      <c r="E538" s="41"/>
      <c r="F538" s="290" t="s">
        <v>659</v>
      </c>
      <c r="G538" s="41"/>
      <c r="H538" s="41"/>
      <c r="I538" s="234"/>
      <c r="J538" s="41"/>
      <c r="K538" s="41"/>
      <c r="L538" s="45"/>
      <c r="M538" s="235"/>
      <c r="N538" s="236"/>
      <c r="O538" s="92"/>
      <c r="P538" s="92"/>
      <c r="Q538" s="92"/>
      <c r="R538" s="92"/>
      <c r="S538" s="92"/>
      <c r="T538" s="93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658</v>
      </c>
      <c r="AU538" s="18" t="s">
        <v>83</v>
      </c>
    </row>
    <row r="539" s="13" customFormat="1">
      <c r="A539" s="13"/>
      <c r="B539" s="237"/>
      <c r="C539" s="238"/>
      <c r="D539" s="232" t="s">
        <v>155</v>
      </c>
      <c r="E539" s="239" t="s">
        <v>1</v>
      </c>
      <c r="F539" s="240" t="s">
        <v>81</v>
      </c>
      <c r="G539" s="238"/>
      <c r="H539" s="241">
        <v>1</v>
      </c>
      <c r="I539" s="242"/>
      <c r="J539" s="238"/>
      <c r="K539" s="238"/>
      <c r="L539" s="243"/>
      <c r="M539" s="244"/>
      <c r="N539" s="245"/>
      <c r="O539" s="245"/>
      <c r="P539" s="245"/>
      <c r="Q539" s="245"/>
      <c r="R539" s="245"/>
      <c r="S539" s="245"/>
      <c r="T539" s="24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7" t="s">
        <v>155</v>
      </c>
      <c r="AU539" s="247" t="s">
        <v>83</v>
      </c>
      <c r="AV539" s="13" t="s">
        <v>83</v>
      </c>
      <c r="AW539" s="13" t="s">
        <v>30</v>
      </c>
      <c r="AX539" s="13" t="s">
        <v>81</v>
      </c>
      <c r="AY539" s="247" t="s">
        <v>144</v>
      </c>
    </row>
    <row r="540" s="2" customFormat="1" ht="21.75" customHeight="1">
      <c r="A540" s="39"/>
      <c r="B540" s="40"/>
      <c r="C540" s="219" t="s">
        <v>664</v>
      </c>
      <c r="D540" s="219" t="s">
        <v>146</v>
      </c>
      <c r="E540" s="220" t="s">
        <v>665</v>
      </c>
      <c r="F540" s="221" t="s">
        <v>666</v>
      </c>
      <c r="G540" s="222" t="s">
        <v>206</v>
      </c>
      <c r="H540" s="223">
        <v>2</v>
      </c>
      <c r="I540" s="224"/>
      <c r="J540" s="225">
        <f>ROUND(I540*H540,2)</f>
        <v>0</v>
      </c>
      <c r="K540" s="221" t="s">
        <v>1</v>
      </c>
      <c r="L540" s="45"/>
      <c r="M540" s="226" t="s">
        <v>1</v>
      </c>
      <c r="N540" s="227" t="s">
        <v>38</v>
      </c>
      <c r="O540" s="92"/>
      <c r="P540" s="228">
        <f>O540*H540</f>
        <v>0</v>
      </c>
      <c r="Q540" s="228">
        <v>0.00025999999999999998</v>
      </c>
      <c r="R540" s="228">
        <f>Q540*H540</f>
        <v>0.00051999999999999995</v>
      </c>
      <c r="S540" s="228">
        <v>0</v>
      </c>
      <c r="T540" s="229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30" t="s">
        <v>246</v>
      </c>
      <c r="AT540" s="230" t="s">
        <v>146</v>
      </c>
      <c r="AU540" s="230" t="s">
        <v>83</v>
      </c>
      <c r="AY540" s="18" t="s">
        <v>144</v>
      </c>
      <c r="BE540" s="231">
        <f>IF(N540="základní",J540,0)</f>
        <v>0</v>
      </c>
      <c r="BF540" s="231">
        <f>IF(N540="snížená",J540,0)</f>
        <v>0</v>
      </c>
      <c r="BG540" s="231">
        <f>IF(N540="zákl. přenesená",J540,0)</f>
        <v>0</v>
      </c>
      <c r="BH540" s="231">
        <f>IF(N540="sníž. přenesená",J540,0)</f>
        <v>0</v>
      </c>
      <c r="BI540" s="231">
        <f>IF(N540="nulová",J540,0)</f>
        <v>0</v>
      </c>
      <c r="BJ540" s="18" t="s">
        <v>81</v>
      </c>
      <c r="BK540" s="231">
        <f>ROUND(I540*H540,2)</f>
        <v>0</v>
      </c>
      <c r="BL540" s="18" t="s">
        <v>246</v>
      </c>
      <c r="BM540" s="230" t="s">
        <v>667</v>
      </c>
    </row>
    <row r="541" s="2" customFormat="1">
      <c r="A541" s="39"/>
      <c r="B541" s="40"/>
      <c r="C541" s="41"/>
      <c r="D541" s="232" t="s">
        <v>658</v>
      </c>
      <c r="E541" s="41"/>
      <c r="F541" s="290" t="s">
        <v>659</v>
      </c>
      <c r="G541" s="41"/>
      <c r="H541" s="41"/>
      <c r="I541" s="234"/>
      <c r="J541" s="41"/>
      <c r="K541" s="41"/>
      <c r="L541" s="45"/>
      <c r="M541" s="235"/>
      <c r="N541" s="236"/>
      <c r="O541" s="92"/>
      <c r="P541" s="92"/>
      <c r="Q541" s="92"/>
      <c r="R541" s="92"/>
      <c r="S541" s="92"/>
      <c r="T541" s="93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658</v>
      </c>
      <c r="AU541" s="18" t="s">
        <v>83</v>
      </c>
    </row>
    <row r="542" s="13" customFormat="1">
      <c r="A542" s="13"/>
      <c r="B542" s="237"/>
      <c r="C542" s="238"/>
      <c r="D542" s="232" t="s">
        <v>155</v>
      </c>
      <c r="E542" s="239" t="s">
        <v>1</v>
      </c>
      <c r="F542" s="240" t="s">
        <v>83</v>
      </c>
      <c r="G542" s="238"/>
      <c r="H542" s="241">
        <v>2</v>
      </c>
      <c r="I542" s="242"/>
      <c r="J542" s="238"/>
      <c r="K542" s="238"/>
      <c r="L542" s="243"/>
      <c r="M542" s="244"/>
      <c r="N542" s="245"/>
      <c r="O542" s="245"/>
      <c r="P542" s="245"/>
      <c r="Q542" s="245"/>
      <c r="R542" s="245"/>
      <c r="S542" s="245"/>
      <c r="T542" s="24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7" t="s">
        <v>155</v>
      </c>
      <c r="AU542" s="247" t="s">
        <v>83</v>
      </c>
      <c r="AV542" s="13" t="s">
        <v>83</v>
      </c>
      <c r="AW542" s="13" t="s">
        <v>30</v>
      </c>
      <c r="AX542" s="13" t="s">
        <v>81</v>
      </c>
      <c r="AY542" s="247" t="s">
        <v>144</v>
      </c>
    </row>
    <row r="543" s="2" customFormat="1" ht="21.75" customHeight="1">
      <c r="A543" s="39"/>
      <c r="B543" s="40"/>
      <c r="C543" s="219" t="s">
        <v>668</v>
      </c>
      <c r="D543" s="219" t="s">
        <v>146</v>
      </c>
      <c r="E543" s="220" t="s">
        <v>669</v>
      </c>
      <c r="F543" s="221" t="s">
        <v>670</v>
      </c>
      <c r="G543" s="222" t="s">
        <v>206</v>
      </c>
      <c r="H543" s="223">
        <v>3</v>
      </c>
      <c r="I543" s="224"/>
      <c r="J543" s="225">
        <f>ROUND(I543*H543,2)</f>
        <v>0</v>
      </c>
      <c r="K543" s="221" t="s">
        <v>1</v>
      </c>
      <c r="L543" s="45"/>
      <c r="M543" s="226" t="s">
        <v>1</v>
      </c>
      <c r="N543" s="227" t="s">
        <v>38</v>
      </c>
      <c r="O543" s="92"/>
      <c r="P543" s="228">
        <f>O543*H543</f>
        <v>0</v>
      </c>
      <c r="Q543" s="228">
        <v>0.00025999999999999998</v>
      </c>
      <c r="R543" s="228">
        <f>Q543*H543</f>
        <v>0.00077999999999999988</v>
      </c>
      <c r="S543" s="228">
        <v>0</v>
      </c>
      <c r="T543" s="229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0" t="s">
        <v>246</v>
      </c>
      <c r="AT543" s="230" t="s">
        <v>146</v>
      </c>
      <c r="AU543" s="230" t="s">
        <v>83</v>
      </c>
      <c r="AY543" s="18" t="s">
        <v>144</v>
      </c>
      <c r="BE543" s="231">
        <f>IF(N543="základní",J543,0)</f>
        <v>0</v>
      </c>
      <c r="BF543" s="231">
        <f>IF(N543="snížená",J543,0)</f>
        <v>0</v>
      </c>
      <c r="BG543" s="231">
        <f>IF(N543="zákl. přenesená",J543,0)</f>
        <v>0</v>
      </c>
      <c r="BH543" s="231">
        <f>IF(N543="sníž. přenesená",J543,0)</f>
        <v>0</v>
      </c>
      <c r="BI543" s="231">
        <f>IF(N543="nulová",J543,0)</f>
        <v>0</v>
      </c>
      <c r="BJ543" s="18" t="s">
        <v>81</v>
      </c>
      <c r="BK543" s="231">
        <f>ROUND(I543*H543,2)</f>
        <v>0</v>
      </c>
      <c r="BL543" s="18" t="s">
        <v>246</v>
      </c>
      <c r="BM543" s="230" t="s">
        <v>671</v>
      </c>
    </row>
    <row r="544" s="2" customFormat="1">
      <c r="A544" s="39"/>
      <c r="B544" s="40"/>
      <c r="C544" s="41"/>
      <c r="D544" s="232" t="s">
        <v>658</v>
      </c>
      <c r="E544" s="41"/>
      <c r="F544" s="290" t="s">
        <v>659</v>
      </c>
      <c r="G544" s="41"/>
      <c r="H544" s="41"/>
      <c r="I544" s="234"/>
      <c r="J544" s="41"/>
      <c r="K544" s="41"/>
      <c r="L544" s="45"/>
      <c r="M544" s="235"/>
      <c r="N544" s="236"/>
      <c r="O544" s="92"/>
      <c r="P544" s="92"/>
      <c r="Q544" s="92"/>
      <c r="R544" s="92"/>
      <c r="S544" s="92"/>
      <c r="T544" s="93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658</v>
      </c>
      <c r="AU544" s="18" t="s">
        <v>83</v>
      </c>
    </row>
    <row r="545" s="13" customFormat="1">
      <c r="A545" s="13"/>
      <c r="B545" s="237"/>
      <c r="C545" s="238"/>
      <c r="D545" s="232" t="s">
        <v>155</v>
      </c>
      <c r="E545" s="239" t="s">
        <v>1</v>
      </c>
      <c r="F545" s="240" t="s">
        <v>162</v>
      </c>
      <c r="G545" s="238"/>
      <c r="H545" s="241">
        <v>3</v>
      </c>
      <c r="I545" s="242"/>
      <c r="J545" s="238"/>
      <c r="K545" s="238"/>
      <c r="L545" s="243"/>
      <c r="M545" s="244"/>
      <c r="N545" s="245"/>
      <c r="O545" s="245"/>
      <c r="P545" s="245"/>
      <c r="Q545" s="245"/>
      <c r="R545" s="245"/>
      <c r="S545" s="245"/>
      <c r="T545" s="24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7" t="s">
        <v>155</v>
      </c>
      <c r="AU545" s="247" t="s">
        <v>83</v>
      </c>
      <c r="AV545" s="13" t="s">
        <v>83</v>
      </c>
      <c r="AW545" s="13" t="s">
        <v>30</v>
      </c>
      <c r="AX545" s="13" t="s">
        <v>81</v>
      </c>
      <c r="AY545" s="247" t="s">
        <v>144</v>
      </c>
    </row>
    <row r="546" s="2" customFormat="1" ht="21.75" customHeight="1">
      <c r="A546" s="39"/>
      <c r="B546" s="40"/>
      <c r="C546" s="219" t="s">
        <v>672</v>
      </c>
      <c r="D546" s="219" t="s">
        <v>146</v>
      </c>
      <c r="E546" s="220" t="s">
        <v>673</v>
      </c>
      <c r="F546" s="221" t="s">
        <v>674</v>
      </c>
      <c r="G546" s="222" t="s">
        <v>206</v>
      </c>
      <c r="H546" s="223">
        <v>2</v>
      </c>
      <c r="I546" s="224"/>
      <c r="J546" s="225">
        <f>ROUND(I546*H546,2)</f>
        <v>0</v>
      </c>
      <c r="K546" s="221" t="s">
        <v>1</v>
      </c>
      <c r="L546" s="45"/>
      <c r="M546" s="226" t="s">
        <v>1</v>
      </c>
      <c r="N546" s="227" t="s">
        <v>38</v>
      </c>
      <c r="O546" s="92"/>
      <c r="P546" s="228">
        <f>O546*H546</f>
        <v>0</v>
      </c>
      <c r="Q546" s="228">
        <v>0.00025999999999999998</v>
      </c>
      <c r="R546" s="228">
        <f>Q546*H546</f>
        <v>0.00051999999999999995</v>
      </c>
      <c r="S546" s="228">
        <v>0</v>
      </c>
      <c r="T546" s="229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0" t="s">
        <v>246</v>
      </c>
      <c r="AT546" s="230" t="s">
        <v>146</v>
      </c>
      <c r="AU546" s="230" t="s">
        <v>83</v>
      </c>
      <c r="AY546" s="18" t="s">
        <v>144</v>
      </c>
      <c r="BE546" s="231">
        <f>IF(N546="základní",J546,0)</f>
        <v>0</v>
      </c>
      <c r="BF546" s="231">
        <f>IF(N546="snížená",J546,0)</f>
        <v>0</v>
      </c>
      <c r="BG546" s="231">
        <f>IF(N546="zákl. přenesená",J546,0)</f>
        <v>0</v>
      </c>
      <c r="BH546" s="231">
        <f>IF(N546="sníž. přenesená",J546,0)</f>
        <v>0</v>
      </c>
      <c r="BI546" s="231">
        <f>IF(N546="nulová",J546,0)</f>
        <v>0</v>
      </c>
      <c r="BJ546" s="18" t="s">
        <v>81</v>
      </c>
      <c r="BK546" s="231">
        <f>ROUND(I546*H546,2)</f>
        <v>0</v>
      </c>
      <c r="BL546" s="18" t="s">
        <v>246</v>
      </c>
      <c r="BM546" s="230" t="s">
        <v>675</v>
      </c>
    </row>
    <row r="547" s="2" customFormat="1">
      <c r="A547" s="39"/>
      <c r="B547" s="40"/>
      <c r="C547" s="41"/>
      <c r="D547" s="232" t="s">
        <v>658</v>
      </c>
      <c r="E547" s="41"/>
      <c r="F547" s="290" t="s">
        <v>659</v>
      </c>
      <c r="G547" s="41"/>
      <c r="H547" s="41"/>
      <c r="I547" s="234"/>
      <c r="J547" s="41"/>
      <c r="K547" s="41"/>
      <c r="L547" s="45"/>
      <c r="M547" s="235"/>
      <c r="N547" s="236"/>
      <c r="O547" s="92"/>
      <c r="P547" s="92"/>
      <c r="Q547" s="92"/>
      <c r="R547" s="92"/>
      <c r="S547" s="92"/>
      <c r="T547" s="93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658</v>
      </c>
      <c r="AU547" s="18" t="s">
        <v>83</v>
      </c>
    </row>
    <row r="548" s="13" customFormat="1">
      <c r="A548" s="13"/>
      <c r="B548" s="237"/>
      <c r="C548" s="238"/>
      <c r="D548" s="232" t="s">
        <v>155</v>
      </c>
      <c r="E548" s="239" t="s">
        <v>1</v>
      </c>
      <c r="F548" s="240" t="s">
        <v>83</v>
      </c>
      <c r="G548" s="238"/>
      <c r="H548" s="241">
        <v>2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7" t="s">
        <v>155</v>
      </c>
      <c r="AU548" s="247" t="s">
        <v>83</v>
      </c>
      <c r="AV548" s="13" t="s">
        <v>83</v>
      </c>
      <c r="AW548" s="13" t="s">
        <v>30</v>
      </c>
      <c r="AX548" s="13" t="s">
        <v>81</v>
      </c>
      <c r="AY548" s="247" t="s">
        <v>144</v>
      </c>
    </row>
    <row r="549" s="2" customFormat="1" ht="21.75" customHeight="1">
      <c r="A549" s="39"/>
      <c r="B549" s="40"/>
      <c r="C549" s="219" t="s">
        <v>676</v>
      </c>
      <c r="D549" s="219" t="s">
        <v>146</v>
      </c>
      <c r="E549" s="220" t="s">
        <v>677</v>
      </c>
      <c r="F549" s="221" t="s">
        <v>678</v>
      </c>
      <c r="G549" s="222" t="s">
        <v>206</v>
      </c>
      <c r="H549" s="223">
        <v>1</v>
      </c>
      <c r="I549" s="224"/>
      <c r="J549" s="225">
        <f>ROUND(I549*H549,2)</f>
        <v>0</v>
      </c>
      <c r="K549" s="221" t="s">
        <v>1</v>
      </c>
      <c r="L549" s="45"/>
      <c r="M549" s="226" t="s">
        <v>1</v>
      </c>
      <c r="N549" s="227" t="s">
        <v>38</v>
      </c>
      <c r="O549" s="92"/>
      <c r="P549" s="228">
        <f>O549*H549</f>
        <v>0</v>
      </c>
      <c r="Q549" s="228">
        <v>0.00025999999999999998</v>
      </c>
      <c r="R549" s="228">
        <f>Q549*H549</f>
        <v>0.00025999999999999998</v>
      </c>
      <c r="S549" s="228">
        <v>0</v>
      </c>
      <c r="T549" s="229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0" t="s">
        <v>246</v>
      </c>
      <c r="AT549" s="230" t="s">
        <v>146</v>
      </c>
      <c r="AU549" s="230" t="s">
        <v>83</v>
      </c>
      <c r="AY549" s="18" t="s">
        <v>144</v>
      </c>
      <c r="BE549" s="231">
        <f>IF(N549="základní",J549,0)</f>
        <v>0</v>
      </c>
      <c r="BF549" s="231">
        <f>IF(N549="snížená",J549,0)</f>
        <v>0</v>
      </c>
      <c r="BG549" s="231">
        <f>IF(N549="zákl. přenesená",J549,0)</f>
        <v>0</v>
      </c>
      <c r="BH549" s="231">
        <f>IF(N549="sníž. přenesená",J549,0)</f>
        <v>0</v>
      </c>
      <c r="BI549" s="231">
        <f>IF(N549="nulová",J549,0)</f>
        <v>0</v>
      </c>
      <c r="BJ549" s="18" t="s">
        <v>81</v>
      </c>
      <c r="BK549" s="231">
        <f>ROUND(I549*H549,2)</f>
        <v>0</v>
      </c>
      <c r="BL549" s="18" t="s">
        <v>246</v>
      </c>
      <c r="BM549" s="230" t="s">
        <v>679</v>
      </c>
    </row>
    <row r="550" s="2" customFormat="1">
      <c r="A550" s="39"/>
      <c r="B550" s="40"/>
      <c r="C550" s="41"/>
      <c r="D550" s="232" t="s">
        <v>658</v>
      </c>
      <c r="E550" s="41"/>
      <c r="F550" s="290" t="s">
        <v>659</v>
      </c>
      <c r="G550" s="41"/>
      <c r="H550" s="41"/>
      <c r="I550" s="234"/>
      <c r="J550" s="41"/>
      <c r="K550" s="41"/>
      <c r="L550" s="45"/>
      <c r="M550" s="235"/>
      <c r="N550" s="236"/>
      <c r="O550" s="92"/>
      <c r="P550" s="92"/>
      <c r="Q550" s="92"/>
      <c r="R550" s="92"/>
      <c r="S550" s="92"/>
      <c r="T550" s="93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658</v>
      </c>
      <c r="AU550" s="18" t="s">
        <v>83</v>
      </c>
    </row>
    <row r="551" s="13" customFormat="1">
      <c r="A551" s="13"/>
      <c r="B551" s="237"/>
      <c r="C551" s="238"/>
      <c r="D551" s="232" t="s">
        <v>155</v>
      </c>
      <c r="E551" s="239" t="s">
        <v>1</v>
      </c>
      <c r="F551" s="240" t="s">
        <v>81</v>
      </c>
      <c r="G551" s="238"/>
      <c r="H551" s="241">
        <v>1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7" t="s">
        <v>155</v>
      </c>
      <c r="AU551" s="247" t="s">
        <v>83</v>
      </c>
      <c r="AV551" s="13" t="s">
        <v>83</v>
      </c>
      <c r="AW551" s="13" t="s">
        <v>30</v>
      </c>
      <c r="AX551" s="13" t="s">
        <v>81</v>
      </c>
      <c r="AY551" s="247" t="s">
        <v>144</v>
      </c>
    </row>
    <row r="552" s="2" customFormat="1" ht="21.75" customHeight="1">
      <c r="A552" s="39"/>
      <c r="B552" s="40"/>
      <c r="C552" s="219" t="s">
        <v>680</v>
      </c>
      <c r="D552" s="219" t="s">
        <v>146</v>
      </c>
      <c r="E552" s="220" t="s">
        <v>681</v>
      </c>
      <c r="F552" s="221" t="s">
        <v>682</v>
      </c>
      <c r="G552" s="222" t="s">
        <v>206</v>
      </c>
      <c r="H552" s="223">
        <v>3</v>
      </c>
      <c r="I552" s="224"/>
      <c r="J552" s="225">
        <f>ROUND(I552*H552,2)</f>
        <v>0</v>
      </c>
      <c r="K552" s="221" t="s">
        <v>1</v>
      </c>
      <c r="L552" s="45"/>
      <c r="M552" s="226" t="s">
        <v>1</v>
      </c>
      <c r="N552" s="227" t="s">
        <v>38</v>
      </c>
      <c r="O552" s="92"/>
      <c r="P552" s="228">
        <f>O552*H552</f>
        <v>0</v>
      </c>
      <c r="Q552" s="228">
        <v>0.00025999999999999998</v>
      </c>
      <c r="R552" s="228">
        <f>Q552*H552</f>
        <v>0.00077999999999999988</v>
      </c>
      <c r="S552" s="228">
        <v>0</v>
      </c>
      <c r="T552" s="229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0" t="s">
        <v>246</v>
      </c>
      <c r="AT552" s="230" t="s">
        <v>146</v>
      </c>
      <c r="AU552" s="230" t="s">
        <v>83</v>
      </c>
      <c r="AY552" s="18" t="s">
        <v>144</v>
      </c>
      <c r="BE552" s="231">
        <f>IF(N552="základní",J552,0)</f>
        <v>0</v>
      </c>
      <c r="BF552" s="231">
        <f>IF(N552="snížená",J552,0)</f>
        <v>0</v>
      </c>
      <c r="BG552" s="231">
        <f>IF(N552="zákl. přenesená",J552,0)</f>
        <v>0</v>
      </c>
      <c r="BH552" s="231">
        <f>IF(N552="sníž. přenesená",J552,0)</f>
        <v>0</v>
      </c>
      <c r="BI552" s="231">
        <f>IF(N552="nulová",J552,0)</f>
        <v>0</v>
      </c>
      <c r="BJ552" s="18" t="s">
        <v>81</v>
      </c>
      <c r="BK552" s="231">
        <f>ROUND(I552*H552,2)</f>
        <v>0</v>
      </c>
      <c r="BL552" s="18" t="s">
        <v>246</v>
      </c>
      <c r="BM552" s="230" t="s">
        <v>683</v>
      </c>
    </row>
    <row r="553" s="2" customFormat="1">
      <c r="A553" s="39"/>
      <c r="B553" s="40"/>
      <c r="C553" s="41"/>
      <c r="D553" s="232" t="s">
        <v>658</v>
      </c>
      <c r="E553" s="41"/>
      <c r="F553" s="290" t="s">
        <v>659</v>
      </c>
      <c r="G553" s="41"/>
      <c r="H553" s="41"/>
      <c r="I553" s="234"/>
      <c r="J553" s="41"/>
      <c r="K553" s="41"/>
      <c r="L553" s="45"/>
      <c r="M553" s="235"/>
      <c r="N553" s="236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658</v>
      </c>
      <c r="AU553" s="18" t="s">
        <v>83</v>
      </c>
    </row>
    <row r="554" s="13" customFormat="1">
      <c r="A554" s="13"/>
      <c r="B554" s="237"/>
      <c r="C554" s="238"/>
      <c r="D554" s="232" t="s">
        <v>155</v>
      </c>
      <c r="E554" s="239" t="s">
        <v>1</v>
      </c>
      <c r="F554" s="240" t="s">
        <v>162</v>
      </c>
      <c r="G554" s="238"/>
      <c r="H554" s="241">
        <v>3</v>
      </c>
      <c r="I554" s="242"/>
      <c r="J554" s="238"/>
      <c r="K554" s="238"/>
      <c r="L554" s="243"/>
      <c r="M554" s="244"/>
      <c r="N554" s="245"/>
      <c r="O554" s="245"/>
      <c r="P554" s="245"/>
      <c r="Q554" s="245"/>
      <c r="R554" s="245"/>
      <c r="S554" s="245"/>
      <c r="T554" s="246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7" t="s">
        <v>155</v>
      </c>
      <c r="AU554" s="247" t="s">
        <v>83</v>
      </c>
      <c r="AV554" s="13" t="s">
        <v>83</v>
      </c>
      <c r="AW554" s="13" t="s">
        <v>30</v>
      </c>
      <c r="AX554" s="13" t="s">
        <v>81</v>
      </c>
      <c r="AY554" s="247" t="s">
        <v>144</v>
      </c>
    </row>
    <row r="555" s="2" customFormat="1" ht="21.75" customHeight="1">
      <c r="A555" s="39"/>
      <c r="B555" s="40"/>
      <c r="C555" s="219" t="s">
        <v>684</v>
      </c>
      <c r="D555" s="219" t="s">
        <v>146</v>
      </c>
      <c r="E555" s="220" t="s">
        <v>685</v>
      </c>
      <c r="F555" s="221" t="s">
        <v>686</v>
      </c>
      <c r="G555" s="222" t="s">
        <v>206</v>
      </c>
      <c r="H555" s="223">
        <v>1</v>
      </c>
      <c r="I555" s="224"/>
      <c r="J555" s="225">
        <f>ROUND(I555*H555,2)</f>
        <v>0</v>
      </c>
      <c r="K555" s="221" t="s">
        <v>1</v>
      </c>
      <c r="L555" s="45"/>
      <c r="M555" s="226" t="s">
        <v>1</v>
      </c>
      <c r="N555" s="227" t="s">
        <v>38</v>
      </c>
      <c r="O555" s="92"/>
      <c r="P555" s="228">
        <f>O555*H555</f>
        <v>0</v>
      </c>
      <c r="Q555" s="228">
        <v>0.00025999999999999998</v>
      </c>
      <c r="R555" s="228">
        <f>Q555*H555</f>
        <v>0.00025999999999999998</v>
      </c>
      <c r="S555" s="228">
        <v>0</v>
      </c>
      <c r="T555" s="229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30" t="s">
        <v>246</v>
      </c>
      <c r="AT555" s="230" t="s">
        <v>146</v>
      </c>
      <c r="AU555" s="230" t="s">
        <v>83</v>
      </c>
      <c r="AY555" s="18" t="s">
        <v>144</v>
      </c>
      <c r="BE555" s="231">
        <f>IF(N555="základní",J555,0)</f>
        <v>0</v>
      </c>
      <c r="BF555" s="231">
        <f>IF(N555="snížená",J555,0)</f>
        <v>0</v>
      </c>
      <c r="BG555" s="231">
        <f>IF(N555="zákl. přenesená",J555,0)</f>
        <v>0</v>
      </c>
      <c r="BH555" s="231">
        <f>IF(N555="sníž. přenesená",J555,0)</f>
        <v>0</v>
      </c>
      <c r="BI555" s="231">
        <f>IF(N555="nulová",J555,0)</f>
        <v>0</v>
      </c>
      <c r="BJ555" s="18" t="s">
        <v>81</v>
      </c>
      <c r="BK555" s="231">
        <f>ROUND(I555*H555,2)</f>
        <v>0</v>
      </c>
      <c r="BL555" s="18" t="s">
        <v>246</v>
      </c>
      <c r="BM555" s="230" t="s">
        <v>687</v>
      </c>
    </row>
    <row r="556" s="2" customFormat="1">
      <c r="A556" s="39"/>
      <c r="B556" s="40"/>
      <c r="C556" s="41"/>
      <c r="D556" s="232" t="s">
        <v>658</v>
      </c>
      <c r="E556" s="41"/>
      <c r="F556" s="290" t="s">
        <v>659</v>
      </c>
      <c r="G556" s="41"/>
      <c r="H556" s="41"/>
      <c r="I556" s="234"/>
      <c r="J556" s="41"/>
      <c r="K556" s="41"/>
      <c r="L556" s="45"/>
      <c r="M556" s="235"/>
      <c r="N556" s="236"/>
      <c r="O556" s="92"/>
      <c r="P556" s="92"/>
      <c r="Q556" s="92"/>
      <c r="R556" s="92"/>
      <c r="S556" s="92"/>
      <c r="T556" s="93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658</v>
      </c>
      <c r="AU556" s="18" t="s">
        <v>83</v>
      </c>
    </row>
    <row r="557" s="13" customFormat="1">
      <c r="A557" s="13"/>
      <c r="B557" s="237"/>
      <c r="C557" s="238"/>
      <c r="D557" s="232" t="s">
        <v>155</v>
      </c>
      <c r="E557" s="239" t="s">
        <v>1</v>
      </c>
      <c r="F557" s="240" t="s">
        <v>81</v>
      </c>
      <c r="G557" s="238"/>
      <c r="H557" s="241">
        <v>1</v>
      </c>
      <c r="I557" s="242"/>
      <c r="J557" s="238"/>
      <c r="K557" s="238"/>
      <c r="L557" s="243"/>
      <c r="M557" s="244"/>
      <c r="N557" s="245"/>
      <c r="O557" s="245"/>
      <c r="P557" s="245"/>
      <c r="Q557" s="245"/>
      <c r="R557" s="245"/>
      <c r="S557" s="245"/>
      <c r="T557" s="24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7" t="s">
        <v>155</v>
      </c>
      <c r="AU557" s="247" t="s">
        <v>83</v>
      </c>
      <c r="AV557" s="13" t="s">
        <v>83</v>
      </c>
      <c r="AW557" s="13" t="s">
        <v>30</v>
      </c>
      <c r="AX557" s="13" t="s">
        <v>81</v>
      </c>
      <c r="AY557" s="247" t="s">
        <v>144</v>
      </c>
    </row>
    <row r="558" s="2" customFormat="1" ht="16.5" customHeight="1">
      <c r="A558" s="39"/>
      <c r="B558" s="40"/>
      <c r="C558" s="219" t="s">
        <v>688</v>
      </c>
      <c r="D558" s="219" t="s">
        <v>146</v>
      </c>
      <c r="E558" s="220" t="s">
        <v>689</v>
      </c>
      <c r="F558" s="221" t="s">
        <v>690</v>
      </c>
      <c r="G558" s="222" t="s">
        <v>206</v>
      </c>
      <c r="H558" s="223">
        <v>1</v>
      </c>
      <c r="I558" s="224"/>
      <c r="J558" s="225">
        <f>ROUND(I558*H558,2)</f>
        <v>0</v>
      </c>
      <c r="K558" s="221" t="s">
        <v>1</v>
      </c>
      <c r="L558" s="45"/>
      <c r="M558" s="226" t="s">
        <v>1</v>
      </c>
      <c r="N558" s="227" t="s">
        <v>38</v>
      </c>
      <c r="O558" s="92"/>
      <c r="P558" s="228">
        <f>O558*H558</f>
        <v>0</v>
      </c>
      <c r="Q558" s="228">
        <v>0.00025999999999999998</v>
      </c>
      <c r="R558" s="228">
        <f>Q558*H558</f>
        <v>0.00025999999999999998</v>
      </c>
      <c r="S558" s="228">
        <v>0</v>
      </c>
      <c r="T558" s="229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0" t="s">
        <v>246</v>
      </c>
      <c r="AT558" s="230" t="s">
        <v>146</v>
      </c>
      <c r="AU558" s="230" t="s">
        <v>83</v>
      </c>
      <c r="AY558" s="18" t="s">
        <v>144</v>
      </c>
      <c r="BE558" s="231">
        <f>IF(N558="základní",J558,0)</f>
        <v>0</v>
      </c>
      <c r="BF558" s="231">
        <f>IF(N558="snížená",J558,0)</f>
        <v>0</v>
      </c>
      <c r="BG558" s="231">
        <f>IF(N558="zákl. přenesená",J558,0)</f>
        <v>0</v>
      </c>
      <c r="BH558" s="231">
        <f>IF(N558="sníž. přenesená",J558,0)</f>
        <v>0</v>
      </c>
      <c r="BI558" s="231">
        <f>IF(N558="nulová",J558,0)</f>
        <v>0</v>
      </c>
      <c r="BJ558" s="18" t="s">
        <v>81</v>
      </c>
      <c r="BK558" s="231">
        <f>ROUND(I558*H558,2)</f>
        <v>0</v>
      </c>
      <c r="BL558" s="18" t="s">
        <v>246</v>
      </c>
      <c r="BM558" s="230" t="s">
        <v>691</v>
      </c>
    </row>
    <row r="559" s="2" customFormat="1">
      <c r="A559" s="39"/>
      <c r="B559" s="40"/>
      <c r="C559" s="41"/>
      <c r="D559" s="232" t="s">
        <v>658</v>
      </c>
      <c r="E559" s="41"/>
      <c r="F559" s="290" t="s">
        <v>659</v>
      </c>
      <c r="G559" s="41"/>
      <c r="H559" s="41"/>
      <c r="I559" s="234"/>
      <c r="J559" s="41"/>
      <c r="K559" s="41"/>
      <c r="L559" s="45"/>
      <c r="M559" s="235"/>
      <c r="N559" s="236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658</v>
      </c>
      <c r="AU559" s="18" t="s">
        <v>83</v>
      </c>
    </row>
    <row r="560" s="13" customFormat="1">
      <c r="A560" s="13"/>
      <c r="B560" s="237"/>
      <c r="C560" s="238"/>
      <c r="D560" s="232" t="s">
        <v>155</v>
      </c>
      <c r="E560" s="239" t="s">
        <v>1</v>
      </c>
      <c r="F560" s="240" t="s">
        <v>81</v>
      </c>
      <c r="G560" s="238"/>
      <c r="H560" s="241">
        <v>1</v>
      </c>
      <c r="I560" s="242"/>
      <c r="J560" s="238"/>
      <c r="K560" s="238"/>
      <c r="L560" s="243"/>
      <c r="M560" s="244"/>
      <c r="N560" s="245"/>
      <c r="O560" s="245"/>
      <c r="P560" s="245"/>
      <c r="Q560" s="245"/>
      <c r="R560" s="245"/>
      <c r="S560" s="245"/>
      <c r="T560" s="24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7" t="s">
        <v>155</v>
      </c>
      <c r="AU560" s="247" t="s">
        <v>83</v>
      </c>
      <c r="AV560" s="13" t="s">
        <v>83</v>
      </c>
      <c r="AW560" s="13" t="s">
        <v>30</v>
      </c>
      <c r="AX560" s="13" t="s">
        <v>81</v>
      </c>
      <c r="AY560" s="247" t="s">
        <v>144</v>
      </c>
    </row>
    <row r="561" s="2" customFormat="1" ht="16.5" customHeight="1">
      <c r="A561" s="39"/>
      <c r="B561" s="40"/>
      <c r="C561" s="219" t="s">
        <v>692</v>
      </c>
      <c r="D561" s="219" t="s">
        <v>146</v>
      </c>
      <c r="E561" s="220" t="s">
        <v>693</v>
      </c>
      <c r="F561" s="221" t="s">
        <v>694</v>
      </c>
      <c r="G561" s="222" t="s">
        <v>206</v>
      </c>
      <c r="H561" s="223">
        <v>1</v>
      </c>
      <c r="I561" s="224"/>
      <c r="J561" s="225">
        <f>ROUND(I561*H561,2)</f>
        <v>0</v>
      </c>
      <c r="K561" s="221" t="s">
        <v>1</v>
      </c>
      <c r="L561" s="45"/>
      <c r="M561" s="226" t="s">
        <v>1</v>
      </c>
      <c r="N561" s="227" t="s">
        <v>38</v>
      </c>
      <c r="O561" s="92"/>
      <c r="P561" s="228">
        <f>O561*H561</f>
        <v>0</v>
      </c>
      <c r="Q561" s="228">
        <v>0.00025999999999999998</v>
      </c>
      <c r="R561" s="228">
        <f>Q561*H561</f>
        <v>0.00025999999999999998</v>
      </c>
      <c r="S561" s="228">
        <v>0</v>
      </c>
      <c r="T561" s="229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0" t="s">
        <v>246</v>
      </c>
      <c r="AT561" s="230" t="s">
        <v>146</v>
      </c>
      <c r="AU561" s="230" t="s">
        <v>83</v>
      </c>
      <c r="AY561" s="18" t="s">
        <v>144</v>
      </c>
      <c r="BE561" s="231">
        <f>IF(N561="základní",J561,0)</f>
        <v>0</v>
      </c>
      <c r="BF561" s="231">
        <f>IF(N561="snížená",J561,0)</f>
        <v>0</v>
      </c>
      <c r="BG561" s="231">
        <f>IF(N561="zákl. přenesená",J561,0)</f>
        <v>0</v>
      </c>
      <c r="BH561" s="231">
        <f>IF(N561="sníž. přenesená",J561,0)</f>
        <v>0</v>
      </c>
      <c r="BI561" s="231">
        <f>IF(N561="nulová",J561,0)</f>
        <v>0</v>
      </c>
      <c r="BJ561" s="18" t="s">
        <v>81</v>
      </c>
      <c r="BK561" s="231">
        <f>ROUND(I561*H561,2)</f>
        <v>0</v>
      </c>
      <c r="BL561" s="18" t="s">
        <v>246</v>
      </c>
      <c r="BM561" s="230" t="s">
        <v>695</v>
      </c>
    </row>
    <row r="562" s="2" customFormat="1">
      <c r="A562" s="39"/>
      <c r="B562" s="40"/>
      <c r="C562" s="41"/>
      <c r="D562" s="232" t="s">
        <v>658</v>
      </c>
      <c r="E562" s="41"/>
      <c r="F562" s="290" t="s">
        <v>659</v>
      </c>
      <c r="G562" s="41"/>
      <c r="H562" s="41"/>
      <c r="I562" s="234"/>
      <c r="J562" s="41"/>
      <c r="K562" s="41"/>
      <c r="L562" s="45"/>
      <c r="M562" s="235"/>
      <c r="N562" s="236"/>
      <c r="O562" s="92"/>
      <c r="P562" s="92"/>
      <c r="Q562" s="92"/>
      <c r="R562" s="92"/>
      <c r="S562" s="92"/>
      <c r="T562" s="93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658</v>
      </c>
      <c r="AU562" s="18" t="s">
        <v>83</v>
      </c>
    </row>
    <row r="563" s="13" customFormat="1">
      <c r="A563" s="13"/>
      <c r="B563" s="237"/>
      <c r="C563" s="238"/>
      <c r="D563" s="232" t="s">
        <v>155</v>
      </c>
      <c r="E563" s="239" t="s">
        <v>1</v>
      </c>
      <c r="F563" s="240" t="s">
        <v>81</v>
      </c>
      <c r="G563" s="238"/>
      <c r="H563" s="241">
        <v>1</v>
      </c>
      <c r="I563" s="242"/>
      <c r="J563" s="238"/>
      <c r="K563" s="238"/>
      <c r="L563" s="243"/>
      <c r="M563" s="244"/>
      <c r="N563" s="245"/>
      <c r="O563" s="245"/>
      <c r="P563" s="245"/>
      <c r="Q563" s="245"/>
      <c r="R563" s="245"/>
      <c r="S563" s="245"/>
      <c r="T563" s="246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7" t="s">
        <v>155</v>
      </c>
      <c r="AU563" s="247" t="s">
        <v>83</v>
      </c>
      <c r="AV563" s="13" t="s">
        <v>83</v>
      </c>
      <c r="AW563" s="13" t="s">
        <v>30</v>
      </c>
      <c r="AX563" s="13" t="s">
        <v>81</v>
      </c>
      <c r="AY563" s="247" t="s">
        <v>144</v>
      </c>
    </row>
    <row r="564" s="2" customFormat="1" ht="16.5" customHeight="1">
      <c r="A564" s="39"/>
      <c r="B564" s="40"/>
      <c r="C564" s="219" t="s">
        <v>696</v>
      </c>
      <c r="D564" s="219" t="s">
        <v>146</v>
      </c>
      <c r="E564" s="220" t="s">
        <v>697</v>
      </c>
      <c r="F564" s="221" t="s">
        <v>698</v>
      </c>
      <c r="G564" s="222" t="s">
        <v>206</v>
      </c>
      <c r="H564" s="223">
        <v>2</v>
      </c>
      <c r="I564" s="224"/>
      <c r="J564" s="225">
        <f>ROUND(I564*H564,2)</f>
        <v>0</v>
      </c>
      <c r="K564" s="221" t="s">
        <v>1</v>
      </c>
      <c r="L564" s="45"/>
      <c r="M564" s="226" t="s">
        <v>1</v>
      </c>
      <c r="N564" s="227" t="s">
        <v>38</v>
      </c>
      <c r="O564" s="92"/>
      <c r="P564" s="228">
        <f>O564*H564</f>
        <v>0</v>
      </c>
      <c r="Q564" s="228">
        <v>0.00025999999999999998</v>
      </c>
      <c r="R564" s="228">
        <f>Q564*H564</f>
        <v>0.00051999999999999995</v>
      </c>
      <c r="S564" s="228">
        <v>0</v>
      </c>
      <c r="T564" s="229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0" t="s">
        <v>246</v>
      </c>
      <c r="AT564" s="230" t="s">
        <v>146</v>
      </c>
      <c r="AU564" s="230" t="s">
        <v>83</v>
      </c>
      <c r="AY564" s="18" t="s">
        <v>144</v>
      </c>
      <c r="BE564" s="231">
        <f>IF(N564="základní",J564,0)</f>
        <v>0</v>
      </c>
      <c r="BF564" s="231">
        <f>IF(N564="snížená",J564,0)</f>
        <v>0</v>
      </c>
      <c r="BG564" s="231">
        <f>IF(N564="zákl. přenesená",J564,0)</f>
        <v>0</v>
      </c>
      <c r="BH564" s="231">
        <f>IF(N564="sníž. přenesená",J564,0)</f>
        <v>0</v>
      </c>
      <c r="BI564" s="231">
        <f>IF(N564="nulová",J564,0)</f>
        <v>0</v>
      </c>
      <c r="BJ564" s="18" t="s">
        <v>81</v>
      </c>
      <c r="BK564" s="231">
        <f>ROUND(I564*H564,2)</f>
        <v>0</v>
      </c>
      <c r="BL564" s="18" t="s">
        <v>246</v>
      </c>
      <c r="BM564" s="230" t="s">
        <v>699</v>
      </c>
    </row>
    <row r="565" s="2" customFormat="1">
      <c r="A565" s="39"/>
      <c r="B565" s="40"/>
      <c r="C565" s="41"/>
      <c r="D565" s="232" t="s">
        <v>658</v>
      </c>
      <c r="E565" s="41"/>
      <c r="F565" s="290" t="s">
        <v>659</v>
      </c>
      <c r="G565" s="41"/>
      <c r="H565" s="41"/>
      <c r="I565" s="234"/>
      <c r="J565" s="41"/>
      <c r="K565" s="41"/>
      <c r="L565" s="45"/>
      <c r="M565" s="235"/>
      <c r="N565" s="236"/>
      <c r="O565" s="92"/>
      <c r="P565" s="92"/>
      <c r="Q565" s="92"/>
      <c r="R565" s="92"/>
      <c r="S565" s="92"/>
      <c r="T565" s="93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658</v>
      </c>
      <c r="AU565" s="18" t="s">
        <v>83</v>
      </c>
    </row>
    <row r="566" s="13" customFormat="1">
      <c r="A566" s="13"/>
      <c r="B566" s="237"/>
      <c r="C566" s="238"/>
      <c r="D566" s="232" t="s">
        <v>155</v>
      </c>
      <c r="E566" s="239" t="s">
        <v>1</v>
      </c>
      <c r="F566" s="240" t="s">
        <v>83</v>
      </c>
      <c r="G566" s="238"/>
      <c r="H566" s="241">
        <v>2</v>
      </c>
      <c r="I566" s="242"/>
      <c r="J566" s="238"/>
      <c r="K566" s="238"/>
      <c r="L566" s="243"/>
      <c r="M566" s="244"/>
      <c r="N566" s="245"/>
      <c r="O566" s="245"/>
      <c r="P566" s="245"/>
      <c r="Q566" s="245"/>
      <c r="R566" s="245"/>
      <c r="S566" s="245"/>
      <c r="T566" s="24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7" t="s">
        <v>155</v>
      </c>
      <c r="AU566" s="247" t="s">
        <v>83</v>
      </c>
      <c r="AV566" s="13" t="s">
        <v>83</v>
      </c>
      <c r="AW566" s="13" t="s">
        <v>30</v>
      </c>
      <c r="AX566" s="13" t="s">
        <v>81</v>
      </c>
      <c r="AY566" s="247" t="s">
        <v>144</v>
      </c>
    </row>
    <row r="567" s="2" customFormat="1" ht="21.75" customHeight="1">
      <c r="A567" s="39"/>
      <c r="B567" s="40"/>
      <c r="C567" s="219" t="s">
        <v>700</v>
      </c>
      <c r="D567" s="219" t="s">
        <v>146</v>
      </c>
      <c r="E567" s="220" t="s">
        <v>701</v>
      </c>
      <c r="F567" s="221" t="s">
        <v>702</v>
      </c>
      <c r="G567" s="222" t="s">
        <v>206</v>
      </c>
      <c r="H567" s="223">
        <v>5</v>
      </c>
      <c r="I567" s="224"/>
      <c r="J567" s="225">
        <f>ROUND(I567*H567,2)</f>
        <v>0</v>
      </c>
      <c r="K567" s="221" t="s">
        <v>1</v>
      </c>
      <c r="L567" s="45"/>
      <c r="M567" s="226" t="s">
        <v>1</v>
      </c>
      <c r="N567" s="227" t="s">
        <v>38</v>
      </c>
      <c r="O567" s="92"/>
      <c r="P567" s="228">
        <f>O567*H567</f>
        <v>0</v>
      </c>
      <c r="Q567" s="228">
        <v>0.00025999999999999998</v>
      </c>
      <c r="R567" s="228">
        <f>Q567*H567</f>
        <v>0.0012999999999999999</v>
      </c>
      <c r="S567" s="228">
        <v>0</v>
      </c>
      <c r="T567" s="22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0" t="s">
        <v>246</v>
      </c>
      <c r="AT567" s="230" t="s">
        <v>146</v>
      </c>
      <c r="AU567" s="230" t="s">
        <v>83</v>
      </c>
      <c r="AY567" s="18" t="s">
        <v>144</v>
      </c>
      <c r="BE567" s="231">
        <f>IF(N567="základní",J567,0)</f>
        <v>0</v>
      </c>
      <c r="BF567" s="231">
        <f>IF(N567="snížená",J567,0)</f>
        <v>0</v>
      </c>
      <c r="BG567" s="231">
        <f>IF(N567="zákl. přenesená",J567,0)</f>
        <v>0</v>
      </c>
      <c r="BH567" s="231">
        <f>IF(N567="sníž. přenesená",J567,0)</f>
        <v>0</v>
      </c>
      <c r="BI567" s="231">
        <f>IF(N567="nulová",J567,0)</f>
        <v>0</v>
      </c>
      <c r="BJ567" s="18" t="s">
        <v>81</v>
      </c>
      <c r="BK567" s="231">
        <f>ROUND(I567*H567,2)</f>
        <v>0</v>
      </c>
      <c r="BL567" s="18" t="s">
        <v>246</v>
      </c>
      <c r="BM567" s="230" t="s">
        <v>703</v>
      </c>
    </row>
    <row r="568" s="2" customFormat="1">
      <c r="A568" s="39"/>
      <c r="B568" s="40"/>
      <c r="C568" s="41"/>
      <c r="D568" s="232" t="s">
        <v>658</v>
      </c>
      <c r="E568" s="41"/>
      <c r="F568" s="290" t="s">
        <v>704</v>
      </c>
      <c r="G568" s="41"/>
      <c r="H568" s="41"/>
      <c r="I568" s="234"/>
      <c r="J568" s="41"/>
      <c r="K568" s="41"/>
      <c r="L568" s="45"/>
      <c r="M568" s="235"/>
      <c r="N568" s="236"/>
      <c r="O568" s="92"/>
      <c r="P568" s="92"/>
      <c r="Q568" s="92"/>
      <c r="R568" s="92"/>
      <c r="S568" s="92"/>
      <c r="T568" s="93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658</v>
      </c>
      <c r="AU568" s="18" t="s">
        <v>83</v>
      </c>
    </row>
    <row r="569" s="13" customFormat="1">
      <c r="A569" s="13"/>
      <c r="B569" s="237"/>
      <c r="C569" s="238"/>
      <c r="D569" s="232" t="s">
        <v>155</v>
      </c>
      <c r="E569" s="239" t="s">
        <v>1</v>
      </c>
      <c r="F569" s="240" t="s">
        <v>172</v>
      </c>
      <c r="G569" s="238"/>
      <c r="H569" s="241">
        <v>5</v>
      </c>
      <c r="I569" s="242"/>
      <c r="J569" s="238"/>
      <c r="K569" s="238"/>
      <c r="L569" s="243"/>
      <c r="M569" s="244"/>
      <c r="N569" s="245"/>
      <c r="O569" s="245"/>
      <c r="P569" s="245"/>
      <c r="Q569" s="245"/>
      <c r="R569" s="245"/>
      <c r="S569" s="245"/>
      <c r="T569" s="24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7" t="s">
        <v>155</v>
      </c>
      <c r="AU569" s="247" t="s">
        <v>83</v>
      </c>
      <c r="AV569" s="13" t="s">
        <v>83</v>
      </c>
      <c r="AW569" s="13" t="s">
        <v>30</v>
      </c>
      <c r="AX569" s="13" t="s">
        <v>81</v>
      </c>
      <c r="AY569" s="247" t="s">
        <v>144</v>
      </c>
    </row>
    <row r="570" s="2" customFormat="1" ht="16.5" customHeight="1">
      <c r="A570" s="39"/>
      <c r="B570" s="40"/>
      <c r="C570" s="219" t="s">
        <v>705</v>
      </c>
      <c r="D570" s="219" t="s">
        <v>146</v>
      </c>
      <c r="E570" s="220" t="s">
        <v>706</v>
      </c>
      <c r="F570" s="221" t="s">
        <v>707</v>
      </c>
      <c r="G570" s="222" t="s">
        <v>206</v>
      </c>
      <c r="H570" s="223">
        <v>4</v>
      </c>
      <c r="I570" s="224"/>
      <c r="J570" s="225">
        <f>ROUND(I570*H570,2)</f>
        <v>0</v>
      </c>
      <c r="K570" s="221" t="s">
        <v>1</v>
      </c>
      <c r="L570" s="45"/>
      <c r="M570" s="226" t="s">
        <v>1</v>
      </c>
      <c r="N570" s="227" t="s">
        <v>38</v>
      </c>
      <c r="O570" s="92"/>
      <c r="P570" s="228">
        <f>O570*H570</f>
        <v>0</v>
      </c>
      <c r="Q570" s="228">
        <v>0.00025999999999999998</v>
      </c>
      <c r="R570" s="228">
        <f>Q570*H570</f>
        <v>0.0010399999999999999</v>
      </c>
      <c r="S570" s="228">
        <v>0</v>
      </c>
      <c r="T570" s="229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0" t="s">
        <v>246</v>
      </c>
      <c r="AT570" s="230" t="s">
        <v>146</v>
      </c>
      <c r="AU570" s="230" t="s">
        <v>83</v>
      </c>
      <c r="AY570" s="18" t="s">
        <v>144</v>
      </c>
      <c r="BE570" s="231">
        <f>IF(N570="základní",J570,0)</f>
        <v>0</v>
      </c>
      <c r="BF570" s="231">
        <f>IF(N570="snížená",J570,0)</f>
        <v>0</v>
      </c>
      <c r="BG570" s="231">
        <f>IF(N570="zákl. přenesená",J570,0)</f>
        <v>0</v>
      </c>
      <c r="BH570" s="231">
        <f>IF(N570="sníž. přenesená",J570,0)</f>
        <v>0</v>
      </c>
      <c r="BI570" s="231">
        <f>IF(N570="nulová",J570,0)</f>
        <v>0</v>
      </c>
      <c r="BJ570" s="18" t="s">
        <v>81</v>
      </c>
      <c r="BK570" s="231">
        <f>ROUND(I570*H570,2)</f>
        <v>0</v>
      </c>
      <c r="BL570" s="18" t="s">
        <v>246</v>
      </c>
      <c r="BM570" s="230" t="s">
        <v>708</v>
      </c>
    </row>
    <row r="571" s="2" customFormat="1">
      <c r="A571" s="39"/>
      <c r="B571" s="40"/>
      <c r="C571" s="41"/>
      <c r="D571" s="232" t="s">
        <v>658</v>
      </c>
      <c r="E571" s="41"/>
      <c r="F571" s="290" t="s">
        <v>704</v>
      </c>
      <c r="G571" s="41"/>
      <c r="H571" s="41"/>
      <c r="I571" s="234"/>
      <c r="J571" s="41"/>
      <c r="K571" s="41"/>
      <c r="L571" s="45"/>
      <c r="M571" s="235"/>
      <c r="N571" s="236"/>
      <c r="O571" s="92"/>
      <c r="P571" s="92"/>
      <c r="Q571" s="92"/>
      <c r="R571" s="92"/>
      <c r="S571" s="92"/>
      <c r="T571" s="93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658</v>
      </c>
      <c r="AU571" s="18" t="s">
        <v>83</v>
      </c>
    </row>
    <row r="572" s="13" customFormat="1">
      <c r="A572" s="13"/>
      <c r="B572" s="237"/>
      <c r="C572" s="238"/>
      <c r="D572" s="232" t="s">
        <v>155</v>
      </c>
      <c r="E572" s="239" t="s">
        <v>1</v>
      </c>
      <c r="F572" s="240" t="s">
        <v>151</v>
      </c>
      <c r="G572" s="238"/>
      <c r="H572" s="241">
        <v>4</v>
      </c>
      <c r="I572" s="242"/>
      <c r="J572" s="238"/>
      <c r="K572" s="238"/>
      <c r="L572" s="243"/>
      <c r="M572" s="244"/>
      <c r="N572" s="245"/>
      <c r="O572" s="245"/>
      <c r="P572" s="245"/>
      <c r="Q572" s="245"/>
      <c r="R572" s="245"/>
      <c r="S572" s="245"/>
      <c r="T572" s="24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7" t="s">
        <v>155</v>
      </c>
      <c r="AU572" s="247" t="s">
        <v>83</v>
      </c>
      <c r="AV572" s="13" t="s">
        <v>83</v>
      </c>
      <c r="AW572" s="13" t="s">
        <v>30</v>
      </c>
      <c r="AX572" s="13" t="s">
        <v>81</v>
      </c>
      <c r="AY572" s="247" t="s">
        <v>144</v>
      </c>
    </row>
    <row r="573" s="2" customFormat="1" ht="24.15" customHeight="1">
      <c r="A573" s="39"/>
      <c r="B573" s="40"/>
      <c r="C573" s="219" t="s">
        <v>709</v>
      </c>
      <c r="D573" s="219" t="s">
        <v>146</v>
      </c>
      <c r="E573" s="220" t="s">
        <v>710</v>
      </c>
      <c r="F573" s="221" t="s">
        <v>711</v>
      </c>
      <c r="G573" s="222" t="s">
        <v>206</v>
      </c>
      <c r="H573" s="223">
        <v>4</v>
      </c>
      <c r="I573" s="224"/>
      <c r="J573" s="225">
        <f>ROUND(I573*H573,2)</f>
        <v>0</v>
      </c>
      <c r="K573" s="221" t="s">
        <v>150</v>
      </c>
      <c r="L573" s="45"/>
      <c r="M573" s="226" t="s">
        <v>1</v>
      </c>
      <c r="N573" s="227" t="s">
        <v>38</v>
      </c>
      <c r="O573" s="92"/>
      <c r="P573" s="228">
        <f>O573*H573</f>
        <v>0</v>
      </c>
      <c r="Q573" s="228">
        <v>0</v>
      </c>
      <c r="R573" s="228">
        <f>Q573*H573</f>
        <v>0</v>
      </c>
      <c r="S573" s="228">
        <v>0.024</v>
      </c>
      <c r="T573" s="229">
        <f>S573*H573</f>
        <v>0.096000000000000002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30" t="s">
        <v>246</v>
      </c>
      <c r="AT573" s="230" t="s">
        <v>146</v>
      </c>
      <c r="AU573" s="230" t="s">
        <v>83</v>
      </c>
      <c r="AY573" s="18" t="s">
        <v>144</v>
      </c>
      <c r="BE573" s="231">
        <f>IF(N573="základní",J573,0)</f>
        <v>0</v>
      </c>
      <c r="BF573" s="231">
        <f>IF(N573="snížená",J573,0)</f>
        <v>0</v>
      </c>
      <c r="BG573" s="231">
        <f>IF(N573="zákl. přenesená",J573,0)</f>
        <v>0</v>
      </c>
      <c r="BH573" s="231">
        <f>IF(N573="sníž. přenesená",J573,0)</f>
        <v>0</v>
      </c>
      <c r="BI573" s="231">
        <f>IF(N573="nulová",J573,0)</f>
        <v>0</v>
      </c>
      <c r="BJ573" s="18" t="s">
        <v>81</v>
      </c>
      <c r="BK573" s="231">
        <f>ROUND(I573*H573,2)</f>
        <v>0</v>
      </c>
      <c r="BL573" s="18" t="s">
        <v>246</v>
      </c>
      <c r="BM573" s="230" t="s">
        <v>712</v>
      </c>
    </row>
    <row r="574" s="2" customFormat="1">
      <c r="A574" s="39"/>
      <c r="B574" s="40"/>
      <c r="C574" s="41"/>
      <c r="D574" s="232" t="s">
        <v>153</v>
      </c>
      <c r="E574" s="41"/>
      <c r="F574" s="233" t="s">
        <v>713</v>
      </c>
      <c r="G574" s="41"/>
      <c r="H574" s="41"/>
      <c r="I574" s="234"/>
      <c r="J574" s="41"/>
      <c r="K574" s="41"/>
      <c r="L574" s="45"/>
      <c r="M574" s="235"/>
      <c r="N574" s="236"/>
      <c r="O574" s="92"/>
      <c r="P574" s="92"/>
      <c r="Q574" s="92"/>
      <c r="R574" s="92"/>
      <c r="S574" s="92"/>
      <c r="T574" s="93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T574" s="18" t="s">
        <v>153</v>
      </c>
      <c r="AU574" s="18" t="s">
        <v>83</v>
      </c>
    </row>
    <row r="575" s="14" customFormat="1">
      <c r="A575" s="14"/>
      <c r="B575" s="248"/>
      <c r="C575" s="249"/>
      <c r="D575" s="232" t="s">
        <v>155</v>
      </c>
      <c r="E575" s="250" t="s">
        <v>1</v>
      </c>
      <c r="F575" s="251" t="s">
        <v>714</v>
      </c>
      <c r="G575" s="249"/>
      <c r="H575" s="250" t="s">
        <v>1</v>
      </c>
      <c r="I575" s="252"/>
      <c r="J575" s="249"/>
      <c r="K575" s="249"/>
      <c r="L575" s="253"/>
      <c r="M575" s="254"/>
      <c r="N575" s="255"/>
      <c r="O575" s="255"/>
      <c r="P575" s="255"/>
      <c r="Q575" s="255"/>
      <c r="R575" s="255"/>
      <c r="S575" s="255"/>
      <c r="T575" s="256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7" t="s">
        <v>155</v>
      </c>
      <c r="AU575" s="257" t="s">
        <v>83</v>
      </c>
      <c r="AV575" s="14" t="s">
        <v>81</v>
      </c>
      <c r="AW575" s="14" t="s">
        <v>30</v>
      </c>
      <c r="AX575" s="14" t="s">
        <v>73</v>
      </c>
      <c r="AY575" s="257" t="s">
        <v>144</v>
      </c>
    </row>
    <row r="576" s="13" customFormat="1">
      <c r="A576" s="13"/>
      <c r="B576" s="237"/>
      <c r="C576" s="238"/>
      <c r="D576" s="232" t="s">
        <v>155</v>
      </c>
      <c r="E576" s="239" t="s">
        <v>1</v>
      </c>
      <c r="F576" s="240" t="s">
        <v>151</v>
      </c>
      <c r="G576" s="238"/>
      <c r="H576" s="241">
        <v>4</v>
      </c>
      <c r="I576" s="242"/>
      <c r="J576" s="238"/>
      <c r="K576" s="238"/>
      <c r="L576" s="243"/>
      <c r="M576" s="244"/>
      <c r="N576" s="245"/>
      <c r="O576" s="245"/>
      <c r="P576" s="245"/>
      <c r="Q576" s="245"/>
      <c r="R576" s="245"/>
      <c r="S576" s="245"/>
      <c r="T576" s="24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7" t="s">
        <v>155</v>
      </c>
      <c r="AU576" s="247" t="s">
        <v>83</v>
      </c>
      <c r="AV576" s="13" t="s">
        <v>83</v>
      </c>
      <c r="AW576" s="13" t="s">
        <v>30</v>
      </c>
      <c r="AX576" s="13" t="s">
        <v>73</v>
      </c>
      <c r="AY576" s="247" t="s">
        <v>144</v>
      </c>
    </row>
    <row r="577" s="15" customFormat="1">
      <c r="A577" s="15"/>
      <c r="B577" s="258"/>
      <c r="C577" s="259"/>
      <c r="D577" s="232" t="s">
        <v>155</v>
      </c>
      <c r="E577" s="260" t="s">
        <v>1</v>
      </c>
      <c r="F577" s="261" t="s">
        <v>202</v>
      </c>
      <c r="G577" s="259"/>
      <c r="H577" s="262">
        <v>4</v>
      </c>
      <c r="I577" s="263"/>
      <c r="J577" s="259"/>
      <c r="K577" s="259"/>
      <c r="L577" s="264"/>
      <c r="M577" s="265"/>
      <c r="N577" s="266"/>
      <c r="O577" s="266"/>
      <c r="P577" s="266"/>
      <c r="Q577" s="266"/>
      <c r="R577" s="266"/>
      <c r="S577" s="266"/>
      <c r="T577" s="267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8" t="s">
        <v>155</v>
      </c>
      <c r="AU577" s="268" t="s">
        <v>83</v>
      </c>
      <c r="AV577" s="15" t="s">
        <v>151</v>
      </c>
      <c r="AW577" s="15" t="s">
        <v>30</v>
      </c>
      <c r="AX577" s="15" t="s">
        <v>81</v>
      </c>
      <c r="AY577" s="268" t="s">
        <v>144</v>
      </c>
    </row>
    <row r="578" s="2" customFormat="1" ht="24.15" customHeight="1">
      <c r="A578" s="39"/>
      <c r="B578" s="40"/>
      <c r="C578" s="219" t="s">
        <v>715</v>
      </c>
      <c r="D578" s="219" t="s">
        <v>146</v>
      </c>
      <c r="E578" s="220" t="s">
        <v>716</v>
      </c>
      <c r="F578" s="221" t="s">
        <v>717</v>
      </c>
      <c r="G578" s="222" t="s">
        <v>718</v>
      </c>
      <c r="H578" s="291"/>
      <c r="I578" s="224"/>
      <c r="J578" s="225">
        <f>ROUND(I578*H578,2)</f>
        <v>0</v>
      </c>
      <c r="K578" s="221" t="s">
        <v>150</v>
      </c>
      <c r="L578" s="45"/>
      <c r="M578" s="226" t="s">
        <v>1</v>
      </c>
      <c r="N578" s="227" t="s">
        <v>38</v>
      </c>
      <c r="O578" s="92"/>
      <c r="P578" s="228">
        <f>O578*H578</f>
        <v>0</v>
      </c>
      <c r="Q578" s="228">
        <v>0</v>
      </c>
      <c r="R578" s="228">
        <f>Q578*H578</f>
        <v>0</v>
      </c>
      <c r="S578" s="228">
        <v>0</v>
      </c>
      <c r="T578" s="229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0" t="s">
        <v>246</v>
      </c>
      <c r="AT578" s="230" t="s">
        <v>146</v>
      </c>
      <c r="AU578" s="230" t="s">
        <v>83</v>
      </c>
      <c r="AY578" s="18" t="s">
        <v>144</v>
      </c>
      <c r="BE578" s="231">
        <f>IF(N578="základní",J578,0)</f>
        <v>0</v>
      </c>
      <c r="BF578" s="231">
        <f>IF(N578="snížená",J578,0)</f>
        <v>0</v>
      </c>
      <c r="BG578" s="231">
        <f>IF(N578="zákl. přenesená",J578,0)</f>
        <v>0</v>
      </c>
      <c r="BH578" s="231">
        <f>IF(N578="sníž. přenesená",J578,0)</f>
        <v>0</v>
      </c>
      <c r="BI578" s="231">
        <f>IF(N578="nulová",J578,0)</f>
        <v>0</v>
      </c>
      <c r="BJ578" s="18" t="s">
        <v>81</v>
      </c>
      <c r="BK578" s="231">
        <f>ROUND(I578*H578,2)</f>
        <v>0</v>
      </c>
      <c r="BL578" s="18" t="s">
        <v>246</v>
      </c>
      <c r="BM578" s="230" t="s">
        <v>719</v>
      </c>
    </row>
    <row r="579" s="2" customFormat="1">
      <c r="A579" s="39"/>
      <c r="B579" s="40"/>
      <c r="C579" s="41"/>
      <c r="D579" s="232" t="s">
        <v>153</v>
      </c>
      <c r="E579" s="41"/>
      <c r="F579" s="233" t="s">
        <v>720</v>
      </c>
      <c r="G579" s="41"/>
      <c r="H579" s="41"/>
      <c r="I579" s="234"/>
      <c r="J579" s="41"/>
      <c r="K579" s="41"/>
      <c r="L579" s="45"/>
      <c r="M579" s="235"/>
      <c r="N579" s="236"/>
      <c r="O579" s="92"/>
      <c r="P579" s="92"/>
      <c r="Q579" s="92"/>
      <c r="R579" s="92"/>
      <c r="S579" s="92"/>
      <c r="T579" s="93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153</v>
      </c>
      <c r="AU579" s="18" t="s">
        <v>83</v>
      </c>
    </row>
    <row r="580" s="12" customFormat="1" ht="22.8" customHeight="1">
      <c r="A580" s="12"/>
      <c r="B580" s="203"/>
      <c r="C580" s="204"/>
      <c r="D580" s="205" t="s">
        <v>72</v>
      </c>
      <c r="E580" s="217" t="s">
        <v>721</v>
      </c>
      <c r="F580" s="217" t="s">
        <v>722</v>
      </c>
      <c r="G580" s="204"/>
      <c r="H580" s="204"/>
      <c r="I580" s="207"/>
      <c r="J580" s="218">
        <f>BK580</f>
        <v>0</v>
      </c>
      <c r="K580" s="204"/>
      <c r="L580" s="209"/>
      <c r="M580" s="210"/>
      <c r="N580" s="211"/>
      <c r="O580" s="211"/>
      <c r="P580" s="212">
        <f>SUM(P581:P606)</f>
        <v>0</v>
      </c>
      <c r="Q580" s="211"/>
      <c r="R580" s="212">
        <f>SUM(R581:R606)</f>
        <v>1.0011264</v>
      </c>
      <c r="S580" s="211"/>
      <c r="T580" s="213">
        <f>SUM(T581:T606)</f>
        <v>22.932264499999995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14" t="s">
        <v>83</v>
      </c>
      <c r="AT580" s="215" t="s">
        <v>72</v>
      </c>
      <c r="AU580" s="215" t="s">
        <v>81</v>
      </c>
      <c r="AY580" s="214" t="s">
        <v>144</v>
      </c>
      <c r="BK580" s="216">
        <f>SUM(BK581:BK606)</f>
        <v>0</v>
      </c>
    </row>
    <row r="581" s="2" customFormat="1" ht="24.15" customHeight="1">
      <c r="A581" s="39"/>
      <c r="B581" s="40"/>
      <c r="C581" s="219" t="s">
        <v>723</v>
      </c>
      <c r="D581" s="219" t="s">
        <v>146</v>
      </c>
      <c r="E581" s="220" t="s">
        <v>724</v>
      </c>
      <c r="F581" s="221" t="s">
        <v>725</v>
      </c>
      <c r="G581" s="222" t="s">
        <v>241</v>
      </c>
      <c r="H581" s="223">
        <v>37.200000000000003</v>
      </c>
      <c r="I581" s="224"/>
      <c r="J581" s="225">
        <f>ROUND(I581*H581,2)</f>
        <v>0</v>
      </c>
      <c r="K581" s="221" t="s">
        <v>150</v>
      </c>
      <c r="L581" s="45"/>
      <c r="M581" s="226" t="s">
        <v>1</v>
      </c>
      <c r="N581" s="227" t="s">
        <v>38</v>
      </c>
      <c r="O581" s="92"/>
      <c r="P581" s="228">
        <f>O581*H581</f>
        <v>0</v>
      </c>
      <c r="Q581" s="228">
        <v>0.0075820000000000002</v>
      </c>
      <c r="R581" s="228">
        <f>Q581*H581</f>
        <v>0.28205040000000003</v>
      </c>
      <c r="S581" s="228">
        <v>0</v>
      </c>
      <c r="T581" s="229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0" t="s">
        <v>246</v>
      </c>
      <c r="AT581" s="230" t="s">
        <v>146</v>
      </c>
      <c r="AU581" s="230" t="s">
        <v>83</v>
      </c>
      <c r="AY581" s="18" t="s">
        <v>144</v>
      </c>
      <c r="BE581" s="231">
        <f>IF(N581="základní",J581,0)</f>
        <v>0</v>
      </c>
      <c r="BF581" s="231">
        <f>IF(N581="snížená",J581,0)</f>
        <v>0</v>
      </c>
      <c r="BG581" s="231">
        <f>IF(N581="zákl. přenesená",J581,0)</f>
        <v>0</v>
      </c>
      <c r="BH581" s="231">
        <f>IF(N581="sníž. přenesená",J581,0)</f>
        <v>0</v>
      </c>
      <c r="BI581" s="231">
        <f>IF(N581="nulová",J581,0)</f>
        <v>0</v>
      </c>
      <c r="BJ581" s="18" t="s">
        <v>81</v>
      </c>
      <c r="BK581" s="231">
        <f>ROUND(I581*H581,2)</f>
        <v>0</v>
      </c>
      <c r="BL581" s="18" t="s">
        <v>246</v>
      </c>
      <c r="BM581" s="230" t="s">
        <v>726</v>
      </c>
    </row>
    <row r="582" s="2" customFormat="1">
      <c r="A582" s="39"/>
      <c r="B582" s="40"/>
      <c r="C582" s="41"/>
      <c r="D582" s="232" t="s">
        <v>153</v>
      </c>
      <c r="E582" s="41"/>
      <c r="F582" s="233" t="s">
        <v>727</v>
      </c>
      <c r="G582" s="41"/>
      <c r="H582" s="41"/>
      <c r="I582" s="234"/>
      <c r="J582" s="41"/>
      <c r="K582" s="41"/>
      <c r="L582" s="45"/>
      <c r="M582" s="235"/>
      <c r="N582" s="236"/>
      <c r="O582" s="92"/>
      <c r="P582" s="92"/>
      <c r="Q582" s="92"/>
      <c r="R582" s="92"/>
      <c r="S582" s="92"/>
      <c r="T582" s="93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T582" s="18" t="s">
        <v>153</v>
      </c>
      <c r="AU582" s="18" t="s">
        <v>83</v>
      </c>
    </row>
    <row r="583" s="14" customFormat="1">
      <c r="A583" s="14"/>
      <c r="B583" s="248"/>
      <c r="C583" s="249"/>
      <c r="D583" s="232" t="s">
        <v>155</v>
      </c>
      <c r="E583" s="250" t="s">
        <v>1</v>
      </c>
      <c r="F583" s="251" t="s">
        <v>418</v>
      </c>
      <c r="G583" s="249"/>
      <c r="H583" s="250" t="s">
        <v>1</v>
      </c>
      <c r="I583" s="252"/>
      <c r="J583" s="249"/>
      <c r="K583" s="249"/>
      <c r="L583" s="253"/>
      <c r="M583" s="254"/>
      <c r="N583" s="255"/>
      <c r="O583" s="255"/>
      <c r="P583" s="255"/>
      <c r="Q583" s="255"/>
      <c r="R583" s="255"/>
      <c r="S583" s="255"/>
      <c r="T583" s="256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7" t="s">
        <v>155</v>
      </c>
      <c r="AU583" s="257" t="s">
        <v>83</v>
      </c>
      <c r="AV583" s="14" t="s">
        <v>81</v>
      </c>
      <c r="AW583" s="14" t="s">
        <v>30</v>
      </c>
      <c r="AX583" s="14" t="s">
        <v>73</v>
      </c>
      <c r="AY583" s="257" t="s">
        <v>144</v>
      </c>
    </row>
    <row r="584" s="13" customFormat="1">
      <c r="A584" s="13"/>
      <c r="B584" s="237"/>
      <c r="C584" s="238"/>
      <c r="D584" s="232" t="s">
        <v>155</v>
      </c>
      <c r="E584" s="239" t="s">
        <v>1</v>
      </c>
      <c r="F584" s="240" t="s">
        <v>419</v>
      </c>
      <c r="G584" s="238"/>
      <c r="H584" s="241">
        <v>37.200000000000003</v>
      </c>
      <c r="I584" s="242"/>
      <c r="J584" s="238"/>
      <c r="K584" s="238"/>
      <c r="L584" s="243"/>
      <c r="M584" s="244"/>
      <c r="N584" s="245"/>
      <c r="O584" s="245"/>
      <c r="P584" s="245"/>
      <c r="Q584" s="245"/>
      <c r="R584" s="245"/>
      <c r="S584" s="245"/>
      <c r="T584" s="246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7" t="s">
        <v>155</v>
      </c>
      <c r="AU584" s="247" t="s">
        <v>83</v>
      </c>
      <c r="AV584" s="13" t="s">
        <v>83</v>
      </c>
      <c r="AW584" s="13" t="s">
        <v>30</v>
      </c>
      <c r="AX584" s="13" t="s">
        <v>73</v>
      </c>
      <c r="AY584" s="247" t="s">
        <v>144</v>
      </c>
    </row>
    <row r="585" s="15" customFormat="1">
      <c r="A585" s="15"/>
      <c r="B585" s="258"/>
      <c r="C585" s="259"/>
      <c r="D585" s="232" t="s">
        <v>155</v>
      </c>
      <c r="E585" s="260" t="s">
        <v>1</v>
      </c>
      <c r="F585" s="261" t="s">
        <v>202</v>
      </c>
      <c r="G585" s="259"/>
      <c r="H585" s="262">
        <v>37.200000000000003</v>
      </c>
      <c r="I585" s="263"/>
      <c r="J585" s="259"/>
      <c r="K585" s="259"/>
      <c r="L585" s="264"/>
      <c r="M585" s="265"/>
      <c r="N585" s="266"/>
      <c r="O585" s="266"/>
      <c r="P585" s="266"/>
      <c r="Q585" s="266"/>
      <c r="R585" s="266"/>
      <c r="S585" s="266"/>
      <c r="T585" s="267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68" t="s">
        <v>155</v>
      </c>
      <c r="AU585" s="268" t="s">
        <v>83</v>
      </c>
      <c r="AV585" s="15" t="s">
        <v>151</v>
      </c>
      <c r="AW585" s="15" t="s">
        <v>30</v>
      </c>
      <c r="AX585" s="15" t="s">
        <v>81</v>
      </c>
      <c r="AY585" s="268" t="s">
        <v>144</v>
      </c>
    </row>
    <row r="586" s="2" customFormat="1" ht="24.15" customHeight="1">
      <c r="A586" s="39"/>
      <c r="B586" s="40"/>
      <c r="C586" s="219" t="s">
        <v>728</v>
      </c>
      <c r="D586" s="219" t="s">
        <v>146</v>
      </c>
      <c r="E586" s="220" t="s">
        <v>729</v>
      </c>
      <c r="F586" s="221" t="s">
        <v>730</v>
      </c>
      <c r="G586" s="222" t="s">
        <v>484</v>
      </c>
      <c r="H586" s="223">
        <v>240</v>
      </c>
      <c r="I586" s="224"/>
      <c r="J586" s="225">
        <f>ROUND(I586*H586,2)</f>
        <v>0</v>
      </c>
      <c r="K586" s="221" t="s">
        <v>150</v>
      </c>
      <c r="L586" s="45"/>
      <c r="M586" s="226" t="s">
        <v>1</v>
      </c>
      <c r="N586" s="227" t="s">
        <v>38</v>
      </c>
      <c r="O586" s="92"/>
      <c r="P586" s="228">
        <f>O586*H586</f>
        <v>0</v>
      </c>
      <c r="Q586" s="228">
        <v>0</v>
      </c>
      <c r="R586" s="228">
        <f>Q586*H586</f>
        <v>0</v>
      </c>
      <c r="S586" s="228">
        <v>0.01174</v>
      </c>
      <c r="T586" s="229">
        <f>S586*H586</f>
        <v>2.8176000000000001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30" t="s">
        <v>246</v>
      </c>
      <c r="AT586" s="230" t="s">
        <v>146</v>
      </c>
      <c r="AU586" s="230" t="s">
        <v>83</v>
      </c>
      <c r="AY586" s="18" t="s">
        <v>144</v>
      </c>
      <c r="BE586" s="231">
        <f>IF(N586="základní",J586,0)</f>
        <v>0</v>
      </c>
      <c r="BF586" s="231">
        <f>IF(N586="snížená",J586,0)</f>
        <v>0</v>
      </c>
      <c r="BG586" s="231">
        <f>IF(N586="zákl. přenesená",J586,0)</f>
        <v>0</v>
      </c>
      <c r="BH586" s="231">
        <f>IF(N586="sníž. přenesená",J586,0)</f>
        <v>0</v>
      </c>
      <c r="BI586" s="231">
        <f>IF(N586="nulová",J586,0)</f>
        <v>0</v>
      </c>
      <c r="BJ586" s="18" t="s">
        <v>81</v>
      </c>
      <c r="BK586" s="231">
        <f>ROUND(I586*H586,2)</f>
        <v>0</v>
      </c>
      <c r="BL586" s="18" t="s">
        <v>246</v>
      </c>
      <c r="BM586" s="230" t="s">
        <v>731</v>
      </c>
    </row>
    <row r="587" s="2" customFormat="1">
      <c r="A587" s="39"/>
      <c r="B587" s="40"/>
      <c r="C587" s="41"/>
      <c r="D587" s="232" t="s">
        <v>153</v>
      </c>
      <c r="E587" s="41"/>
      <c r="F587" s="233" t="s">
        <v>730</v>
      </c>
      <c r="G587" s="41"/>
      <c r="H587" s="41"/>
      <c r="I587" s="234"/>
      <c r="J587" s="41"/>
      <c r="K587" s="41"/>
      <c r="L587" s="45"/>
      <c r="M587" s="235"/>
      <c r="N587" s="236"/>
      <c r="O587" s="92"/>
      <c r="P587" s="92"/>
      <c r="Q587" s="92"/>
      <c r="R587" s="92"/>
      <c r="S587" s="92"/>
      <c r="T587" s="93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153</v>
      </c>
      <c r="AU587" s="18" t="s">
        <v>83</v>
      </c>
    </row>
    <row r="588" s="13" customFormat="1">
      <c r="A588" s="13"/>
      <c r="B588" s="237"/>
      <c r="C588" s="238"/>
      <c r="D588" s="232" t="s">
        <v>155</v>
      </c>
      <c r="E588" s="239" t="s">
        <v>1</v>
      </c>
      <c r="F588" s="240" t="s">
        <v>732</v>
      </c>
      <c r="G588" s="238"/>
      <c r="H588" s="241">
        <v>240</v>
      </c>
      <c r="I588" s="242"/>
      <c r="J588" s="238"/>
      <c r="K588" s="238"/>
      <c r="L588" s="243"/>
      <c r="M588" s="244"/>
      <c r="N588" s="245"/>
      <c r="O588" s="245"/>
      <c r="P588" s="245"/>
      <c r="Q588" s="245"/>
      <c r="R588" s="245"/>
      <c r="S588" s="245"/>
      <c r="T588" s="24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7" t="s">
        <v>155</v>
      </c>
      <c r="AU588" s="247" t="s">
        <v>83</v>
      </c>
      <c r="AV588" s="13" t="s">
        <v>83</v>
      </c>
      <c r="AW588" s="13" t="s">
        <v>30</v>
      </c>
      <c r="AX588" s="13" t="s">
        <v>81</v>
      </c>
      <c r="AY588" s="247" t="s">
        <v>144</v>
      </c>
    </row>
    <row r="589" s="2" customFormat="1" ht="24.15" customHeight="1">
      <c r="A589" s="39"/>
      <c r="B589" s="40"/>
      <c r="C589" s="219" t="s">
        <v>733</v>
      </c>
      <c r="D589" s="219" t="s">
        <v>146</v>
      </c>
      <c r="E589" s="220" t="s">
        <v>734</v>
      </c>
      <c r="F589" s="221" t="s">
        <v>735</v>
      </c>
      <c r="G589" s="222" t="s">
        <v>241</v>
      </c>
      <c r="H589" s="223">
        <v>241.84999999999999</v>
      </c>
      <c r="I589" s="224"/>
      <c r="J589" s="225">
        <f>ROUND(I589*H589,2)</f>
        <v>0</v>
      </c>
      <c r="K589" s="221" t="s">
        <v>150</v>
      </c>
      <c r="L589" s="45"/>
      <c r="M589" s="226" t="s">
        <v>1</v>
      </c>
      <c r="N589" s="227" t="s">
        <v>38</v>
      </c>
      <c r="O589" s="92"/>
      <c r="P589" s="228">
        <f>O589*H589</f>
        <v>0</v>
      </c>
      <c r="Q589" s="228">
        <v>0</v>
      </c>
      <c r="R589" s="228">
        <f>Q589*H589</f>
        <v>0</v>
      </c>
      <c r="S589" s="228">
        <v>0.083169999999999994</v>
      </c>
      <c r="T589" s="229">
        <f>S589*H589</f>
        <v>20.114664499999996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0" t="s">
        <v>246</v>
      </c>
      <c r="AT589" s="230" t="s">
        <v>146</v>
      </c>
      <c r="AU589" s="230" t="s">
        <v>83</v>
      </c>
      <c r="AY589" s="18" t="s">
        <v>144</v>
      </c>
      <c r="BE589" s="231">
        <f>IF(N589="základní",J589,0)</f>
        <v>0</v>
      </c>
      <c r="BF589" s="231">
        <f>IF(N589="snížená",J589,0)</f>
        <v>0</v>
      </c>
      <c r="BG589" s="231">
        <f>IF(N589="zákl. přenesená",J589,0)</f>
        <v>0</v>
      </c>
      <c r="BH589" s="231">
        <f>IF(N589="sníž. přenesená",J589,0)</f>
        <v>0</v>
      </c>
      <c r="BI589" s="231">
        <f>IF(N589="nulová",J589,0)</f>
        <v>0</v>
      </c>
      <c r="BJ589" s="18" t="s">
        <v>81</v>
      </c>
      <c r="BK589" s="231">
        <f>ROUND(I589*H589,2)</f>
        <v>0</v>
      </c>
      <c r="BL589" s="18" t="s">
        <v>246</v>
      </c>
      <c r="BM589" s="230" t="s">
        <v>736</v>
      </c>
    </row>
    <row r="590" s="2" customFormat="1">
      <c r="A590" s="39"/>
      <c r="B590" s="40"/>
      <c r="C590" s="41"/>
      <c r="D590" s="232" t="s">
        <v>153</v>
      </c>
      <c r="E590" s="41"/>
      <c r="F590" s="233" t="s">
        <v>735</v>
      </c>
      <c r="G590" s="41"/>
      <c r="H590" s="41"/>
      <c r="I590" s="234"/>
      <c r="J590" s="41"/>
      <c r="K590" s="41"/>
      <c r="L590" s="45"/>
      <c r="M590" s="235"/>
      <c r="N590" s="236"/>
      <c r="O590" s="92"/>
      <c r="P590" s="92"/>
      <c r="Q590" s="92"/>
      <c r="R590" s="92"/>
      <c r="S590" s="92"/>
      <c r="T590" s="93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153</v>
      </c>
      <c r="AU590" s="18" t="s">
        <v>83</v>
      </c>
    </row>
    <row r="591" s="14" customFormat="1">
      <c r="A591" s="14"/>
      <c r="B591" s="248"/>
      <c r="C591" s="249"/>
      <c r="D591" s="232" t="s">
        <v>155</v>
      </c>
      <c r="E591" s="250" t="s">
        <v>1</v>
      </c>
      <c r="F591" s="251" t="s">
        <v>737</v>
      </c>
      <c r="G591" s="249"/>
      <c r="H591" s="250" t="s">
        <v>1</v>
      </c>
      <c r="I591" s="252"/>
      <c r="J591" s="249"/>
      <c r="K591" s="249"/>
      <c r="L591" s="253"/>
      <c r="M591" s="254"/>
      <c r="N591" s="255"/>
      <c r="O591" s="255"/>
      <c r="P591" s="255"/>
      <c r="Q591" s="255"/>
      <c r="R591" s="255"/>
      <c r="S591" s="255"/>
      <c r="T591" s="25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7" t="s">
        <v>155</v>
      </c>
      <c r="AU591" s="257" t="s">
        <v>83</v>
      </c>
      <c r="AV591" s="14" t="s">
        <v>81</v>
      </c>
      <c r="AW591" s="14" t="s">
        <v>30</v>
      </c>
      <c r="AX591" s="14" t="s">
        <v>73</v>
      </c>
      <c r="AY591" s="257" t="s">
        <v>144</v>
      </c>
    </row>
    <row r="592" s="13" customFormat="1">
      <c r="A592" s="13"/>
      <c r="B592" s="237"/>
      <c r="C592" s="238"/>
      <c r="D592" s="232" t="s">
        <v>155</v>
      </c>
      <c r="E592" s="239" t="s">
        <v>1</v>
      </c>
      <c r="F592" s="240" t="s">
        <v>738</v>
      </c>
      <c r="G592" s="238"/>
      <c r="H592" s="241">
        <v>241.84999999999999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7" t="s">
        <v>155</v>
      </c>
      <c r="AU592" s="247" t="s">
        <v>83</v>
      </c>
      <c r="AV592" s="13" t="s">
        <v>83</v>
      </c>
      <c r="AW592" s="13" t="s">
        <v>30</v>
      </c>
      <c r="AX592" s="13" t="s">
        <v>73</v>
      </c>
      <c r="AY592" s="247" t="s">
        <v>144</v>
      </c>
    </row>
    <row r="593" s="15" customFormat="1">
      <c r="A593" s="15"/>
      <c r="B593" s="258"/>
      <c r="C593" s="259"/>
      <c r="D593" s="232" t="s">
        <v>155</v>
      </c>
      <c r="E593" s="260" t="s">
        <v>1</v>
      </c>
      <c r="F593" s="261" t="s">
        <v>202</v>
      </c>
      <c r="G593" s="259"/>
      <c r="H593" s="262">
        <v>241.84999999999999</v>
      </c>
      <c r="I593" s="263"/>
      <c r="J593" s="259"/>
      <c r="K593" s="259"/>
      <c r="L593" s="264"/>
      <c r="M593" s="265"/>
      <c r="N593" s="266"/>
      <c r="O593" s="266"/>
      <c r="P593" s="266"/>
      <c r="Q593" s="266"/>
      <c r="R593" s="266"/>
      <c r="S593" s="266"/>
      <c r="T593" s="267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8" t="s">
        <v>155</v>
      </c>
      <c r="AU593" s="268" t="s">
        <v>83</v>
      </c>
      <c r="AV593" s="15" t="s">
        <v>151</v>
      </c>
      <c r="AW593" s="15" t="s">
        <v>30</v>
      </c>
      <c r="AX593" s="15" t="s">
        <v>81</v>
      </c>
      <c r="AY593" s="268" t="s">
        <v>144</v>
      </c>
    </row>
    <row r="594" s="2" customFormat="1" ht="24.15" customHeight="1">
      <c r="A594" s="39"/>
      <c r="B594" s="40"/>
      <c r="C594" s="219" t="s">
        <v>739</v>
      </c>
      <c r="D594" s="219" t="s">
        <v>146</v>
      </c>
      <c r="E594" s="220" t="s">
        <v>740</v>
      </c>
      <c r="F594" s="221" t="s">
        <v>741</v>
      </c>
      <c r="G594" s="222" t="s">
        <v>241</v>
      </c>
      <c r="H594" s="223">
        <v>37.200000000000003</v>
      </c>
      <c r="I594" s="224"/>
      <c r="J594" s="225">
        <f>ROUND(I594*H594,2)</f>
        <v>0</v>
      </c>
      <c r="K594" s="221" t="s">
        <v>150</v>
      </c>
      <c r="L594" s="45"/>
      <c r="M594" s="226" t="s">
        <v>1</v>
      </c>
      <c r="N594" s="227" t="s">
        <v>38</v>
      </c>
      <c r="O594" s="92"/>
      <c r="P594" s="228">
        <f>O594*H594</f>
        <v>0</v>
      </c>
      <c r="Q594" s="228">
        <v>0.0063499999999999997</v>
      </c>
      <c r="R594" s="228">
        <f>Q594*H594</f>
        <v>0.23622000000000001</v>
      </c>
      <c r="S594" s="228">
        <v>0</v>
      </c>
      <c r="T594" s="229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0" t="s">
        <v>246</v>
      </c>
      <c r="AT594" s="230" t="s">
        <v>146</v>
      </c>
      <c r="AU594" s="230" t="s">
        <v>83</v>
      </c>
      <c r="AY594" s="18" t="s">
        <v>144</v>
      </c>
      <c r="BE594" s="231">
        <f>IF(N594="základní",J594,0)</f>
        <v>0</v>
      </c>
      <c r="BF594" s="231">
        <f>IF(N594="snížená",J594,0)</f>
        <v>0</v>
      </c>
      <c r="BG594" s="231">
        <f>IF(N594="zákl. přenesená",J594,0)</f>
        <v>0</v>
      </c>
      <c r="BH594" s="231">
        <f>IF(N594="sníž. přenesená",J594,0)</f>
        <v>0</v>
      </c>
      <c r="BI594" s="231">
        <f>IF(N594="nulová",J594,0)</f>
        <v>0</v>
      </c>
      <c r="BJ594" s="18" t="s">
        <v>81</v>
      </c>
      <c r="BK594" s="231">
        <f>ROUND(I594*H594,2)</f>
        <v>0</v>
      </c>
      <c r="BL594" s="18" t="s">
        <v>246</v>
      </c>
      <c r="BM594" s="230" t="s">
        <v>742</v>
      </c>
    </row>
    <row r="595" s="2" customFormat="1">
      <c r="A595" s="39"/>
      <c r="B595" s="40"/>
      <c r="C595" s="41"/>
      <c r="D595" s="232" t="s">
        <v>153</v>
      </c>
      <c r="E595" s="41"/>
      <c r="F595" s="233" t="s">
        <v>743</v>
      </c>
      <c r="G595" s="41"/>
      <c r="H595" s="41"/>
      <c r="I595" s="234"/>
      <c r="J595" s="41"/>
      <c r="K595" s="41"/>
      <c r="L595" s="45"/>
      <c r="M595" s="235"/>
      <c r="N595" s="236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153</v>
      </c>
      <c r="AU595" s="18" t="s">
        <v>83</v>
      </c>
    </row>
    <row r="596" s="14" customFormat="1">
      <c r="A596" s="14"/>
      <c r="B596" s="248"/>
      <c r="C596" s="249"/>
      <c r="D596" s="232" t="s">
        <v>155</v>
      </c>
      <c r="E596" s="250" t="s">
        <v>1</v>
      </c>
      <c r="F596" s="251" t="s">
        <v>418</v>
      </c>
      <c r="G596" s="249"/>
      <c r="H596" s="250" t="s">
        <v>1</v>
      </c>
      <c r="I596" s="252"/>
      <c r="J596" s="249"/>
      <c r="K596" s="249"/>
      <c r="L596" s="253"/>
      <c r="M596" s="254"/>
      <c r="N596" s="255"/>
      <c r="O596" s="255"/>
      <c r="P596" s="255"/>
      <c r="Q596" s="255"/>
      <c r="R596" s="255"/>
      <c r="S596" s="255"/>
      <c r="T596" s="25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7" t="s">
        <v>155</v>
      </c>
      <c r="AU596" s="257" t="s">
        <v>83</v>
      </c>
      <c r="AV596" s="14" t="s">
        <v>81</v>
      </c>
      <c r="AW596" s="14" t="s">
        <v>30</v>
      </c>
      <c r="AX596" s="14" t="s">
        <v>73</v>
      </c>
      <c r="AY596" s="257" t="s">
        <v>144</v>
      </c>
    </row>
    <row r="597" s="13" customFormat="1">
      <c r="A597" s="13"/>
      <c r="B597" s="237"/>
      <c r="C597" s="238"/>
      <c r="D597" s="232" t="s">
        <v>155</v>
      </c>
      <c r="E597" s="239" t="s">
        <v>1</v>
      </c>
      <c r="F597" s="240" t="s">
        <v>419</v>
      </c>
      <c r="G597" s="238"/>
      <c r="H597" s="241">
        <v>37.200000000000003</v>
      </c>
      <c r="I597" s="242"/>
      <c r="J597" s="238"/>
      <c r="K597" s="238"/>
      <c r="L597" s="243"/>
      <c r="M597" s="244"/>
      <c r="N597" s="245"/>
      <c r="O597" s="245"/>
      <c r="P597" s="245"/>
      <c r="Q597" s="245"/>
      <c r="R597" s="245"/>
      <c r="S597" s="245"/>
      <c r="T597" s="24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7" t="s">
        <v>155</v>
      </c>
      <c r="AU597" s="247" t="s">
        <v>83</v>
      </c>
      <c r="AV597" s="13" t="s">
        <v>83</v>
      </c>
      <c r="AW597" s="13" t="s">
        <v>30</v>
      </c>
      <c r="AX597" s="13" t="s">
        <v>73</v>
      </c>
      <c r="AY597" s="247" t="s">
        <v>144</v>
      </c>
    </row>
    <row r="598" s="15" customFormat="1">
      <c r="A598" s="15"/>
      <c r="B598" s="258"/>
      <c r="C598" s="259"/>
      <c r="D598" s="232" t="s">
        <v>155</v>
      </c>
      <c r="E598" s="260" t="s">
        <v>1</v>
      </c>
      <c r="F598" s="261" t="s">
        <v>202</v>
      </c>
      <c r="G598" s="259"/>
      <c r="H598" s="262">
        <v>37.200000000000003</v>
      </c>
      <c r="I598" s="263"/>
      <c r="J598" s="259"/>
      <c r="K598" s="259"/>
      <c r="L598" s="264"/>
      <c r="M598" s="265"/>
      <c r="N598" s="266"/>
      <c r="O598" s="266"/>
      <c r="P598" s="266"/>
      <c r="Q598" s="266"/>
      <c r="R598" s="266"/>
      <c r="S598" s="266"/>
      <c r="T598" s="267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8" t="s">
        <v>155</v>
      </c>
      <c r="AU598" s="268" t="s">
        <v>83</v>
      </c>
      <c r="AV598" s="15" t="s">
        <v>151</v>
      </c>
      <c r="AW598" s="15" t="s">
        <v>30</v>
      </c>
      <c r="AX598" s="15" t="s">
        <v>81</v>
      </c>
      <c r="AY598" s="268" t="s">
        <v>144</v>
      </c>
    </row>
    <row r="599" s="2" customFormat="1" ht="16.5" customHeight="1">
      <c r="A599" s="39"/>
      <c r="B599" s="40"/>
      <c r="C599" s="280" t="s">
        <v>744</v>
      </c>
      <c r="D599" s="280" t="s">
        <v>559</v>
      </c>
      <c r="E599" s="281" t="s">
        <v>745</v>
      </c>
      <c r="F599" s="282" t="s">
        <v>746</v>
      </c>
      <c r="G599" s="283" t="s">
        <v>241</v>
      </c>
      <c r="H599" s="284">
        <v>40.920000000000002</v>
      </c>
      <c r="I599" s="285"/>
      <c r="J599" s="286">
        <f>ROUND(I599*H599,2)</f>
        <v>0</v>
      </c>
      <c r="K599" s="282" t="s">
        <v>1</v>
      </c>
      <c r="L599" s="287"/>
      <c r="M599" s="288" t="s">
        <v>1</v>
      </c>
      <c r="N599" s="289" t="s">
        <v>38</v>
      </c>
      <c r="O599" s="92"/>
      <c r="P599" s="228">
        <f>O599*H599</f>
        <v>0</v>
      </c>
      <c r="Q599" s="228">
        <v>0.0118</v>
      </c>
      <c r="R599" s="228">
        <f>Q599*H599</f>
        <v>0.48285600000000001</v>
      </c>
      <c r="S599" s="228">
        <v>0</v>
      </c>
      <c r="T599" s="229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0" t="s">
        <v>375</v>
      </c>
      <c r="AT599" s="230" t="s">
        <v>559</v>
      </c>
      <c r="AU599" s="230" t="s">
        <v>83</v>
      </c>
      <c r="AY599" s="18" t="s">
        <v>144</v>
      </c>
      <c r="BE599" s="231">
        <f>IF(N599="základní",J599,0)</f>
        <v>0</v>
      </c>
      <c r="BF599" s="231">
        <f>IF(N599="snížená",J599,0)</f>
        <v>0</v>
      </c>
      <c r="BG599" s="231">
        <f>IF(N599="zákl. přenesená",J599,0)</f>
        <v>0</v>
      </c>
      <c r="BH599" s="231">
        <f>IF(N599="sníž. přenesená",J599,0)</f>
        <v>0</v>
      </c>
      <c r="BI599" s="231">
        <f>IF(N599="nulová",J599,0)</f>
        <v>0</v>
      </c>
      <c r="BJ599" s="18" t="s">
        <v>81</v>
      </c>
      <c r="BK599" s="231">
        <f>ROUND(I599*H599,2)</f>
        <v>0</v>
      </c>
      <c r="BL599" s="18" t="s">
        <v>246</v>
      </c>
      <c r="BM599" s="230" t="s">
        <v>747</v>
      </c>
    </row>
    <row r="600" s="2" customFormat="1">
      <c r="A600" s="39"/>
      <c r="B600" s="40"/>
      <c r="C600" s="41"/>
      <c r="D600" s="232" t="s">
        <v>153</v>
      </c>
      <c r="E600" s="41"/>
      <c r="F600" s="233" t="s">
        <v>746</v>
      </c>
      <c r="G600" s="41"/>
      <c r="H600" s="41"/>
      <c r="I600" s="234"/>
      <c r="J600" s="41"/>
      <c r="K600" s="41"/>
      <c r="L600" s="45"/>
      <c r="M600" s="235"/>
      <c r="N600" s="236"/>
      <c r="O600" s="92"/>
      <c r="P600" s="92"/>
      <c r="Q600" s="92"/>
      <c r="R600" s="92"/>
      <c r="S600" s="92"/>
      <c r="T600" s="93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18" t="s">
        <v>153</v>
      </c>
      <c r="AU600" s="18" t="s">
        <v>83</v>
      </c>
    </row>
    <row r="601" s="14" customFormat="1">
      <c r="A601" s="14"/>
      <c r="B601" s="248"/>
      <c r="C601" s="249"/>
      <c r="D601" s="232" t="s">
        <v>155</v>
      </c>
      <c r="E601" s="250" t="s">
        <v>1</v>
      </c>
      <c r="F601" s="251" t="s">
        <v>418</v>
      </c>
      <c r="G601" s="249"/>
      <c r="H601" s="250" t="s">
        <v>1</v>
      </c>
      <c r="I601" s="252"/>
      <c r="J601" s="249"/>
      <c r="K601" s="249"/>
      <c r="L601" s="253"/>
      <c r="M601" s="254"/>
      <c r="N601" s="255"/>
      <c r="O601" s="255"/>
      <c r="P601" s="255"/>
      <c r="Q601" s="255"/>
      <c r="R601" s="255"/>
      <c r="S601" s="255"/>
      <c r="T601" s="256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7" t="s">
        <v>155</v>
      </c>
      <c r="AU601" s="257" t="s">
        <v>83</v>
      </c>
      <c r="AV601" s="14" t="s">
        <v>81</v>
      </c>
      <c r="AW601" s="14" t="s">
        <v>30</v>
      </c>
      <c r="AX601" s="14" t="s">
        <v>73</v>
      </c>
      <c r="AY601" s="257" t="s">
        <v>144</v>
      </c>
    </row>
    <row r="602" s="13" customFormat="1">
      <c r="A602" s="13"/>
      <c r="B602" s="237"/>
      <c r="C602" s="238"/>
      <c r="D602" s="232" t="s">
        <v>155</v>
      </c>
      <c r="E602" s="239" t="s">
        <v>1</v>
      </c>
      <c r="F602" s="240" t="s">
        <v>419</v>
      </c>
      <c r="G602" s="238"/>
      <c r="H602" s="241">
        <v>37.200000000000003</v>
      </c>
      <c r="I602" s="242"/>
      <c r="J602" s="238"/>
      <c r="K602" s="238"/>
      <c r="L602" s="243"/>
      <c r="M602" s="244"/>
      <c r="N602" s="245"/>
      <c r="O602" s="245"/>
      <c r="P602" s="245"/>
      <c r="Q602" s="245"/>
      <c r="R602" s="245"/>
      <c r="S602" s="245"/>
      <c r="T602" s="24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7" t="s">
        <v>155</v>
      </c>
      <c r="AU602" s="247" t="s">
        <v>83</v>
      </c>
      <c r="AV602" s="13" t="s">
        <v>83</v>
      </c>
      <c r="AW602" s="13" t="s">
        <v>30</v>
      </c>
      <c r="AX602" s="13" t="s">
        <v>73</v>
      </c>
      <c r="AY602" s="247" t="s">
        <v>144</v>
      </c>
    </row>
    <row r="603" s="15" customFormat="1">
      <c r="A603" s="15"/>
      <c r="B603" s="258"/>
      <c r="C603" s="259"/>
      <c r="D603" s="232" t="s">
        <v>155</v>
      </c>
      <c r="E603" s="260" t="s">
        <v>1</v>
      </c>
      <c r="F603" s="261" t="s">
        <v>202</v>
      </c>
      <c r="G603" s="259"/>
      <c r="H603" s="262">
        <v>37.200000000000003</v>
      </c>
      <c r="I603" s="263"/>
      <c r="J603" s="259"/>
      <c r="K603" s="259"/>
      <c r="L603" s="264"/>
      <c r="M603" s="265"/>
      <c r="N603" s="266"/>
      <c r="O603" s="266"/>
      <c r="P603" s="266"/>
      <c r="Q603" s="266"/>
      <c r="R603" s="266"/>
      <c r="S603" s="266"/>
      <c r="T603" s="267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8" t="s">
        <v>155</v>
      </c>
      <c r="AU603" s="268" t="s">
        <v>83</v>
      </c>
      <c r="AV603" s="15" t="s">
        <v>151</v>
      </c>
      <c r="AW603" s="15" t="s">
        <v>30</v>
      </c>
      <c r="AX603" s="15" t="s">
        <v>81</v>
      </c>
      <c r="AY603" s="268" t="s">
        <v>144</v>
      </c>
    </row>
    <row r="604" s="13" customFormat="1">
      <c r="A604" s="13"/>
      <c r="B604" s="237"/>
      <c r="C604" s="238"/>
      <c r="D604" s="232" t="s">
        <v>155</v>
      </c>
      <c r="E604" s="238"/>
      <c r="F604" s="240" t="s">
        <v>748</v>
      </c>
      <c r="G604" s="238"/>
      <c r="H604" s="241">
        <v>40.920000000000002</v>
      </c>
      <c r="I604" s="242"/>
      <c r="J604" s="238"/>
      <c r="K604" s="238"/>
      <c r="L604" s="243"/>
      <c r="M604" s="244"/>
      <c r="N604" s="245"/>
      <c r="O604" s="245"/>
      <c r="P604" s="245"/>
      <c r="Q604" s="245"/>
      <c r="R604" s="245"/>
      <c r="S604" s="245"/>
      <c r="T604" s="246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7" t="s">
        <v>155</v>
      </c>
      <c r="AU604" s="247" t="s">
        <v>83</v>
      </c>
      <c r="AV604" s="13" t="s">
        <v>83</v>
      </c>
      <c r="AW604" s="13" t="s">
        <v>4</v>
      </c>
      <c r="AX604" s="13" t="s">
        <v>81</v>
      </c>
      <c r="AY604" s="247" t="s">
        <v>144</v>
      </c>
    </row>
    <row r="605" s="2" customFormat="1" ht="24.15" customHeight="1">
      <c r="A605" s="39"/>
      <c r="B605" s="40"/>
      <c r="C605" s="219" t="s">
        <v>749</v>
      </c>
      <c r="D605" s="219" t="s">
        <v>146</v>
      </c>
      <c r="E605" s="220" t="s">
        <v>750</v>
      </c>
      <c r="F605" s="221" t="s">
        <v>751</v>
      </c>
      <c r="G605" s="222" t="s">
        <v>181</v>
      </c>
      <c r="H605" s="223">
        <v>1.0009999999999999</v>
      </c>
      <c r="I605" s="224"/>
      <c r="J605" s="225">
        <f>ROUND(I605*H605,2)</f>
        <v>0</v>
      </c>
      <c r="K605" s="221" t="s">
        <v>150</v>
      </c>
      <c r="L605" s="45"/>
      <c r="M605" s="226" t="s">
        <v>1</v>
      </c>
      <c r="N605" s="227" t="s">
        <v>38</v>
      </c>
      <c r="O605" s="92"/>
      <c r="P605" s="228">
        <f>O605*H605</f>
        <v>0</v>
      </c>
      <c r="Q605" s="228">
        <v>0</v>
      </c>
      <c r="R605" s="228">
        <f>Q605*H605</f>
        <v>0</v>
      </c>
      <c r="S605" s="228">
        <v>0</v>
      </c>
      <c r="T605" s="229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0" t="s">
        <v>246</v>
      </c>
      <c r="AT605" s="230" t="s">
        <v>146</v>
      </c>
      <c r="AU605" s="230" t="s">
        <v>83</v>
      </c>
      <c r="AY605" s="18" t="s">
        <v>144</v>
      </c>
      <c r="BE605" s="231">
        <f>IF(N605="základní",J605,0)</f>
        <v>0</v>
      </c>
      <c r="BF605" s="231">
        <f>IF(N605="snížená",J605,0)</f>
        <v>0</v>
      </c>
      <c r="BG605" s="231">
        <f>IF(N605="zákl. přenesená",J605,0)</f>
        <v>0</v>
      </c>
      <c r="BH605" s="231">
        <f>IF(N605="sníž. přenesená",J605,0)</f>
        <v>0</v>
      </c>
      <c r="BI605" s="231">
        <f>IF(N605="nulová",J605,0)</f>
        <v>0</v>
      </c>
      <c r="BJ605" s="18" t="s">
        <v>81</v>
      </c>
      <c r="BK605" s="231">
        <f>ROUND(I605*H605,2)</f>
        <v>0</v>
      </c>
      <c r="BL605" s="18" t="s">
        <v>246</v>
      </c>
      <c r="BM605" s="230" t="s">
        <v>752</v>
      </c>
    </row>
    <row r="606" s="2" customFormat="1">
      <c r="A606" s="39"/>
      <c r="B606" s="40"/>
      <c r="C606" s="41"/>
      <c r="D606" s="232" t="s">
        <v>153</v>
      </c>
      <c r="E606" s="41"/>
      <c r="F606" s="233" t="s">
        <v>753</v>
      </c>
      <c r="G606" s="41"/>
      <c r="H606" s="41"/>
      <c r="I606" s="234"/>
      <c r="J606" s="41"/>
      <c r="K606" s="41"/>
      <c r="L606" s="45"/>
      <c r="M606" s="235"/>
      <c r="N606" s="236"/>
      <c r="O606" s="92"/>
      <c r="P606" s="92"/>
      <c r="Q606" s="92"/>
      <c r="R606" s="92"/>
      <c r="S606" s="92"/>
      <c r="T606" s="93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18" t="s">
        <v>153</v>
      </c>
      <c r="AU606" s="18" t="s">
        <v>83</v>
      </c>
    </row>
    <row r="607" s="12" customFormat="1" ht="22.8" customHeight="1">
      <c r="A607" s="12"/>
      <c r="B607" s="203"/>
      <c r="C607" s="204"/>
      <c r="D607" s="205" t="s">
        <v>72</v>
      </c>
      <c r="E607" s="217" t="s">
        <v>754</v>
      </c>
      <c r="F607" s="217" t="s">
        <v>755</v>
      </c>
      <c r="G607" s="204"/>
      <c r="H607" s="204"/>
      <c r="I607" s="207"/>
      <c r="J607" s="218">
        <f>BK607</f>
        <v>0</v>
      </c>
      <c r="K607" s="204"/>
      <c r="L607" s="209"/>
      <c r="M607" s="210"/>
      <c r="N607" s="211"/>
      <c r="O607" s="211"/>
      <c r="P607" s="212">
        <f>SUM(P608:P648)</f>
        <v>0</v>
      </c>
      <c r="Q607" s="211"/>
      <c r="R607" s="212">
        <f>SUM(R608:R648)</f>
        <v>1.72594315</v>
      </c>
      <c r="S607" s="211"/>
      <c r="T607" s="213">
        <f>SUM(T608:T648)</f>
        <v>0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R607" s="214" t="s">
        <v>83</v>
      </c>
      <c r="AT607" s="215" t="s">
        <v>72</v>
      </c>
      <c r="AU607" s="215" t="s">
        <v>81</v>
      </c>
      <c r="AY607" s="214" t="s">
        <v>144</v>
      </c>
      <c r="BK607" s="216">
        <f>SUM(BK608:BK648)</f>
        <v>0</v>
      </c>
    </row>
    <row r="608" s="2" customFormat="1" ht="16.5" customHeight="1">
      <c r="A608" s="39"/>
      <c r="B608" s="40"/>
      <c r="C608" s="219" t="s">
        <v>756</v>
      </c>
      <c r="D608" s="219" t="s">
        <v>146</v>
      </c>
      <c r="E608" s="220" t="s">
        <v>757</v>
      </c>
      <c r="F608" s="221" t="s">
        <v>758</v>
      </c>
      <c r="G608" s="222" t="s">
        <v>241</v>
      </c>
      <c r="H608" s="223">
        <v>203.90000000000001</v>
      </c>
      <c r="I608" s="224"/>
      <c r="J608" s="225">
        <f>ROUND(I608*H608,2)</f>
        <v>0</v>
      </c>
      <c r="K608" s="221" t="s">
        <v>150</v>
      </c>
      <c r="L608" s="45"/>
      <c r="M608" s="226" t="s">
        <v>1</v>
      </c>
      <c r="N608" s="227" t="s">
        <v>38</v>
      </c>
      <c r="O608" s="92"/>
      <c r="P608" s="228">
        <f>O608*H608</f>
        <v>0</v>
      </c>
      <c r="Q608" s="228">
        <v>0</v>
      </c>
      <c r="R608" s="228">
        <f>Q608*H608</f>
        <v>0</v>
      </c>
      <c r="S608" s="228">
        <v>0</v>
      </c>
      <c r="T608" s="229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0" t="s">
        <v>246</v>
      </c>
      <c r="AT608" s="230" t="s">
        <v>146</v>
      </c>
      <c r="AU608" s="230" t="s">
        <v>83</v>
      </c>
      <c r="AY608" s="18" t="s">
        <v>144</v>
      </c>
      <c r="BE608" s="231">
        <f>IF(N608="základní",J608,0)</f>
        <v>0</v>
      </c>
      <c r="BF608" s="231">
        <f>IF(N608="snížená",J608,0)</f>
        <v>0</v>
      </c>
      <c r="BG608" s="231">
        <f>IF(N608="zákl. přenesená",J608,0)</f>
        <v>0</v>
      </c>
      <c r="BH608" s="231">
        <f>IF(N608="sníž. přenesená",J608,0)</f>
        <v>0</v>
      </c>
      <c r="BI608" s="231">
        <f>IF(N608="nulová",J608,0)</f>
        <v>0</v>
      </c>
      <c r="BJ608" s="18" t="s">
        <v>81</v>
      </c>
      <c r="BK608" s="231">
        <f>ROUND(I608*H608,2)</f>
        <v>0</v>
      </c>
      <c r="BL608" s="18" t="s">
        <v>246</v>
      </c>
      <c r="BM608" s="230" t="s">
        <v>759</v>
      </c>
    </row>
    <row r="609" s="2" customFormat="1">
      <c r="A609" s="39"/>
      <c r="B609" s="40"/>
      <c r="C609" s="41"/>
      <c r="D609" s="232" t="s">
        <v>153</v>
      </c>
      <c r="E609" s="41"/>
      <c r="F609" s="233" t="s">
        <v>760</v>
      </c>
      <c r="G609" s="41"/>
      <c r="H609" s="41"/>
      <c r="I609" s="234"/>
      <c r="J609" s="41"/>
      <c r="K609" s="41"/>
      <c r="L609" s="45"/>
      <c r="M609" s="235"/>
      <c r="N609" s="236"/>
      <c r="O609" s="92"/>
      <c r="P609" s="92"/>
      <c r="Q609" s="92"/>
      <c r="R609" s="92"/>
      <c r="S609" s="92"/>
      <c r="T609" s="93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153</v>
      </c>
      <c r="AU609" s="18" t="s">
        <v>83</v>
      </c>
    </row>
    <row r="610" s="14" customFormat="1">
      <c r="A610" s="14"/>
      <c r="B610" s="248"/>
      <c r="C610" s="249"/>
      <c r="D610" s="232" t="s">
        <v>155</v>
      </c>
      <c r="E610" s="250" t="s">
        <v>1</v>
      </c>
      <c r="F610" s="251" t="s">
        <v>416</v>
      </c>
      <c r="G610" s="249"/>
      <c r="H610" s="250" t="s">
        <v>1</v>
      </c>
      <c r="I610" s="252"/>
      <c r="J610" s="249"/>
      <c r="K610" s="249"/>
      <c r="L610" s="253"/>
      <c r="M610" s="254"/>
      <c r="N610" s="255"/>
      <c r="O610" s="255"/>
      <c r="P610" s="255"/>
      <c r="Q610" s="255"/>
      <c r="R610" s="255"/>
      <c r="S610" s="255"/>
      <c r="T610" s="25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7" t="s">
        <v>155</v>
      </c>
      <c r="AU610" s="257" t="s">
        <v>83</v>
      </c>
      <c r="AV610" s="14" t="s">
        <v>81</v>
      </c>
      <c r="AW610" s="14" t="s">
        <v>30</v>
      </c>
      <c r="AX610" s="14" t="s">
        <v>73</v>
      </c>
      <c r="AY610" s="257" t="s">
        <v>144</v>
      </c>
    </row>
    <row r="611" s="13" customFormat="1">
      <c r="A611" s="13"/>
      <c r="B611" s="237"/>
      <c r="C611" s="238"/>
      <c r="D611" s="232" t="s">
        <v>155</v>
      </c>
      <c r="E611" s="239" t="s">
        <v>1</v>
      </c>
      <c r="F611" s="240" t="s">
        <v>417</v>
      </c>
      <c r="G611" s="238"/>
      <c r="H611" s="241">
        <v>203.90000000000001</v>
      </c>
      <c r="I611" s="242"/>
      <c r="J611" s="238"/>
      <c r="K611" s="238"/>
      <c r="L611" s="243"/>
      <c r="M611" s="244"/>
      <c r="N611" s="245"/>
      <c r="O611" s="245"/>
      <c r="P611" s="245"/>
      <c r="Q611" s="245"/>
      <c r="R611" s="245"/>
      <c r="S611" s="245"/>
      <c r="T611" s="24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7" t="s">
        <v>155</v>
      </c>
      <c r="AU611" s="247" t="s">
        <v>83</v>
      </c>
      <c r="AV611" s="13" t="s">
        <v>83</v>
      </c>
      <c r="AW611" s="13" t="s">
        <v>30</v>
      </c>
      <c r="AX611" s="13" t="s">
        <v>73</v>
      </c>
      <c r="AY611" s="247" t="s">
        <v>144</v>
      </c>
    </row>
    <row r="612" s="15" customFormat="1">
      <c r="A612" s="15"/>
      <c r="B612" s="258"/>
      <c r="C612" s="259"/>
      <c r="D612" s="232" t="s">
        <v>155</v>
      </c>
      <c r="E612" s="260" t="s">
        <v>1</v>
      </c>
      <c r="F612" s="261" t="s">
        <v>202</v>
      </c>
      <c r="G612" s="259"/>
      <c r="H612" s="262">
        <v>203.90000000000001</v>
      </c>
      <c r="I612" s="263"/>
      <c r="J612" s="259"/>
      <c r="K612" s="259"/>
      <c r="L612" s="264"/>
      <c r="M612" s="265"/>
      <c r="N612" s="266"/>
      <c r="O612" s="266"/>
      <c r="P612" s="266"/>
      <c r="Q612" s="266"/>
      <c r="R612" s="266"/>
      <c r="S612" s="266"/>
      <c r="T612" s="267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68" t="s">
        <v>155</v>
      </c>
      <c r="AU612" s="268" t="s">
        <v>83</v>
      </c>
      <c r="AV612" s="15" t="s">
        <v>151</v>
      </c>
      <c r="AW612" s="15" t="s">
        <v>30</v>
      </c>
      <c r="AX612" s="15" t="s">
        <v>81</v>
      </c>
      <c r="AY612" s="268" t="s">
        <v>144</v>
      </c>
    </row>
    <row r="613" s="2" customFormat="1" ht="24.15" customHeight="1">
      <c r="A613" s="39"/>
      <c r="B613" s="40"/>
      <c r="C613" s="219" t="s">
        <v>761</v>
      </c>
      <c r="D613" s="219" t="s">
        <v>146</v>
      </c>
      <c r="E613" s="220" t="s">
        <v>762</v>
      </c>
      <c r="F613" s="221" t="s">
        <v>763</v>
      </c>
      <c r="G613" s="222" t="s">
        <v>241</v>
      </c>
      <c r="H613" s="223">
        <v>203.90000000000001</v>
      </c>
      <c r="I613" s="224"/>
      <c r="J613" s="225">
        <f>ROUND(I613*H613,2)</f>
        <v>0</v>
      </c>
      <c r="K613" s="221" t="s">
        <v>150</v>
      </c>
      <c r="L613" s="45"/>
      <c r="M613" s="226" t="s">
        <v>1</v>
      </c>
      <c r="N613" s="227" t="s">
        <v>38</v>
      </c>
      <c r="O613" s="92"/>
      <c r="P613" s="228">
        <f>O613*H613</f>
        <v>0</v>
      </c>
      <c r="Q613" s="228">
        <v>3.0000000000000001E-05</v>
      </c>
      <c r="R613" s="228">
        <f>Q613*H613</f>
        <v>0.006117</v>
      </c>
      <c r="S613" s="228">
        <v>0</v>
      </c>
      <c r="T613" s="229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0" t="s">
        <v>246</v>
      </c>
      <c r="AT613" s="230" t="s">
        <v>146</v>
      </c>
      <c r="AU613" s="230" t="s">
        <v>83</v>
      </c>
      <c r="AY613" s="18" t="s">
        <v>144</v>
      </c>
      <c r="BE613" s="231">
        <f>IF(N613="základní",J613,0)</f>
        <v>0</v>
      </c>
      <c r="BF613" s="231">
        <f>IF(N613="snížená",J613,0)</f>
        <v>0</v>
      </c>
      <c r="BG613" s="231">
        <f>IF(N613="zákl. přenesená",J613,0)</f>
        <v>0</v>
      </c>
      <c r="BH613" s="231">
        <f>IF(N613="sníž. přenesená",J613,0)</f>
        <v>0</v>
      </c>
      <c r="BI613" s="231">
        <f>IF(N613="nulová",J613,0)</f>
        <v>0</v>
      </c>
      <c r="BJ613" s="18" t="s">
        <v>81</v>
      </c>
      <c r="BK613" s="231">
        <f>ROUND(I613*H613,2)</f>
        <v>0</v>
      </c>
      <c r="BL613" s="18" t="s">
        <v>246</v>
      </c>
      <c r="BM613" s="230" t="s">
        <v>764</v>
      </c>
    </row>
    <row r="614" s="2" customFormat="1">
      <c r="A614" s="39"/>
      <c r="B614" s="40"/>
      <c r="C614" s="41"/>
      <c r="D614" s="232" t="s">
        <v>153</v>
      </c>
      <c r="E614" s="41"/>
      <c r="F614" s="233" t="s">
        <v>765</v>
      </c>
      <c r="G614" s="41"/>
      <c r="H614" s="41"/>
      <c r="I614" s="234"/>
      <c r="J614" s="41"/>
      <c r="K614" s="41"/>
      <c r="L614" s="45"/>
      <c r="M614" s="235"/>
      <c r="N614" s="236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153</v>
      </c>
      <c r="AU614" s="18" t="s">
        <v>83</v>
      </c>
    </row>
    <row r="615" s="14" customFormat="1">
      <c r="A615" s="14"/>
      <c r="B615" s="248"/>
      <c r="C615" s="249"/>
      <c r="D615" s="232" t="s">
        <v>155</v>
      </c>
      <c r="E615" s="250" t="s">
        <v>1</v>
      </c>
      <c r="F615" s="251" t="s">
        <v>416</v>
      </c>
      <c r="G615" s="249"/>
      <c r="H615" s="250" t="s">
        <v>1</v>
      </c>
      <c r="I615" s="252"/>
      <c r="J615" s="249"/>
      <c r="K615" s="249"/>
      <c r="L615" s="253"/>
      <c r="M615" s="254"/>
      <c r="N615" s="255"/>
      <c r="O615" s="255"/>
      <c r="P615" s="255"/>
      <c r="Q615" s="255"/>
      <c r="R615" s="255"/>
      <c r="S615" s="255"/>
      <c r="T615" s="256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7" t="s">
        <v>155</v>
      </c>
      <c r="AU615" s="257" t="s">
        <v>83</v>
      </c>
      <c r="AV615" s="14" t="s">
        <v>81</v>
      </c>
      <c r="AW615" s="14" t="s">
        <v>30</v>
      </c>
      <c r="AX615" s="14" t="s">
        <v>73</v>
      </c>
      <c r="AY615" s="257" t="s">
        <v>144</v>
      </c>
    </row>
    <row r="616" s="13" customFormat="1">
      <c r="A616" s="13"/>
      <c r="B616" s="237"/>
      <c r="C616" s="238"/>
      <c r="D616" s="232" t="s">
        <v>155</v>
      </c>
      <c r="E616" s="239" t="s">
        <v>1</v>
      </c>
      <c r="F616" s="240" t="s">
        <v>417</v>
      </c>
      <c r="G616" s="238"/>
      <c r="H616" s="241">
        <v>203.90000000000001</v>
      </c>
      <c r="I616" s="242"/>
      <c r="J616" s="238"/>
      <c r="K616" s="238"/>
      <c r="L616" s="243"/>
      <c r="M616" s="244"/>
      <c r="N616" s="245"/>
      <c r="O616" s="245"/>
      <c r="P616" s="245"/>
      <c r="Q616" s="245"/>
      <c r="R616" s="245"/>
      <c r="S616" s="245"/>
      <c r="T616" s="24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7" t="s">
        <v>155</v>
      </c>
      <c r="AU616" s="247" t="s">
        <v>83</v>
      </c>
      <c r="AV616" s="13" t="s">
        <v>83</v>
      </c>
      <c r="AW616" s="13" t="s">
        <v>30</v>
      </c>
      <c r="AX616" s="13" t="s">
        <v>73</v>
      </c>
      <c r="AY616" s="247" t="s">
        <v>144</v>
      </c>
    </row>
    <row r="617" s="15" customFormat="1">
      <c r="A617" s="15"/>
      <c r="B617" s="258"/>
      <c r="C617" s="259"/>
      <c r="D617" s="232" t="s">
        <v>155</v>
      </c>
      <c r="E617" s="260" t="s">
        <v>1</v>
      </c>
      <c r="F617" s="261" t="s">
        <v>202</v>
      </c>
      <c r="G617" s="259"/>
      <c r="H617" s="262">
        <v>203.90000000000001</v>
      </c>
      <c r="I617" s="263"/>
      <c r="J617" s="259"/>
      <c r="K617" s="259"/>
      <c r="L617" s="264"/>
      <c r="M617" s="265"/>
      <c r="N617" s="266"/>
      <c r="O617" s="266"/>
      <c r="P617" s="266"/>
      <c r="Q617" s="266"/>
      <c r="R617" s="266"/>
      <c r="S617" s="266"/>
      <c r="T617" s="267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68" t="s">
        <v>155</v>
      </c>
      <c r="AU617" s="268" t="s">
        <v>83</v>
      </c>
      <c r="AV617" s="15" t="s">
        <v>151</v>
      </c>
      <c r="AW617" s="15" t="s">
        <v>30</v>
      </c>
      <c r="AX617" s="15" t="s">
        <v>81</v>
      </c>
      <c r="AY617" s="268" t="s">
        <v>144</v>
      </c>
    </row>
    <row r="618" s="2" customFormat="1" ht="33" customHeight="1">
      <c r="A618" s="39"/>
      <c r="B618" s="40"/>
      <c r="C618" s="219" t="s">
        <v>766</v>
      </c>
      <c r="D618" s="219" t="s">
        <v>146</v>
      </c>
      <c r="E618" s="220" t="s">
        <v>767</v>
      </c>
      <c r="F618" s="221" t="s">
        <v>768</v>
      </c>
      <c r="G618" s="222" t="s">
        <v>241</v>
      </c>
      <c r="H618" s="223">
        <v>203.90000000000001</v>
      </c>
      <c r="I618" s="224"/>
      <c r="J618" s="225">
        <f>ROUND(I618*H618,2)</f>
        <v>0</v>
      </c>
      <c r="K618" s="221" t="s">
        <v>150</v>
      </c>
      <c r="L618" s="45"/>
      <c r="M618" s="226" t="s">
        <v>1</v>
      </c>
      <c r="N618" s="227" t="s">
        <v>38</v>
      </c>
      <c r="O618" s="92"/>
      <c r="P618" s="228">
        <f>O618*H618</f>
        <v>0</v>
      </c>
      <c r="Q618" s="228">
        <v>0.0045500000000000002</v>
      </c>
      <c r="R618" s="228">
        <f>Q618*H618</f>
        <v>0.92774500000000004</v>
      </c>
      <c r="S618" s="228">
        <v>0</v>
      </c>
      <c r="T618" s="229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30" t="s">
        <v>246</v>
      </c>
      <c r="AT618" s="230" t="s">
        <v>146</v>
      </c>
      <c r="AU618" s="230" t="s">
        <v>83</v>
      </c>
      <c r="AY618" s="18" t="s">
        <v>144</v>
      </c>
      <c r="BE618" s="231">
        <f>IF(N618="základní",J618,0)</f>
        <v>0</v>
      </c>
      <c r="BF618" s="231">
        <f>IF(N618="snížená",J618,0)</f>
        <v>0</v>
      </c>
      <c r="BG618" s="231">
        <f>IF(N618="zákl. přenesená",J618,0)</f>
        <v>0</v>
      </c>
      <c r="BH618" s="231">
        <f>IF(N618="sníž. přenesená",J618,0)</f>
        <v>0</v>
      </c>
      <c r="BI618" s="231">
        <f>IF(N618="nulová",J618,0)</f>
        <v>0</v>
      </c>
      <c r="BJ618" s="18" t="s">
        <v>81</v>
      </c>
      <c r="BK618" s="231">
        <f>ROUND(I618*H618,2)</f>
        <v>0</v>
      </c>
      <c r="BL618" s="18" t="s">
        <v>246</v>
      </c>
      <c r="BM618" s="230" t="s">
        <v>769</v>
      </c>
    </row>
    <row r="619" s="2" customFormat="1">
      <c r="A619" s="39"/>
      <c r="B619" s="40"/>
      <c r="C619" s="41"/>
      <c r="D619" s="232" t="s">
        <v>153</v>
      </c>
      <c r="E619" s="41"/>
      <c r="F619" s="233" t="s">
        <v>770</v>
      </c>
      <c r="G619" s="41"/>
      <c r="H619" s="41"/>
      <c r="I619" s="234"/>
      <c r="J619" s="41"/>
      <c r="K619" s="41"/>
      <c r="L619" s="45"/>
      <c r="M619" s="235"/>
      <c r="N619" s="236"/>
      <c r="O619" s="92"/>
      <c r="P619" s="92"/>
      <c r="Q619" s="92"/>
      <c r="R619" s="92"/>
      <c r="S619" s="92"/>
      <c r="T619" s="93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153</v>
      </c>
      <c r="AU619" s="18" t="s">
        <v>83</v>
      </c>
    </row>
    <row r="620" s="14" customFormat="1">
      <c r="A620" s="14"/>
      <c r="B620" s="248"/>
      <c r="C620" s="249"/>
      <c r="D620" s="232" t="s">
        <v>155</v>
      </c>
      <c r="E620" s="250" t="s">
        <v>1</v>
      </c>
      <c r="F620" s="251" t="s">
        <v>416</v>
      </c>
      <c r="G620" s="249"/>
      <c r="H620" s="250" t="s">
        <v>1</v>
      </c>
      <c r="I620" s="252"/>
      <c r="J620" s="249"/>
      <c r="K620" s="249"/>
      <c r="L620" s="253"/>
      <c r="M620" s="254"/>
      <c r="N620" s="255"/>
      <c r="O620" s="255"/>
      <c r="P620" s="255"/>
      <c r="Q620" s="255"/>
      <c r="R620" s="255"/>
      <c r="S620" s="255"/>
      <c r="T620" s="256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7" t="s">
        <v>155</v>
      </c>
      <c r="AU620" s="257" t="s">
        <v>83</v>
      </c>
      <c r="AV620" s="14" t="s">
        <v>81</v>
      </c>
      <c r="AW620" s="14" t="s">
        <v>30</v>
      </c>
      <c r="AX620" s="14" t="s">
        <v>73</v>
      </c>
      <c r="AY620" s="257" t="s">
        <v>144</v>
      </c>
    </row>
    <row r="621" s="13" customFormat="1">
      <c r="A621" s="13"/>
      <c r="B621" s="237"/>
      <c r="C621" s="238"/>
      <c r="D621" s="232" t="s">
        <v>155</v>
      </c>
      <c r="E621" s="239" t="s">
        <v>1</v>
      </c>
      <c r="F621" s="240" t="s">
        <v>417</v>
      </c>
      <c r="G621" s="238"/>
      <c r="H621" s="241">
        <v>203.90000000000001</v>
      </c>
      <c r="I621" s="242"/>
      <c r="J621" s="238"/>
      <c r="K621" s="238"/>
      <c r="L621" s="243"/>
      <c r="M621" s="244"/>
      <c r="N621" s="245"/>
      <c r="O621" s="245"/>
      <c r="P621" s="245"/>
      <c r="Q621" s="245"/>
      <c r="R621" s="245"/>
      <c r="S621" s="245"/>
      <c r="T621" s="24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7" t="s">
        <v>155</v>
      </c>
      <c r="AU621" s="247" t="s">
        <v>83</v>
      </c>
      <c r="AV621" s="13" t="s">
        <v>83</v>
      </c>
      <c r="AW621" s="13" t="s">
        <v>30</v>
      </c>
      <c r="AX621" s="13" t="s">
        <v>73</v>
      </c>
      <c r="AY621" s="247" t="s">
        <v>144</v>
      </c>
    </row>
    <row r="622" s="15" customFormat="1">
      <c r="A622" s="15"/>
      <c r="B622" s="258"/>
      <c r="C622" s="259"/>
      <c r="D622" s="232" t="s">
        <v>155</v>
      </c>
      <c r="E622" s="260" t="s">
        <v>1</v>
      </c>
      <c r="F622" s="261" t="s">
        <v>202</v>
      </c>
      <c r="G622" s="259"/>
      <c r="H622" s="262">
        <v>203.90000000000001</v>
      </c>
      <c r="I622" s="263"/>
      <c r="J622" s="259"/>
      <c r="K622" s="259"/>
      <c r="L622" s="264"/>
      <c r="M622" s="265"/>
      <c r="N622" s="266"/>
      <c r="O622" s="266"/>
      <c r="P622" s="266"/>
      <c r="Q622" s="266"/>
      <c r="R622" s="266"/>
      <c r="S622" s="266"/>
      <c r="T622" s="267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8" t="s">
        <v>155</v>
      </c>
      <c r="AU622" s="268" t="s">
        <v>83</v>
      </c>
      <c r="AV622" s="15" t="s">
        <v>151</v>
      </c>
      <c r="AW622" s="15" t="s">
        <v>30</v>
      </c>
      <c r="AX622" s="15" t="s">
        <v>81</v>
      </c>
      <c r="AY622" s="268" t="s">
        <v>144</v>
      </c>
    </row>
    <row r="623" s="2" customFormat="1" ht="16.5" customHeight="1">
      <c r="A623" s="39"/>
      <c r="B623" s="40"/>
      <c r="C623" s="219" t="s">
        <v>771</v>
      </c>
      <c r="D623" s="219" t="s">
        <v>146</v>
      </c>
      <c r="E623" s="220" t="s">
        <v>772</v>
      </c>
      <c r="F623" s="221" t="s">
        <v>773</v>
      </c>
      <c r="G623" s="222" t="s">
        <v>241</v>
      </c>
      <c r="H623" s="223">
        <v>203.90000000000001</v>
      </c>
      <c r="I623" s="224"/>
      <c r="J623" s="225">
        <f>ROUND(I623*H623,2)</f>
        <v>0</v>
      </c>
      <c r="K623" s="221" t="s">
        <v>150</v>
      </c>
      <c r="L623" s="45"/>
      <c r="M623" s="226" t="s">
        <v>1</v>
      </c>
      <c r="N623" s="227" t="s">
        <v>38</v>
      </c>
      <c r="O623" s="92"/>
      <c r="P623" s="228">
        <f>O623*H623</f>
        <v>0</v>
      </c>
      <c r="Q623" s="228">
        <v>0.00029999999999999997</v>
      </c>
      <c r="R623" s="228">
        <f>Q623*H623</f>
        <v>0.061169999999999995</v>
      </c>
      <c r="S623" s="228">
        <v>0</v>
      </c>
      <c r="T623" s="229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0" t="s">
        <v>246</v>
      </c>
      <c r="AT623" s="230" t="s">
        <v>146</v>
      </c>
      <c r="AU623" s="230" t="s">
        <v>83</v>
      </c>
      <c r="AY623" s="18" t="s">
        <v>144</v>
      </c>
      <c r="BE623" s="231">
        <f>IF(N623="základní",J623,0)</f>
        <v>0</v>
      </c>
      <c r="BF623" s="231">
        <f>IF(N623="snížená",J623,0)</f>
        <v>0</v>
      </c>
      <c r="BG623" s="231">
        <f>IF(N623="zákl. přenesená",J623,0)</f>
        <v>0</v>
      </c>
      <c r="BH623" s="231">
        <f>IF(N623="sníž. přenesená",J623,0)</f>
        <v>0</v>
      </c>
      <c r="BI623" s="231">
        <f>IF(N623="nulová",J623,0)</f>
        <v>0</v>
      </c>
      <c r="BJ623" s="18" t="s">
        <v>81</v>
      </c>
      <c r="BK623" s="231">
        <f>ROUND(I623*H623,2)</f>
        <v>0</v>
      </c>
      <c r="BL623" s="18" t="s">
        <v>246</v>
      </c>
      <c r="BM623" s="230" t="s">
        <v>774</v>
      </c>
    </row>
    <row r="624" s="2" customFormat="1">
      <c r="A624" s="39"/>
      <c r="B624" s="40"/>
      <c r="C624" s="41"/>
      <c r="D624" s="232" t="s">
        <v>153</v>
      </c>
      <c r="E624" s="41"/>
      <c r="F624" s="233" t="s">
        <v>775</v>
      </c>
      <c r="G624" s="41"/>
      <c r="H624" s="41"/>
      <c r="I624" s="234"/>
      <c r="J624" s="41"/>
      <c r="K624" s="41"/>
      <c r="L624" s="45"/>
      <c r="M624" s="235"/>
      <c r="N624" s="236"/>
      <c r="O624" s="92"/>
      <c r="P624" s="92"/>
      <c r="Q624" s="92"/>
      <c r="R624" s="92"/>
      <c r="S624" s="92"/>
      <c r="T624" s="93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153</v>
      </c>
      <c r="AU624" s="18" t="s">
        <v>83</v>
      </c>
    </row>
    <row r="625" s="14" customFormat="1">
      <c r="A625" s="14"/>
      <c r="B625" s="248"/>
      <c r="C625" s="249"/>
      <c r="D625" s="232" t="s">
        <v>155</v>
      </c>
      <c r="E625" s="250" t="s">
        <v>1</v>
      </c>
      <c r="F625" s="251" t="s">
        <v>416</v>
      </c>
      <c r="G625" s="249"/>
      <c r="H625" s="250" t="s">
        <v>1</v>
      </c>
      <c r="I625" s="252"/>
      <c r="J625" s="249"/>
      <c r="K625" s="249"/>
      <c r="L625" s="253"/>
      <c r="M625" s="254"/>
      <c r="N625" s="255"/>
      <c r="O625" s="255"/>
      <c r="P625" s="255"/>
      <c r="Q625" s="255"/>
      <c r="R625" s="255"/>
      <c r="S625" s="255"/>
      <c r="T625" s="256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7" t="s">
        <v>155</v>
      </c>
      <c r="AU625" s="257" t="s">
        <v>83</v>
      </c>
      <c r="AV625" s="14" t="s">
        <v>81</v>
      </c>
      <c r="AW625" s="14" t="s">
        <v>30</v>
      </c>
      <c r="AX625" s="14" t="s">
        <v>73</v>
      </c>
      <c r="AY625" s="257" t="s">
        <v>144</v>
      </c>
    </row>
    <row r="626" s="13" customFormat="1">
      <c r="A626" s="13"/>
      <c r="B626" s="237"/>
      <c r="C626" s="238"/>
      <c r="D626" s="232" t="s">
        <v>155</v>
      </c>
      <c r="E626" s="239" t="s">
        <v>1</v>
      </c>
      <c r="F626" s="240" t="s">
        <v>417</v>
      </c>
      <c r="G626" s="238"/>
      <c r="H626" s="241">
        <v>203.90000000000001</v>
      </c>
      <c r="I626" s="242"/>
      <c r="J626" s="238"/>
      <c r="K626" s="238"/>
      <c r="L626" s="243"/>
      <c r="M626" s="244"/>
      <c r="N626" s="245"/>
      <c r="O626" s="245"/>
      <c r="P626" s="245"/>
      <c r="Q626" s="245"/>
      <c r="R626" s="245"/>
      <c r="S626" s="245"/>
      <c r="T626" s="24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7" t="s">
        <v>155</v>
      </c>
      <c r="AU626" s="247" t="s">
        <v>83</v>
      </c>
      <c r="AV626" s="13" t="s">
        <v>83</v>
      </c>
      <c r="AW626" s="13" t="s">
        <v>30</v>
      </c>
      <c r="AX626" s="13" t="s">
        <v>73</v>
      </c>
      <c r="AY626" s="247" t="s">
        <v>144</v>
      </c>
    </row>
    <row r="627" s="15" customFormat="1">
      <c r="A627" s="15"/>
      <c r="B627" s="258"/>
      <c r="C627" s="259"/>
      <c r="D627" s="232" t="s">
        <v>155</v>
      </c>
      <c r="E627" s="260" t="s">
        <v>1</v>
      </c>
      <c r="F627" s="261" t="s">
        <v>202</v>
      </c>
      <c r="G627" s="259"/>
      <c r="H627" s="262">
        <v>203.90000000000001</v>
      </c>
      <c r="I627" s="263"/>
      <c r="J627" s="259"/>
      <c r="K627" s="259"/>
      <c r="L627" s="264"/>
      <c r="M627" s="265"/>
      <c r="N627" s="266"/>
      <c r="O627" s="266"/>
      <c r="P627" s="266"/>
      <c r="Q627" s="266"/>
      <c r="R627" s="266"/>
      <c r="S627" s="266"/>
      <c r="T627" s="267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68" t="s">
        <v>155</v>
      </c>
      <c r="AU627" s="268" t="s">
        <v>83</v>
      </c>
      <c r="AV627" s="15" t="s">
        <v>151</v>
      </c>
      <c r="AW627" s="15" t="s">
        <v>30</v>
      </c>
      <c r="AX627" s="15" t="s">
        <v>81</v>
      </c>
      <c r="AY627" s="268" t="s">
        <v>144</v>
      </c>
    </row>
    <row r="628" s="2" customFormat="1" ht="16.5" customHeight="1">
      <c r="A628" s="39"/>
      <c r="B628" s="40"/>
      <c r="C628" s="280" t="s">
        <v>776</v>
      </c>
      <c r="D628" s="280" t="s">
        <v>559</v>
      </c>
      <c r="E628" s="281" t="s">
        <v>777</v>
      </c>
      <c r="F628" s="282" t="s">
        <v>778</v>
      </c>
      <c r="G628" s="283" t="s">
        <v>241</v>
      </c>
      <c r="H628" s="284">
        <v>234.48500000000001</v>
      </c>
      <c r="I628" s="285"/>
      <c r="J628" s="286">
        <f>ROUND(I628*H628,2)</f>
        <v>0</v>
      </c>
      <c r="K628" s="282" t="s">
        <v>150</v>
      </c>
      <c r="L628" s="287"/>
      <c r="M628" s="288" t="s">
        <v>1</v>
      </c>
      <c r="N628" s="289" t="s">
        <v>38</v>
      </c>
      <c r="O628" s="92"/>
      <c r="P628" s="228">
        <f>O628*H628</f>
        <v>0</v>
      </c>
      <c r="Q628" s="228">
        <v>0.0028300000000000001</v>
      </c>
      <c r="R628" s="228">
        <f>Q628*H628</f>
        <v>0.66359255000000006</v>
      </c>
      <c r="S628" s="228">
        <v>0</v>
      </c>
      <c r="T628" s="229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0" t="s">
        <v>375</v>
      </c>
      <c r="AT628" s="230" t="s">
        <v>559</v>
      </c>
      <c r="AU628" s="230" t="s">
        <v>83</v>
      </c>
      <c r="AY628" s="18" t="s">
        <v>144</v>
      </c>
      <c r="BE628" s="231">
        <f>IF(N628="základní",J628,0)</f>
        <v>0</v>
      </c>
      <c r="BF628" s="231">
        <f>IF(N628="snížená",J628,0)</f>
        <v>0</v>
      </c>
      <c r="BG628" s="231">
        <f>IF(N628="zákl. přenesená",J628,0)</f>
        <v>0</v>
      </c>
      <c r="BH628" s="231">
        <f>IF(N628="sníž. přenesená",J628,0)</f>
        <v>0</v>
      </c>
      <c r="BI628" s="231">
        <f>IF(N628="nulová",J628,0)</f>
        <v>0</v>
      </c>
      <c r="BJ628" s="18" t="s">
        <v>81</v>
      </c>
      <c r="BK628" s="231">
        <f>ROUND(I628*H628,2)</f>
        <v>0</v>
      </c>
      <c r="BL628" s="18" t="s">
        <v>246</v>
      </c>
      <c r="BM628" s="230" t="s">
        <v>779</v>
      </c>
    </row>
    <row r="629" s="2" customFormat="1">
      <c r="A629" s="39"/>
      <c r="B629" s="40"/>
      <c r="C629" s="41"/>
      <c r="D629" s="232" t="s">
        <v>153</v>
      </c>
      <c r="E629" s="41"/>
      <c r="F629" s="233" t="s">
        <v>778</v>
      </c>
      <c r="G629" s="41"/>
      <c r="H629" s="41"/>
      <c r="I629" s="234"/>
      <c r="J629" s="41"/>
      <c r="K629" s="41"/>
      <c r="L629" s="45"/>
      <c r="M629" s="235"/>
      <c r="N629" s="236"/>
      <c r="O629" s="92"/>
      <c r="P629" s="92"/>
      <c r="Q629" s="92"/>
      <c r="R629" s="92"/>
      <c r="S629" s="92"/>
      <c r="T629" s="93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153</v>
      </c>
      <c r="AU629" s="18" t="s">
        <v>83</v>
      </c>
    </row>
    <row r="630" s="14" customFormat="1">
      <c r="A630" s="14"/>
      <c r="B630" s="248"/>
      <c r="C630" s="249"/>
      <c r="D630" s="232" t="s">
        <v>155</v>
      </c>
      <c r="E630" s="250" t="s">
        <v>1</v>
      </c>
      <c r="F630" s="251" t="s">
        <v>416</v>
      </c>
      <c r="G630" s="249"/>
      <c r="H630" s="250" t="s">
        <v>1</v>
      </c>
      <c r="I630" s="252"/>
      <c r="J630" s="249"/>
      <c r="K630" s="249"/>
      <c r="L630" s="253"/>
      <c r="M630" s="254"/>
      <c r="N630" s="255"/>
      <c r="O630" s="255"/>
      <c r="P630" s="255"/>
      <c r="Q630" s="255"/>
      <c r="R630" s="255"/>
      <c r="S630" s="255"/>
      <c r="T630" s="25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7" t="s">
        <v>155</v>
      </c>
      <c r="AU630" s="257" t="s">
        <v>83</v>
      </c>
      <c r="AV630" s="14" t="s">
        <v>81</v>
      </c>
      <c r="AW630" s="14" t="s">
        <v>30</v>
      </c>
      <c r="AX630" s="14" t="s">
        <v>73</v>
      </c>
      <c r="AY630" s="257" t="s">
        <v>144</v>
      </c>
    </row>
    <row r="631" s="13" customFormat="1">
      <c r="A631" s="13"/>
      <c r="B631" s="237"/>
      <c r="C631" s="238"/>
      <c r="D631" s="232" t="s">
        <v>155</v>
      </c>
      <c r="E631" s="239" t="s">
        <v>1</v>
      </c>
      <c r="F631" s="240" t="s">
        <v>417</v>
      </c>
      <c r="G631" s="238"/>
      <c r="H631" s="241">
        <v>203.90000000000001</v>
      </c>
      <c r="I631" s="242"/>
      <c r="J631" s="238"/>
      <c r="K631" s="238"/>
      <c r="L631" s="243"/>
      <c r="M631" s="244"/>
      <c r="N631" s="245"/>
      <c r="O631" s="245"/>
      <c r="P631" s="245"/>
      <c r="Q631" s="245"/>
      <c r="R631" s="245"/>
      <c r="S631" s="245"/>
      <c r="T631" s="24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7" t="s">
        <v>155</v>
      </c>
      <c r="AU631" s="247" t="s">
        <v>83</v>
      </c>
      <c r="AV631" s="13" t="s">
        <v>83</v>
      </c>
      <c r="AW631" s="13" t="s">
        <v>30</v>
      </c>
      <c r="AX631" s="13" t="s">
        <v>73</v>
      </c>
      <c r="AY631" s="247" t="s">
        <v>144</v>
      </c>
    </row>
    <row r="632" s="15" customFormat="1">
      <c r="A632" s="15"/>
      <c r="B632" s="258"/>
      <c r="C632" s="259"/>
      <c r="D632" s="232" t="s">
        <v>155</v>
      </c>
      <c r="E632" s="260" t="s">
        <v>1</v>
      </c>
      <c r="F632" s="261" t="s">
        <v>202</v>
      </c>
      <c r="G632" s="259"/>
      <c r="H632" s="262">
        <v>203.90000000000001</v>
      </c>
      <c r="I632" s="263"/>
      <c r="J632" s="259"/>
      <c r="K632" s="259"/>
      <c r="L632" s="264"/>
      <c r="M632" s="265"/>
      <c r="N632" s="266"/>
      <c r="O632" s="266"/>
      <c r="P632" s="266"/>
      <c r="Q632" s="266"/>
      <c r="R632" s="266"/>
      <c r="S632" s="266"/>
      <c r="T632" s="267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68" t="s">
        <v>155</v>
      </c>
      <c r="AU632" s="268" t="s">
        <v>83</v>
      </c>
      <c r="AV632" s="15" t="s">
        <v>151</v>
      </c>
      <c r="AW632" s="15" t="s">
        <v>30</v>
      </c>
      <c r="AX632" s="15" t="s">
        <v>81</v>
      </c>
      <c r="AY632" s="268" t="s">
        <v>144</v>
      </c>
    </row>
    <row r="633" s="13" customFormat="1">
      <c r="A633" s="13"/>
      <c r="B633" s="237"/>
      <c r="C633" s="238"/>
      <c r="D633" s="232" t="s">
        <v>155</v>
      </c>
      <c r="E633" s="238"/>
      <c r="F633" s="240" t="s">
        <v>780</v>
      </c>
      <c r="G633" s="238"/>
      <c r="H633" s="241">
        <v>234.48500000000001</v>
      </c>
      <c r="I633" s="242"/>
      <c r="J633" s="238"/>
      <c r="K633" s="238"/>
      <c r="L633" s="243"/>
      <c r="M633" s="244"/>
      <c r="N633" s="245"/>
      <c r="O633" s="245"/>
      <c r="P633" s="245"/>
      <c r="Q633" s="245"/>
      <c r="R633" s="245"/>
      <c r="S633" s="245"/>
      <c r="T633" s="246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7" t="s">
        <v>155</v>
      </c>
      <c r="AU633" s="247" t="s">
        <v>83</v>
      </c>
      <c r="AV633" s="13" t="s">
        <v>83</v>
      </c>
      <c r="AW633" s="13" t="s">
        <v>4</v>
      </c>
      <c r="AX633" s="13" t="s">
        <v>81</v>
      </c>
      <c r="AY633" s="247" t="s">
        <v>144</v>
      </c>
    </row>
    <row r="634" s="2" customFormat="1" ht="16.5" customHeight="1">
      <c r="A634" s="39"/>
      <c r="B634" s="40"/>
      <c r="C634" s="219" t="s">
        <v>781</v>
      </c>
      <c r="D634" s="219" t="s">
        <v>146</v>
      </c>
      <c r="E634" s="220" t="s">
        <v>782</v>
      </c>
      <c r="F634" s="221" t="s">
        <v>783</v>
      </c>
      <c r="G634" s="222" t="s">
        <v>484</v>
      </c>
      <c r="H634" s="223">
        <v>205</v>
      </c>
      <c r="I634" s="224"/>
      <c r="J634" s="225">
        <f>ROUND(I634*H634,2)</f>
        <v>0</v>
      </c>
      <c r="K634" s="221" t="s">
        <v>150</v>
      </c>
      <c r="L634" s="45"/>
      <c r="M634" s="226" t="s">
        <v>1</v>
      </c>
      <c r="N634" s="227" t="s">
        <v>38</v>
      </c>
      <c r="O634" s="92"/>
      <c r="P634" s="228">
        <f>O634*H634</f>
        <v>0</v>
      </c>
      <c r="Q634" s="228">
        <v>1.0000000000000001E-05</v>
      </c>
      <c r="R634" s="228">
        <f>Q634*H634</f>
        <v>0.0020500000000000002</v>
      </c>
      <c r="S634" s="228">
        <v>0</v>
      </c>
      <c r="T634" s="229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30" t="s">
        <v>246</v>
      </c>
      <c r="AT634" s="230" t="s">
        <v>146</v>
      </c>
      <c r="AU634" s="230" t="s">
        <v>83</v>
      </c>
      <c r="AY634" s="18" t="s">
        <v>144</v>
      </c>
      <c r="BE634" s="231">
        <f>IF(N634="základní",J634,0)</f>
        <v>0</v>
      </c>
      <c r="BF634" s="231">
        <f>IF(N634="snížená",J634,0)</f>
        <v>0</v>
      </c>
      <c r="BG634" s="231">
        <f>IF(N634="zákl. přenesená",J634,0)</f>
        <v>0</v>
      </c>
      <c r="BH634" s="231">
        <f>IF(N634="sníž. přenesená",J634,0)</f>
        <v>0</v>
      </c>
      <c r="BI634" s="231">
        <f>IF(N634="nulová",J634,0)</f>
        <v>0</v>
      </c>
      <c r="BJ634" s="18" t="s">
        <v>81</v>
      </c>
      <c r="BK634" s="231">
        <f>ROUND(I634*H634,2)</f>
        <v>0</v>
      </c>
      <c r="BL634" s="18" t="s">
        <v>246</v>
      </c>
      <c r="BM634" s="230" t="s">
        <v>784</v>
      </c>
    </row>
    <row r="635" s="2" customFormat="1">
      <c r="A635" s="39"/>
      <c r="B635" s="40"/>
      <c r="C635" s="41"/>
      <c r="D635" s="232" t="s">
        <v>153</v>
      </c>
      <c r="E635" s="41"/>
      <c r="F635" s="233" t="s">
        <v>785</v>
      </c>
      <c r="G635" s="41"/>
      <c r="H635" s="41"/>
      <c r="I635" s="234"/>
      <c r="J635" s="41"/>
      <c r="K635" s="41"/>
      <c r="L635" s="45"/>
      <c r="M635" s="235"/>
      <c r="N635" s="236"/>
      <c r="O635" s="92"/>
      <c r="P635" s="92"/>
      <c r="Q635" s="92"/>
      <c r="R635" s="92"/>
      <c r="S635" s="92"/>
      <c r="T635" s="93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T635" s="18" t="s">
        <v>153</v>
      </c>
      <c r="AU635" s="18" t="s">
        <v>83</v>
      </c>
    </row>
    <row r="636" s="13" customFormat="1">
      <c r="A636" s="13"/>
      <c r="B636" s="237"/>
      <c r="C636" s="238"/>
      <c r="D636" s="232" t="s">
        <v>155</v>
      </c>
      <c r="E636" s="239" t="s">
        <v>1</v>
      </c>
      <c r="F636" s="240" t="s">
        <v>786</v>
      </c>
      <c r="G636" s="238"/>
      <c r="H636" s="241">
        <v>205</v>
      </c>
      <c r="I636" s="242"/>
      <c r="J636" s="238"/>
      <c r="K636" s="238"/>
      <c r="L636" s="243"/>
      <c r="M636" s="244"/>
      <c r="N636" s="245"/>
      <c r="O636" s="245"/>
      <c r="P636" s="245"/>
      <c r="Q636" s="245"/>
      <c r="R636" s="245"/>
      <c r="S636" s="245"/>
      <c r="T636" s="24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7" t="s">
        <v>155</v>
      </c>
      <c r="AU636" s="247" t="s">
        <v>83</v>
      </c>
      <c r="AV636" s="13" t="s">
        <v>83</v>
      </c>
      <c r="AW636" s="13" t="s">
        <v>30</v>
      </c>
      <c r="AX636" s="13" t="s">
        <v>81</v>
      </c>
      <c r="AY636" s="247" t="s">
        <v>144</v>
      </c>
    </row>
    <row r="637" s="2" customFormat="1" ht="16.5" customHeight="1">
      <c r="A637" s="39"/>
      <c r="B637" s="40"/>
      <c r="C637" s="280" t="s">
        <v>787</v>
      </c>
      <c r="D637" s="280" t="s">
        <v>559</v>
      </c>
      <c r="E637" s="281" t="s">
        <v>788</v>
      </c>
      <c r="F637" s="282" t="s">
        <v>789</v>
      </c>
      <c r="G637" s="283" t="s">
        <v>484</v>
      </c>
      <c r="H637" s="284">
        <v>215.25</v>
      </c>
      <c r="I637" s="285"/>
      <c r="J637" s="286">
        <f>ROUND(I637*H637,2)</f>
        <v>0</v>
      </c>
      <c r="K637" s="282" t="s">
        <v>1</v>
      </c>
      <c r="L637" s="287"/>
      <c r="M637" s="288" t="s">
        <v>1</v>
      </c>
      <c r="N637" s="289" t="s">
        <v>38</v>
      </c>
      <c r="O637" s="92"/>
      <c r="P637" s="228">
        <f>O637*H637</f>
        <v>0</v>
      </c>
      <c r="Q637" s="228">
        <v>0.00029999999999999997</v>
      </c>
      <c r="R637" s="228">
        <f>Q637*H637</f>
        <v>0.064574999999999994</v>
      </c>
      <c r="S637" s="228">
        <v>0</v>
      </c>
      <c r="T637" s="229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30" t="s">
        <v>375</v>
      </c>
      <c r="AT637" s="230" t="s">
        <v>559</v>
      </c>
      <c r="AU637" s="230" t="s">
        <v>83</v>
      </c>
      <c r="AY637" s="18" t="s">
        <v>144</v>
      </c>
      <c r="BE637" s="231">
        <f>IF(N637="základní",J637,0)</f>
        <v>0</v>
      </c>
      <c r="BF637" s="231">
        <f>IF(N637="snížená",J637,0)</f>
        <v>0</v>
      </c>
      <c r="BG637" s="231">
        <f>IF(N637="zákl. přenesená",J637,0)</f>
        <v>0</v>
      </c>
      <c r="BH637" s="231">
        <f>IF(N637="sníž. přenesená",J637,0)</f>
        <v>0</v>
      </c>
      <c r="BI637" s="231">
        <f>IF(N637="nulová",J637,0)</f>
        <v>0</v>
      </c>
      <c r="BJ637" s="18" t="s">
        <v>81</v>
      </c>
      <c r="BK637" s="231">
        <f>ROUND(I637*H637,2)</f>
        <v>0</v>
      </c>
      <c r="BL637" s="18" t="s">
        <v>246</v>
      </c>
      <c r="BM637" s="230" t="s">
        <v>790</v>
      </c>
    </row>
    <row r="638" s="2" customFormat="1">
      <c r="A638" s="39"/>
      <c r="B638" s="40"/>
      <c r="C638" s="41"/>
      <c r="D638" s="232" t="s">
        <v>153</v>
      </c>
      <c r="E638" s="41"/>
      <c r="F638" s="233" t="s">
        <v>789</v>
      </c>
      <c r="G638" s="41"/>
      <c r="H638" s="41"/>
      <c r="I638" s="234"/>
      <c r="J638" s="41"/>
      <c r="K638" s="41"/>
      <c r="L638" s="45"/>
      <c r="M638" s="235"/>
      <c r="N638" s="236"/>
      <c r="O638" s="92"/>
      <c r="P638" s="92"/>
      <c r="Q638" s="92"/>
      <c r="R638" s="92"/>
      <c r="S638" s="92"/>
      <c r="T638" s="93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153</v>
      </c>
      <c r="AU638" s="18" t="s">
        <v>83</v>
      </c>
    </row>
    <row r="639" s="13" customFormat="1">
      <c r="A639" s="13"/>
      <c r="B639" s="237"/>
      <c r="C639" s="238"/>
      <c r="D639" s="232" t="s">
        <v>155</v>
      </c>
      <c r="E639" s="239" t="s">
        <v>1</v>
      </c>
      <c r="F639" s="240" t="s">
        <v>786</v>
      </c>
      <c r="G639" s="238"/>
      <c r="H639" s="241">
        <v>205</v>
      </c>
      <c r="I639" s="242"/>
      <c r="J639" s="238"/>
      <c r="K639" s="238"/>
      <c r="L639" s="243"/>
      <c r="M639" s="244"/>
      <c r="N639" s="245"/>
      <c r="O639" s="245"/>
      <c r="P639" s="245"/>
      <c r="Q639" s="245"/>
      <c r="R639" s="245"/>
      <c r="S639" s="245"/>
      <c r="T639" s="24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7" t="s">
        <v>155</v>
      </c>
      <c r="AU639" s="247" t="s">
        <v>83</v>
      </c>
      <c r="AV639" s="13" t="s">
        <v>83</v>
      </c>
      <c r="AW639" s="13" t="s">
        <v>30</v>
      </c>
      <c r="AX639" s="13" t="s">
        <v>81</v>
      </c>
      <c r="AY639" s="247" t="s">
        <v>144</v>
      </c>
    </row>
    <row r="640" s="13" customFormat="1">
      <c r="A640" s="13"/>
      <c r="B640" s="237"/>
      <c r="C640" s="238"/>
      <c r="D640" s="232" t="s">
        <v>155</v>
      </c>
      <c r="E640" s="238"/>
      <c r="F640" s="240" t="s">
        <v>791</v>
      </c>
      <c r="G640" s="238"/>
      <c r="H640" s="241">
        <v>215.25</v>
      </c>
      <c r="I640" s="242"/>
      <c r="J640" s="238"/>
      <c r="K640" s="238"/>
      <c r="L640" s="243"/>
      <c r="M640" s="244"/>
      <c r="N640" s="245"/>
      <c r="O640" s="245"/>
      <c r="P640" s="245"/>
      <c r="Q640" s="245"/>
      <c r="R640" s="245"/>
      <c r="S640" s="245"/>
      <c r="T640" s="246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7" t="s">
        <v>155</v>
      </c>
      <c r="AU640" s="247" t="s">
        <v>83</v>
      </c>
      <c r="AV640" s="13" t="s">
        <v>83</v>
      </c>
      <c r="AW640" s="13" t="s">
        <v>4</v>
      </c>
      <c r="AX640" s="13" t="s">
        <v>81</v>
      </c>
      <c r="AY640" s="247" t="s">
        <v>144</v>
      </c>
    </row>
    <row r="641" s="2" customFormat="1" ht="16.5" customHeight="1">
      <c r="A641" s="39"/>
      <c r="B641" s="40"/>
      <c r="C641" s="219" t="s">
        <v>792</v>
      </c>
      <c r="D641" s="219" t="s">
        <v>146</v>
      </c>
      <c r="E641" s="220" t="s">
        <v>793</v>
      </c>
      <c r="F641" s="221" t="s">
        <v>794</v>
      </c>
      <c r="G641" s="222" t="s">
        <v>484</v>
      </c>
      <c r="H641" s="223">
        <v>4</v>
      </c>
      <c r="I641" s="224"/>
      <c r="J641" s="225">
        <f>ROUND(I641*H641,2)</f>
        <v>0</v>
      </c>
      <c r="K641" s="221" t="s">
        <v>150</v>
      </c>
      <c r="L641" s="45"/>
      <c r="M641" s="226" t="s">
        <v>1</v>
      </c>
      <c r="N641" s="227" t="s">
        <v>38</v>
      </c>
      <c r="O641" s="92"/>
      <c r="P641" s="228">
        <f>O641*H641</f>
        <v>0</v>
      </c>
      <c r="Q641" s="228">
        <v>0</v>
      </c>
      <c r="R641" s="228">
        <f>Q641*H641</f>
        <v>0</v>
      </c>
      <c r="S641" s="228">
        <v>0</v>
      </c>
      <c r="T641" s="229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0" t="s">
        <v>246</v>
      </c>
      <c r="AT641" s="230" t="s">
        <v>146</v>
      </c>
      <c r="AU641" s="230" t="s">
        <v>83</v>
      </c>
      <c r="AY641" s="18" t="s">
        <v>144</v>
      </c>
      <c r="BE641" s="231">
        <f>IF(N641="základní",J641,0)</f>
        <v>0</v>
      </c>
      <c r="BF641" s="231">
        <f>IF(N641="snížená",J641,0)</f>
        <v>0</v>
      </c>
      <c r="BG641" s="231">
        <f>IF(N641="zákl. přenesená",J641,0)</f>
        <v>0</v>
      </c>
      <c r="BH641" s="231">
        <f>IF(N641="sníž. přenesená",J641,0)</f>
        <v>0</v>
      </c>
      <c r="BI641" s="231">
        <f>IF(N641="nulová",J641,0)</f>
        <v>0</v>
      </c>
      <c r="BJ641" s="18" t="s">
        <v>81</v>
      </c>
      <c r="BK641" s="231">
        <f>ROUND(I641*H641,2)</f>
        <v>0</v>
      </c>
      <c r="BL641" s="18" t="s">
        <v>246</v>
      </c>
      <c r="BM641" s="230" t="s">
        <v>795</v>
      </c>
    </row>
    <row r="642" s="2" customFormat="1">
      <c r="A642" s="39"/>
      <c r="B642" s="40"/>
      <c r="C642" s="41"/>
      <c r="D642" s="232" t="s">
        <v>153</v>
      </c>
      <c r="E642" s="41"/>
      <c r="F642" s="233" t="s">
        <v>796</v>
      </c>
      <c r="G642" s="41"/>
      <c r="H642" s="41"/>
      <c r="I642" s="234"/>
      <c r="J642" s="41"/>
      <c r="K642" s="41"/>
      <c r="L642" s="45"/>
      <c r="M642" s="235"/>
      <c r="N642" s="236"/>
      <c r="O642" s="92"/>
      <c r="P642" s="92"/>
      <c r="Q642" s="92"/>
      <c r="R642" s="92"/>
      <c r="S642" s="92"/>
      <c r="T642" s="93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153</v>
      </c>
      <c r="AU642" s="18" t="s">
        <v>83</v>
      </c>
    </row>
    <row r="643" s="13" customFormat="1">
      <c r="A643" s="13"/>
      <c r="B643" s="237"/>
      <c r="C643" s="238"/>
      <c r="D643" s="232" t="s">
        <v>155</v>
      </c>
      <c r="E643" s="239" t="s">
        <v>1</v>
      </c>
      <c r="F643" s="240" t="s">
        <v>797</v>
      </c>
      <c r="G643" s="238"/>
      <c r="H643" s="241">
        <v>4</v>
      </c>
      <c r="I643" s="242"/>
      <c r="J643" s="238"/>
      <c r="K643" s="238"/>
      <c r="L643" s="243"/>
      <c r="M643" s="244"/>
      <c r="N643" s="245"/>
      <c r="O643" s="245"/>
      <c r="P643" s="245"/>
      <c r="Q643" s="245"/>
      <c r="R643" s="245"/>
      <c r="S643" s="245"/>
      <c r="T643" s="24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7" t="s">
        <v>155</v>
      </c>
      <c r="AU643" s="247" t="s">
        <v>83</v>
      </c>
      <c r="AV643" s="13" t="s">
        <v>83</v>
      </c>
      <c r="AW643" s="13" t="s">
        <v>30</v>
      </c>
      <c r="AX643" s="13" t="s">
        <v>81</v>
      </c>
      <c r="AY643" s="247" t="s">
        <v>144</v>
      </c>
    </row>
    <row r="644" s="2" customFormat="1" ht="16.5" customHeight="1">
      <c r="A644" s="39"/>
      <c r="B644" s="40"/>
      <c r="C644" s="280" t="s">
        <v>798</v>
      </c>
      <c r="D644" s="280" t="s">
        <v>559</v>
      </c>
      <c r="E644" s="281" t="s">
        <v>799</v>
      </c>
      <c r="F644" s="282" t="s">
        <v>800</v>
      </c>
      <c r="G644" s="283" t="s">
        <v>484</v>
      </c>
      <c r="H644" s="284">
        <v>4.0800000000000001</v>
      </c>
      <c r="I644" s="285"/>
      <c r="J644" s="286">
        <f>ROUND(I644*H644,2)</f>
        <v>0</v>
      </c>
      <c r="K644" s="282" t="s">
        <v>150</v>
      </c>
      <c r="L644" s="287"/>
      <c r="M644" s="288" t="s">
        <v>1</v>
      </c>
      <c r="N644" s="289" t="s">
        <v>38</v>
      </c>
      <c r="O644" s="92"/>
      <c r="P644" s="228">
        <f>O644*H644</f>
        <v>0</v>
      </c>
      <c r="Q644" s="228">
        <v>0.00017000000000000001</v>
      </c>
      <c r="R644" s="228">
        <f>Q644*H644</f>
        <v>0.00069360000000000005</v>
      </c>
      <c r="S644" s="228">
        <v>0</v>
      </c>
      <c r="T644" s="229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30" t="s">
        <v>375</v>
      </c>
      <c r="AT644" s="230" t="s">
        <v>559</v>
      </c>
      <c r="AU644" s="230" t="s">
        <v>83</v>
      </c>
      <c r="AY644" s="18" t="s">
        <v>144</v>
      </c>
      <c r="BE644" s="231">
        <f>IF(N644="základní",J644,0)</f>
        <v>0</v>
      </c>
      <c r="BF644" s="231">
        <f>IF(N644="snížená",J644,0)</f>
        <v>0</v>
      </c>
      <c r="BG644" s="231">
        <f>IF(N644="zákl. přenesená",J644,0)</f>
        <v>0</v>
      </c>
      <c r="BH644" s="231">
        <f>IF(N644="sníž. přenesená",J644,0)</f>
        <v>0</v>
      </c>
      <c r="BI644" s="231">
        <f>IF(N644="nulová",J644,0)</f>
        <v>0</v>
      </c>
      <c r="BJ644" s="18" t="s">
        <v>81</v>
      </c>
      <c r="BK644" s="231">
        <f>ROUND(I644*H644,2)</f>
        <v>0</v>
      </c>
      <c r="BL644" s="18" t="s">
        <v>246</v>
      </c>
      <c r="BM644" s="230" t="s">
        <v>801</v>
      </c>
    </row>
    <row r="645" s="2" customFormat="1">
      <c r="A645" s="39"/>
      <c r="B645" s="40"/>
      <c r="C645" s="41"/>
      <c r="D645" s="232" t="s">
        <v>153</v>
      </c>
      <c r="E645" s="41"/>
      <c r="F645" s="233" t="s">
        <v>800</v>
      </c>
      <c r="G645" s="41"/>
      <c r="H645" s="41"/>
      <c r="I645" s="234"/>
      <c r="J645" s="41"/>
      <c r="K645" s="41"/>
      <c r="L645" s="45"/>
      <c r="M645" s="235"/>
      <c r="N645" s="236"/>
      <c r="O645" s="92"/>
      <c r="P645" s="92"/>
      <c r="Q645" s="92"/>
      <c r="R645" s="92"/>
      <c r="S645" s="92"/>
      <c r="T645" s="93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T645" s="18" t="s">
        <v>153</v>
      </c>
      <c r="AU645" s="18" t="s">
        <v>83</v>
      </c>
    </row>
    <row r="646" s="13" customFormat="1">
      <c r="A646" s="13"/>
      <c r="B646" s="237"/>
      <c r="C646" s="238"/>
      <c r="D646" s="232" t="s">
        <v>155</v>
      </c>
      <c r="E646" s="238"/>
      <c r="F646" s="240" t="s">
        <v>802</v>
      </c>
      <c r="G646" s="238"/>
      <c r="H646" s="241">
        <v>4.0800000000000001</v>
      </c>
      <c r="I646" s="242"/>
      <c r="J646" s="238"/>
      <c r="K646" s="238"/>
      <c r="L646" s="243"/>
      <c r="M646" s="244"/>
      <c r="N646" s="245"/>
      <c r="O646" s="245"/>
      <c r="P646" s="245"/>
      <c r="Q646" s="245"/>
      <c r="R646" s="245"/>
      <c r="S646" s="245"/>
      <c r="T646" s="24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7" t="s">
        <v>155</v>
      </c>
      <c r="AU646" s="247" t="s">
        <v>83</v>
      </c>
      <c r="AV646" s="13" t="s">
        <v>83</v>
      </c>
      <c r="AW646" s="13" t="s">
        <v>4</v>
      </c>
      <c r="AX646" s="13" t="s">
        <v>81</v>
      </c>
      <c r="AY646" s="247" t="s">
        <v>144</v>
      </c>
    </row>
    <row r="647" s="2" customFormat="1" ht="24.15" customHeight="1">
      <c r="A647" s="39"/>
      <c r="B647" s="40"/>
      <c r="C647" s="219" t="s">
        <v>803</v>
      </c>
      <c r="D647" s="219" t="s">
        <v>146</v>
      </c>
      <c r="E647" s="220" t="s">
        <v>804</v>
      </c>
      <c r="F647" s="221" t="s">
        <v>805</v>
      </c>
      <c r="G647" s="222" t="s">
        <v>181</v>
      </c>
      <c r="H647" s="223">
        <v>1.726</v>
      </c>
      <c r="I647" s="224"/>
      <c r="J647" s="225">
        <f>ROUND(I647*H647,2)</f>
        <v>0</v>
      </c>
      <c r="K647" s="221" t="s">
        <v>150</v>
      </c>
      <c r="L647" s="45"/>
      <c r="M647" s="226" t="s">
        <v>1</v>
      </c>
      <c r="N647" s="227" t="s">
        <v>38</v>
      </c>
      <c r="O647" s="92"/>
      <c r="P647" s="228">
        <f>O647*H647</f>
        <v>0</v>
      </c>
      <c r="Q647" s="228">
        <v>0</v>
      </c>
      <c r="R647" s="228">
        <f>Q647*H647</f>
        <v>0</v>
      </c>
      <c r="S647" s="228">
        <v>0</v>
      </c>
      <c r="T647" s="229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30" t="s">
        <v>246</v>
      </c>
      <c r="AT647" s="230" t="s">
        <v>146</v>
      </c>
      <c r="AU647" s="230" t="s">
        <v>83</v>
      </c>
      <c r="AY647" s="18" t="s">
        <v>144</v>
      </c>
      <c r="BE647" s="231">
        <f>IF(N647="základní",J647,0)</f>
        <v>0</v>
      </c>
      <c r="BF647" s="231">
        <f>IF(N647="snížená",J647,0)</f>
        <v>0</v>
      </c>
      <c r="BG647" s="231">
        <f>IF(N647="zákl. přenesená",J647,0)</f>
        <v>0</v>
      </c>
      <c r="BH647" s="231">
        <f>IF(N647="sníž. přenesená",J647,0)</f>
        <v>0</v>
      </c>
      <c r="BI647" s="231">
        <f>IF(N647="nulová",J647,0)</f>
        <v>0</v>
      </c>
      <c r="BJ647" s="18" t="s">
        <v>81</v>
      </c>
      <c r="BK647" s="231">
        <f>ROUND(I647*H647,2)</f>
        <v>0</v>
      </c>
      <c r="BL647" s="18" t="s">
        <v>246</v>
      </c>
      <c r="BM647" s="230" t="s">
        <v>806</v>
      </c>
    </row>
    <row r="648" s="2" customFormat="1">
      <c r="A648" s="39"/>
      <c r="B648" s="40"/>
      <c r="C648" s="41"/>
      <c r="D648" s="232" t="s">
        <v>153</v>
      </c>
      <c r="E648" s="41"/>
      <c r="F648" s="233" t="s">
        <v>807</v>
      </c>
      <c r="G648" s="41"/>
      <c r="H648" s="41"/>
      <c r="I648" s="234"/>
      <c r="J648" s="41"/>
      <c r="K648" s="41"/>
      <c r="L648" s="45"/>
      <c r="M648" s="235"/>
      <c r="N648" s="236"/>
      <c r="O648" s="92"/>
      <c r="P648" s="92"/>
      <c r="Q648" s="92"/>
      <c r="R648" s="92"/>
      <c r="S648" s="92"/>
      <c r="T648" s="93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153</v>
      </c>
      <c r="AU648" s="18" t="s">
        <v>83</v>
      </c>
    </row>
    <row r="649" s="12" customFormat="1" ht="22.8" customHeight="1">
      <c r="A649" s="12"/>
      <c r="B649" s="203"/>
      <c r="C649" s="204"/>
      <c r="D649" s="205" t="s">
        <v>72</v>
      </c>
      <c r="E649" s="217" t="s">
        <v>808</v>
      </c>
      <c r="F649" s="217" t="s">
        <v>809</v>
      </c>
      <c r="G649" s="204"/>
      <c r="H649" s="204"/>
      <c r="I649" s="207"/>
      <c r="J649" s="218">
        <f>BK649</f>
        <v>0</v>
      </c>
      <c r="K649" s="204"/>
      <c r="L649" s="209"/>
      <c r="M649" s="210"/>
      <c r="N649" s="211"/>
      <c r="O649" s="211"/>
      <c r="P649" s="212">
        <f>SUM(P650:P692)</f>
        <v>0</v>
      </c>
      <c r="Q649" s="211"/>
      <c r="R649" s="212">
        <f>SUM(R650:R692)</f>
        <v>2.7242826999999994</v>
      </c>
      <c r="S649" s="211"/>
      <c r="T649" s="213">
        <f>SUM(T650:T692)</f>
        <v>4.9177100000000005</v>
      </c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R649" s="214" t="s">
        <v>83</v>
      </c>
      <c r="AT649" s="215" t="s">
        <v>72</v>
      </c>
      <c r="AU649" s="215" t="s">
        <v>81</v>
      </c>
      <c r="AY649" s="214" t="s">
        <v>144</v>
      </c>
      <c r="BK649" s="216">
        <f>SUM(BK650:BK692)</f>
        <v>0</v>
      </c>
    </row>
    <row r="650" s="2" customFormat="1" ht="16.5" customHeight="1">
      <c r="A650" s="39"/>
      <c r="B650" s="40"/>
      <c r="C650" s="219" t="s">
        <v>810</v>
      </c>
      <c r="D650" s="219" t="s">
        <v>146</v>
      </c>
      <c r="E650" s="220" t="s">
        <v>811</v>
      </c>
      <c r="F650" s="221" t="s">
        <v>812</v>
      </c>
      <c r="G650" s="222" t="s">
        <v>241</v>
      </c>
      <c r="H650" s="223">
        <v>131.19</v>
      </c>
      <c r="I650" s="224"/>
      <c r="J650" s="225">
        <f>ROUND(I650*H650,2)</f>
        <v>0</v>
      </c>
      <c r="K650" s="221" t="s">
        <v>150</v>
      </c>
      <c r="L650" s="45"/>
      <c r="M650" s="226" t="s">
        <v>1</v>
      </c>
      <c r="N650" s="227" t="s">
        <v>38</v>
      </c>
      <c r="O650" s="92"/>
      <c r="P650" s="228">
        <f>O650*H650</f>
        <v>0</v>
      </c>
      <c r="Q650" s="228">
        <v>0.00029999999999999997</v>
      </c>
      <c r="R650" s="228">
        <f>Q650*H650</f>
        <v>0.039356999999999996</v>
      </c>
      <c r="S650" s="228">
        <v>0</v>
      </c>
      <c r="T650" s="229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30" t="s">
        <v>246</v>
      </c>
      <c r="AT650" s="230" t="s">
        <v>146</v>
      </c>
      <c r="AU650" s="230" t="s">
        <v>83</v>
      </c>
      <c r="AY650" s="18" t="s">
        <v>144</v>
      </c>
      <c r="BE650" s="231">
        <f>IF(N650="základní",J650,0)</f>
        <v>0</v>
      </c>
      <c r="BF650" s="231">
        <f>IF(N650="snížená",J650,0)</f>
        <v>0</v>
      </c>
      <c r="BG650" s="231">
        <f>IF(N650="zákl. přenesená",J650,0)</f>
        <v>0</v>
      </c>
      <c r="BH650" s="231">
        <f>IF(N650="sníž. přenesená",J650,0)</f>
        <v>0</v>
      </c>
      <c r="BI650" s="231">
        <f>IF(N650="nulová",J650,0)</f>
        <v>0</v>
      </c>
      <c r="BJ650" s="18" t="s">
        <v>81</v>
      </c>
      <c r="BK650" s="231">
        <f>ROUND(I650*H650,2)</f>
        <v>0</v>
      </c>
      <c r="BL650" s="18" t="s">
        <v>246</v>
      </c>
      <c r="BM650" s="230" t="s">
        <v>813</v>
      </c>
    </row>
    <row r="651" s="2" customFormat="1">
      <c r="A651" s="39"/>
      <c r="B651" s="40"/>
      <c r="C651" s="41"/>
      <c r="D651" s="232" t="s">
        <v>153</v>
      </c>
      <c r="E651" s="41"/>
      <c r="F651" s="233" t="s">
        <v>814</v>
      </c>
      <c r="G651" s="41"/>
      <c r="H651" s="41"/>
      <c r="I651" s="234"/>
      <c r="J651" s="41"/>
      <c r="K651" s="41"/>
      <c r="L651" s="45"/>
      <c r="M651" s="235"/>
      <c r="N651" s="236"/>
      <c r="O651" s="92"/>
      <c r="P651" s="92"/>
      <c r="Q651" s="92"/>
      <c r="R651" s="92"/>
      <c r="S651" s="92"/>
      <c r="T651" s="93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T651" s="18" t="s">
        <v>153</v>
      </c>
      <c r="AU651" s="18" t="s">
        <v>83</v>
      </c>
    </row>
    <row r="652" s="14" customFormat="1">
      <c r="A652" s="14"/>
      <c r="B652" s="248"/>
      <c r="C652" s="249"/>
      <c r="D652" s="232" t="s">
        <v>155</v>
      </c>
      <c r="E652" s="250" t="s">
        <v>1</v>
      </c>
      <c r="F652" s="251" t="s">
        <v>815</v>
      </c>
      <c r="G652" s="249"/>
      <c r="H652" s="250" t="s">
        <v>1</v>
      </c>
      <c r="I652" s="252"/>
      <c r="J652" s="249"/>
      <c r="K652" s="249"/>
      <c r="L652" s="253"/>
      <c r="M652" s="254"/>
      <c r="N652" s="255"/>
      <c r="O652" s="255"/>
      <c r="P652" s="255"/>
      <c r="Q652" s="255"/>
      <c r="R652" s="255"/>
      <c r="S652" s="255"/>
      <c r="T652" s="256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7" t="s">
        <v>155</v>
      </c>
      <c r="AU652" s="257" t="s">
        <v>83</v>
      </c>
      <c r="AV652" s="14" t="s">
        <v>81</v>
      </c>
      <c r="AW652" s="14" t="s">
        <v>30</v>
      </c>
      <c r="AX652" s="14" t="s">
        <v>73</v>
      </c>
      <c r="AY652" s="257" t="s">
        <v>144</v>
      </c>
    </row>
    <row r="653" s="13" customFormat="1">
      <c r="A653" s="13"/>
      <c r="B653" s="237"/>
      <c r="C653" s="238"/>
      <c r="D653" s="232" t="s">
        <v>155</v>
      </c>
      <c r="E653" s="239" t="s">
        <v>1</v>
      </c>
      <c r="F653" s="240" t="s">
        <v>816</v>
      </c>
      <c r="G653" s="238"/>
      <c r="H653" s="241">
        <v>19.274999999999999</v>
      </c>
      <c r="I653" s="242"/>
      <c r="J653" s="238"/>
      <c r="K653" s="238"/>
      <c r="L653" s="243"/>
      <c r="M653" s="244"/>
      <c r="N653" s="245"/>
      <c r="O653" s="245"/>
      <c r="P653" s="245"/>
      <c r="Q653" s="245"/>
      <c r="R653" s="245"/>
      <c r="S653" s="245"/>
      <c r="T653" s="24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7" t="s">
        <v>155</v>
      </c>
      <c r="AU653" s="247" t="s">
        <v>83</v>
      </c>
      <c r="AV653" s="13" t="s">
        <v>83</v>
      </c>
      <c r="AW653" s="13" t="s">
        <v>30</v>
      </c>
      <c r="AX653" s="13" t="s">
        <v>73</v>
      </c>
      <c r="AY653" s="247" t="s">
        <v>144</v>
      </c>
    </row>
    <row r="654" s="13" customFormat="1">
      <c r="A654" s="13"/>
      <c r="B654" s="237"/>
      <c r="C654" s="238"/>
      <c r="D654" s="232" t="s">
        <v>155</v>
      </c>
      <c r="E654" s="239" t="s">
        <v>1</v>
      </c>
      <c r="F654" s="240" t="s">
        <v>817</v>
      </c>
      <c r="G654" s="238"/>
      <c r="H654" s="241">
        <v>46.274999999999999</v>
      </c>
      <c r="I654" s="242"/>
      <c r="J654" s="238"/>
      <c r="K654" s="238"/>
      <c r="L654" s="243"/>
      <c r="M654" s="244"/>
      <c r="N654" s="245"/>
      <c r="O654" s="245"/>
      <c r="P654" s="245"/>
      <c r="Q654" s="245"/>
      <c r="R654" s="245"/>
      <c r="S654" s="245"/>
      <c r="T654" s="24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7" t="s">
        <v>155</v>
      </c>
      <c r="AU654" s="247" t="s">
        <v>83</v>
      </c>
      <c r="AV654" s="13" t="s">
        <v>83</v>
      </c>
      <c r="AW654" s="13" t="s">
        <v>30</v>
      </c>
      <c r="AX654" s="13" t="s">
        <v>73</v>
      </c>
      <c r="AY654" s="247" t="s">
        <v>144</v>
      </c>
    </row>
    <row r="655" s="13" customFormat="1">
      <c r="A655" s="13"/>
      <c r="B655" s="237"/>
      <c r="C655" s="238"/>
      <c r="D655" s="232" t="s">
        <v>155</v>
      </c>
      <c r="E655" s="239" t="s">
        <v>1</v>
      </c>
      <c r="F655" s="240" t="s">
        <v>818</v>
      </c>
      <c r="G655" s="238"/>
      <c r="H655" s="241">
        <v>52.530000000000001</v>
      </c>
      <c r="I655" s="242"/>
      <c r="J655" s="238"/>
      <c r="K655" s="238"/>
      <c r="L655" s="243"/>
      <c r="M655" s="244"/>
      <c r="N655" s="245"/>
      <c r="O655" s="245"/>
      <c r="P655" s="245"/>
      <c r="Q655" s="245"/>
      <c r="R655" s="245"/>
      <c r="S655" s="245"/>
      <c r="T655" s="24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7" t="s">
        <v>155</v>
      </c>
      <c r="AU655" s="247" t="s">
        <v>83</v>
      </c>
      <c r="AV655" s="13" t="s">
        <v>83</v>
      </c>
      <c r="AW655" s="13" t="s">
        <v>30</v>
      </c>
      <c r="AX655" s="13" t="s">
        <v>73</v>
      </c>
      <c r="AY655" s="247" t="s">
        <v>144</v>
      </c>
    </row>
    <row r="656" s="13" customFormat="1">
      <c r="A656" s="13"/>
      <c r="B656" s="237"/>
      <c r="C656" s="238"/>
      <c r="D656" s="232" t="s">
        <v>155</v>
      </c>
      <c r="E656" s="239" t="s">
        <v>1</v>
      </c>
      <c r="F656" s="240" t="s">
        <v>819</v>
      </c>
      <c r="G656" s="238"/>
      <c r="H656" s="241">
        <v>2.46</v>
      </c>
      <c r="I656" s="242"/>
      <c r="J656" s="238"/>
      <c r="K656" s="238"/>
      <c r="L656" s="243"/>
      <c r="M656" s="244"/>
      <c r="N656" s="245"/>
      <c r="O656" s="245"/>
      <c r="P656" s="245"/>
      <c r="Q656" s="245"/>
      <c r="R656" s="245"/>
      <c r="S656" s="245"/>
      <c r="T656" s="24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7" t="s">
        <v>155</v>
      </c>
      <c r="AU656" s="247" t="s">
        <v>83</v>
      </c>
      <c r="AV656" s="13" t="s">
        <v>83</v>
      </c>
      <c r="AW656" s="13" t="s">
        <v>30</v>
      </c>
      <c r="AX656" s="13" t="s">
        <v>73</v>
      </c>
      <c r="AY656" s="247" t="s">
        <v>144</v>
      </c>
    </row>
    <row r="657" s="13" customFormat="1">
      <c r="A657" s="13"/>
      <c r="B657" s="237"/>
      <c r="C657" s="238"/>
      <c r="D657" s="232" t="s">
        <v>155</v>
      </c>
      <c r="E657" s="239" t="s">
        <v>1</v>
      </c>
      <c r="F657" s="240" t="s">
        <v>820</v>
      </c>
      <c r="G657" s="238"/>
      <c r="H657" s="241">
        <v>10.65</v>
      </c>
      <c r="I657" s="242"/>
      <c r="J657" s="238"/>
      <c r="K657" s="238"/>
      <c r="L657" s="243"/>
      <c r="M657" s="244"/>
      <c r="N657" s="245"/>
      <c r="O657" s="245"/>
      <c r="P657" s="245"/>
      <c r="Q657" s="245"/>
      <c r="R657" s="245"/>
      <c r="S657" s="245"/>
      <c r="T657" s="24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7" t="s">
        <v>155</v>
      </c>
      <c r="AU657" s="247" t="s">
        <v>83</v>
      </c>
      <c r="AV657" s="13" t="s">
        <v>83</v>
      </c>
      <c r="AW657" s="13" t="s">
        <v>30</v>
      </c>
      <c r="AX657" s="13" t="s">
        <v>73</v>
      </c>
      <c r="AY657" s="247" t="s">
        <v>144</v>
      </c>
    </row>
    <row r="658" s="15" customFormat="1">
      <c r="A658" s="15"/>
      <c r="B658" s="258"/>
      <c r="C658" s="259"/>
      <c r="D658" s="232" t="s">
        <v>155</v>
      </c>
      <c r="E658" s="260" t="s">
        <v>1</v>
      </c>
      <c r="F658" s="261" t="s">
        <v>202</v>
      </c>
      <c r="G658" s="259"/>
      <c r="H658" s="262">
        <v>131.19</v>
      </c>
      <c r="I658" s="263"/>
      <c r="J658" s="259"/>
      <c r="K658" s="259"/>
      <c r="L658" s="264"/>
      <c r="M658" s="265"/>
      <c r="N658" s="266"/>
      <c r="O658" s="266"/>
      <c r="P658" s="266"/>
      <c r="Q658" s="266"/>
      <c r="R658" s="266"/>
      <c r="S658" s="266"/>
      <c r="T658" s="267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68" t="s">
        <v>155</v>
      </c>
      <c r="AU658" s="268" t="s">
        <v>83</v>
      </c>
      <c r="AV658" s="15" t="s">
        <v>151</v>
      </c>
      <c r="AW658" s="15" t="s">
        <v>30</v>
      </c>
      <c r="AX658" s="15" t="s">
        <v>81</v>
      </c>
      <c r="AY658" s="268" t="s">
        <v>144</v>
      </c>
    </row>
    <row r="659" s="2" customFormat="1" ht="24.15" customHeight="1">
      <c r="A659" s="39"/>
      <c r="B659" s="40"/>
      <c r="C659" s="219" t="s">
        <v>821</v>
      </c>
      <c r="D659" s="219" t="s">
        <v>146</v>
      </c>
      <c r="E659" s="220" t="s">
        <v>822</v>
      </c>
      <c r="F659" s="221" t="s">
        <v>823</v>
      </c>
      <c r="G659" s="222" t="s">
        <v>241</v>
      </c>
      <c r="H659" s="223">
        <v>60.340000000000003</v>
      </c>
      <c r="I659" s="224"/>
      <c r="J659" s="225">
        <f>ROUND(I659*H659,2)</f>
        <v>0</v>
      </c>
      <c r="K659" s="221" t="s">
        <v>150</v>
      </c>
      <c r="L659" s="45"/>
      <c r="M659" s="226" t="s">
        <v>1</v>
      </c>
      <c r="N659" s="227" t="s">
        <v>38</v>
      </c>
      <c r="O659" s="92"/>
      <c r="P659" s="228">
        <f>O659*H659</f>
        <v>0</v>
      </c>
      <c r="Q659" s="228">
        <v>0</v>
      </c>
      <c r="R659" s="228">
        <f>Q659*H659</f>
        <v>0</v>
      </c>
      <c r="S659" s="228">
        <v>0.081500000000000003</v>
      </c>
      <c r="T659" s="229">
        <f>S659*H659</f>
        <v>4.9177100000000005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30" t="s">
        <v>246</v>
      </c>
      <c r="AT659" s="230" t="s">
        <v>146</v>
      </c>
      <c r="AU659" s="230" t="s">
        <v>83</v>
      </c>
      <c r="AY659" s="18" t="s">
        <v>144</v>
      </c>
      <c r="BE659" s="231">
        <f>IF(N659="základní",J659,0)</f>
        <v>0</v>
      </c>
      <c r="BF659" s="231">
        <f>IF(N659="snížená",J659,0)</f>
        <v>0</v>
      </c>
      <c r="BG659" s="231">
        <f>IF(N659="zákl. přenesená",J659,0)</f>
        <v>0</v>
      </c>
      <c r="BH659" s="231">
        <f>IF(N659="sníž. přenesená",J659,0)</f>
        <v>0</v>
      </c>
      <c r="BI659" s="231">
        <f>IF(N659="nulová",J659,0)</f>
        <v>0</v>
      </c>
      <c r="BJ659" s="18" t="s">
        <v>81</v>
      </c>
      <c r="BK659" s="231">
        <f>ROUND(I659*H659,2)</f>
        <v>0</v>
      </c>
      <c r="BL659" s="18" t="s">
        <v>246</v>
      </c>
      <c r="BM659" s="230" t="s">
        <v>824</v>
      </c>
    </row>
    <row r="660" s="2" customFormat="1">
      <c r="A660" s="39"/>
      <c r="B660" s="40"/>
      <c r="C660" s="41"/>
      <c r="D660" s="232" t="s">
        <v>153</v>
      </c>
      <c r="E660" s="41"/>
      <c r="F660" s="233" t="s">
        <v>825</v>
      </c>
      <c r="G660" s="41"/>
      <c r="H660" s="41"/>
      <c r="I660" s="234"/>
      <c r="J660" s="41"/>
      <c r="K660" s="41"/>
      <c r="L660" s="45"/>
      <c r="M660" s="235"/>
      <c r="N660" s="236"/>
      <c r="O660" s="92"/>
      <c r="P660" s="92"/>
      <c r="Q660" s="92"/>
      <c r="R660" s="92"/>
      <c r="S660" s="92"/>
      <c r="T660" s="93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153</v>
      </c>
      <c r="AU660" s="18" t="s">
        <v>83</v>
      </c>
    </row>
    <row r="661" s="14" customFormat="1">
      <c r="A661" s="14"/>
      <c r="B661" s="248"/>
      <c r="C661" s="249"/>
      <c r="D661" s="232" t="s">
        <v>155</v>
      </c>
      <c r="E661" s="250" t="s">
        <v>1</v>
      </c>
      <c r="F661" s="251" t="s">
        <v>303</v>
      </c>
      <c r="G661" s="249"/>
      <c r="H661" s="250" t="s">
        <v>1</v>
      </c>
      <c r="I661" s="252"/>
      <c r="J661" s="249"/>
      <c r="K661" s="249"/>
      <c r="L661" s="253"/>
      <c r="M661" s="254"/>
      <c r="N661" s="255"/>
      <c r="O661" s="255"/>
      <c r="P661" s="255"/>
      <c r="Q661" s="255"/>
      <c r="R661" s="255"/>
      <c r="S661" s="255"/>
      <c r="T661" s="25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7" t="s">
        <v>155</v>
      </c>
      <c r="AU661" s="257" t="s">
        <v>83</v>
      </c>
      <c r="AV661" s="14" t="s">
        <v>81</v>
      </c>
      <c r="AW661" s="14" t="s">
        <v>30</v>
      </c>
      <c r="AX661" s="14" t="s">
        <v>73</v>
      </c>
      <c r="AY661" s="257" t="s">
        <v>144</v>
      </c>
    </row>
    <row r="662" s="13" customFormat="1">
      <c r="A662" s="13"/>
      <c r="B662" s="237"/>
      <c r="C662" s="238"/>
      <c r="D662" s="232" t="s">
        <v>155</v>
      </c>
      <c r="E662" s="239" t="s">
        <v>1</v>
      </c>
      <c r="F662" s="240" t="s">
        <v>304</v>
      </c>
      <c r="G662" s="238"/>
      <c r="H662" s="241">
        <v>32.600000000000001</v>
      </c>
      <c r="I662" s="242"/>
      <c r="J662" s="238"/>
      <c r="K662" s="238"/>
      <c r="L662" s="243"/>
      <c r="M662" s="244"/>
      <c r="N662" s="245"/>
      <c r="O662" s="245"/>
      <c r="P662" s="245"/>
      <c r="Q662" s="245"/>
      <c r="R662" s="245"/>
      <c r="S662" s="245"/>
      <c r="T662" s="246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7" t="s">
        <v>155</v>
      </c>
      <c r="AU662" s="247" t="s">
        <v>83</v>
      </c>
      <c r="AV662" s="13" t="s">
        <v>83</v>
      </c>
      <c r="AW662" s="13" t="s">
        <v>30</v>
      </c>
      <c r="AX662" s="13" t="s">
        <v>73</v>
      </c>
      <c r="AY662" s="247" t="s">
        <v>144</v>
      </c>
    </row>
    <row r="663" s="13" customFormat="1">
      <c r="A663" s="13"/>
      <c r="B663" s="237"/>
      <c r="C663" s="238"/>
      <c r="D663" s="232" t="s">
        <v>155</v>
      </c>
      <c r="E663" s="239" t="s">
        <v>1</v>
      </c>
      <c r="F663" s="240" t="s">
        <v>305</v>
      </c>
      <c r="G663" s="238"/>
      <c r="H663" s="241">
        <v>17.600000000000001</v>
      </c>
      <c r="I663" s="242"/>
      <c r="J663" s="238"/>
      <c r="K663" s="238"/>
      <c r="L663" s="243"/>
      <c r="M663" s="244"/>
      <c r="N663" s="245"/>
      <c r="O663" s="245"/>
      <c r="P663" s="245"/>
      <c r="Q663" s="245"/>
      <c r="R663" s="245"/>
      <c r="S663" s="245"/>
      <c r="T663" s="24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7" t="s">
        <v>155</v>
      </c>
      <c r="AU663" s="247" t="s">
        <v>83</v>
      </c>
      <c r="AV663" s="13" t="s">
        <v>83</v>
      </c>
      <c r="AW663" s="13" t="s">
        <v>30</v>
      </c>
      <c r="AX663" s="13" t="s">
        <v>73</v>
      </c>
      <c r="AY663" s="247" t="s">
        <v>144</v>
      </c>
    </row>
    <row r="664" s="13" customFormat="1">
      <c r="A664" s="13"/>
      <c r="B664" s="237"/>
      <c r="C664" s="238"/>
      <c r="D664" s="232" t="s">
        <v>155</v>
      </c>
      <c r="E664" s="239" t="s">
        <v>1</v>
      </c>
      <c r="F664" s="240" t="s">
        <v>306</v>
      </c>
      <c r="G664" s="238"/>
      <c r="H664" s="241">
        <v>10.140000000000001</v>
      </c>
      <c r="I664" s="242"/>
      <c r="J664" s="238"/>
      <c r="K664" s="238"/>
      <c r="L664" s="243"/>
      <c r="M664" s="244"/>
      <c r="N664" s="245"/>
      <c r="O664" s="245"/>
      <c r="P664" s="245"/>
      <c r="Q664" s="245"/>
      <c r="R664" s="245"/>
      <c r="S664" s="245"/>
      <c r="T664" s="24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7" t="s">
        <v>155</v>
      </c>
      <c r="AU664" s="247" t="s">
        <v>83</v>
      </c>
      <c r="AV664" s="13" t="s">
        <v>83</v>
      </c>
      <c r="AW664" s="13" t="s">
        <v>30</v>
      </c>
      <c r="AX664" s="13" t="s">
        <v>73</v>
      </c>
      <c r="AY664" s="247" t="s">
        <v>144</v>
      </c>
    </row>
    <row r="665" s="15" customFormat="1">
      <c r="A665" s="15"/>
      <c r="B665" s="258"/>
      <c r="C665" s="259"/>
      <c r="D665" s="232" t="s">
        <v>155</v>
      </c>
      <c r="E665" s="260" t="s">
        <v>1</v>
      </c>
      <c r="F665" s="261" t="s">
        <v>202</v>
      </c>
      <c r="G665" s="259"/>
      <c r="H665" s="262">
        <v>60.340000000000003</v>
      </c>
      <c r="I665" s="263"/>
      <c r="J665" s="259"/>
      <c r="K665" s="259"/>
      <c r="L665" s="264"/>
      <c r="M665" s="265"/>
      <c r="N665" s="266"/>
      <c r="O665" s="266"/>
      <c r="P665" s="266"/>
      <c r="Q665" s="266"/>
      <c r="R665" s="266"/>
      <c r="S665" s="266"/>
      <c r="T665" s="267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8" t="s">
        <v>155</v>
      </c>
      <c r="AU665" s="268" t="s">
        <v>83</v>
      </c>
      <c r="AV665" s="15" t="s">
        <v>151</v>
      </c>
      <c r="AW665" s="15" t="s">
        <v>30</v>
      </c>
      <c r="AX665" s="15" t="s">
        <v>81</v>
      </c>
      <c r="AY665" s="268" t="s">
        <v>144</v>
      </c>
    </row>
    <row r="666" s="2" customFormat="1" ht="33" customHeight="1">
      <c r="A666" s="39"/>
      <c r="B666" s="40"/>
      <c r="C666" s="219" t="s">
        <v>826</v>
      </c>
      <c r="D666" s="219" t="s">
        <v>146</v>
      </c>
      <c r="E666" s="220" t="s">
        <v>827</v>
      </c>
      <c r="F666" s="221" t="s">
        <v>828</v>
      </c>
      <c r="G666" s="222" t="s">
        <v>241</v>
      </c>
      <c r="H666" s="223">
        <v>131.19</v>
      </c>
      <c r="I666" s="224"/>
      <c r="J666" s="225">
        <f>ROUND(I666*H666,2)</f>
        <v>0</v>
      </c>
      <c r="K666" s="221" t="s">
        <v>150</v>
      </c>
      <c r="L666" s="45"/>
      <c r="M666" s="226" t="s">
        <v>1</v>
      </c>
      <c r="N666" s="227" t="s">
        <v>38</v>
      </c>
      <c r="O666" s="92"/>
      <c r="P666" s="228">
        <f>O666*H666</f>
        <v>0</v>
      </c>
      <c r="Q666" s="228">
        <v>0.0073000000000000001</v>
      </c>
      <c r="R666" s="228">
        <f>Q666*H666</f>
        <v>0.95768699999999996</v>
      </c>
      <c r="S666" s="228">
        <v>0</v>
      </c>
      <c r="T666" s="229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30" t="s">
        <v>246</v>
      </c>
      <c r="AT666" s="230" t="s">
        <v>146</v>
      </c>
      <c r="AU666" s="230" t="s">
        <v>83</v>
      </c>
      <c r="AY666" s="18" t="s">
        <v>144</v>
      </c>
      <c r="BE666" s="231">
        <f>IF(N666="základní",J666,0)</f>
        <v>0</v>
      </c>
      <c r="BF666" s="231">
        <f>IF(N666="snížená",J666,0)</f>
        <v>0</v>
      </c>
      <c r="BG666" s="231">
        <f>IF(N666="zákl. přenesená",J666,0)</f>
        <v>0</v>
      </c>
      <c r="BH666" s="231">
        <f>IF(N666="sníž. přenesená",J666,0)</f>
        <v>0</v>
      </c>
      <c r="BI666" s="231">
        <f>IF(N666="nulová",J666,0)</f>
        <v>0</v>
      </c>
      <c r="BJ666" s="18" t="s">
        <v>81</v>
      </c>
      <c r="BK666" s="231">
        <f>ROUND(I666*H666,2)</f>
        <v>0</v>
      </c>
      <c r="BL666" s="18" t="s">
        <v>246</v>
      </c>
      <c r="BM666" s="230" t="s">
        <v>829</v>
      </c>
    </row>
    <row r="667" s="2" customFormat="1">
      <c r="A667" s="39"/>
      <c r="B667" s="40"/>
      <c r="C667" s="41"/>
      <c r="D667" s="232" t="s">
        <v>153</v>
      </c>
      <c r="E667" s="41"/>
      <c r="F667" s="233" t="s">
        <v>830</v>
      </c>
      <c r="G667" s="41"/>
      <c r="H667" s="41"/>
      <c r="I667" s="234"/>
      <c r="J667" s="41"/>
      <c r="K667" s="41"/>
      <c r="L667" s="45"/>
      <c r="M667" s="235"/>
      <c r="N667" s="236"/>
      <c r="O667" s="92"/>
      <c r="P667" s="92"/>
      <c r="Q667" s="92"/>
      <c r="R667" s="92"/>
      <c r="S667" s="92"/>
      <c r="T667" s="93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18" t="s">
        <v>153</v>
      </c>
      <c r="AU667" s="18" t="s">
        <v>83</v>
      </c>
    </row>
    <row r="668" s="14" customFormat="1">
      <c r="A668" s="14"/>
      <c r="B668" s="248"/>
      <c r="C668" s="249"/>
      <c r="D668" s="232" t="s">
        <v>155</v>
      </c>
      <c r="E668" s="250" t="s">
        <v>1</v>
      </c>
      <c r="F668" s="251" t="s">
        <v>815</v>
      </c>
      <c r="G668" s="249"/>
      <c r="H668" s="250" t="s">
        <v>1</v>
      </c>
      <c r="I668" s="252"/>
      <c r="J668" s="249"/>
      <c r="K668" s="249"/>
      <c r="L668" s="253"/>
      <c r="M668" s="254"/>
      <c r="N668" s="255"/>
      <c r="O668" s="255"/>
      <c r="P668" s="255"/>
      <c r="Q668" s="255"/>
      <c r="R668" s="255"/>
      <c r="S668" s="255"/>
      <c r="T668" s="256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7" t="s">
        <v>155</v>
      </c>
      <c r="AU668" s="257" t="s">
        <v>83</v>
      </c>
      <c r="AV668" s="14" t="s">
        <v>81</v>
      </c>
      <c r="AW668" s="14" t="s">
        <v>30</v>
      </c>
      <c r="AX668" s="14" t="s">
        <v>73</v>
      </c>
      <c r="AY668" s="257" t="s">
        <v>144</v>
      </c>
    </row>
    <row r="669" s="13" customFormat="1">
      <c r="A669" s="13"/>
      <c r="B669" s="237"/>
      <c r="C669" s="238"/>
      <c r="D669" s="232" t="s">
        <v>155</v>
      </c>
      <c r="E669" s="239" t="s">
        <v>1</v>
      </c>
      <c r="F669" s="240" t="s">
        <v>816</v>
      </c>
      <c r="G669" s="238"/>
      <c r="H669" s="241">
        <v>19.274999999999999</v>
      </c>
      <c r="I669" s="242"/>
      <c r="J669" s="238"/>
      <c r="K669" s="238"/>
      <c r="L669" s="243"/>
      <c r="M669" s="244"/>
      <c r="N669" s="245"/>
      <c r="O669" s="245"/>
      <c r="P669" s="245"/>
      <c r="Q669" s="245"/>
      <c r="R669" s="245"/>
      <c r="S669" s="245"/>
      <c r="T669" s="246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7" t="s">
        <v>155</v>
      </c>
      <c r="AU669" s="247" t="s">
        <v>83</v>
      </c>
      <c r="AV669" s="13" t="s">
        <v>83</v>
      </c>
      <c r="AW669" s="13" t="s">
        <v>30</v>
      </c>
      <c r="AX669" s="13" t="s">
        <v>73</v>
      </c>
      <c r="AY669" s="247" t="s">
        <v>144</v>
      </c>
    </row>
    <row r="670" s="13" customFormat="1">
      <c r="A670" s="13"/>
      <c r="B670" s="237"/>
      <c r="C670" s="238"/>
      <c r="D670" s="232" t="s">
        <v>155</v>
      </c>
      <c r="E670" s="239" t="s">
        <v>1</v>
      </c>
      <c r="F670" s="240" t="s">
        <v>817</v>
      </c>
      <c r="G670" s="238"/>
      <c r="H670" s="241">
        <v>46.274999999999999</v>
      </c>
      <c r="I670" s="242"/>
      <c r="J670" s="238"/>
      <c r="K670" s="238"/>
      <c r="L670" s="243"/>
      <c r="M670" s="244"/>
      <c r="N670" s="245"/>
      <c r="O670" s="245"/>
      <c r="P670" s="245"/>
      <c r="Q670" s="245"/>
      <c r="R670" s="245"/>
      <c r="S670" s="245"/>
      <c r="T670" s="24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7" t="s">
        <v>155</v>
      </c>
      <c r="AU670" s="247" t="s">
        <v>83</v>
      </c>
      <c r="AV670" s="13" t="s">
        <v>83</v>
      </c>
      <c r="AW670" s="13" t="s">
        <v>30</v>
      </c>
      <c r="AX670" s="13" t="s">
        <v>73</v>
      </c>
      <c r="AY670" s="247" t="s">
        <v>144</v>
      </c>
    </row>
    <row r="671" s="13" customFormat="1">
      <c r="A671" s="13"/>
      <c r="B671" s="237"/>
      <c r="C671" s="238"/>
      <c r="D671" s="232" t="s">
        <v>155</v>
      </c>
      <c r="E671" s="239" t="s">
        <v>1</v>
      </c>
      <c r="F671" s="240" t="s">
        <v>818</v>
      </c>
      <c r="G671" s="238"/>
      <c r="H671" s="241">
        <v>52.530000000000001</v>
      </c>
      <c r="I671" s="242"/>
      <c r="J671" s="238"/>
      <c r="K671" s="238"/>
      <c r="L671" s="243"/>
      <c r="M671" s="244"/>
      <c r="N671" s="245"/>
      <c r="O671" s="245"/>
      <c r="P671" s="245"/>
      <c r="Q671" s="245"/>
      <c r="R671" s="245"/>
      <c r="S671" s="245"/>
      <c r="T671" s="24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7" t="s">
        <v>155</v>
      </c>
      <c r="AU671" s="247" t="s">
        <v>83</v>
      </c>
      <c r="AV671" s="13" t="s">
        <v>83</v>
      </c>
      <c r="AW671" s="13" t="s">
        <v>30</v>
      </c>
      <c r="AX671" s="13" t="s">
        <v>73</v>
      </c>
      <c r="AY671" s="247" t="s">
        <v>144</v>
      </c>
    </row>
    <row r="672" s="13" customFormat="1">
      <c r="A672" s="13"/>
      <c r="B672" s="237"/>
      <c r="C672" s="238"/>
      <c r="D672" s="232" t="s">
        <v>155</v>
      </c>
      <c r="E672" s="239" t="s">
        <v>1</v>
      </c>
      <c r="F672" s="240" t="s">
        <v>819</v>
      </c>
      <c r="G672" s="238"/>
      <c r="H672" s="241">
        <v>2.46</v>
      </c>
      <c r="I672" s="242"/>
      <c r="J672" s="238"/>
      <c r="K672" s="238"/>
      <c r="L672" s="243"/>
      <c r="M672" s="244"/>
      <c r="N672" s="245"/>
      <c r="O672" s="245"/>
      <c r="P672" s="245"/>
      <c r="Q672" s="245"/>
      <c r="R672" s="245"/>
      <c r="S672" s="245"/>
      <c r="T672" s="24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7" t="s">
        <v>155</v>
      </c>
      <c r="AU672" s="247" t="s">
        <v>83</v>
      </c>
      <c r="AV672" s="13" t="s">
        <v>83</v>
      </c>
      <c r="AW672" s="13" t="s">
        <v>30</v>
      </c>
      <c r="AX672" s="13" t="s">
        <v>73</v>
      </c>
      <c r="AY672" s="247" t="s">
        <v>144</v>
      </c>
    </row>
    <row r="673" s="13" customFormat="1">
      <c r="A673" s="13"/>
      <c r="B673" s="237"/>
      <c r="C673" s="238"/>
      <c r="D673" s="232" t="s">
        <v>155</v>
      </c>
      <c r="E673" s="239" t="s">
        <v>1</v>
      </c>
      <c r="F673" s="240" t="s">
        <v>820</v>
      </c>
      <c r="G673" s="238"/>
      <c r="H673" s="241">
        <v>10.65</v>
      </c>
      <c r="I673" s="242"/>
      <c r="J673" s="238"/>
      <c r="K673" s="238"/>
      <c r="L673" s="243"/>
      <c r="M673" s="244"/>
      <c r="N673" s="245"/>
      <c r="O673" s="245"/>
      <c r="P673" s="245"/>
      <c r="Q673" s="245"/>
      <c r="R673" s="245"/>
      <c r="S673" s="245"/>
      <c r="T673" s="246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7" t="s">
        <v>155</v>
      </c>
      <c r="AU673" s="247" t="s">
        <v>83</v>
      </c>
      <c r="AV673" s="13" t="s">
        <v>83</v>
      </c>
      <c r="AW673" s="13" t="s">
        <v>30</v>
      </c>
      <c r="AX673" s="13" t="s">
        <v>73</v>
      </c>
      <c r="AY673" s="247" t="s">
        <v>144</v>
      </c>
    </row>
    <row r="674" s="15" customFormat="1">
      <c r="A674" s="15"/>
      <c r="B674" s="258"/>
      <c r="C674" s="259"/>
      <c r="D674" s="232" t="s">
        <v>155</v>
      </c>
      <c r="E674" s="260" t="s">
        <v>1</v>
      </c>
      <c r="F674" s="261" t="s">
        <v>202</v>
      </c>
      <c r="G674" s="259"/>
      <c r="H674" s="262">
        <v>131.19</v>
      </c>
      <c r="I674" s="263"/>
      <c r="J674" s="259"/>
      <c r="K674" s="259"/>
      <c r="L674" s="264"/>
      <c r="M674" s="265"/>
      <c r="N674" s="266"/>
      <c r="O674" s="266"/>
      <c r="P674" s="266"/>
      <c r="Q674" s="266"/>
      <c r="R674" s="266"/>
      <c r="S674" s="266"/>
      <c r="T674" s="267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68" t="s">
        <v>155</v>
      </c>
      <c r="AU674" s="268" t="s">
        <v>83</v>
      </c>
      <c r="AV674" s="15" t="s">
        <v>151</v>
      </c>
      <c r="AW674" s="15" t="s">
        <v>30</v>
      </c>
      <c r="AX674" s="15" t="s">
        <v>81</v>
      </c>
      <c r="AY674" s="268" t="s">
        <v>144</v>
      </c>
    </row>
    <row r="675" s="2" customFormat="1" ht="16.5" customHeight="1">
      <c r="A675" s="39"/>
      <c r="B675" s="40"/>
      <c r="C675" s="280" t="s">
        <v>831</v>
      </c>
      <c r="D675" s="280" t="s">
        <v>559</v>
      </c>
      <c r="E675" s="281" t="s">
        <v>832</v>
      </c>
      <c r="F675" s="282" t="s">
        <v>833</v>
      </c>
      <c r="G675" s="283" t="s">
        <v>241</v>
      </c>
      <c r="H675" s="284">
        <v>144.309</v>
      </c>
      <c r="I675" s="285"/>
      <c r="J675" s="286">
        <f>ROUND(I675*H675,2)</f>
        <v>0</v>
      </c>
      <c r="K675" s="282" t="s">
        <v>1</v>
      </c>
      <c r="L675" s="287"/>
      <c r="M675" s="288" t="s">
        <v>1</v>
      </c>
      <c r="N675" s="289" t="s">
        <v>38</v>
      </c>
      <c r="O675" s="92"/>
      <c r="P675" s="228">
        <f>O675*H675</f>
        <v>0</v>
      </c>
      <c r="Q675" s="228">
        <v>0.0118</v>
      </c>
      <c r="R675" s="228">
        <f>Q675*H675</f>
        <v>1.7028462</v>
      </c>
      <c r="S675" s="228">
        <v>0</v>
      </c>
      <c r="T675" s="229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30" t="s">
        <v>375</v>
      </c>
      <c r="AT675" s="230" t="s">
        <v>559</v>
      </c>
      <c r="AU675" s="230" t="s">
        <v>83</v>
      </c>
      <c r="AY675" s="18" t="s">
        <v>144</v>
      </c>
      <c r="BE675" s="231">
        <f>IF(N675="základní",J675,0)</f>
        <v>0</v>
      </c>
      <c r="BF675" s="231">
        <f>IF(N675="snížená",J675,0)</f>
        <v>0</v>
      </c>
      <c r="BG675" s="231">
        <f>IF(N675="zákl. přenesená",J675,0)</f>
        <v>0</v>
      </c>
      <c r="BH675" s="231">
        <f>IF(N675="sníž. přenesená",J675,0)</f>
        <v>0</v>
      </c>
      <c r="BI675" s="231">
        <f>IF(N675="nulová",J675,0)</f>
        <v>0</v>
      </c>
      <c r="BJ675" s="18" t="s">
        <v>81</v>
      </c>
      <c r="BK675" s="231">
        <f>ROUND(I675*H675,2)</f>
        <v>0</v>
      </c>
      <c r="BL675" s="18" t="s">
        <v>246</v>
      </c>
      <c r="BM675" s="230" t="s">
        <v>834</v>
      </c>
    </row>
    <row r="676" s="2" customFormat="1">
      <c r="A676" s="39"/>
      <c r="B676" s="40"/>
      <c r="C676" s="41"/>
      <c r="D676" s="232" t="s">
        <v>153</v>
      </c>
      <c r="E676" s="41"/>
      <c r="F676" s="233" t="s">
        <v>833</v>
      </c>
      <c r="G676" s="41"/>
      <c r="H676" s="41"/>
      <c r="I676" s="234"/>
      <c r="J676" s="41"/>
      <c r="K676" s="41"/>
      <c r="L676" s="45"/>
      <c r="M676" s="235"/>
      <c r="N676" s="236"/>
      <c r="O676" s="92"/>
      <c r="P676" s="92"/>
      <c r="Q676" s="92"/>
      <c r="R676" s="92"/>
      <c r="S676" s="92"/>
      <c r="T676" s="93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T676" s="18" t="s">
        <v>153</v>
      </c>
      <c r="AU676" s="18" t="s">
        <v>83</v>
      </c>
    </row>
    <row r="677" s="14" customFormat="1">
      <c r="A677" s="14"/>
      <c r="B677" s="248"/>
      <c r="C677" s="249"/>
      <c r="D677" s="232" t="s">
        <v>155</v>
      </c>
      <c r="E677" s="250" t="s">
        <v>1</v>
      </c>
      <c r="F677" s="251" t="s">
        <v>815</v>
      </c>
      <c r="G677" s="249"/>
      <c r="H677" s="250" t="s">
        <v>1</v>
      </c>
      <c r="I677" s="252"/>
      <c r="J677" s="249"/>
      <c r="K677" s="249"/>
      <c r="L677" s="253"/>
      <c r="M677" s="254"/>
      <c r="N677" s="255"/>
      <c r="O677" s="255"/>
      <c r="P677" s="255"/>
      <c r="Q677" s="255"/>
      <c r="R677" s="255"/>
      <c r="S677" s="255"/>
      <c r="T677" s="25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7" t="s">
        <v>155</v>
      </c>
      <c r="AU677" s="257" t="s">
        <v>83</v>
      </c>
      <c r="AV677" s="14" t="s">
        <v>81</v>
      </c>
      <c r="AW677" s="14" t="s">
        <v>30</v>
      </c>
      <c r="AX677" s="14" t="s">
        <v>73</v>
      </c>
      <c r="AY677" s="257" t="s">
        <v>144</v>
      </c>
    </row>
    <row r="678" s="13" customFormat="1">
      <c r="A678" s="13"/>
      <c r="B678" s="237"/>
      <c r="C678" s="238"/>
      <c r="D678" s="232" t="s">
        <v>155</v>
      </c>
      <c r="E678" s="239" t="s">
        <v>1</v>
      </c>
      <c r="F678" s="240" t="s">
        <v>816</v>
      </c>
      <c r="G678" s="238"/>
      <c r="H678" s="241">
        <v>19.274999999999999</v>
      </c>
      <c r="I678" s="242"/>
      <c r="J678" s="238"/>
      <c r="K678" s="238"/>
      <c r="L678" s="243"/>
      <c r="M678" s="244"/>
      <c r="N678" s="245"/>
      <c r="O678" s="245"/>
      <c r="P678" s="245"/>
      <c r="Q678" s="245"/>
      <c r="R678" s="245"/>
      <c r="S678" s="245"/>
      <c r="T678" s="24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7" t="s">
        <v>155</v>
      </c>
      <c r="AU678" s="247" t="s">
        <v>83</v>
      </c>
      <c r="AV678" s="13" t="s">
        <v>83</v>
      </c>
      <c r="AW678" s="13" t="s">
        <v>30</v>
      </c>
      <c r="AX678" s="13" t="s">
        <v>73</v>
      </c>
      <c r="AY678" s="247" t="s">
        <v>144</v>
      </c>
    </row>
    <row r="679" s="13" customFormat="1">
      <c r="A679" s="13"/>
      <c r="B679" s="237"/>
      <c r="C679" s="238"/>
      <c r="D679" s="232" t="s">
        <v>155</v>
      </c>
      <c r="E679" s="239" t="s">
        <v>1</v>
      </c>
      <c r="F679" s="240" t="s">
        <v>817</v>
      </c>
      <c r="G679" s="238"/>
      <c r="H679" s="241">
        <v>46.274999999999999</v>
      </c>
      <c r="I679" s="242"/>
      <c r="J679" s="238"/>
      <c r="K679" s="238"/>
      <c r="L679" s="243"/>
      <c r="M679" s="244"/>
      <c r="N679" s="245"/>
      <c r="O679" s="245"/>
      <c r="P679" s="245"/>
      <c r="Q679" s="245"/>
      <c r="R679" s="245"/>
      <c r="S679" s="245"/>
      <c r="T679" s="24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7" t="s">
        <v>155</v>
      </c>
      <c r="AU679" s="247" t="s">
        <v>83</v>
      </c>
      <c r="AV679" s="13" t="s">
        <v>83</v>
      </c>
      <c r="AW679" s="13" t="s">
        <v>30</v>
      </c>
      <c r="AX679" s="13" t="s">
        <v>73</v>
      </c>
      <c r="AY679" s="247" t="s">
        <v>144</v>
      </c>
    </row>
    <row r="680" s="13" customFormat="1">
      <c r="A680" s="13"/>
      <c r="B680" s="237"/>
      <c r="C680" s="238"/>
      <c r="D680" s="232" t="s">
        <v>155</v>
      </c>
      <c r="E680" s="239" t="s">
        <v>1</v>
      </c>
      <c r="F680" s="240" t="s">
        <v>818</v>
      </c>
      <c r="G680" s="238"/>
      <c r="H680" s="241">
        <v>52.530000000000001</v>
      </c>
      <c r="I680" s="242"/>
      <c r="J680" s="238"/>
      <c r="K680" s="238"/>
      <c r="L680" s="243"/>
      <c r="M680" s="244"/>
      <c r="N680" s="245"/>
      <c r="O680" s="245"/>
      <c r="P680" s="245"/>
      <c r="Q680" s="245"/>
      <c r="R680" s="245"/>
      <c r="S680" s="245"/>
      <c r="T680" s="24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7" t="s">
        <v>155</v>
      </c>
      <c r="AU680" s="247" t="s">
        <v>83</v>
      </c>
      <c r="AV680" s="13" t="s">
        <v>83</v>
      </c>
      <c r="AW680" s="13" t="s">
        <v>30</v>
      </c>
      <c r="AX680" s="13" t="s">
        <v>73</v>
      </c>
      <c r="AY680" s="247" t="s">
        <v>144</v>
      </c>
    </row>
    <row r="681" s="13" customFormat="1">
      <c r="A681" s="13"/>
      <c r="B681" s="237"/>
      <c r="C681" s="238"/>
      <c r="D681" s="232" t="s">
        <v>155</v>
      </c>
      <c r="E681" s="239" t="s">
        <v>1</v>
      </c>
      <c r="F681" s="240" t="s">
        <v>819</v>
      </c>
      <c r="G681" s="238"/>
      <c r="H681" s="241">
        <v>2.46</v>
      </c>
      <c r="I681" s="242"/>
      <c r="J681" s="238"/>
      <c r="K681" s="238"/>
      <c r="L681" s="243"/>
      <c r="M681" s="244"/>
      <c r="N681" s="245"/>
      <c r="O681" s="245"/>
      <c r="P681" s="245"/>
      <c r="Q681" s="245"/>
      <c r="R681" s="245"/>
      <c r="S681" s="245"/>
      <c r="T681" s="24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7" t="s">
        <v>155</v>
      </c>
      <c r="AU681" s="247" t="s">
        <v>83</v>
      </c>
      <c r="AV681" s="13" t="s">
        <v>83</v>
      </c>
      <c r="AW681" s="13" t="s">
        <v>30</v>
      </c>
      <c r="AX681" s="13" t="s">
        <v>73</v>
      </c>
      <c r="AY681" s="247" t="s">
        <v>144</v>
      </c>
    </row>
    <row r="682" s="13" customFormat="1">
      <c r="A682" s="13"/>
      <c r="B682" s="237"/>
      <c r="C682" s="238"/>
      <c r="D682" s="232" t="s">
        <v>155</v>
      </c>
      <c r="E682" s="239" t="s">
        <v>1</v>
      </c>
      <c r="F682" s="240" t="s">
        <v>820</v>
      </c>
      <c r="G682" s="238"/>
      <c r="H682" s="241">
        <v>10.65</v>
      </c>
      <c r="I682" s="242"/>
      <c r="J682" s="238"/>
      <c r="K682" s="238"/>
      <c r="L682" s="243"/>
      <c r="M682" s="244"/>
      <c r="N682" s="245"/>
      <c r="O682" s="245"/>
      <c r="P682" s="245"/>
      <c r="Q682" s="245"/>
      <c r="R682" s="245"/>
      <c r="S682" s="245"/>
      <c r="T682" s="246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7" t="s">
        <v>155</v>
      </c>
      <c r="AU682" s="247" t="s">
        <v>83</v>
      </c>
      <c r="AV682" s="13" t="s">
        <v>83</v>
      </c>
      <c r="AW682" s="13" t="s">
        <v>30</v>
      </c>
      <c r="AX682" s="13" t="s">
        <v>73</v>
      </c>
      <c r="AY682" s="247" t="s">
        <v>144</v>
      </c>
    </row>
    <row r="683" s="15" customFormat="1">
      <c r="A683" s="15"/>
      <c r="B683" s="258"/>
      <c r="C683" s="259"/>
      <c r="D683" s="232" t="s">
        <v>155</v>
      </c>
      <c r="E683" s="260" t="s">
        <v>1</v>
      </c>
      <c r="F683" s="261" t="s">
        <v>202</v>
      </c>
      <c r="G683" s="259"/>
      <c r="H683" s="262">
        <v>131.19</v>
      </c>
      <c r="I683" s="263"/>
      <c r="J683" s="259"/>
      <c r="K683" s="259"/>
      <c r="L683" s="264"/>
      <c r="M683" s="265"/>
      <c r="N683" s="266"/>
      <c r="O683" s="266"/>
      <c r="P683" s="266"/>
      <c r="Q683" s="266"/>
      <c r="R683" s="266"/>
      <c r="S683" s="266"/>
      <c r="T683" s="267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68" t="s">
        <v>155</v>
      </c>
      <c r="AU683" s="268" t="s">
        <v>83</v>
      </c>
      <c r="AV683" s="15" t="s">
        <v>151</v>
      </c>
      <c r="AW683" s="15" t="s">
        <v>30</v>
      </c>
      <c r="AX683" s="15" t="s">
        <v>81</v>
      </c>
      <c r="AY683" s="268" t="s">
        <v>144</v>
      </c>
    </row>
    <row r="684" s="13" customFormat="1">
      <c r="A684" s="13"/>
      <c r="B684" s="237"/>
      <c r="C684" s="238"/>
      <c r="D684" s="232" t="s">
        <v>155</v>
      </c>
      <c r="E684" s="238"/>
      <c r="F684" s="240" t="s">
        <v>835</v>
      </c>
      <c r="G684" s="238"/>
      <c r="H684" s="241">
        <v>144.309</v>
      </c>
      <c r="I684" s="242"/>
      <c r="J684" s="238"/>
      <c r="K684" s="238"/>
      <c r="L684" s="243"/>
      <c r="M684" s="244"/>
      <c r="N684" s="245"/>
      <c r="O684" s="245"/>
      <c r="P684" s="245"/>
      <c r="Q684" s="245"/>
      <c r="R684" s="245"/>
      <c r="S684" s="245"/>
      <c r="T684" s="24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7" t="s">
        <v>155</v>
      </c>
      <c r="AU684" s="247" t="s">
        <v>83</v>
      </c>
      <c r="AV684" s="13" t="s">
        <v>83</v>
      </c>
      <c r="AW684" s="13" t="s">
        <v>4</v>
      </c>
      <c r="AX684" s="13" t="s">
        <v>81</v>
      </c>
      <c r="AY684" s="247" t="s">
        <v>144</v>
      </c>
    </row>
    <row r="685" s="2" customFormat="1" ht="16.5" customHeight="1">
      <c r="A685" s="39"/>
      <c r="B685" s="40"/>
      <c r="C685" s="219" t="s">
        <v>836</v>
      </c>
      <c r="D685" s="219" t="s">
        <v>146</v>
      </c>
      <c r="E685" s="220" t="s">
        <v>837</v>
      </c>
      <c r="F685" s="221" t="s">
        <v>838</v>
      </c>
      <c r="G685" s="222" t="s">
        <v>484</v>
      </c>
      <c r="H685" s="223">
        <v>44.350000000000001</v>
      </c>
      <c r="I685" s="224"/>
      <c r="J685" s="225">
        <f>ROUND(I685*H685,2)</f>
        <v>0</v>
      </c>
      <c r="K685" s="221" t="s">
        <v>1</v>
      </c>
      <c r="L685" s="45"/>
      <c r="M685" s="226" t="s">
        <v>1</v>
      </c>
      <c r="N685" s="227" t="s">
        <v>38</v>
      </c>
      <c r="O685" s="92"/>
      <c r="P685" s="228">
        <f>O685*H685</f>
        <v>0</v>
      </c>
      <c r="Q685" s="228">
        <v>0.00055000000000000003</v>
      </c>
      <c r="R685" s="228">
        <f>Q685*H685</f>
        <v>0.024392500000000001</v>
      </c>
      <c r="S685" s="228">
        <v>0</v>
      </c>
      <c r="T685" s="229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30" t="s">
        <v>246</v>
      </c>
      <c r="AT685" s="230" t="s">
        <v>146</v>
      </c>
      <c r="AU685" s="230" t="s">
        <v>83</v>
      </c>
      <c r="AY685" s="18" t="s">
        <v>144</v>
      </c>
      <c r="BE685" s="231">
        <f>IF(N685="základní",J685,0)</f>
        <v>0</v>
      </c>
      <c r="BF685" s="231">
        <f>IF(N685="snížená",J685,0)</f>
        <v>0</v>
      </c>
      <c r="BG685" s="231">
        <f>IF(N685="zákl. přenesená",J685,0)</f>
        <v>0</v>
      </c>
      <c r="BH685" s="231">
        <f>IF(N685="sníž. přenesená",J685,0)</f>
        <v>0</v>
      </c>
      <c r="BI685" s="231">
        <f>IF(N685="nulová",J685,0)</f>
        <v>0</v>
      </c>
      <c r="BJ685" s="18" t="s">
        <v>81</v>
      </c>
      <c r="BK685" s="231">
        <f>ROUND(I685*H685,2)</f>
        <v>0</v>
      </c>
      <c r="BL685" s="18" t="s">
        <v>246</v>
      </c>
      <c r="BM685" s="230" t="s">
        <v>839</v>
      </c>
    </row>
    <row r="686" s="13" customFormat="1">
      <c r="A686" s="13"/>
      <c r="B686" s="237"/>
      <c r="C686" s="238"/>
      <c r="D686" s="232" t="s">
        <v>155</v>
      </c>
      <c r="E686" s="239" t="s">
        <v>1</v>
      </c>
      <c r="F686" s="240" t="s">
        <v>840</v>
      </c>
      <c r="G686" s="238"/>
      <c r="H686" s="241">
        <v>2.3999999999999999</v>
      </c>
      <c r="I686" s="242"/>
      <c r="J686" s="238"/>
      <c r="K686" s="238"/>
      <c r="L686" s="243"/>
      <c r="M686" s="244"/>
      <c r="N686" s="245"/>
      <c r="O686" s="245"/>
      <c r="P686" s="245"/>
      <c r="Q686" s="245"/>
      <c r="R686" s="245"/>
      <c r="S686" s="245"/>
      <c r="T686" s="246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7" t="s">
        <v>155</v>
      </c>
      <c r="AU686" s="247" t="s">
        <v>83</v>
      </c>
      <c r="AV686" s="13" t="s">
        <v>83</v>
      </c>
      <c r="AW686" s="13" t="s">
        <v>30</v>
      </c>
      <c r="AX686" s="13" t="s">
        <v>73</v>
      </c>
      <c r="AY686" s="247" t="s">
        <v>144</v>
      </c>
    </row>
    <row r="687" s="13" customFormat="1">
      <c r="A687" s="13"/>
      <c r="B687" s="237"/>
      <c r="C687" s="238"/>
      <c r="D687" s="232" t="s">
        <v>155</v>
      </c>
      <c r="E687" s="239" t="s">
        <v>1</v>
      </c>
      <c r="F687" s="240" t="s">
        <v>841</v>
      </c>
      <c r="G687" s="238"/>
      <c r="H687" s="241">
        <v>18.100000000000001</v>
      </c>
      <c r="I687" s="242"/>
      <c r="J687" s="238"/>
      <c r="K687" s="238"/>
      <c r="L687" s="243"/>
      <c r="M687" s="244"/>
      <c r="N687" s="245"/>
      <c r="O687" s="245"/>
      <c r="P687" s="245"/>
      <c r="Q687" s="245"/>
      <c r="R687" s="245"/>
      <c r="S687" s="245"/>
      <c r="T687" s="246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7" t="s">
        <v>155</v>
      </c>
      <c r="AU687" s="247" t="s">
        <v>83</v>
      </c>
      <c r="AV687" s="13" t="s">
        <v>83</v>
      </c>
      <c r="AW687" s="13" t="s">
        <v>30</v>
      </c>
      <c r="AX687" s="13" t="s">
        <v>73</v>
      </c>
      <c r="AY687" s="247" t="s">
        <v>144</v>
      </c>
    </row>
    <row r="688" s="13" customFormat="1">
      <c r="A688" s="13"/>
      <c r="B688" s="237"/>
      <c r="C688" s="238"/>
      <c r="D688" s="232" t="s">
        <v>155</v>
      </c>
      <c r="E688" s="239" t="s">
        <v>1</v>
      </c>
      <c r="F688" s="240" t="s">
        <v>842</v>
      </c>
      <c r="G688" s="238"/>
      <c r="H688" s="241">
        <v>22.550000000000001</v>
      </c>
      <c r="I688" s="242"/>
      <c r="J688" s="238"/>
      <c r="K688" s="238"/>
      <c r="L688" s="243"/>
      <c r="M688" s="244"/>
      <c r="N688" s="245"/>
      <c r="O688" s="245"/>
      <c r="P688" s="245"/>
      <c r="Q688" s="245"/>
      <c r="R688" s="245"/>
      <c r="S688" s="245"/>
      <c r="T688" s="24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7" t="s">
        <v>155</v>
      </c>
      <c r="AU688" s="247" t="s">
        <v>83</v>
      </c>
      <c r="AV688" s="13" t="s">
        <v>83</v>
      </c>
      <c r="AW688" s="13" t="s">
        <v>30</v>
      </c>
      <c r="AX688" s="13" t="s">
        <v>73</v>
      </c>
      <c r="AY688" s="247" t="s">
        <v>144</v>
      </c>
    </row>
    <row r="689" s="13" customFormat="1">
      <c r="A689" s="13"/>
      <c r="B689" s="237"/>
      <c r="C689" s="238"/>
      <c r="D689" s="232" t="s">
        <v>155</v>
      </c>
      <c r="E689" s="239" t="s">
        <v>1</v>
      </c>
      <c r="F689" s="240" t="s">
        <v>843</v>
      </c>
      <c r="G689" s="238"/>
      <c r="H689" s="241">
        <v>1.3</v>
      </c>
      <c r="I689" s="242"/>
      <c r="J689" s="238"/>
      <c r="K689" s="238"/>
      <c r="L689" s="243"/>
      <c r="M689" s="244"/>
      <c r="N689" s="245"/>
      <c r="O689" s="245"/>
      <c r="P689" s="245"/>
      <c r="Q689" s="245"/>
      <c r="R689" s="245"/>
      <c r="S689" s="245"/>
      <c r="T689" s="24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7" t="s">
        <v>155</v>
      </c>
      <c r="AU689" s="247" t="s">
        <v>83</v>
      </c>
      <c r="AV689" s="13" t="s">
        <v>83</v>
      </c>
      <c r="AW689" s="13" t="s">
        <v>30</v>
      </c>
      <c r="AX689" s="13" t="s">
        <v>73</v>
      </c>
      <c r="AY689" s="247" t="s">
        <v>144</v>
      </c>
    </row>
    <row r="690" s="15" customFormat="1">
      <c r="A690" s="15"/>
      <c r="B690" s="258"/>
      <c r="C690" s="259"/>
      <c r="D690" s="232" t="s">
        <v>155</v>
      </c>
      <c r="E690" s="260" t="s">
        <v>1</v>
      </c>
      <c r="F690" s="261" t="s">
        <v>202</v>
      </c>
      <c r="G690" s="259"/>
      <c r="H690" s="262">
        <v>44.349999999999994</v>
      </c>
      <c r="I690" s="263"/>
      <c r="J690" s="259"/>
      <c r="K690" s="259"/>
      <c r="L690" s="264"/>
      <c r="M690" s="265"/>
      <c r="N690" s="266"/>
      <c r="O690" s="266"/>
      <c r="P690" s="266"/>
      <c r="Q690" s="266"/>
      <c r="R690" s="266"/>
      <c r="S690" s="266"/>
      <c r="T690" s="267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8" t="s">
        <v>155</v>
      </c>
      <c r="AU690" s="268" t="s">
        <v>83</v>
      </c>
      <c r="AV690" s="15" t="s">
        <v>151</v>
      </c>
      <c r="AW690" s="15" t="s">
        <v>30</v>
      </c>
      <c r="AX690" s="15" t="s">
        <v>81</v>
      </c>
      <c r="AY690" s="268" t="s">
        <v>144</v>
      </c>
    </row>
    <row r="691" s="2" customFormat="1" ht="24.15" customHeight="1">
      <c r="A691" s="39"/>
      <c r="B691" s="40"/>
      <c r="C691" s="219" t="s">
        <v>844</v>
      </c>
      <c r="D691" s="219" t="s">
        <v>146</v>
      </c>
      <c r="E691" s="220" t="s">
        <v>845</v>
      </c>
      <c r="F691" s="221" t="s">
        <v>846</v>
      </c>
      <c r="G691" s="222" t="s">
        <v>718</v>
      </c>
      <c r="H691" s="291"/>
      <c r="I691" s="224"/>
      <c r="J691" s="225">
        <f>ROUND(I691*H691,2)</f>
        <v>0</v>
      </c>
      <c r="K691" s="221" t="s">
        <v>150</v>
      </c>
      <c r="L691" s="45"/>
      <c r="M691" s="226" t="s">
        <v>1</v>
      </c>
      <c r="N691" s="227" t="s">
        <v>38</v>
      </c>
      <c r="O691" s="92"/>
      <c r="P691" s="228">
        <f>O691*H691</f>
        <v>0</v>
      </c>
      <c r="Q691" s="228">
        <v>0</v>
      </c>
      <c r="R691" s="228">
        <f>Q691*H691</f>
        <v>0</v>
      </c>
      <c r="S691" s="228">
        <v>0</v>
      </c>
      <c r="T691" s="229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30" t="s">
        <v>246</v>
      </c>
      <c r="AT691" s="230" t="s">
        <v>146</v>
      </c>
      <c r="AU691" s="230" t="s">
        <v>83</v>
      </c>
      <c r="AY691" s="18" t="s">
        <v>144</v>
      </c>
      <c r="BE691" s="231">
        <f>IF(N691="základní",J691,0)</f>
        <v>0</v>
      </c>
      <c r="BF691" s="231">
        <f>IF(N691="snížená",J691,0)</f>
        <v>0</v>
      </c>
      <c r="BG691" s="231">
        <f>IF(N691="zákl. přenesená",J691,0)</f>
        <v>0</v>
      </c>
      <c r="BH691" s="231">
        <f>IF(N691="sníž. přenesená",J691,0)</f>
        <v>0</v>
      </c>
      <c r="BI691" s="231">
        <f>IF(N691="nulová",J691,0)</f>
        <v>0</v>
      </c>
      <c r="BJ691" s="18" t="s">
        <v>81</v>
      </c>
      <c r="BK691" s="231">
        <f>ROUND(I691*H691,2)</f>
        <v>0</v>
      </c>
      <c r="BL691" s="18" t="s">
        <v>246</v>
      </c>
      <c r="BM691" s="230" t="s">
        <v>847</v>
      </c>
    </row>
    <row r="692" s="2" customFormat="1">
      <c r="A692" s="39"/>
      <c r="B692" s="40"/>
      <c r="C692" s="41"/>
      <c r="D692" s="232" t="s">
        <v>153</v>
      </c>
      <c r="E692" s="41"/>
      <c r="F692" s="233" t="s">
        <v>848</v>
      </c>
      <c r="G692" s="41"/>
      <c r="H692" s="41"/>
      <c r="I692" s="234"/>
      <c r="J692" s="41"/>
      <c r="K692" s="41"/>
      <c r="L692" s="45"/>
      <c r="M692" s="235"/>
      <c r="N692" s="236"/>
      <c r="O692" s="92"/>
      <c r="P692" s="92"/>
      <c r="Q692" s="92"/>
      <c r="R692" s="92"/>
      <c r="S692" s="92"/>
      <c r="T692" s="93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18" t="s">
        <v>153</v>
      </c>
      <c r="AU692" s="18" t="s">
        <v>83</v>
      </c>
    </row>
    <row r="693" s="12" customFormat="1" ht="22.8" customHeight="1">
      <c r="A693" s="12"/>
      <c r="B693" s="203"/>
      <c r="C693" s="204"/>
      <c r="D693" s="205" t="s">
        <v>72</v>
      </c>
      <c r="E693" s="217" t="s">
        <v>849</v>
      </c>
      <c r="F693" s="217" t="s">
        <v>850</v>
      </c>
      <c r="G693" s="204"/>
      <c r="H693" s="204"/>
      <c r="I693" s="207"/>
      <c r="J693" s="218">
        <f>BK693</f>
        <v>0</v>
      </c>
      <c r="K693" s="204"/>
      <c r="L693" s="209"/>
      <c r="M693" s="210"/>
      <c r="N693" s="211"/>
      <c r="O693" s="211"/>
      <c r="P693" s="212">
        <f>SUM(P694:P712)</f>
        <v>0</v>
      </c>
      <c r="Q693" s="211"/>
      <c r="R693" s="212">
        <f>SUM(R694:R712)</f>
        <v>0.012801599999999998</v>
      </c>
      <c r="S693" s="211"/>
      <c r="T693" s="213">
        <f>SUM(T694:T712)</f>
        <v>0</v>
      </c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R693" s="214" t="s">
        <v>83</v>
      </c>
      <c r="AT693" s="215" t="s">
        <v>72</v>
      </c>
      <c r="AU693" s="215" t="s">
        <v>81</v>
      </c>
      <c r="AY693" s="214" t="s">
        <v>144</v>
      </c>
      <c r="BK693" s="216">
        <f>SUM(BK694:BK712)</f>
        <v>0</v>
      </c>
    </row>
    <row r="694" s="2" customFormat="1" ht="24.15" customHeight="1">
      <c r="A694" s="39"/>
      <c r="B694" s="40"/>
      <c r="C694" s="219" t="s">
        <v>851</v>
      </c>
      <c r="D694" s="219" t="s">
        <v>146</v>
      </c>
      <c r="E694" s="220" t="s">
        <v>852</v>
      </c>
      <c r="F694" s="221" t="s">
        <v>853</v>
      </c>
      <c r="G694" s="222" t="s">
        <v>241</v>
      </c>
      <c r="H694" s="223">
        <v>6.7199999999999998</v>
      </c>
      <c r="I694" s="224"/>
      <c r="J694" s="225">
        <f>ROUND(I694*H694,2)</f>
        <v>0</v>
      </c>
      <c r="K694" s="221" t="s">
        <v>150</v>
      </c>
      <c r="L694" s="45"/>
      <c r="M694" s="226" t="s">
        <v>1</v>
      </c>
      <c r="N694" s="227" t="s">
        <v>38</v>
      </c>
      <c r="O694" s="92"/>
      <c r="P694" s="228">
        <f>O694*H694</f>
        <v>0</v>
      </c>
      <c r="Q694" s="228">
        <v>6.0000000000000002E-05</v>
      </c>
      <c r="R694" s="228">
        <f>Q694*H694</f>
        <v>0.00040319999999999999</v>
      </c>
      <c r="S694" s="228">
        <v>0</v>
      </c>
      <c r="T694" s="229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0" t="s">
        <v>246</v>
      </c>
      <c r="AT694" s="230" t="s">
        <v>146</v>
      </c>
      <c r="AU694" s="230" t="s">
        <v>83</v>
      </c>
      <c r="AY694" s="18" t="s">
        <v>144</v>
      </c>
      <c r="BE694" s="231">
        <f>IF(N694="základní",J694,0)</f>
        <v>0</v>
      </c>
      <c r="BF694" s="231">
        <f>IF(N694="snížená",J694,0)</f>
        <v>0</v>
      </c>
      <c r="BG694" s="231">
        <f>IF(N694="zákl. přenesená",J694,0)</f>
        <v>0</v>
      </c>
      <c r="BH694" s="231">
        <f>IF(N694="sníž. přenesená",J694,0)</f>
        <v>0</v>
      </c>
      <c r="BI694" s="231">
        <f>IF(N694="nulová",J694,0)</f>
        <v>0</v>
      </c>
      <c r="BJ694" s="18" t="s">
        <v>81</v>
      </c>
      <c r="BK694" s="231">
        <f>ROUND(I694*H694,2)</f>
        <v>0</v>
      </c>
      <c r="BL694" s="18" t="s">
        <v>246</v>
      </c>
      <c r="BM694" s="230" t="s">
        <v>854</v>
      </c>
    </row>
    <row r="695" s="2" customFormat="1">
      <c r="A695" s="39"/>
      <c r="B695" s="40"/>
      <c r="C695" s="41"/>
      <c r="D695" s="232" t="s">
        <v>153</v>
      </c>
      <c r="E695" s="41"/>
      <c r="F695" s="233" t="s">
        <v>855</v>
      </c>
      <c r="G695" s="41"/>
      <c r="H695" s="41"/>
      <c r="I695" s="234"/>
      <c r="J695" s="41"/>
      <c r="K695" s="41"/>
      <c r="L695" s="45"/>
      <c r="M695" s="235"/>
      <c r="N695" s="236"/>
      <c r="O695" s="92"/>
      <c r="P695" s="92"/>
      <c r="Q695" s="92"/>
      <c r="R695" s="92"/>
      <c r="S695" s="92"/>
      <c r="T695" s="93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153</v>
      </c>
      <c r="AU695" s="18" t="s">
        <v>83</v>
      </c>
    </row>
    <row r="696" s="13" customFormat="1">
      <c r="A696" s="13"/>
      <c r="B696" s="237"/>
      <c r="C696" s="238"/>
      <c r="D696" s="232" t="s">
        <v>155</v>
      </c>
      <c r="E696" s="239" t="s">
        <v>1</v>
      </c>
      <c r="F696" s="240" t="s">
        <v>856</v>
      </c>
      <c r="G696" s="238"/>
      <c r="H696" s="241">
        <v>6.7199999999999998</v>
      </c>
      <c r="I696" s="242"/>
      <c r="J696" s="238"/>
      <c r="K696" s="238"/>
      <c r="L696" s="243"/>
      <c r="M696" s="244"/>
      <c r="N696" s="245"/>
      <c r="O696" s="245"/>
      <c r="P696" s="245"/>
      <c r="Q696" s="245"/>
      <c r="R696" s="245"/>
      <c r="S696" s="245"/>
      <c r="T696" s="24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7" t="s">
        <v>155</v>
      </c>
      <c r="AU696" s="247" t="s">
        <v>83</v>
      </c>
      <c r="AV696" s="13" t="s">
        <v>83</v>
      </c>
      <c r="AW696" s="13" t="s">
        <v>30</v>
      </c>
      <c r="AX696" s="13" t="s">
        <v>73</v>
      </c>
      <c r="AY696" s="247" t="s">
        <v>144</v>
      </c>
    </row>
    <row r="697" s="15" customFormat="1">
      <c r="A697" s="15"/>
      <c r="B697" s="258"/>
      <c r="C697" s="259"/>
      <c r="D697" s="232" t="s">
        <v>155</v>
      </c>
      <c r="E697" s="260" t="s">
        <v>1</v>
      </c>
      <c r="F697" s="261" t="s">
        <v>202</v>
      </c>
      <c r="G697" s="259"/>
      <c r="H697" s="262">
        <v>6.7199999999999998</v>
      </c>
      <c r="I697" s="263"/>
      <c r="J697" s="259"/>
      <c r="K697" s="259"/>
      <c r="L697" s="264"/>
      <c r="M697" s="265"/>
      <c r="N697" s="266"/>
      <c r="O697" s="266"/>
      <c r="P697" s="266"/>
      <c r="Q697" s="266"/>
      <c r="R697" s="266"/>
      <c r="S697" s="266"/>
      <c r="T697" s="267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8" t="s">
        <v>155</v>
      </c>
      <c r="AU697" s="268" t="s">
        <v>83</v>
      </c>
      <c r="AV697" s="15" t="s">
        <v>151</v>
      </c>
      <c r="AW697" s="15" t="s">
        <v>30</v>
      </c>
      <c r="AX697" s="15" t="s">
        <v>81</v>
      </c>
      <c r="AY697" s="268" t="s">
        <v>144</v>
      </c>
    </row>
    <row r="698" s="2" customFormat="1" ht="24.15" customHeight="1">
      <c r="A698" s="39"/>
      <c r="B698" s="40"/>
      <c r="C698" s="219" t="s">
        <v>857</v>
      </c>
      <c r="D698" s="219" t="s">
        <v>146</v>
      </c>
      <c r="E698" s="220" t="s">
        <v>858</v>
      </c>
      <c r="F698" s="221" t="s">
        <v>859</v>
      </c>
      <c r="G698" s="222" t="s">
        <v>241</v>
      </c>
      <c r="H698" s="223">
        <v>30.239999999999998</v>
      </c>
      <c r="I698" s="224"/>
      <c r="J698" s="225">
        <f>ROUND(I698*H698,2)</f>
        <v>0</v>
      </c>
      <c r="K698" s="221" t="s">
        <v>150</v>
      </c>
      <c r="L698" s="45"/>
      <c r="M698" s="226" t="s">
        <v>1</v>
      </c>
      <c r="N698" s="227" t="s">
        <v>38</v>
      </c>
      <c r="O698" s="92"/>
      <c r="P698" s="228">
        <f>O698*H698</f>
        <v>0</v>
      </c>
      <c r="Q698" s="228">
        <v>0.00017000000000000001</v>
      </c>
      <c r="R698" s="228">
        <f>Q698*H698</f>
        <v>0.0051408000000000001</v>
      </c>
      <c r="S698" s="228">
        <v>0</v>
      </c>
      <c r="T698" s="229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30" t="s">
        <v>246</v>
      </c>
      <c r="AT698" s="230" t="s">
        <v>146</v>
      </c>
      <c r="AU698" s="230" t="s">
        <v>83</v>
      </c>
      <c r="AY698" s="18" t="s">
        <v>144</v>
      </c>
      <c r="BE698" s="231">
        <f>IF(N698="základní",J698,0)</f>
        <v>0</v>
      </c>
      <c r="BF698" s="231">
        <f>IF(N698="snížená",J698,0)</f>
        <v>0</v>
      </c>
      <c r="BG698" s="231">
        <f>IF(N698="zákl. přenesená",J698,0)</f>
        <v>0</v>
      </c>
      <c r="BH698" s="231">
        <f>IF(N698="sníž. přenesená",J698,0)</f>
        <v>0</v>
      </c>
      <c r="BI698" s="231">
        <f>IF(N698="nulová",J698,0)</f>
        <v>0</v>
      </c>
      <c r="BJ698" s="18" t="s">
        <v>81</v>
      </c>
      <c r="BK698" s="231">
        <f>ROUND(I698*H698,2)</f>
        <v>0</v>
      </c>
      <c r="BL698" s="18" t="s">
        <v>246</v>
      </c>
      <c r="BM698" s="230" t="s">
        <v>860</v>
      </c>
    </row>
    <row r="699" s="2" customFormat="1">
      <c r="A699" s="39"/>
      <c r="B699" s="40"/>
      <c r="C699" s="41"/>
      <c r="D699" s="232" t="s">
        <v>153</v>
      </c>
      <c r="E699" s="41"/>
      <c r="F699" s="233" t="s">
        <v>861</v>
      </c>
      <c r="G699" s="41"/>
      <c r="H699" s="41"/>
      <c r="I699" s="234"/>
      <c r="J699" s="41"/>
      <c r="K699" s="41"/>
      <c r="L699" s="45"/>
      <c r="M699" s="235"/>
      <c r="N699" s="236"/>
      <c r="O699" s="92"/>
      <c r="P699" s="92"/>
      <c r="Q699" s="92"/>
      <c r="R699" s="92"/>
      <c r="S699" s="92"/>
      <c r="T699" s="93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18" t="s">
        <v>153</v>
      </c>
      <c r="AU699" s="18" t="s">
        <v>83</v>
      </c>
    </row>
    <row r="700" s="13" customFormat="1">
      <c r="A700" s="13"/>
      <c r="B700" s="237"/>
      <c r="C700" s="238"/>
      <c r="D700" s="232" t="s">
        <v>155</v>
      </c>
      <c r="E700" s="239" t="s">
        <v>1</v>
      </c>
      <c r="F700" s="240" t="s">
        <v>856</v>
      </c>
      <c r="G700" s="238"/>
      <c r="H700" s="241">
        <v>6.7199999999999998</v>
      </c>
      <c r="I700" s="242"/>
      <c r="J700" s="238"/>
      <c r="K700" s="238"/>
      <c r="L700" s="243"/>
      <c r="M700" s="244"/>
      <c r="N700" s="245"/>
      <c r="O700" s="245"/>
      <c r="P700" s="245"/>
      <c r="Q700" s="245"/>
      <c r="R700" s="245"/>
      <c r="S700" s="245"/>
      <c r="T700" s="246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7" t="s">
        <v>155</v>
      </c>
      <c r="AU700" s="247" t="s">
        <v>83</v>
      </c>
      <c r="AV700" s="13" t="s">
        <v>83</v>
      </c>
      <c r="AW700" s="13" t="s">
        <v>30</v>
      </c>
      <c r="AX700" s="13" t="s">
        <v>73</v>
      </c>
      <c r="AY700" s="247" t="s">
        <v>144</v>
      </c>
    </row>
    <row r="701" s="13" customFormat="1">
      <c r="A701" s="13"/>
      <c r="B701" s="237"/>
      <c r="C701" s="238"/>
      <c r="D701" s="232" t="s">
        <v>155</v>
      </c>
      <c r="E701" s="239" t="s">
        <v>1</v>
      </c>
      <c r="F701" s="240" t="s">
        <v>862</v>
      </c>
      <c r="G701" s="238"/>
      <c r="H701" s="241">
        <v>23.52</v>
      </c>
      <c r="I701" s="242"/>
      <c r="J701" s="238"/>
      <c r="K701" s="238"/>
      <c r="L701" s="243"/>
      <c r="M701" s="244"/>
      <c r="N701" s="245"/>
      <c r="O701" s="245"/>
      <c r="P701" s="245"/>
      <c r="Q701" s="245"/>
      <c r="R701" s="245"/>
      <c r="S701" s="245"/>
      <c r="T701" s="24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7" t="s">
        <v>155</v>
      </c>
      <c r="AU701" s="247" t="s">
        <v>83</v>
      </c>
      <c r="AV701" s="13" t="s">
        <v>83</v>
      </c>
      <c r="AW701" s="13" t="s">
        <v>30</v>
      </c>
      <c r="AX701" s="13" t="s">
        <v>73</v>
      </c>
      <c r="AY701" s="247" t="s">
        <v>144</v>
      </c>
    </row>
    <row r="702" s="15" customFormat="1">
      <c r="A702" s="15"/>
      <c r="B702" s="258"/>
      <c r="C702" s="259"/>
      <c r="D702" s="232" t="s">
        <v>155</v>
      </c>
      <c r="E702" s="260" t="s">
        <v>1</v>
      </c>
      <c r="F702" s="261" t="s">
        <v>202</v>
      </c>
      <c r="G702" s="259"/>
      <c r="H702" s="262">
        <v>30.239999999999998</v>
      </c>
      <c r="I702" s="263"/>
      <c r="J702" s="259"/>
      <c r="K702" s="259"/>
      <c r="L702" s="264"/>
      <c r="M702" s="265"/>
      <c r="N702" s="266"/>
      <c r="O702" s="266"/>
      <c r="P702" s="266"/>
      <c r="Q702" s="266"/>
      <c r="R702" s="266"/>
      <c r="S702" s="266"/>
      <c r="T702" s="267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68" t="s">
        <v>155</v>
      </c>
      <c r="AU702" s="268" t="s">
        <v>83</v>
      </c>
      <c r="AV702" s="15" t="s">
        <v>151</v>
      </c>
      <c r="AW702" s="15" t="s">
        <v>30</v>
      </c>
      <c r="AX702" s="15" t="s">
        <v>81</v>
      </c>
      <c r="AY702" s="268" t="s">
        <v>144</v>
      </c>
    </row>
    <row r="703" s="2" customFormat="1" ht="24.15" customHeight="1">
      <c r="A703" s="39"/>
      <c r="B703" s="40"/>
      <c r="C703" s="219" t="s">
        <v>863</v>
      </c>
      <c r="D703" s="219" t="s">
        <v>146</v>
      </c>
      <c r="E703" s="220" t="s">
        <v>864</v>
      </c>
      <c r="F703" s="221" t="s">
        <v>865</v>
      </c>
      <c r="G703" s="222" t="s">
        <v>241</v>
      </c>
      <c r="H703" s="223">
        <v>30.239999999999998</v>
      </c>
      <c r="I703" s="224"/>
      <c r="J703" s="225">
        <f>ROUND(I703*H703,2)</f>
        <v>0</v>
      </c>
      <c r="K703" s="221" t="s">
        <v>150</v>
      </c>
      <c r="L703" s="45"/>
      <c r="M703" s="226" t="s">
        <v>1</v>
      </c>
      <c r="N703" s="227" t="s">
        <v>38</v>
      </c>
      <c r="O703" s="92"/>
      <c r="P703" s="228">
        <f>O703*H703</f>
        <v>0</v>
      </c>
      <c r="Q703" s="228">
        <v>0.00012</v>
      </c>
      <c r="R703" s="228">
        <f>Q703*H703</f>
        <v>0.0036287999999999997</v>
      </c>
      <c r="S703" s="228">
        <v>0</v>
      </c>
      <c r="T703" s="229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30" t="s">
        <v>246</v>
      </c>
      <c r="AT703" s="230" t="s">
        <v>146</v>
      </c>
      <c r="AU703" s="230" t="s">
        <v>83</v>
      </c>
      <c r="AY703" s="18" t="s">
        <v>144</v>
      </c>
      <c r="BE703" s="231">
        <f>IF(N703="základní",J703,0)</f>
        <v>0</v>
      </c>
      <c r="BF703" s="231">
        <f>IF(N703="snížená",J703,0)</f>
        <v>0</v>
      </c>
      <c r="BG703" s="231">
        <f>IF(N703="zákl. přenesená",J703,0)</f>
        <v>0</v>
      </c>
      <c r="BH703" s="231">
        <f>IF(N703="sníž. přenesená",J703,0)</f>
        <v>0</v>
      </c>
      <c r="BI703" s="231">
        <f>IF(N703="nulová",J703,0)</f>
        <v>0</v>
      </c>
      <c r="BJ703" s="18" t="s">
        <v>81</v>
      </c>
      <c r="BK703" s="231">
        <f>ROUND(I703*H703,2)</f>
        <v>0</v>
      </c>
      <c r="BL703" s="18" t="s">
        <v>246</v>
      </c>
      <c r="BM703" s="230" t="s">
        <v>866</v>
      </c>
    </row>
    <row r="704" s="2" customFormat="1">
      <c r="A704" s="39"/>
      <c r="B704" s="40"/>
      <c r="C704" s="41"/>
      <c r="D704" s="232" t="s">
        <v>153</v>
      </c>
      <c r="E704" s="41"/>
      <c r="F704" s="233" t="s">
        <v>867</v>
      </c>
      <c r="G704" s="41"/>
      <c r="H704" s="41"/>
      <c r="I704" s="234"/>
      <c r="J704" s="41"/>
      <c r="K704" s="41"/>
      <c r="L704" s="45"/>
      <c r="M704" s="235"/>
      <c r="N704" s="236"/>
      <c r="O704" s="92"/>
      <c r="P704" s="92"/>
      <c r="Q704" s="92"/>
      <c r="R704" s="92"/>
      <c r="S704" s="92"/>
      <c r="T704" s="93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T704" s="18" t="s">
        <v>153</v>
      </c>
      <c r="AU704" s="18" t="s">
        <v>83</v>
      </c>
    </row>
    <row r="705" s="13" customFormat="1">
      <c r="A705" s="13"/>
      <c r="B705" s="237"/>
      <c r="C705" s="238"/>
      <c r="D705" s="232" t="s">
        <v>155</v>
      </c>
      <c r="E705" s="239" t="s">
        <v>1</v>
      </c>
      <c r="F705" s="240" t="s">
        <v>856</v>
      </c>
      <c r="G705" s="238"/>
      <c r="H705" s="241">
        <v>6.7199999999999998</v>
      </c>
      <c r="I705" s="242"/>
      <c r="J705" s="238"/>
      <c r="K705" s="238"/>
      <c r="L705" s="243"/>
      <c r="M705" s="244"/>
      <c r="N705" s="245"/>
      <c r="O705" s="245"/>
      <c r="P705" s="245"/>
      <c r="Q705" s="245"/>
      <c r="R705" s="245"/>
      <c r="S705" s="245"/>
      <c r="T705" s="246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7" t="s">
        <v>155</v>
      </c>
      <c r="AU705" s="247" t="s">
        <v>83</v>
      </c>
      <c r="AV705" s="13" t="s">
        <v>83</v>
      </c>
      <c r="AW705" s="13" t="s">
        <v>30</v>
      </c>
      <c r="AX705" s="13" t="s">
        <v>73</v>
      </c>
      <c r="AY705" s="247" t="s">
        <v>144</v>
      </c>
    </row>
    <row r="706" s="13" customFormat="1">
      <c r="A706" s="13"/>
      <c r="B706" s="237"/>
      <c r="C706" s="238"/>
      <c r="D706" s="232" t="s">
        <v>155</v>
      </c>
      <c r="E706" s="239" t="s">
        <v>1</v>
      </c>
      <c r="F706" s="240" t="s">
        <v>862</v>
      </c>
      <c r="G706" s="238"/>
      <c r="H706" s="241">
        <v>23.52</v>
      </c>
      <c r="I706" s="242"/>
      <c r="J706" s="238"/>
      <c r="K706" s="238"/>
      <c r="L706" s="243"/>
      <c r="M706" s="244"/>
      <c r="N706" s="245"/>
      <c r="O706" s="245"/>
      <c r="P706" s="245"/>
      <c r="Q706" s="245"/>
      <c r="R706" s="245"/>
      <c r="S706" s="245"/>
      <c r="T706" s="24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7" t="s">
        <v>155</v>
      </c>
      <c r="AU706" s="247" t="s">
        <v>83</v>
      </c>
      <c r="AV706" s="13" t="s">
        <v>83</v>
      </c>
      <c r="AW706" s="13" t="s">
        <v>30</v>
      </c>
      <c r="AX706" s="13" t="s">
        <v>73</v>
      </c>
      <c r="AY706" s="247" t="s">
        <v>144</v>
      </c>
    </row>
    <row r="707" s="15" customFormat="1">
      <c r="A707" s="15"/>
      <c r="B707" s="258"/>
      <c r="C707" s="259"/>
      <c r="D707" s="232" t="s">
        <v>155</v>
      </c>
      <c r="E707" s="260" t="s">
        <v>1</v>
      </c>
      <c r="F707" s="261" t="s">
        <v>202</v>
      </c>
      <c r="G707" s="259"/>
      <c r="H707" s="262">
        <v>30.239999999999998</v>
      </c>
      <c r="I707" s="263"/>
      <c r="J707" s="259"/>
      <c r="K707" s="259"/>
      <c r="L707" s="264"/>
      <c r="M707" s="265"/>
      <c r="N707" s="266"/>
      <c r="O707" s="266"/>
      <c r="P707" s="266"/>
      <c r="Q707" s="266"/>
      <c r="R707" s="266"/>
      <c r="S707" s="266"/>
      <c r="T707" s="267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68" t="s">
        <v>155</v>
      </c>
      <c r="AU707" s="268" t="s">
        <v>83</v>
      </c>
      <c r="AV707" s="15" t="s">
        <v>151</v>
      </c>
      <c r="AW707" s="15" t="s">
        <v>30</v>
      </c>
      <c r="AX707" s="15" t="s">
        <v>81</v>
      </c>
      <c r="AY707" s="268" t="s">
        <v>144</v>
      </c>
    </row>
    <row r="708" s="2" customFormat="1" ht="24.15" customHeight="1">
      <c r="A708" s="39"/>
      <c r="B708" s="40"/>
      <c r="C708" s="219" t="s">
        <v>868</v>
      </c>
      <c r="D708" s="219" t="s">
        <v>146</v>
      </c>
      <c r="E708" s="220" t="s">
        <v>869</v>
      </c>
      <c r="F708" s="221" t="s">
        <v>870</v>
      </c>
      <c r="G708" s="222" t="s">
        <v>241</v>
      </c>
      <c r="H708" s="223">
        <v>30.239999999999998</v>
      </c>
      <c r="I708" s="224"/>
      <c r="J708" s="225">
        <f>ROUND(I708*H708,2)</f>
        <v>0</v>
      </c>
      <c r="K708" s="221" t="s">
        <v>150</v>
      </c>
      <c r="L708" s="45"/>
      <c r="M708" s="226" t="s">
        <v>1</v>
      </c>
      <c r="N708" s="227" t="s">
        <v>38</v>
      </c>
      <c r="O708" s="92"/>
      <c r="P708" s="228">
        <f>O708*H708</f>
        <v>0</v>
      </c>
      <c r="Q708" s="228">
        <v>0.00012</v>
      </c>
      <c r="R708" s="228">
        <f>Q708*H708</f>
        <v>0.0036287999999999997</v>
      </c>
      <c r="S708" s="228">
        <v>0</v>
      </c>
      <c r="T708" s="229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30" t="s">
        <v>246</v>
      </c>
      <c r="AT708" s="230" t="s">
        <v>146</v>
      </c>
      <c r="AU708" s="230" t="s">
        <v>83</v>
      </c>
      <c r="AY708" s="18" t="s">
        <v>144</v>
      </c>
      <c r="BE708" s="231">
        <f>IF(N708="základní",J708,0)</f>
        <v>0</v>
      </c>
      <c r="BF708" s="231">
        <f>IF(N708="snížená",J708,0)</f>
        <v>0</v>
      </c>
      <c r="BG708" s="231">
        <f>IF(N708="zákl. přenesená",J708,0)</f>
        <v>0</v>
      </c>
      <c r="BH708" s="231">
        <f>IF(N708="sníž. přenesená",J708,0)</f>
        <v>0</v>
      </c>
      <c r="BI708" s="231">
        <f>IF(N708="nulová",J708,0)</f>
        <v>0</v>
      </c>
      <c r="BJ708" s="18" t="s">
        <v>81</v>
      </c>
      <c r="BK708" s="231">
        <f>ROUND(I708*H708,2)</f>
        <v>0</v>
      </c>
      <c r="BL708" s="18" t="s">
        <v>246</v>
      </c>
      <c r="BM708" s="230" t="s">
        <v>871</v>
      </c>
    </row>
    <row r="709" s="2" customFormat="1">
      <c r="A709" s="39"/>
      <c r="B709" s="40"/>
      <c r="C709" s="41"/>
      <c r="D709" s="232" t="s">
        <v>153</v>
      </c>
      <c r="E709" s="41"/>
      <c r="F709" s="233" t="s">
        <v>872</v>
      </c>
      <c r="G709" s="41"/>
      <c r="H709" s="41"/>
      <c r="I709" s="234"/>
      <c r="J709" s="41"/>
      <c r="K709" s="41"/>
      <c r="L709" s="45"/>
      <c r="M709" s="235"/>
      <c r="N709" s="236"/>
      <c r="O709" s="92"/>
      <c r="P709" s="92"/>
      <c r="Q709" s="92"/>
      <c r="R709" s="92"/>
      <c r="S709" s="92"/>
      <c r="T709" s="93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T709" s="18" t="s">
        <v>153</v>
      </c>
      <c r="AU709" s="18" t="s">
        <v>83</v>
      </c>
    </row>
    <row r="710" s="13" customFormat="1">
      <c r="A710" s="13"/>
      <c r="B710" s="237"/>
      <c r="C710" s="238"/>
      <c r="D710" s="232" t="s">
        <v>155</v>
      </c>
      <c r="E710" s="239" t="s">
        <v>1</v>
      </c>
      <c r="F710" s="240" t="s">
        <v>856</v>
      </c>
      <c r="G710" s="238"/>
      <c r="H710" s="241">
        <v>6.7199999999999998</v>
      </c>
      <c r="I710" s="242"/>
      <c r="J710" s="238"/>
      <c r="K710" s="238"/>
      <c r="L710" s="243"/>
      <c r="M710" s="244"/>
      <c r="N710" s="245"/>
      <c r="O710" s="245"/>
      <c r="P710" s="245"/>
      <c r="Q710" s="245"/>
      <c r="R710" s="245"/>
      <c r="S710" s="245"/>
      <c r="T710" s="246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7" t="s">
        <v>155</v>
      </c>
      <c r="AU710" s="247" t="s">
        <v>83</v>
      </c>
      <c r="AV710" s="13" t="s">
        <v>83</v>
      </c>
      <c r="AW710" s="13" t="s">
        <v>30</v>
      </c>
      <c r="AX710" s="13" t="s">
        <v>73</v>
      </c>
      <c r="AY710" s="247" t="s">
        <v>144</v>
      </c>
    </row>
    <row r="711" s="13" customFormat="1">
      <c r="A711" s="13"/>
      <c r="B711" s="237"/>
      <c r="C711" s="238"/>
      <c r="D711" s="232" t="s">
        <v>155</v>
      </c>
      <c r="E711" s="239" t="s">
        <v>1</v>
      </c>
      <c r="F711" s="240" t="s">
        <v>862</v>
      </c>
      <c r="G711" s="238"/>
      <c r="H711" s="241">
        <v>23.52</v>
      </c>
      <c r="I711" s="242"/>
      <c r="J711" s="238"/>
      <c r="K711" s="238"/>
      <c r="L711" s="243"/>
      <c r="M711" s="244"/>
      <c r="N711" s="245"/>
      <c r="O711" s="245"/>
      <c r="P711" s="245"/>
      <c r="Q711" s="245"/>
      <c r="R711" s="245"/>
      <c r="S711" s="245"/>
      <c r="T711" s="246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7" t="s">
        <v>155</v>
      </c>
      <c r="AU711" s="247" t="s">
        <v>83</v>
      </c>
      <c r="AV711" s="13" t="s">
        <v>83</v>
      </c>
      <c r="AW711" s="13" t="s">
        <v>30</v>
      </c>
      <c r="AX711" s="13" t="s">
        <v>73</v>
      </c>
      <c r="AY711" s="247" t="s">
        <v>144</v>
      </c>
    </row>
    <row r="712" s="15" customFormat="1">
      <c r="A712" s="15"/>
      <c r="B712" s="258"/>
      <c r="C712" s="259"/>
      <c r="D712" s="232" t="s">
        <v>155</v>
      </c>
      <c r="E712" s="260" t="s">
        <v>1</v>
      </c>
      <c r="F712" s="261" t="s">
        <v>202</v>
      </c>
      <c r="G712" s="259"/>
      <c r="H712" s="262">
        <v>30.239999999999998</v>
      </c>
      <c r="I712" s="263"/>
      <c r="J712" s="259"/>
      <c r="K712" s="259"/>
      <c r="L712" s="264"/>
      <c r="M712" s="265"/>
      <c r="N712" s="266"/>
      <c r="O712" s="266"/>
      <c r="P712" s="266"/>
      <c r="Q712" s="266"/>
      <c r="R712" s="266"/>
      <c r="S712" s="266"/>
      <c r="T712" s="267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68" t="s">
        <v>155</v>
      </c>
      <c r="AU712" s="268" t="s">
        <v>83</v>
      </c>
      <c r="AV712" s="15" t="s">
        <v>151</v>
      </c>
      <c r="AW712" s="15" t="s">
        <v>30</v>
      </c>
      <c r="AX712" s="15" t="s">
        <v>81</v>
      </c>
      <c r="AY712" s="268" t="s">
        <v>144</v>
      </c>
    </row>
    <row r="713" s="12" customFormat="1" ht="22.8" customHeight="1">
      <c r="A713" s="12"/>
      <c r="B713" s="203"/>
      <c r="C713" s="204"/>
      <c r="D713" s="205" t="s">
        <v>72</v>
      </c>
      <c r="E713" s="217" t="s">
        <v>873</v>
      </c>
      <c r="F713" s="217" t="s">
        <v>874</v>
      </c>
      <c r="G713" s="204"/>
      <c r="H713" s="204"/>
      <c r="I713" s="207"/>
      <c r="J713" s="218">
        <f>BK713</f>
        <v>0</v>
      </c>
      <c r="K713" s="204"/>
      <c r="L713" s="209"/>
      <c r="M713" s="210"/>
      <c r="N713" s="211"/>
      <c r="O713" s="211"/>
      <c r="P713" s="212">
        <f>SUM(P714:P727)</f>
        <v>0</v>
      </c>
      <c r="Q713" s="211"/>
      <c r="R713" s="212">
        <f>SUM(R714:R727)</f>
        <v>0.44864786400000001</v>
      </c>
      <c r="S713" s="211"/>
      <c r="T713" s="213">
        <f>SUM(T714:T727)</f>
        <v>0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R713" s="214" t="s">
        <v>83</v>
      </c>
      <c r="AT713" s="215" t="s">
        <v>72</v>
      </c>
      <c r="AU713" s="215" t="s">
        <v>81</v>
      </c>
      <c r="AY713" s="214" t="s">
        <v>144</v>
      </c>
      <c r="BK713" s="216">
        <f>SUM(BK714:BK727)</f>
        <v>0</v>
      </c>
    </row>
    <row r="714" s="2" customFormat="1" ht="24.15" customHeight="1">
      <c r="A714" s="39"/>
      <c r="B714" s="40"/>
      <c r="C714" s="219" t="s">
        <v>875</v>
      </c>
      <c r="D714" s="219" t="s">
        <v>146</v>
      </c>
      <c r="E714" s="220" t="s">
        <v>876</v>
      </c>
      <c r="F714" s="221" t="s">
        <v>877</v>
      </c>
      <c r="G714" s="222" t="s">
        <v>241</v>
      </c>
      <c r="H714" s="223">
        <v>920.87</v>
      </c>
      <c r="I714" s="224"/>
      <c r="J714" s="225">
        <f>ROUND(I714*H714,2)</f>
        <v>0</v>
      </c>
      <c r="K714" s="221" t="s">
        <v>150</v>
      </c>
      <c r="L714" s="45"/>
      <c r="M714" s="226" t="s">
        <v>1</v>
      </c>
      <c r="N714" s="227" t="s">
        <v>38</v>
      </c>
      <c r="O714" s="92"/>
      <c r="P714" s="228">
        <f>O714*H714</f>
        <v>0</v>
      </c>
      <c r="Q714" s="228">
        <v>0.00020120000000000001</v>
      </c>
      <c r="R714" s="228">
        <f>Q714*H714</f>
        <v>0.185279044</v>
      </c>
      <c r="S714" s="228">
        <v>0</v>
      </c>
      <c r="T714" s="229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30" t="s">
        <v>246</v>
      </c>
      <c r="AT714" s="230" t="s">
        <v>146</v>
      </c>
      <c r="AU714" s="230" t="s">
        <v>83</v>
      </c>
      <c r="AY714" s="18" t="s">
        <v>144</v>
      </c>
      <c r="BE714" s="231">
        <f>IF(N714="základní",J714,0)</f>
        <v>0</v>
      </c>
      <c r="BF714" s="231">
        <f>IF(N714="snížená",J714,0)</f>
        <v>0</v>
      </c>
      <c r="BG714" s="231">
        <f>IF(N714="zákl. přenesená",J714,0)</f>
        <v>0</v>
      </c>
      <c r="BH714" s="231">
        <f>IF(N714="sníž. přenesená",J714,0)</f>
        <v>0</v>
      </c>
      <c r="BI714" s="231">
        <f>IF(N714="nulová",J714,0)</f>
        <v>0</v>
      </c>
      <c r="BJ714" s="18" t="s">
        <v>81</v>
      </c>
      <c r="BK714" s="231">
        <f>ROUND(I714*H714,2)</f>
        <v>0</v>
      </c>
      <c r="BL714" s="18" t="s">
        <v>246</v>
      </c>
      <c r="BM714" s="230" t="s">
        <v>878</v>
      </c>
    </row>
    <row r="715" s="2" customFormat="1">
      <c r="A715" s="39"/>
      <c r="B715" s="40"/>
      <c r="C715" s="41"/>
      <c r="D715" s="232" t="s">
        <v>153</v>
      </c>
      <c r="E715" s="41"/>
      <c r="F715" s="233" t="s">
        <v>879</v>
      </c>
      <c r="G715" s="41"/>
      <c r="H715" s="41"/>
      <c r="I715" s="234"/>
      <c r="J715" s="41"/>
      <c r="K715" s="41"/>
      <c r="L715" s="45"/>
      <c r="M715" s="235"/>
      <c r="N715" s="236"/>
      <c r="O715" s="92"/>
      <c r="P715" s="92"/>
      <c r="Q715" s="92"/>
      <c r="R715" s="92"/>
      <c r="S715" s="92"/>
      <c r="T715" s="93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153</v>
      </c>
      <c r="AU715" s="18" t="s">
        <v>83</v>
      </c>
    </row>
    <row r="716" s="13" customFormat="1">
      <c r="A716" s="13"/>
      <c r="B716" s="237"/>
      <c r="C716" s="238"/>
      <c r="D716" s="232" t="s">
        <v>155</v>
      </c>
      <c r="E716" s="239" t="s">
        <v>1</v>
      </c>
      <c r="F716" s="240" t="s">
        <v>880</v>
      </c>
      <c r="G716" s="238"/>
      <c r="H716" s="241">
        <v>45.119999999999997</v>
      </c>
      <c r="I716" s="242"/>
      <c r="J716" s="238"/>
      <c r="K716" s="238"/>
      <c r="L716" s="243"/>
      <c r="M716" s="244"/>
      <c r="N716" s="245"/>
      <c r="O716" s="245"/>
      <c r="P716" s="245"/>
      <c r="Q716" s="245"/>
      <c r="R716" s="245"/>
      <c r="S716" s="245"/>
      <c r="T716" s="24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7" t="s">
        <v>155</v>
      </c>
      <c r="AU716" s="247" t="s">
        <v>83</v>
      </c>
      <c r="AV716" s="13" t="s">
        <v>83</v>
      </c>
      <c r="AW716" s="13" t="s">
        <v>30</v>
      </c>
      <c r="AX716" s="13" t="s">
        <v>73</v>
      </c>
      <c r="AY716" s="247" t="s">
        <v>144</v>
      </c>
    </row>
    <row r="717" s="13" customFormat="1">
      <c r="A717" s="13"/>
      <c r="B717" s="237"/>
      <c r="C717" s="238"/>
      <c r="D717" s="232" t="s">
        <v>155</v>
      </c>
      <c r="E717" s="239" t="s">
        <v>1</v>
      </c>
      <c r="F717" s="240" t="s">
        <v>881</v>
      </c>
      <c r="G717" s="238"/>
      <c r="H717" s="241">
        <v>312.19999999999999</v>
      </c>
      <c r="I717" s="242"/>
      <c r="J717" s="238"/>
      <c r="K717" s="238"/>
      <c r="L717" s="243"/>
      <c r="M717" s="244"/>
      <c r="N717" s="245"/>
      <c r="O717" s="245"/>
      <c r="P717" s="245"/>
      <c r="Q717" s="245"/>
      <c r="R717" s="245"/>
      <c r="S717" s="245"/>
      <c r="T717" s="24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7" t="s">
        <v>155</v>
      </c>
      <c r="AU717" s="247" t="s">
        <v>83</v>
      </c>
      <c r="AV717" s="13" t="s">
        <v>83</v>
      </c>
      <c r="AW717" s="13" t="s">
        <v>30</v>
      </c>
      <c r="AX717" s="13" t="s">
        <v>73</v>
      </c>
      <c r="AY717" s="247" t="s">
        <v>144</v>
      </c>
    </row>
    <row r="718" s="13" customFormat="1">
      <c r="A718" s="13"/>
      <c r="B718" s="237"/>
      <c r="C718" s="238"/>
      <c r="D718" s="232" t="s">
        <v>155</v>
      </c>
      <c r="E718" s="239" t="s">
        <v>1</v>
      </c>
      <c r="F718" s="240" t="s">
        <v>882</v>
      </c>
      <c r="G718" s="238"/>
      <c r="H718" s="241">
        <v>557.70000000000005</v>
      </c>
      <c r="I718" s="242"/>
      <c r="J718" s="238"/>
      <c r="K718" s="238"/>
      <c r="L718" s="243"/>
      <c r="M718" s="244"/>
      <c r="N718" s="245"/>
      <c r="O718" s="245"/>
      <c r="P718" s="245"/>
      <c r="Q718" s="245"/>
      <c r="R718" s="245"/>
      <c r="S718" s="245"/>
      <c r="T718" s="24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7" t="s">
        <v>155</v>
      </c>
      <c r="AU718" s="247" t="s">
        <v>83</v>
      </c>
      <c r="AV718" s="13" t="s">
        <v>83</v>
      </c>
      <c r="AW718" s="13" t="s">
        <v>30</v>
      </c>
      <c r="AX718" s="13" t="s">
        <v>73</v>
      </c>
      <c r="AY718" s="247" t="s">
        <v>144</v>
      </c>
    </row>
    <row r="719" s="13" customFormat="1">
      <c r="A719" s="13"/>
      <c r="B719" s="237"/>
      <c r="C719" s="238"/>
      <c r="D719" s="232" t="s">
        <v>155</v>
      </c>
      <c r="E719" s="239" t="s">
        <v>1</v>
      </c>
      <c r="F719" s="240" t="s">
        <v>883</v>
      </c>
      <c r="G719" s="238"/>
      <c r="H719" s="241">
        <v>5.8499999999999996</v>
      </c>
      <c r="I719" s="242"/>
      <c r="J719" s="238"/>
      <c r="K719" s="238"/>
      <c r="L719" s="243"/>
      <c r="M719" s="244"/>
      <c r="N719" s="245"/>
      <c r="O719" s="245"/>
      <c r="P719" s="245"/>
      <c r="Q719" s="245"/>
      <c r="R719" s="245"/>
      <c r="S719" s="245"/>
      <c r="T719" s="24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7" t="s">
        <v>155</v>
      </c>
      <c r="AU719" s="247" t="s">
        <v>83</v>
      </c>
      <c r="AV719" s="13" t="s">
        <v>83</v>
      </c>
      <c r="AW719" s="13" t="s">
        <v>30</v>
      </c>
      <c r="AX719" s="13" t="s">
        <v>73</v>
      </c>
      <c r="AY719" s="247" t="s">
        <v>144</v>
      </c>
    </row>
    <row r="720" s="15" customFormat="1">
      <c r="A720" s="15"/>
      <c r="B720" s="258"/>
      <c r="C720" s="259"/>
      <c r="D720" s="232" t="s">
        <v>155</v>
      </c>
      <c r="E720" s="260" t="s">
        <v>1</v>
      </c>
      <c r="F720" s="261" t="s">
        <v>202</v>
      </c>
      <c r="G720" s="259"/>
      <c r="H720" s="262">
        <v>920.87</v>
      </c>
      <c r="I720" s="263"/>
      <c r="J720" s="259"/>
      <c r="K720" s="259"/>
      <c r="L720" s="264"/>
      <c r="M720" s="265"/>
      <c r="N720" s="266"/>
      <c r="O720" s="266"/>
      <c r="P720" s="266"/>
      <c r="Q720" s="266"/>
      <c r="R720" s="266"/>
      <c r="S720" s="266"/>
      <c r="T720" s="267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68" t="s">
        <v>155</v>
      </c>
      <c r="AU720" s="268" t="s">
        <v>83</v>
      </c>
      <c r="AV720" s="15" t="s">
        <v>151</v>
      </c>
      <c r="AW720" s="15" t="s">
        <v>30</v>
      </c>
      <c r="AX720" s="15" t="s">
        <v>81</v>
      </c>
      <c r="AY720" s="268" t="s">
        <v>144</v>
      </c>
    </row>
    <row r="721" s="2" customFormat="1" ht="24.15" customHeight="1">
      <c r="A721" s="39"/>
      <c r="B721" s="40"/>
      <c r="C721" s="219" t="s">
        <v>884</v>
      </c>
      <c r="D721" s="219" t="s">
        <v>146</v>
      </c>
      <c r="E721" s="220" t="s">
        <v>885</v>
      </c>
      <c r="F721" s="221" t="s">
        <v>886</v>
      </c>
      <c r="G721" s="222" t="s">
        <v>241</v>
      </c>
      <c r="H721" s="223">
        <v>920.87</v>
      </c>
      <c r="I721" s="224"/>
      <c r="J721" s="225">
        <f>ROUND(I721*H721,2)</f>
        <v>0</v>
      </c>
      <c r="K721" s="221" t="s">
        <v>150</v>
      </c>
      <c r="L721" s="45"/>
      <c r="M721" s="226" t="s">
        <v>1</v>
      </c>
      <c r="N721" s="227" t="s">
        <v>38</v>
      </c>
      <c r="O721" s="92"/>
      <c r="P721" s="228">
        <f>O721*H721</f>
        <v>0</v>
      </c>
      <c r="Q721" s="228">
        <v>0.00028600000000000001</v>
      </c>
      <c r="R721" s="228">
        <f>Q721*H721</f>
        <v>0.26336882</v>
      </c>
      <c r="S721" s="228">
        <v>0</v>
      </c>
      <c r="T721" s="229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30" t="s">
        <v>246</v>
      </c>
      <c r="AT721" s="230" t="s">
        <v>146</v>
      </c>
      <c r="AU721" s="230" t="s">
        <v>83</v>
      </c>
      <c r="AY721" s="18" t="s">
        <v>144</v>
      </c>
      <c r="BE721" s="231">
        <f>IF(N721="základní",J721,0)</f>
        <v>0</v>
      </c>
      <c r="BF721" s="231">
        <f>IF(N721="snížená",J721,0)</f>
        <v>0</v>
      </c>
      <c r="BG721" s="231">
        <f>IF(N721="zákl. přenesená",J721,0)</f>
        <v>0</v>
      </c>
      <c r="BH721" s="231">
        <f>IF(N721="sníž. přenesená",J721,0)</f>
        <v>0</v>
      </c>
      <c r="BI721" s="231">
        <f>IF(N721="nulová",J721,0)</f>
        <v>0</v>
      </c>
      <c r="BJ721" s="18" t="s">
        <v>81</v>
      </c>
      <c r="BK721" s="231">
        <f>ROUND(I721*H721,2)</f>
        <v>0</v>
      </c>
      <c r="BL721" s="18" t="s">
        <v>246</v>
      </c>
      <c r="BM721" s="230" t="s">
        <v>887</v>
      </c>
    </row>
    <row r="722" s="2" customFormat="1">
      <c r="A722" s="39"/>
      <c r="B722" s="40"/>
      <c r="C722" s="41"/>
      <c r="D722" s="232" t="s">
        <v>153</v>
      </c>
      <c r="E722" s="41"/>
      <c r="F722" s="233" t="s">
        <v>888</v>
      </c>
      <c r="G722" s="41"/>
      <c r="H722" s="41"/>
      <c r="I722" s="234"/>
      <c r="J722" s="41"/>
      <c r="K722" s="41"/>
      <c r="L722" s="45"/>
      <c r="M722" s="235"/>
      <c r="N722" s="236"/>
      <c r="O722" s="92"/>
      <c r="P722" s="92"/>
      <c r="Q722" s="92"/>
      <c r="R722" s="92"/>
      <c r="S722" s="92"/>
      <c r="T722" s="93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T722" s="18" t="s">
        <v>153</v>
      </c>
      <c r="AU722" s="18" t="s">
        <v>83</v>
      </c>
    </row>
    <row r="723" s="13" customFormat="1">
      <c r="A723" s="13"/>
      <c r="B723" s="237"/>
      <c r="C723" s="238"/>
      <c r="D723" s="232" t="s">
        <v>155</v>
      </c>
      <c r="E723" s="239" t="s">
        <v>1</v>
      </c>
      <c r="F723" s="240" t="s">
        <v>880</v>
      </c>
      <c r="G723" s="238"/>
      <c r="H723" s="241">
        <v>45.119999999999997</v>
      </c>
      <c r="I723" s="242"/>
      <c r="J723" s="238"/>
      <c r="K723" s="238"/>
      <c r="L723" s="243"/>
      <c r="M723" s="244"/>
      <c r="N723" s="245"/>
      <c r="O723" s="245"/>
      <c r="P723" s="245"/>
      <c r="Q723" s="245"/>
      <c r="R723" s="245"/>
      <c r="S723" s="245"/>
      <c r="T723" s="246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7" t="s">
        <v>155</v>
      </c>
      <c r="AU723" s="247" t="s">
        <v>83</v>
      </c>
      <c r="AV723" s="13" t="s">
        <v>83</v>
      </c>
      <c r="AW723" s="13" t="s">
        <v>30</v>
      </c>
      <c r="AX723" s="13" t="s">
        <v>73</v>
      </c>
      <c r="AY723" s="247" t="s">
        <v>144</v>
      </c>
    </row>
    <row r="724" s="13" customFormat="1">
      <c r="A724" s="13"/>
      <c r="B724" s="237"/>
      <c r="C724" s="238"/>
      <c r="D724" s="232" t="s">
        <v>155</v>
      </c>
      <c r="E724" s="239" t="s">
        <v>1</v>
      </c>
      <c r="F724" s="240" t="s">
        <v>881</v>
      </c>
      <c r="G724" s="238"/>
      <c r="H724" s="241">
        <v>312.19999999999999</v>
      </c>
      <c r="I724" s="242"/>
      <c r="J724" s="238"/>
      <c r="K724" s="238"/>
      <c r="L724" s="243"/>
      <c r="M724" s="244"/>
      <c r="N724" s="245"/>
      <c r="O724" s="245"/>
      <c r="P724" s="245"/>
      <c r="Q724" s="245"/>
      <c r="R724" s="245"/>
      <c r="S724" s="245"/>
      <c r="T724" s="246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7" t="s">
        <v>155</v>
      </c>
      <c r="AU724" s="247" t="s">
        <v>83</v>
      </c>
      <c r="AV724" s="13" t="s">
        <v>83</v>
      </c>
      <c r="AW724" s="13" t="s">
        <v>30</v>
      </c>
      <c r="AX724" s="13" t="s">
        <v>73</v>
      </c>
      <c r="AY724" s="247" t="s">
        <v>144</v>
      </c>
    </row>
    <row r="725" s="13" customFormat="1">
      <c r="A725" s="13"/>
      <c r="B725" s="237"/>
      <c r="C725" s="238"/>
      <c r="D725" s="232" t="s">
        <v>155</v>
      </c>
      <c r="E725" s="239" t="s">
        <v>1</v>
      </c>
      <c r="F725" s="240" t="s">
        <v>882</v>
      </c>
      <c r="G725" s="238"/>
      <c r="H725" s="241">
        <v>557.70000000000005</v>
      </c>
      <c r="I725" s="242"/>
      <c r="J725" s="238"/>
      <c r="K725" s="238"/>
      <c r="L725" s="243"/>
      <c r="M725" s="244"/>
      <c r="N725" s="245"/>
      <c r="O725" s="245"/>
      <c r="P725" s="245"/>
      <c r="Q725" s="245"/>
      <c r="R725" s="245"/>
      <c r="S725" s="245"/>
      <c r="T725" s="246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7" t="s">
        <v>155</v>
      </c>
      <c r="AU725" s="247" t="s">
        <v>83</v>
      </c>
      <c r="AV725" s="13" t="s">
        <v>83</v>
      </c>
      <c r="AW725" s="13" t="s">
        <v>30</v>
      </c>
      <c r="AX725" s="13" t="s">
        <v>73</v>
      </c>
      <c r="AY725" s="247" t="s">
        <v>144</v>
      </c>
    </row>
    <row r="726" s="13" customFormat="1">
      <c r="A726" s="13"/>
      <c r="B726" s="237"/>
      <c r="C726" s="238"/>
      <c r="D726" s="232" t="s">
        <v>155</v>
      </c>
      <c r="E726" s="239" t="s">
        <v>1</v>
      </c>
      <c r="F726" s="240" t="s">
        <v>883</v>
      </c>
      <c r="G726" s="238"/>
      <c r="H726" s="241">
        <v>5.8499999999999996</v>
      </c>
      <c r="I726" s="242"/>
      <c r="J726" s="238"/>
      <c r="K726" s="238"/>
      <c r="L726" s="243"/>
      <c r="M726" s="244"/>
      <c r="N726" s="245"/>
      <c r="O726" s="245"/>
      <c r="P726" s="245"/>
      <c r="Q726" s="245"/>
      <c r="R726" s="245"/>
      <c r="S726" s="245"/>
      <c r="T726" s="24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7" t="s">
        <v>155</v>
      </c>
      <c r="AU726" s="247" t="s">
        <v>83</v>
      </c>
      <c r="AV726" s="13" t="s">
        <v>83</v>
      </c>
      <c r="AW726" s="13" t="s">
        <v>30</v>
      </c>
      <c r="AX726" s="13" t="s">
        <v>73</v>
      </c>
      <c r="AY726" s="247" t="s">
        <v>144</v>
      </c>
    </row>
    <row r="727" s="15" customFormat="1">
      <c r="A727" s="15"/>
      <c r="B727" s="258"/>
      <c r="C727" s="259"/>
      <c r="D727" s="232" t="s">
        <v>155</v>
      </c>
      <c r="E727" s="260" t="s">
        <v>1</v>
      </c>
      <c r="F727" s="261" t="s">
        <v>202</v>
      </c>
      <c r="G727" s="259"/>
      <c r="H727" s="262">
        <v>920.87</v>
      </c>
      <c r="I727" s="263"/>
      <c r="J727" s="259"/>
      <c r="K727" s="259"/>
      <c r="L727" s="264"/>
      <c r="M727" s="265"/>
      <c r="N727" s="266"/>
      <c r="O727" s="266"/>
      <c r="P727" s="266"/>
      <c r="Q727" s="266"/>
      <c r="R727" s="266"/>
      <c r="S727" s="266"/>
      <c r="T727" s="267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68" t="s">
        <v>155</v>
      </c>
      <c r="AU727" s="268" t="s">
        <v>83</v>
      </c>
      <c r="AV727" s="15" t="s">
        <v>151</v>
      </c>
      <c r="AW727" s="15" t="s">
        <v>30</v>
      </c>
      <c r="AX727" s="15" t="s">
        <v>81</v>
      </c>
      <c r="AY727" s="268" t="s">
        <v>144</v>
      </c>
    </row>
    <row r="728" s="12" customFormat="1" ht="25.92" customHeight="1">
      <c r="A728" s="12"/>
      <c r="B728" s="203"/>
      <c r="C728" s="204"/>
      <c r="D728" s="205" t="s">
        <v>72</v>
      </c>
      <c r="E728" s="206" t="s">
        <v>889</v>
      </c>
      <c r="F728" s="206" t="s">
        <v>890</v>
      </c>
      <c r="G728" s="204"/>
      <c r="H728" s="204"/>
      <c r="I728" s="207"/>
      <c r="J728" s="208">
        <f>BK728</f>
        <v>0</v>
      </c>
      <c r="K728" s="204"/>
      <c r="L728" s="209"/>
      <c r="M728" s="210"/>
      <c r="N728" s="211"/>
      <c r="O728" s="211"/>
      <c r="P728" s="212">
        <f>SUM(P729:P731)</f>
        <v>0</v>
      </c>
      <c r="Q728" s="211"/>
      <c r="R728" s="212">
        <f>SUM(R729:R731)</f>
        <v>0</v>
      </c>
      <c r="S728" s="211"/>
      <c r="T728" s="213">
        <f>SUM(T729:T731)</f>
        <v>0</v>
      </c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R728" s="214" t="s">
        <v>151</v>
      </c>
      <c r="AT728" s="215" t="s">
        <v>72</v>
      </c>
      <c r="AU728" s="215" t="s">
        <v>73</v>
      </c>
      <c r="AY728" s="214" t="s">
        <v>144</v>
      </c>
      <c r="BK728" s="216">
        <f>SUM(BK729:BK731)</f>
        <v>0</v>
      </c>
    </row>
    <row r="729" s="2" customFormat="1" ht="16.5" customHeight="1">
      <c r="A729" s="39"/>
      <c r="B729" s="40"/>
      <c r="C729" s="219" t="s">
        <v>891</v>
      </c>
      <c r="D729" s="219" t="s">
        <v>146</v>
      </c>
      <c r="E729" s="220" t="s">
        <v>892</v>
      </c>
      <c r="F729" s="221" t="s">
        <v>893</v>
      </c>
      <c r="G729" s="222" t="s">
        <v>894</v>
      </c>
      <c r="H729" s="223">
        <v>32</v>
      </c>
      <c r="I729" s="224"/>
      <c r="J729" s="225">
        <f>ROUND(I729*H729,2)</f>
        <v>0</v>
      </c>
      <c r="K729" s="221" t="s">
        <v>150</v>
      </c>
      <c r="L729" s="45"/>
      <c r="M729" s="226" t="s">
        <v>1</v>
      </c>
      <c r="N729" s="227" t="s">
        <v>38</v>
      </c>
      <c r="O729" s="92"/>
      <c r="P729" s="228">
        <f>O729*H729</f>
        <v>0</v>
      </c>
      <c r="Q729" s="228">
        <v>0</v>
      </c>
      <c r="R729" s="228">
        <f>Q729*H729</f>
        <v>0</v>
      </c>
      <c r="S729" s="228">
        <v>0</v>
      </c>
      <c r="T729" s="229">
        <f>S729*H729</f>
        <v>0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30" t="s">
        <v>895</v>
      </c>
      <c r="AT729" s="230" t="s">
        <v>146</v>
      </c>
      <c r="AU729" s="230" t="s">
        <v>81</v>
      </c>
      <c r="AY729" s="18" t="s">
        <v>144</v>
      </c>
      <c r="BE729" s="231">
        <f>IF(N729="základní",J729,0)</f>
        <v>0</v>
      </c>
      <c r="BF729" s="231">
        <f>IF(N729="snížená",J729,0)</f>
        <v>0</v>
      </c>
      <c r="BG729" s="231">
        <f>IF(N729="zákl. přenesená",J729,0)</f>
        <v>0</v>
      </c>
      <c r="BH729" s="231">
        <f>IF(N729="sníž. přenesená",J729,0)</f>
        <v>0</v>
      </c>
      <c r="BI729" s="231">
        <f>IF(N729="nulová",J729,0)</f>
        <v>0</v>
      </c>
      <c r="BJ729" s="18" t="s">
        <v>81</v>
      </c>
      <c r="BK729" s="231">
        <f>ROUND(I729*H729,2)</f>
        <v>0</v>
      </c>
      <c r="BL729" s="18" t="s">
        <v>895</v>
      </c>
      <c r="BM729" s="230" t="s">
        <v>896</v>
      </c>
    </row>
    <row r="730" s="2" customFormat="1">
      <c r="A730" s="39"/>
      <c r="B730" s="40"/>
      <c r="C730" s="41"/>
      <c r="D730" s="232" t="s">
        <v>153</v>
      </c>
      <c r="E730" s="41"/>
      <c r="F730" s="233" t="s">
        <v>897</v>
      </c>
      <c r="G730" s="41"/>
      <c r="H730" s="41"/>
      <c r="I730" s="234"/>
      <c r="J730" s="41"/>
      <c r="K730" s="41"/>
      <c r="L730" s="45"/>
      <c r="M730" s="235"/>
      <c r="N730" s="236"/>
      <c r="O730" s="92"/>
      <c r="P730" s="92"/>
      <c r="Q730" s="92"/>
      <c r="R730" s="92"/>
      <c r="S730" s="92"/>
      <c r="T730" s="93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T730" s="18" t="s">
        <v>153</v>
      </c>
      <c r="AU730" s="18" t="s">
        <v>81</v>
      </c>
    </row>
    <row r="731" s="13" customFormat="1">
      <c r="A731" s="13"/>
      <c r="B731" s="237"/>
      <c r="C731" s="238"/>
      <c r="D731" s="232" t="s">
        <v>155</v>
      </c>
      <c r="E731" s="239" t="s">
        <v>1</v>
      </c>
      <c r="F731" s="240" t="s">
        <v>898</v>
      </c>
      <c r="G731" s="238"/>
      <c r="H731" s="241">
        <v>32</v>
      </c>
      <c r="I731" s="242"/>
      <c r="J731" s="238"/>
      <c r="K731" s="238"/>
      <c r="L731" s="243"/>
      <c r="M731" s="292"/>
      <c r="N731" s="293"/>
      <c r="O731" s="293"/>
      <c r="P731" s="293"/>
      <c r="Q731" s="293"/>
      <c r="R731" s="293"/>
      <c r="S731" s="293"/>
      <c r="T731" s="29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7" t="s">
        <v>155</v>
      </c>
      <c r="AU731" s="247" t="s">
        <v>81</v>
      </c>
      <c r="AV731" s="13" t="s">
        <v>83</v>
      </c>
      <c r="AW731" s="13" t="s">
        <v>30</v>
      </c>
      <c r="AX731" s="13" t="s">
        <v>81</v>
      </c>
      <c r="AY731" s="247" t="s">
        <v>144</v>
      </c>
    </row>
    <row r="732" s="2" customFormat="1" ht="6.96" customHeight="1">
      <c r="A732" s="39"/>
      <c r="B732" s="67"/>
      <c r="C732" s="68"/>
      <c r="D732" s="68"/>
      <c r="E732" s="68"/>
      <c r="F732" s="68"/>
      <c r="G732" s="68"/>
      <c r="H732" s="68"/>
      <c r="I732" s="68"/>
      <c r="J732" s="68"/>
      <c r="K732" s="68"/>
      <c r="L732" s="45"/>
      <c r="M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</row>
  </sheetData>
  <sheetProtection sheet="1" autoFilter="0" formatColumns="0" formatRows="0" objects="1" scenarios="1" spinCount="100000" saltValue="8WEmHTXoUCTmtMfNVu93c1IOw7U9gyMe9BQEyq7rpagW2Qe0PY2vitnpOdsVQ6764I0EeiZ10Sgn0AsnLVucqA==" hashValue="TVI0MKSA3MKi4p6DI8ksHa5Mr/qIT5We7LTDbgotfnkRG7bSQACrR4NZYhKjNPLKCCU7qOQoGeeN/mVIPBIFYw==" algorithmName="SHA-512" password="CC35"/>
  <autoFilter ref="C134:K731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Kralovice SÚSPK stavební úpravy šaten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899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2. 5. 2023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ROUND((SUM(BE120:BE165)),  2)</f>
        <v>0</v>
      </c>
      <c r="G33" s="39"/>
      <c r="H33" s="39"/>
      <c r="I33" s="156">
        <v>0.20999999999999999</v>
      </c>
      <c r="J33" s="155">
        <f>ROUND(((SUM(BE120:BE165))*I33),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ROUND((SUM(BF120:BF165)),  2)</f>
        <v>0</v>
      </c>
      <c r="G34" s="39"/>
      <c r="H34" s="39"/>
      <c r="I34" s="156">
        <v>0.14999999999999999</v>
      </c>
      <c r="J34" s="155">
        <f>ROUND(((SUM(BF120:BF165))*I34),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ROUND((SUM(BG120:BG165)),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ROUND((SUM(BH120:BH165)),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ROUND((SUM(BI120:BI165)),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Kralovice SÚSPK stavební úpravy šaten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002 - Podtlakové větrání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2. 5. 2023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900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901</v>
      </c>
      <c r="E98" s="183"/>
      <c r="F98" s="183"/>
      <c r="G98" s="183"/>
      <c r="H98" s="183"/>
      <c r="I98" s="183"/>
      <c r="J98" s="184">
        <f>J149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902</v>
      </c>
      <c r="E99" s="183"/>
      <c r="F99" s="183"/>
      <c r="G99" s="183"/>
      <c r="H99" s="183"/>
      <c r="I99" s="183"/>
      <c r="J99" s="184">
        <f>J152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903</v>
      </c>
      <c r="E100" s="183"/>
      <c r="F100" s="183"/>
      <c r="G100" s="183"/>
      <c r="H100" s="183"/>
      <c r="I100" s="183"/>
      <c r="J100" s="184">
        <f>J157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129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Kralovice SÚSPK stavební úpravy šaten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002 - Podtlakové větrání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 xml:space="preserve"> </v>
      </c>
      <c r="G114" s="41"/>
      <c r="H114" s="41"/>
      <c r="I114" s="33" t="s">
        <v>22</v>
      </c>
      <c r="J114" s="80" t="str">
        <f>IF(J12="","",J12)</f>
        <v>2. 5. 2023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 xml:space="preserve"> </v>
      </c>
      <c r="G116" s="41"/>
      <c r="H116" s="41"/>
      <c r="I116" s="33" t="s">
        <v>29</v>
      </c>
      <c r="J116" s="37" t="str">
        <f>E21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31</v>
      </c>
      <c r="J117" s="37" t="str">
        <f>E24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130</v>
      </c>
      <c r="D119" s="195" t="s">
        <v>58</v>
      </c>
      <c r="E119" s="195" t="s">
        <v>54</v>
      </c>
      <c r="F119" s="195" t="s">
        <v>55</v>
      </c>
      <c r="G119" s="195" t="s">
        <v>131</v>
      </c>
      <c r="H119" s="195" t="s">
        <v>132</v>
      </c>
      <c r="I119" s="195" t="s">
        <v>133</v>
      </c>
      <c r="J119" s="195" t="s">
        <v>107</v>
      </c>
      <c r="K119" s="196" t="s">
        <v>134</v>
      </c>
      <c r="L119" s="197"/>
      <c r="M119" s="101" t="s">
        <v>1</v>
      </c>
      <c r="N119" s="102" t="s">
        <v>37</v>
      </c>
      <c r="O119" s="102" t="s">
        <v>135</v>
      </c>
      <c r="P119" s="102" t="s">
        <v>136</v>
      </c>
      <c r="Q119" s="102" t="s">
        <v>137</v>
      </c>
      <c r="R119" s="102" t="s">
        <v>138</v>
      </c>
      <c r="S119" s="102" t="s">
        <v>139</v>
      </c>
      <c r="T119" s="103" t="s">
        <v>140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141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P121+P149+P152+P157</f>
        <v>0</v>
      </c>
      <c r="Q120" s="105"/>
      <c r="R120" s="200">
        <f>R121+R149+R152+R157</f>
        <v>359</v>
      </c>
      <c r="S120" s="105"/>
      <c r="T120" s="201">
        <f>T121+T149+T152+T157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72</v>
      </c>
      <c r="AU120" s="18" t="s">
        <v>109</v>
      </c>
      <c r="BK120" s="202">
        <f>BK121+BK149+BK152+BK157</f>
        <v>0</v>
      </c>
    </row>
    <row r="121" s="12" customFormat="1" ht="25.92" customHeight="1">
      <c r="A121" s="12"/>
      <c r="B121" s="203"/>
      <c r="C121" s="204"/>
      <c r="D121" s="205" t="s">
        <v>72</v>
      </c>
      <c r="E121" s="206" t="s">
        <v>904</v>
      </c>
      <c r="F121" s="206" t="s">
        <v>85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SUM(P122:P148)</f>
        <v>0</v>
      </c>
      <c r="Q121" s="211"/>
      <c r="R121" s="212">
        <f>SUM(R122:R148)</f>
        <v>339</v>
      </c>
      <c r="S121" s="211"/>
      <c r="T121" s="213">
        <f>SUM(T122:T148)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81</v>
      </c>
      <c r="AT121" s="215" t="s">
        <v>72</v>
      </c>
      <c r="AU121" s="215" t="s">
        <v>73</v>
      </c>
      <c r="AY121" s="214" t="s">
        <v>144</v>
      </c>
      <c r="BK121" s="216">
        <f>SUM(BK122:BK148)</f>
        <v>0</v>
      </c>
    </row>
    <row r="122" s="2" customFormat="1" ht="49.05" customHeight="1">
      <c r="A122" s="39"/>
      <c r="B122" s="40"/>
      <c r="C122" s="219" t="s">
        <v>81</v>
      </c>
      <c r="D122" s="219" t="s">
        <v>146</v>
      </c>
      <c r="E122" s="220" t="s">
        <v>905</v>
      </c>
      <c r="F122" s="221" t="s">
        <v>906</v>
      </c>
      <c r="G122" s="222" t="s">
        <v>907</v>
      </c>
      <c r="H122" s="223">
        <v>1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38</v>
      </c>
      <c r="O122" s="92"/>
      <c r="P122" s="228">
        <f>O122*H122</f>
        <v>0</v>
      </c>
      <c r="Q122" s="228">
        <v>13</v>
      </c>
      <c r="R122" s="228">
        <f>Q122*H122</f>
        <v>13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151</v>
      </c>
      <c r="AT122" s="230" t="s">
        <v>146</v>
      </c>
      <c r="AU122" s="230" t="s">
        <v>81</v>
      </c>
      <c r="AY122" s="18" t="s">
        <v>144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81</v>
      </c>
      <c r="BK122" s="231">
        <f>ROUND(I122*H122,2)</f>
        <v>0</v>
      </c>
      <c r="BL122" s="18" t="s">
        <v>151</v>
      </c>
      <c r="BM122" s="230" t="s">
        <v>83</v>
      </c>
    </row>
    <row r="123" s="2" customFormat="1">
      <c r="A123" s="39"/>
      <c r="B123" s="40"/>
      <c r="C123" s="41"/>
      <c r="D123" s="232" t="s">
        <v>153</v>
      </c>
      <c r="E123" s="41"/>
      <c r="F123" s="233" t="s">
        <v>906</v>
      </c>
      <c r="G123" s="41"/>
      <c r="H123" s="41"/>
      <c r="I123" s="234"/>
      <c r="J123" s="41"/>
      <c r="K123" s="41"/>
      <c r="L123" s="45"/>
      <c r="M123" s="235"/>
      <c r="N123" s="236"/>
      <c r="O123" s="92"/>
      <c r="P123" s="92"/>
      <c r="Q123" s="92"/>
      <c r="R123" s="92"/>
      <c r="S123" s="92"/>
      <c r="T123" s="93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153</v>
      </c>
      <c r="AU123" s="18" t="s">
        <v>81</v>
      </c>
    </row>
    <row r="124" s="2" customFormat="1">
      <c r="A124" s="39"/>
      <c r="B124" s="40"/>
      <c r="C124" s="41"/>
      <c r="D124" s="232" t="s">
        <v>658</v>
      </c>
      <c r="E124" s="41"/>
      <c r="F124" s="290" t="s">
        <v>908</v>
      </c>
      <c r="G124" s="41"/>
      <c r="H124" s="41"/>
      <c r="I124" s="234"/>
      <c r="J124" s="41"/>
      <c r="K124" s="41"/>
      <c r="L124" s="45"/>
      <c r="M124" s="235"/>
      <c r="N124" s="236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658</v>
      </c>
      <c r="AU124" s="18" t="s">
        <v>81</v>
      </c>
    </row>
    <row r="125" s="2" customFormat="1" ht="16.5" customHeight="1">
      <c r="A125" s="39"/>
      <c r="B125" s="40"/>
      <c r="C125" s="219" t="s">
        <v>162</v>
      </c>
      <c r="D125" s="219" t="s">
        <v>146</v>
      </c>
      <c r="E125" s="220" t="s">
        <v>909</v>
      </c>
      <c r="F125" s="221" t="s">
        <v>910</v>
      </c>
      <c r="G125" s="222" t="s">
        <v>907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38</v>
      </c>
      <c r="O125" s="92"/>
      <c r="P125" s="228">
        <f>O125*H125</f>
        <v>0</v>
      </c>
      <c r="Q125" s="228">
        <v>8</v>
      </c>
      <c r="R125" s="228">
        <f>Q125*H125</f>
        <v>8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151</v>
      </c>
      <c r="AT125" s="230" t="s">
        <v>146</v>
      </c>
      <c r="AU125" s="230" t="s">
        <v>81</v>
      </c>
      <c r="AY125" s="18" t="s">
        <v>144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81</v>
      </c>
      <c r="BK125" s="231">
        <f>ROUND(I125*H125,2)</f>
        <v>0</v>
      </c>
      <c r="BL125" s="18" t="s">
        <v>151</v>
      </c>
      <c r="BM125" s="230" t="s">
        <v>151</v>
      </c>
    </row>
    <row r="126" s="2" customFormat="1">
      <c r="A126" s="39"/>
      <c r="B126" s="40"/>
      <c r="C126" s="41"/>
      <c r="D126" s="232" t="s">
        <v>153</v>
      </c>
      <c r="E126" s="41"/>
      <c r="F126" s="233" t="s">
        <v>910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153</v>
      </c>
      <c r="AU126" s="18" t="s">
        <v>81</v>
      </c>
    </row>
    <row r="127" s="2" customFormat="1" ht="16.5" customHeight="1">
      <c r="A127" s="39"/>
      <c r="B127" s="40"/>
      <c r="C127" s="219" t="s">
        <v>151</v>
      </c>
      <c r="D127" s="219" t="s">
        <v>146</v>
      </c>
      <c r="E127" s="220" t="s">
        <v>911</v>
      </c>
      <c r="F127" s="221" t="s">
        <v>912</v>
      </c>
      <c r="G127" s="222" t="s">
        <v>907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38</v>
      </c>
      <c r="O127" s="92"/>
      <c r="P127" s="228">
        <f>O127*H127</f>
        <v>0</v>
      </c>
      <c r="Q127" s="228">
        <v>7</v>
      </c>
      <c r="R127" s="228">
        <f>Q127*H127</f>
        <v>7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151</v>
      </c>
      <c r="AT127" s="230" t="s">
        <v>146</v>
      </c>
      <c r="AU127" s="230" t="s">
        <v>81</v>
      </c>
      <c r="AY127" s="18" t="s">
        <v>144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81</v>
      </c>
      <c r="BK127" s="231">
        <f>ROUND(I127*H127,2)</f>
        <v>0</v>
      </c>
      <c r="BL127" s="18" t="s">
        <v>151</v>
      </c>
      <c r="BM127" s="230" t="s">
        <v>178</v>
      </c>
    </row>
    <row r="128" s="2" customFormat="1">
      <c r="A128" s="39"/>
      <c r="B128" s="40"/>
      <c r="C128" s="41"/>
      <c r="D128" s="232" t="s">
        <v>153</v>
      </c>
      <c r="E128" s="41"/>
      <c r="F128" s="233" t="s">
        <v>912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153</v>
      </c>
      <c r="AU128" s="18" t="s">
        <v>81</v>
      </c>
    </row>
    <row r="129" s="2" customFormat="1" ht="16.5" customHeight="1">
      <c r="A129" s="39"/>
      <c r="B129" s="40"/>
      <c r="C129" s="219" t="s">
        <v>172</v>
      </c>
      <c r="D129" s="219" t="s">
        <v>146</v>
      </c>
      <c r="E129" s="220" t="s">
        <v>913</v>
      </c>
      <c r="F129" s="221" t="s">
        <v>914</v>
      </c>
      <c r="G129" s="222" t="s">
        <v>907</v>
      </c>
      <c r="H129" s="223">
        <v>1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38</v>
      </c>
      <c r="O129" s="92"/>
      <c r="P129" s="228">
        <f>O129*H129</f>
        <v>0</v>
      </c>
      <c r="Q129" s="228">
        <v>6</v>
      </c>
      <c r="R129" s="228">
        <f>Q129*H129</f>
        <v>6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151</v>
      </c>
      <c r="AT129" s="230" t="s">
        <v>146</v>
      </c>
      <c r="AU129" s="230" t="s">
        <v>81</v>
      </c>
      <c r="AY129" s="18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81</v>
      </c>
      <c r="BK129" s="231">
        <f>ROUND(I129*H129,2)</f>
        <v>0</v>
      </c>
      <c r="BL129" s="18" t="s">
        <v>151</v>
      </c>
      <c r="BM129" s="230" t="s">
        <v>192</v>
      </c>
    </row>
    <row r="130" s="2" customFormat="1">
      <c r="A130" s="39"/>
      <c r="B130" s="40"/>
      <c r="C130" s="41"/>
      <c r="D130" s="232" t="s">
        <v>153</v>
      </c>
      <c r="E130" s="41"/>
      <c r="F130" s="233" t="s">
        <v>914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153</v>
      </c>
      <c r="AU130" s="18" t="s">
        <v>81</v>
      </c>
    </row>
    <row r="131" s="2" customFormat="1" ht="16.5" customHeight="1">
      <c r="A131" s="39"/>
      <c r="B131" s="40"/>
      <c r="C131" s="219" t="s">
        <v>178</v>
      </c>
      <c r="D131" s="219" t="s">
        <v>146</v>
      </c>
      <c r="E131" s="220" t="s">
        <v>915</v>
      </c>
      <c r="F131" s="221" t="s">
        <v>916</v>
      </c>
      <c r="G131" s="222" t="s">
        <v>907</v>
      </c>
      <c r="H131" s="223">
        <v>2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38</v>
      </c>
      <c r="O131" s="92"/>
      <c r="P131" s="228">
        <f>O131*H131</f>
        <v>0</v>
      </c>
      <c r="Q131" s="228">
        <v>5</v>
      </c>
      <c r="R131" s="228">
        <f>Q131*H131</f>
        <v>10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151</v>
      </c>
      <c r="AT131" s="230" t="s">
        <v>146</v>
      </c>
      <c r="AU131" s="230" t="s">
        <v>81</v>
      </c>
      <c r="AY131" s="18" t="s">
        <v>144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81</v>
      </c>
      <c r="BK131" s="231">
        <f>ROUND(I131*H131,2)</f>
        <v>0</v>
      </c>
      <c r="BL131" s="18" t="s">
        <v>151</v>
      </c>
      <c r="BM131" s="230" t="s">
        <v>209</v>
      </c>
    </row>
    <row r="132" s="2" customFormat="1">
      <c r="A132" s="39"/>
      <c r="B132" s="40"/>
      <c r="C132" s="41"/>
      <c r="D132" s="232" t="s">
        <v>153</v>
      </c>
      <c r="E132" s="41"/>
      <c r="F132" s="233" t="s">
        <v>916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153</v>
      </c>
      <c r="AU132" s="18" t="s">
        <v>81</v>
      </c>
    </row>
    <row r="133" s="2" customFormat="1" ht="16.5" customHeight="1">
      <c r="A133" s="39"/>
      <c r="B133" s="40"/>
      <c r="C133" s="219" t="s">
        <v>185</v>
      </c>
      <c r="D133" s="219" t="s">
        <v>146</v>
      </c>
      <c r="E133" s="220" t="s">
        <v>917</v>
      </c>
      <c r="F133" s="221" t="s">
        <v>918</v>
      </c>
      <c r="G133" s="222" t="s">
        <v>907</v>
      </c>
      <c r="H133" s="223">
        <v>2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38</v>
      </c>
      <c r="O133" s="92"/>
      <c r="P133" s="228">
        <f>O133*H133</f>
        <v>0</v>
      </c>
      <c r="Q133" s="228">
        <v>1</v>
      </c>
      <c r="R133" s="228">
        <f>Q133*H133</f>
        <v>2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151</v>
      </c>
      <c r="AT133" s="230" t="s">
        <v>146</v>
      </c>
      <c r="AU133" s="230" t="s">
        <v>81</v>
      </c>
      <c r="AY133" s="18" t="s">
        <v>144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81</v>
      </c>
      <c r="BK133" s="231">
        <f>ROUND(I133*H133,2)</f>
        <v>0</v>
      </c>
      <c r="BL133" s="18" t="s">
        <v>151</v>
      </c>
      <c r="BM133" s="230" t="s">
        <v>219</v>
      </c>
    </row>
    <row r="134" s="2" customFormat="1">
      <c r="A134" s="39"/>
      <c r="B134" s="40"/>
      <c r="C134" s="41"/>
      <c r="D134" s="232" t="s">
        <v>153</v>
      </c>
      <c r="E134" s="41"/>
      <c r="F134" s="233" t="s">
        <v>918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153</v>
      </c>
      <c r="AU134" s="18" t="s">
        <v>81</v>
      </c>
    </row>
    <row r="135" s="2" customFormat="1" ht="21.75" customHeight="1">
      <c r="A135" s="39"/>
      <c r="B135" s="40"/>
      <c r="C135" s="219" t="s">
        <v>192</v>
      </c>
      <c r="D135" s="219" t="s">
        <v>146</v>
      </c>
      <c r="E135" s="220" t="s">
        <v>919</v>
      </c>
      <c r="F135" s="221" t="s">
        <v>920</v>
      </c>
      <c r="G135" s="222" t="s">
        <v>907</v>
      </c>
      <c r="H135" s="223">
        <v>5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38</v>
      </c>
      <c r="O135" s="92"/>
      <c r="P135" s="228">
        <f>O135*H135</f>
        <v>0</v>
      </c>
      <c r="Q135" s="228">
        <v>2</v>
      </c>
      <c r="R135" s="228">
        <f>Q135*H135</f>
        <v>10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151</v>
      </c>
      <c r="AT135" s="230" t="s">
        <v>146</v>
      </c>
      <c r="AU135" s="230" t="s">
        <v>81</v>
      </c>
      <c r="AY135" s="18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81</v>
      </c>
      <c r="BK135" s="231">
        <f>ROUND(I135*H135,2)</f>
        <v>0</v>
      </c>
      <c r="BL135" s="18" t="s">
        <v>151</v>
      </c>
      <c r="BM135" s="230" t="s">
        <v>233</v>
      </c>
    </row>
    <row r="136" s="2" customFormat="1">
      <c r="A136" s="39"/>
      <c r="B136" s="40"/>
      <c r="C136" s="41"/>
      <c r="D136" s="232" t="s">
        <v>153</v>
      </c>
      <c r="E136" s="41"/>
      <c r="F136" s="233" t="s">
        <v>920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153</v>
      </c>
      <c r="AU136" s="18" t="s">
        <v>81</v>
      </c>
    </row>
    <row r="137" s="2" customFormat="1" ht="21.75" customHeight="1">
      <c r="A137" s="39"/>
      <c r="B137" s="40"/>
      <c r="C137" s="219" t="s">
        <v>203</v>
      </c>
      <c r="D137" s="219" t="s">
        <v>146</v>
      </c>
      <c r="E137" s="220" t="s">
        <v>921</v>
      </c>
      <c r="F137" s="221" t="s">
        <v>922</v>
      </c>
      <c r="G137" s="222" t="s">
        <v>907</v>
      </c>
      <c r="H137" s="223">
        <v>2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38</v>
      </c>
      <c r="O137" s="92"/>
      <c r="P137" s="228">
        <f>O137*H137</f>
        <v>0</v>
      </c>
      <c r="Q137" s="228">
        <v>1</v>
      </c>
      <c r="R137" s="228">
        <f>Q137*H137</f>
        <v>2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151</v>
      </c>
      <c r="AT137" s="230" t="s">
        <v>146</v>
      </c>
      <c r="AU137" s="230" t="s">
        <v>81</v>
      </c>
      <c r="AY137" s="18" t="s">
        <v>144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81</v>
      </c>
      <c r="BK137" s="231">
        <f>ROUND(I137*H137,2)</f>
        <v>0</v>
      </c>
      <c r="BL137" s="18" t="s">
        <v>151</v>
      </c>
      <c r="BM137" s="230" t="s">
        <v>246</v>
      </c>
    </row>
    <row r="138" s="2" customFormat="1">
      <c r="A138" s="39"/>
      <c r="B138" s="40"/>
      <c r="C138" s="41"/>
      <c r="D138" s="232" t="s">
        <v>153</v>
      </c>
      <c r="E138" s="41"/>
      <c r="F138" s="233" t="s">
        <v>922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153</v>
      </c>
      <c r="AU138" s="18" t="s">
        <v>81</v>
      </c>
    </row>
    <row r="139" s="2" customFormat="1" ht="21.75" customHeight="1">
      <c r="A139" s="39"/>
      <c r="B139" s="40"/>
      <c r="C139" s="219" t="s">
        <v>209</v>
      </c>
      <c r="D139" s="219" t="s">
        <v>146</v>
      </c>
      <c r="E139" s="220" t="s">
        <v>923</v>
      </c>
      <c r="F139" s="221" t="s">
        <v>924</v>
      </c>
      <c r="G139" s="222" t="s">
        <v>907</v>
      </c>
      <c r="H139" s="223">
        <v>8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38</v>
      </c>
      <c r="O139" s="92"/>
      <c r="P139" s="228">
        <f>O139*H139</f>
        <v>0</v>
      </c>
      <c r="Q139" s="228">
        <v>1</v>
      </c>
      <c r="R139" s="228">
        <f>Q139*H139</f>
        <v>8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151</v>
      </c>
      <c r="AT139" s="230" t="s">
        <v>146</v>
      </c>
      <c r="AU139" s="230" t="s">
        <v>81</v>
      </c>
      <c r="AY139" s="18" t="s">
        <v>144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81</v>
      </c>
      <c r="BK139" s="231">
        <f>ROUND(I139*H139,2)</f>
        <v>0</v>
      </c>
      <c r="BL139" s="18" t="s">
        <v>151</v>
      </c>
      <c r="BM139" s="230" t="s">
        <v>261</v>
      </c>
    </row>
    <row r="140" s="2" customFormat="1">
      <c r="A140" s="39"/>
      <c r="B140" s="40"/>
      <c r="C140" s="41"/>
      <c r="D140" s="232" t="s">
        <v>153</v>
      </c>
      <c r="E140" s="41"/>
      <c r="F140" s="233" t="s">
        <v>924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153</v>
      </c>
      <c r="AU140" s="18" t="s">
        <v>81</v>
      </c>
    </row>
    <row r="141" s="2" customFormat="1" ht="16.5" customHeight="1">
      <c r="A141" s="39"/>
      <c r="B141" s="40"/>
      <c r="C141" s="219" t="s">
        <v>214</v>
      </c>
      <c r="D141" s="219" t="s">
        <v>146</v>
      </c>
      <c r="E141" s="220" t="s">
        <v>925</v>
      </c>
      <c r="F141" s="221" t="s">
        <v>926</v>
      </c>
      <c r="G141" s="222" t="s">
        <v>907</v>
      </c>
      <c r="H141" s="223">
        <v>1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38</v>
      </c>
      <c r="O141" s="92"/>
      <c r="P141" s="228">
        <f>O141*H141</f>
        <v>0</v>
      </c>
      <c r="Q141" s="228">
        <v>4</v>
      </c>
      <c r="R141" s="228">
        <f>Q141*H141</f>
        <v>4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151</v>
      </c>
      <c r="AT141" s="230" t="s">
        <v>146</v>
      </c>
      <c r="AU141" s="230" t="s">
        <v>81</v>
      </c>
      <c r="AY141" s="18" t="s">
        <v>144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81</v>
      </c>
      <c r="BK141" s="231">
        <f>ROUND(I141*H141,2)</f>
        <v>0</v>
      </c>
      <c r="BL141" s="18" t="s">
        <v>151</v>
      </c>
      <c r="BM141" s="230" t="s">
        <v>273</v>
      </c>
    </row>
    <row r="142" s="2" customFormat="1">
      <c r="A142" s="39"/>
      <c r="B142" s="40"/>
      <c r="C142" s="41"/>
      <c r="D142" s="232" t="s">
        <v>153</v>
      </c>
      <c r="E142" s="41"/>
      <c r="F142" s="233" t="s">
        <v>926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153</v>
      </c>
      <c r="AU142" s="18" t="s">
        <v>81</v>
      </c>
    </row>
    <row r="143" s="2" customFormat="1" ht="16.5" customHeight="1">
      <c r="A143" s="39"/>
      <c r="B143" s="40"/>
      <c r="C143" s="219" t="s">
        <v>219</v>
      </c>
      <c r="D143" s="219" t="s">
        <v>146</v>
      </c>
      <c r="E143" s="220" t="s">
        <v>927</v>
      </c>
      <c r="F143" s="221" t="s">
        <v>928</v>
      </c>
      <c r="G143" s="222" t="s">
        <v>929</v>
      </c>
      <c r="H143" s="223">
        <v>4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38</v>
      </c>
      <c r="O143" s="92"/>
      <c r="P143" s="228">
        <f>O143*H143</f>
        <v>0</v>
      </c>
      <c r="Q143" s="228">
        <v>3</v>
      </c>
      <c r="R143" s="228">
        <f>Q143*H143</f>
        <v>12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151</v>
      </c>
      <c r="AT143" s="230" t="s">
        <v>146</v>
      </c>
      <c r="AU143" s="230" t="s">
        <v>81</v>
      </c>
      <c r="AY143" s="18" t="s">
        <v>144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81</v>
      </c>
      <c r="BK143" s="231">
        <f>ROUND(I143*H143,2)</f>
        <v>0</v>
      </c>
      <c r="BL143" s="18" t="s">
        <v>151</v>
      </c>
      <c r="BM143" s="230" t="s">
        <v>295</v>
      </c>
    </row>
    <row r="144" s="2" customFormat="1">
      <c r="A144" s="39"/>
      <c r="B144" s="40"/>
      <c r="C144" s="41"/>
      <c r="D144" s="232" t="s">
        <v>153</v>
      </c>
      <c r="E144" s="41"/>
      <c r="F144" s="233" t="s">
        <v>928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153</v>
      </c>
      <c r="AU144" s="18" t="s">
        <v>81</v>
      </c>
    </row>
    <row r="145" s="2" customFormat="1" ht="21.75" customHeight="1">
      <c r="A145" s="39"/>
      <c r="B145" s="40"/>
      <c r="C145" s="219" t="s">
        <v>227</v>
      </c>
      <c r="D145" s="219" t="s">
        <v>146</v>
      </c>
      <c r="E145" s="220" t="s">
        <v>930</v>
      </c>
      <c r="F145" s="221" t="s">
        <v>931</v>
      </c>
      <c r="G145" s="222" t="s">
        <v>929</v>
      </c>
      <c r="H145" s="223">
        <v>40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38</v>
      </c>
      <c r="O145" s="92"/>
      <c r="P145" s="228">
        <f>O145*H145</f>
        <v>0</v>
      </c>
      <c r="Q145" s="228">
        <v>3.2000000000000002</v>
      </c>
      <c r="R145" s="228">
        <f>Q145*H145</f>
        <v>128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151</v>
      </c>
      <c r="AT145" s="230" t="s">
        <v>146</v>
      </c>
      <c r="AU145" s="230" t="s">
        <v>81</v>
      </c>
      <c r="AY145" s="18" t="s">
        <v>144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81</v>
      </c>
      <c r="BK145" s="231">
        <f>ROUND(I145*H145,2)</f>
        <v>0</v>
      </c>
      <c r="BL145" s="18" t="s">
        <v>151</v>
      </c>
      <c r="BM145" s="230" t="s">
        <v>319</v>
      </c>
    </row>
    <row r="146" s="2" customFormat="1">
      <c r="A146" s="39"/>
      <c r="B146" s="40"/>
      <c r="C146" s="41"/>
      <c r="D146" s="232" t="s">
        <v>153</v>
      </c>
      <c r="E146" s="41"/>
      <c r="F146" s="233" t="s">
        <v>931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153</v>
      </c>
      <c r="AU146" s="18" t="s">
        <v>81</v>
      </c>
    </row>
    <row r="147" s="2" customFormat="1" ht="24.15" customHeight="1">
      <c r="A147" s="39"/>
      <c r="B147" s="40"/>
      <c r="C147" s="219" t="s">
        <v>233</v>
      </c>
      <c r="D147" s="219" t="s">
        <v>146</v>
      </c>
      <c r="E147" s="220" t="s">
        <v>932</v>
      </c>
      <c r="F147" s="221" t="s">
        <v>933</v>
      </c>
      <c r="G147" s="222" t="s">
        <v>929</v>
      </c>
      <c r="H147" s="223">
        <v>3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38</v>
      </c>
      <c r="O147" s="92"/>
      <c r="P147" s="228">
        <f>O147*H147</f>
        <v>0</v>
      </c>
      <c r="Q147" s="228">
        <v>43</v>
      </c>
      <c r="R147" s="228">
        <f>Q147*H147</f>
        <v>129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151</v>
      </c>
      <c r="AT147" s="230" t="s">
        <v>146</v>
      </c>
      <c r="AU147" s="230" t="s">
        <v>81</v>
      </c>
      <c r="AY147" s="18" t="s">
        <v>144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81</v>
      </c>
      <c r="BK147" s="231">
        <f>ROUND(I147*H147,2)</f>
        <v>0</v>
      </c>
      <c r="BL147" s="18" t="s">
        <v>151</v>
      </c>
      <c r="BM147" s="230" t="s">
        <v>336</v>
      </c>
    </row>
    <row r="148" s="2" customFormat="1">
      <c r="A148" s="39"/>
      <c r="B148" s="40"/>
      <c r="C148" s="41"/>
      <c r="D148" s="232" t="s">
        <v>153</v>
      </c>
      <c r="E148" s="41"/>
      <c r="F148" s="233" t="s">
        <v>933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153</v>
      </c>
      <c r="AU148" s="18" t="s">
        <v>81</v>
      </c>
    </row>
    <row r="149" s="12" customFormat="1" ht="25.92" customHeight="1">
      <c r="A149" s="12"/>
      <c r="B149" s="203"/>
      <c r="C149" s="204"/>
      <c r="D149" s="205" t="s">
        <v>72</v>
      </c>
      <c r="E149" s="206" t="s">
        <v>934</v>
      </c>
      <c r="F149" s="206" t="s">
        <v>935</v>
      </c>
      <c r="G149" s="204"/>
      <c r="H149" s="204"/>
      <c r="I149" s="207"/>
      <c r="J149" s="208">
        <f>BK149</f>
        <v>0</v>
      </c>
      <c r="K149" s="204"/>
      <c r="L149" s="209"/>
      <c r="M149" s="210"/>
      <c r="N149" s="211"/>
      <c r="O149" s="211"/>
      <c r="P149" s="212">
        <f>SUM(P150:P151)</f>
        <v>0</v>
      </c>
      <c r="Q149" s="211"/>
      <c r="R149" s="212">
        <f>SUM(R150:R151)</f>
        <v>20</v>
      </c>
      <c r="S149" s="211"/>
      <c r="T149" s="213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4" t="s">
        <v>81</v>
      </c>
      <c r="AT149" s="215" t="s">
        <v>72</v>
      </c>
      <c r="AU149" s="215" t="s">
        <v>73</v>
      </c>
      <c r="AY149" s="214" t="s">
        <v>144</v>
      </c>
      <c r="BK149" s="216">
        <f>SUM(BK150:BK151)</f>
        <v>0</v>
      </c>
    </row>
    <row r="150" s="2" customFormat="1" ht="16.5" customHeight="1">
      <c r="A150" s="39"/>
      <c r="B150" s="40"/>
      <c r="C150" s="219" t="s">
        <v>8</v>
      </c>
      <c r="D150" s="219" t="s">
        <v>146</v>
      </c>
      <c r="E150" s="220" t="s">
        <v>936</v>
      </c>
      <c r="F150" s="221" t="s">
        <v>937</v>
      </c>
      <c r="G150" s="222" t="s">
        <v>938</v>
      </c>
      <c r="H150" s="223">
        <v>20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38</v>
      </c>
      <c r="O150" s="92"/>
      <c r="P150" s="228">
        <f>O150*H150</f>
        <v>0</v>
      </c>
      <c r="Q150" s="228">
        <v>1</v>
      </c>
      <c r="R150" s="228">
        <f>Q150*H150</f>
        <v>20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151</v>
      </c>
      <c r="AT150" s="230" t="s">
        <v>146</v>
      </c>
      <c r="AU150" s="230" t="s">
        <v>81</v>
      </c>
      <c r="AY150" s="18" t="s">
        <v>144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81</v>
      </c>
      <c r="BK150" s="231">
        <f>ROUND(I150*H150,2)</f>
        <v>0</v>
      </c>
      <c r="BL150" s="18" t="s">
        <v>151</v>
      </c>
      <c r="BM150" s="230" t="s">
        <v>346</v>
      </c>
    </row>
    <row r="151" s="2" customFormat="1">
      <c r="A151" s="39"/>
      <c r="B151" s="40"/>
      <c r="C151" s="41"/>
      <c r="D151" s="232" t="s">
        <v>153</v>
      </c>
      <c r="E151" s="41"/>
      <c r="F151" s="233" t="s">
        <v>937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153</v>
      </c>
      <c r="AU151" s="18" t="s">
        <v>81</v>
      </c>
    </row>
    <row r="152" s="12" customFormat="1" ht="25.92" customHeight="1">
      <c r="A152" s="12"/>
      <c r="B152" s="203"/>
      <c r="C152" s="204"/>
      <c r="D152" s="205" t="s">
        <v>72</v>
      </c>
      <c r="E152" s="206" t="s">
        <v>939</v>
      </c>
      <c r="F152" s="206" t="s">
        <v>940</v>
      </c>
      <c r="G152" s="204"/>
      <c r="H152" s="204"/>
      <c r="I152" s="207"/>
      <c r="J152" s="208">
        <f>BK152</f>
        <v>0</v>
      </c>
      <c r="K152" s="204"/>
      <c r="L152" s="209"/>
      <c r="M152" s="210"/>
      <c r="N152" s="211"/>
      <c r="O152" s="211"/>
      <c r="P152" s="212">
        <f>SUM(P153:P156)</f>
        <v>0</v>
      </c>
      <c r="Q152" s="211"/>
      <c r="R152" s="212">
        <f>SUM(R153:R156)</f>
        <v>0</v>
      </c>
      <c r="S152" s="211"/>
      <c r="T152" s="213">
        <f>SUM(T153:T156)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81</v>
      </c>
      <c r="AT152" s="215" t="s">
        <v>72</v>
      </c>
      <c r="AU152" s="215" t="s">
        <v>73</v>
      </c>
      <c r="AY152" s="214" t="s">
        <v>144</v>
      </c>
      <c r="BK152" s="216">
        <f>SUM(BK153:BK156)</f>
        <v>0</v>
      </c>
    </row>
    <row r="153" s="2" customFormat="1" ht="16.5" customHeight="1">
      <c r="A153" s="39"/>
      <c r="B153" s="40"/>
      <c r="C153" s="219" t="s">
        <v>246</v>
      </c>
      <c r="D153" s="219" t="s">
        <v>146</v>
      </c>
      <c r="E153" s="220" t="s">
        <v>941</v>
      </c>
      <c r="F153" s="221" t="s">
        <v>942</v>
      </c>
      <c r="G153" s="222" t="s">
        <v>938</v>
      </c>
      <c r="H153" s="223">
        <v>230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38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151</v>
      </c>
      <c r="AT153" s="230" t="s">
        <v>146</v>
      </c>
      <c r="AU153" s="230" t="s">
        <v>81</v>
      </c>
      <c r="AY153" s="18" t="s">
        <v>144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81</v>
      </c>
      <c r="BK153" s="231">
        <f>ROUND(I153*H153,2)</f>
        <v>0</v>
      </c>
      <c r="BL153" s="18" t="s">
        <v>151</v>
      </c>
      <c r="BM153" s="230" t="s">
        <v>361</v>
      </c>
    </row>
    <row r="154" s="2" customFormat="1">
      <c r="A154" s="39"/>
      <c r="B154" s="40"/>
      <c r="C154" s="41"/>
      <c r="D154" s="232" t="s">
        <v>153</v>
      </c>
      <c r="E154" s="41"/>
      <c r="F154" s="233" t="s">
        <v>942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153</v>
      </c>
      <c r="AU154" s="18" t="s">
        <v>81</v>
      </c>
    </row>
    <row r="155" s="2" customFormat="1" ht="21.75" customHeight="1">
      <c r="A155" s="39"/>
      <c r="B155" s="40"/>
      <c r="C155" s="219" t="s">
        <v>254</v>
      </c>
      <c r="D155" s="219" t="s">
        <v>146</v>
      </c>
      <c r="E155" s="220" t="s">
        <v>943</v>
      </c>
      <c r="F155" s="221" t="s">
        <v>944</v>
      </c>
      <c r="G155" s="222" t="s">
        <v>390</v>
      </c>
      <c r="H155" s="223">
        <v>1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38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151</v>
      </c>
      <c r="AT155" s="230" t="s">
        <v>146</v>
      </c>
      <c r="AU155" s="230" t="s">
        <v>81</v>
      </c>
      <c r="AY155" s="18" t="s">
        <v>144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81</v>
      </c>
      <c r="BK155" s="231">
        <f>ROUND(I155*H155,2)</f>
        <v>0</v>
      </c>
      <c r="BL155" s="18" t="s">
        <v>151</v>
      </c>
      <c r="BM155" s="230" t="s">
        <v>375</v>
      </c>
    </row>
    <row r="156" s="2" customFormat="1">
      <c r="A156" s="39"/>
      <c r="B156" s="40"/>
      <c r="C156" s="41"/>
      <c r="D156" s="232" t="s">
        <v>153</v>
      </c>
      <c r="E156" s="41"/>
      <c r="F156" s="233" t="s">
        <v>944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153</v>
      </c>
      <c r="AU156" s="18" t="s">
        <v>81</v>
      </c>
    </row>
    <row r="157" s="12" customFormat="1" ht="25.92" customHeight="1">
      <c r="A157" s="12"/>
      <c r="B157" s="203"/>
      <c r="C157" s="204"/>
      <c r="D157" s="205" t="s">
        <v>72</v>
      </c>
      <c r="E157" s="206" t="s">
        <v>945</v>
      </c>
      <c r="F157" s="206" t="s">
        <v>946</v>
      </c>
      <c r="G157" s="204"/>
      <c r="H157" s="204"/>
      <c r="I157" s="207"/>
      <c r="J157" s="208">
        <f>BK157</f>
        <v>0</v>
      </c>
      <c r="K157" s="204"/>
      <c r="L157" s="209"/>
      <c r="M157" s="210"/>
      <c r="N157" s="211"/>
      <c r="O157" s="211"/>
      <c r="P157" s="212">
        <f>SUM(P158:P165)</f>
        <v>0</v>
      </c>
      <c r="Q157" s="211"/>
      <c r="R157" s="212">
        <f>SUM(R158:R165)</f>
        <v>0</v>
      </c>
      <c r="S157" s="211"/>
      <c r="T157" s="213">
        <f>SUM(T158:T165)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81</v>
      </c>
      <c r="AT157" s="215" t="s">
        <v>72</v>
      </c>
      <c r="AU157" s="215" t="s">
        <v>73</v>
      </c>
      <c r="AY157" s="214" t="s">
        <v>144</v>
      </c>
      <c r="BK157" s="216">
        <f>SUM(BK158:BK165)</f>
        <v>0</v>
      </c>
    </row>
    <row r="158" s="2" customFormat="1" ht="16.5" customHeight="1">
      <c r="A158" s="39"/>
      <c r="B158" s="40"/>
      <c r="C158" s="219" t="s">
        <v>261</v>
      </c>
      <c r="D158" s="219" t="s">
        <v>146</v>
      </c>
      <c r="E158" s="220" t="s">
        <v>947</v>
      </c>
      <c r="F158" s="221" t="s">
        <v>948</v>
      </c>
      <c r="G158" s="222" t="s">
        <v>390</v>
      </c>
      <c r="H158" s="223">
        <v>1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38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151</v>
      </c>
      <c r="AT158" s="230" t="s">
        <v>146</v>
      </c>
      <c r="AU158" s="230" t="s">
        <v>81</v>
      </c>
      <c r="AY158" s="18" t="s">
        <v>144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81</v>
      </c>
      <c r="BK158" s="231">
        <f>ROUND(I158*H158,2)</f>
        <v>0</v>
      </c>
      <c r="BL158" s="18" t="s">
        <v>151</v>
      </c>
      <c r="BM158" s="230" t="s">
        <v>387</v>
      </c>
    </row>
    <row r="159" s="2" customFormat="1">
      <c r="A159" s="39"/>
      <c r="B159" s="40"/>
      <c r="C159" s="41"/>
      <c r="D159" s="232" t="s">
        <v>153</v>
      </c>
      <c r="E159" s="41"/>
      <c r="F159" s="233" t="s">
        <v>948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153</v>
      </c>
      <c r="AU159" s="18" t="s">
        <v>81</v>
      </c>
    </row>
    <row r="160" s="2" customFormat="1" ht="16.5" customHeight="1">
      <c r="A160" s="39"/>
      <c r="B160" s="40"/>
      <c r="C160" s="219" t="s">
        <v>267</v>
      </c>
      <c r="D160" s="219" t="s">
        <v>146</v>
      </c>
      <c r="E160" s="220" t="s">
        <v>949</v>
      </c>
      <c r="F160" s="221" t="s">
        <v>950</v>
      </c>
      <c r="G160" s="222" t="s">
        <v>390</v>
      </c>
      <c r="H160" s="223">
        <v>1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38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151</v>
      </c>
      <c r="AT160" s="230" t="s">
        <v>146</v>
      </c>
      <c r="AU160" s="230" t="s">
        <v>81</v>
      </c>
      <c r="AY160" s="18" t="s">
        <v>144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81</v>
      </c>
      <c r="BK160" s="231">
        <f>ROUND(I160*H160,2)</f>
        <v>0</v>
      </c>
      <c r="BL160" s="18" t="s">
        <v>151</v>
      </c>
      <c r="BM160" s="230" t="s">
        <v>411</v>
      </c>
    </row>
    <row r="161" s="2" customFormat="1">
      <c r="A161" s="39"/>
      <c r="B161" s="40"/>
      <c r="C161" s="41"/>
      <c r="D161" s="232" t="s">
        <v>153</v>
      </c>
      <c r="E161" s="41"/>
      <c r="F161" s="233" t="s">
        <v>950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153</v>
      </c>
      <c r="AU161" s="18" t="s">
        <v>81</v>
      </c>
    </row>
    <row r="162" s="2" customFormat="1" ht="16.5" customHeight="1">
      <c r="A162" s="39"/>
      <c r="B162" s="40"/>
      <c r="C162" s="219" t="s">
        <v>273</v>
      </c>
      <c r="D162" s="219" t="s">
        <v>146</v>
      </c>
      <c r="E162" s="220" t="s">
        <v>951</v>
      </c>
      <c r="F162" s="221" t="s">
        <v>952</v>
      </c>
      <c r="G162" s="222" t="s">
        <v>390</v>
      </c>
      <c r="H162" s="223">
        <v>1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38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151</v>
      </c>
      <c r="AT162" s="230" t="s">
        <v>146</v>
      </c>
      <c r="AU162" s="230" t="s">
        <v>81</v>
      </c>
      <c r="AY162" s="18" t="s">
        <v>144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81</v>
      </c>
      <c r="BK162" s="231">
        <f>ROUND(I162*H162,2)</f>
        <v>0</v>
      </c>
      <c r="BL162" s="18" t="s">
        <v>151</v>
      </c>
      <c r="BM162" s="230" t="s">
        <v>429</v>
      </c>
    </row>
    <row r="163" s="2" customFormat="1">
      <c r="A163" s="39"/>
      <c r="B163" s="40"/>
      <c r="C163" s="41"/>
      <c r="D163" s="232" t="s">
        <v>153</v>
      </c>
      <c r="E163" s="41"/>
      <c r="F163" s="233" t="s">
        <v>952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153</v>
      </c>
      <c r="AU163" s="18" t="s">
        <v>81</v>
      </c>
    </row>
    <row r="164" s="2" customFormat="1" ht="16.5" customHeight="1">
      <c r="A164" s="39"/>
      <c r="B164" s="40"/>
      <c r="C164" s="219" t="s">
        <v>7</v>
      </c>
      <c r="D164" s="219" t="s">
        <v>146</v>
      </c>
      <c r="E164" s="220" t="s">
        <v>953</v>
      </c>
      <c r="F164" s="221" t="s">
        <v>954</v>
      </c>
      <c r="G164" s="222" t="s">
        <v>390</v>
      </c>
      <c r="H164" s="223">
        <v>1</v>
      </c>
      <c r="I164" s="224"/>
      <c r="J164" s="225">
        <f>ROUND(I164*H164,2)</f>
        <v>0</v>
      </c>
      <c r="K164" s="221" t="s">
        <v>1</v>
      </c>
      <c r="L164" s="45"/>
      <c r="M164" s="226" t="s">
        <v>1</v>
      </c>
      <c r="N164" s="227" t="s">
        <v>38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151</v>
      </c>
      <c r="AT164" s="230" t="s">
        <v>146</v>
      </c>
      <c r="AU164" s="230" t="s">
        <v>81</v>
      </c>
      <c r="AY164" s="18" t="s">
        <v>144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81</v>
      </c>
      <c r="BK164" s="231">
        <f>ROUND(I164*H164,2)</f>
        <v>0</v>
      </c>
      <c r="BL164" s="18" t="s">
        <v>151</v>
      </c>
      <c r="BM164" s="230" t="s">
        <v>443</v>
      </c>
    </row>
    <row r="165" s="2" customFormat="1">
      <c r="A165" s="39"/>
      <c r="B165" s="40"/>
      <c r="C165" s="41"/>
      <c r="D165" s="232" t="s">
        <v>153</v>
      </c>
      <c r="E165" s="41"/>
      <c r="F165" s="233" t="s">
        <v>954</v>
      </c>
      <c r="G165" s="41"/>
      <c r="H165" s="41"/>
      <c r="I165" s="234"/>
      <c r="J165" s="41"/>
      <c r="K165" s="41"/>
      <c r="L165" s="45"/>
      <c r="M165" s="295"/>
      <c r="N165" s="296"/>
      <c r="O165" s="297"/>
      <c r="P165" s="297"/>
      <c r="Q165" s="297"/>
      <c r="R165" s="297"/>
      <c r="S165" s="297"/>
      <c r="T165" s="298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153</v>
      </c>
      <c r="AU165" s="18" t="s">
        <v>81</v>
      </c>
    </row>
    <row r="166" s="2" customFormat="1" ht="6.96" customHeight="1">
      <c r="A166" s="39"/>
      <c r="B166" s="67"/>
      <c r="C166" s="68"/>
      <c r="D166" s="68"/>
      <c r="E166" s="68"/>
      <c r="F166" s="68"/>
      <c r="G166" s="68"/>
      <c r="H166" s="68"/>
      <c r="I166" s="68"/>
      <c r="J166" s="68"/>
      <c r="K166" s="68"/>
      <c r="L166" s="45"/>
      <c r="M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</row>
  </sheetData>
  <sheetProtection sheet="1" autoFilter="0" formatColumns="0" formatRows="0" objects="1" scenarios="1" spinCount="100000" saltValue="haH4D9HvqukVRZuh3/Yp8Nb3zi6mIjIrcCzJLZ8RaUFlnz5drHHiXg0ibiWh2EeRo9pqh8n2KwmADxUSA9jaSQ==" hashValue="jnReJaG5i2qEKsyBqfvRETXnAmxGVSFZb5ib2q/OwHXigdWO2HqtkwZrQsARwtlkT6hfC267BaNkEDOAFv6wfQ==" algorithmName="SHA-512" password="CC35"/>
  <autoFilter ref="C119:K16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Kralovice SÚSPK stavební úpravy šaten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955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2. 5. 2023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21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21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21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ROUND((SUM(BE123:BE345)),  2)</f>
        <v>0</v>
      </c>
      <c r="G33" s="39"/>
      <c r="H33" s="39"/>
      <c r="I33" s="156">
        <v>0.20999999999999999</v>
      </c>
      <c r="J33" s="155">
        <f>ROUND(((SUM(BE123:BE345))*I33),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ROUND((SUM(BF123:BF345)),  2)</f>
        <v>0</v>
      </c>
      <c r="G34" s="39"/>
      <c r="H34" s="39"/>
      <c r="I34" s="156">
        <v>0.14999999999999999</v>
      </c>
      <c r="J34" s="155">
        <f>ROUND(((SUM(BF123:BF345))*I34),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ROUND((SUM(BG123:BG345)),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ROUND((SUM(BH123:BH345)),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ROUND((SUM(BI123:BI345)),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Kralovice SÚSPK stavební úpravy šaten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003 - SO 01 ZTI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2. 5. 2023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118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120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956</v>
      </c>
      <c r="E99" s="189"/>
      <c r="F99" s="189"/>
      <c r="G99" s="189"/>
      <c r="H99" s="189"/>
      <c r="I99" s="189"/>
      <c r="J99" s="190">
        <f>J144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957</v>
      </c>
      <c r="E100" s="189"/>
      <c r="F100" s="189"/>
      <c r="G100" s="189"/>
      <c r="H100" s="189"/>
      <c r="I100" s="189"/>
      <c r="J100" s="190">
        <f>J196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958</v>
      </c>
      <c r="E101" s="189"/>
      <c r="F101" s="189"/>
      <c r="G101" s="189"/>
      <c r="H101" s="189"/>
      <c r="I101" s="189"/>
      <c r="J101" s="190">
        <f>J285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959</v>
      </c>
      <c r="E102" s="189"/>
      <c r="F102" s="189"/>
      <c r="G102" s="189"/>
      <c r="H102" s="189"/>
      <c r="I102" s="189"/>
      <c r="J102" s="190">
        <f>J327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960</v>
      </c>
      <c r="E103" s="189"/>
      <c r="F103" s="189"/>
      <c r="G103" s="189"/>
      <c r="H103" s="189"/>
      <c r="I103" s="189"/>
      <c r="J103" s="190">
        <f>J333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129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Kralovice SÚSPK stavební úpravy šaten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103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003 - SO 01 ZTI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2. 5. 2023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 xml:space="preserve"> </v>
      </c>
      <c r="G119" s="41"/>
      <c r="H119" s="41"/>
      <c r="I119" s="33" t="s">
        <v>29</v>
      </c>
      <c r="J119" s="37" t="str">
        <f>E21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IF(E18="","",E18)</f>
        <v>Vyplň údaj</v>
      </c>
      <c r="G120" s="41"/>
      <c r="H120" s="41"/>
      <c r="I120" s="33" t="s">
        <v>31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130</v>
      </c>
      <c r="D122" s="195" t="s">
        <v>58</v>
      </c>
      <c r="E122" s="195" t="s">
        <v>54</v>
      </c>
      <c r="F122" s="195" t="s">
        <v>55</v>
      </c>
      <c r="G122" s="195" t="s">
        <v>131</v>
      </c>
      <c r="H122" s="195" t="s">
        <v>132</v>
      </c>
      <c r="I122" s="195" t="s">
        <v>133</v>
      </c>
      <c r="J122" s="195" t="s">
        <v>107</v>
      </c>
      <c r="K122" s="196" t="s">
        <v>134</v>
      </c>
      <c r="L122" s="197"/>
      <c r="M122" s="101" t="s">
        <v>1</v>
      </c>
      <c r="N122" s="102" t="s">
        <v>37</v>
      </c>
      <c r="O122" s="102" t="s">
        <v>135</v>
      </c>
      <c r="P122" s="102" t="s">
        <v>136</v>
      </c>
      <c r="Q122" s="102" t="s">
        <v>137</v>
      </c>
      <c r="R122" s="102" t="s">
        <v>138</v>
      </c>
      <c r="S122" s="102" t="s">
        <v>139</v>
      </c>
      <c r="T122" s="103" t="s">
        <v>140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141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</f>
        <v>0</v>
      </c>
      <c r="Q123" s="105"/>
      <c r="R123" s="200">
        <f>R124</f>
        <v>1.9413284000000002</v>
      </c>
      <c r="S123" s="105"/>
      <c r="T123" s="201">
        <f>T124</f>
        <v>2.1191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72</v>
      </c>
      <c r="AU123" s="18" t="s">
        <v>109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72</v>
      </c>
      <c r="E124" s="206" t="s">
        <v>549</v>
      </c>
      <c r="F124" s="206" t="s">
        <v>550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P125+P144+P196+P285+P327+P333</f>
        <v>0</v>
      </c>
      <c r="Q124" s="211"/>
      <c r="R124" s="212">
        <f>R125+R144+R196+R285+R327+R333</f>
        <v>1.9413284000000002</v>
      </c>
      <c r="S124" s="211"/>
      <c r="T124" s="213">
        <f>T125+T144+T196+T285+T327+T333</f>
        <v>2.1191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83</v>
      </c>
      <c r="AT124" s="215" t="s">
        <v>72</v>
      </c>
      <c r="AU124" s="215" t="s">
        <v>73</v>
      </c>
      <c r="AY124" s="214" t="s">
        <v>144</v>
      </c>
      <c r="BK124" s="216">
        <f>BK125+BK144+BK196+BK285+BK327+BK333</f>
        <v>0</v>
      </c>
    </row>
    <row r="125" s="12" customFormat="1" ht="22.8" customHeight="1">
      <c r="A125" s="12"/>
      <c r="B125" s="203"/>
      <c r="C125" s="204"/>
      <c r="D125" s="205" t="s">
        <v>72</v>
      </c>
      <c r="E125" s="217" t="s">
        <v>600</v>
      </c>
      <c r="F125" s="217" t="s">
        <v>601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SUM(P126:P143)</f>
        <v>0</v>
      </c>
      <c r="Q125" s="211"/>
      <c r="R125" s="212">
        <f>SUM(R126:R143)</f>
        <v>0.053188399999999997</v>
      </c>
      <c r="S125" s="211"/>
      <c r="T125" s="213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83</v>
      </c>
      <c r="AT125" s="215" t="s">
        <v>72</v>
      </c>
      <c r="AU125" s="215" t="s">
        <v>81</v>
      </c>
      <c r="AY125" s="214" t="s">
        <v>144</v>
      </c>
      <c r="BK125" s="216">
        <f>SUM(BK126:BK143)</f>
        <v>0</v>
      </c>
    </row>
    <row r="126" s="2" customFormat="1" ht="33" customHeight="1">
      <c r="A126" s="39"/>
      <c r="B126" s="40"/>
      <c r="C126" s="219" t="s">
        <v>81</v>
      </c>
      <c r="D126" s="219" t="s">
        <v>146</v>
      </c>
      <c r="E126" s="220" t="s">
        <v>961</v>
      </c>
      <c r="F126" s="221" t="s">
        <v>962</v>
      </c>
      <c r="G126" s="222" t="s">
        <v>484</v>
      </c>
      <c r="H126" s="223">
        <v>132</v>
      </c>
      <c r="I126" s="224"/>
      <c r="J126" s="225">
        <f>ROUND(I126*H126,2)</f>
        <v>0</v>
      </c>
      <c r="K126" s="221" t="s">
        <v>150</v>
      </c>
      <c r="L126" s="45"/>
      <c r="M126" s="226" t="s">
        <v>1</v>
      </c>
      <c r="N126" s="227" t="s">
        <v>38</v>
      </c>
      <c r="O126" s="92"/>
      <c r="P126" s="228">
        <f>O126*H126</f>
        <v>0</v>
      </c>
      <c r="Q126" s="228">
        <v>9.0000000000000006E-05</v>
      </c>
      <c r="R126" s="228">
        <f>Q126*H126</f>
        <v>0.01188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246</v>
      </c>
      <c r="AT126" s="230" t="s">
        <v>146</v>
      </c>
      <c r="AU126" s="230" t="s">
        <v>83</v>
      </c>
      <c r="AY126" s="18" t="s">
        <v>144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81</v>
      </c>
      <c r="BK126" s="231">
        <f>ROUND(I126*H126,2)</f>
        <v>0</v>
      </c>
      <c r="BL126" s="18" t="s">
        <v>246</v>
      </c>
      <c r="BM126" s="230" t="s">
        <v>963</v>
      </c>
    </row>
    <row r="127" s="2" customFormat="1">
      <c r="A127" s="39"/>
      <c r="B127" s="40"/>
      <c r="C127" s="41"/>
      <c r="D127" s="232" t="s">
        <v>153</v>
      </c>
      <c r="E127" s="41"/>
      <c r="F127" s="233" t="s">
        <v>962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153</v>
      </c>
      <c r="AU127" s="18" t="s">
        <v>83</v>
      </c>
    </row>
    <row r="128" s="13" customFormat="1">
      <c r="A128" s="13"/>
      <c r="B128" s="237"/>
      <c r="C128" s="238"/>
      <c r="D128" s="232" t="s">
        <v>155</v>
      </c>
      <c r="E128" s="239" t="s">
        <v>1</v>
      </c>
      <c r="F128" s="240" t="s">
        <v>964</v>
      </c>
      <c r="G128" s="238"/>
      <c r="H128" s="241">
        <v>132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7" t="s">
        <v>155</v>
      </c>
      <c r="AU128" s="247" t="s">
        <v>83</v>
      </c>
      <c r="AV128" s="13" t="s">
        <v>83</v>
      </c>
      <c r="AW128" s="13" t="s">
        <v>30</v>
      </c>
      <c r="AX128" s="13" t="s">
        <v>81</v>
      </c>
      <c r="AY128" s="247" t="s">
        <v>144</v>
      </c>
    </row>
    <row r="129" s="2" customFormat="1" ht="24.15" customHeight="1">
      <c r="A129" s="39"/>
      <c r="B129" s="40"/>
      <c r="C129" s="280" t="s">
        <v>83</v>
      </c>
      <c r="D129" s="280" t="s">
        <v>559</v>
      </c>
      <c r="E129" s="281" t="s">
        <v>965</v>
      </c>
      <c r="F129" s="282" t="s">
        <v>966</v>
      </c>
      <c r="G129" s="283" t="s">
        <v>484</v>
      </c>
      <c r="H129" s="284">
        <v>46.920000000000002</v>
      </c>
      <c r="I129" s="285"/>
      <c r="J129" s="286">
        <f>ROUND(I129*H129,2)</f>
        <v>0</v>
      </c>
      <c r="K129" s="282" t="s">
        <v>150</v>
      </c>
      <c r="L129" s="287"/>
      <c r="M129" s="288" t="s">
        <v>1</v>
      </c>
      <c r="N129" s="289" t="s">
        <v>38</v>
      </c>
      <c r="O129" s="92"/>
      <c r="P129" s="228">
        <f>O129*H129</f>
        <v>0</v>
      </c>
      <c r="Q129" s="228">
        <v>0.00027</v>
      </c>
      <c r="R129" s="228">
        <f>Q129*H129</f>
        <v>0.0126684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375</v>
      </c>
      <c r="AT129" s="230" t="s">
        <v>559</v>
      </c>
      <c r="AU129" s="230" t="s">
        <v>83</v>
      </c>
      <c r="AY129" s="18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81</v>
      </c>
      <c r="BK129" s="231">
        <f>ROUND(I129*H129,2)</f>
        <v>0</v>
      </c>
      <c r="BL129" s="18" t="s">
        <v>246</v>
      </c>
      <c r="BM129" s="230" t="s">
        <v>967</v>
      </c>
    </row>
    <row r="130" s="2" customFormat="1">
      <c r="A130" s="39"/>
      <c r="B130" s="40"/>
      <c r="C130" s="41"/>
      <c r="D130" s="232" t="s">
        <v>153</v>
      </c>
      <c r="E130" s="41"/>
      <c r="F130" s="233" t="s">
        <v>966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153</v>
      </c>
      <c r="AU130" s="18" t="s">
        <v>83</v>
      </c>
    </row>
    <row r="131" s="13" customFormat="1">
      <c r="A131" s="13"/>
      <c r="B131" s="237"/>
      <c r="C131" s="238"/>
      <c r="D131" s="232" t="s">
        <v>155</v>
      </c>
      <c r="E131" s="239" t="s">
        <v>1</v>
      </c>
      <c r="F131" s="240" t="s">
        <v>968</v>
      </c>
      <c r="G131" s="238"/>
      <c r="H131" s="241">
        <v>46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155</v>
      </c>
      <c r="AU131" s="247" t="s">
        <v>83</v>
      </c>
      <c r="AV131" s="13" t="s">
        <v>83</v>
      </c>
      <c r="AW131" s="13" t="s">
        <v>30</v>
      </c>
      <c r="AX131" s="13" t="s">
        <v>73</v>
      </c>
      <c r="AY131" s="247" t="s">
        <v>144</v>
      </c>
    </row>
    <row r="132" s="13" customFormat="1">
      <c r="A132" s="13"/>
      <c r="B132" s="237"/>
      <c r="C132" s="238"/>
      <c r="D132" s="232" t="s">
        <v>155</v>
      </c>
      <c r="E132" s="239" t="s">
        <v>1</v>
      </c>
      <c r="F132" s="240" t="s">
        <v>969</v>
      </c>
      <c r="G132" s="238"/>
      <c r="H132" s="241">
        <v>46.920000000000002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155</v>
      </c>
      <c r="AU132" s="247" t="s">
        <v>83</v>
      </c>
      <c r="AV132" s="13" t="s">
        <v>83</v>
      </c>
      <c r="AW132" s="13" t="s">
        <v>30</v>
      </c>
      <c r="AX132" s="13" t="s">
        <v>81</v>
      </c>
      <c r="AY132" s="247" t="s">
        <v>144</v>
      </c>
    </row>
    <row r="133" s="2" customFormat="1" ht="24.15" customHeight="1">
      <c r="A133" s="39"/>
      <c r="B133" s="40"/>
      <c r="C133" s="219" t="s">
        <v>162</v>
      </c>
      <c r="D133" s="219" t="s">
        <v>146</v>
      </c>
      <c r="E133" s="220" t="s">
        <v>970</v>
      </c>
      <c r="F133" s="221" t="s">
        <v>971</v>
      </c>
      <c r="G133" s="222" t="s">
        <v>718</v>
      </c>
      <c r="H133" s="291"/>
      <c r="I133" s="224"/>
      <c r="J133" s="225">
        <f>ROUND(I133*H133,2)</f>
        <v>0</v>
      </c>
      <c r="K133" s="221" t="s">
        <v>150</v>
      </c>
      <c r="L133" s="45"/>
      <c r="M133" s="226" t="s">
        <v>1</v>
      </c>
      <c r="N133" s="227" t="s">
        <v>38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246</v>
      </c>
      <c r="AT133" s="230" t="s">
        <v>146</v>
      </c>
      <c r="AU133" s="230" t="s">
        <v>83</v>
      </c>
      <c r="AY133" s="18" t="s">
        <v>144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81</v>
      </c>
      <c r="BK133" s="231">
        <f>ROUND(I133*H133,2)</f>
        <v>0</v>
      </c>
      <c r="BL133" s="18" t="s">
        <v>246</v>
      </c>
      <c r="BM133" s="230" t="s">
        <v>972</v>
      </c>
    </row>
    <row r="134" s="2" customFormat="1">
      <c r="A134" s="39"/>
      <c r="B134" s="40"/>
      <c r="C134" s="41"/>
      <c r="D134" s="232" t="s">
        <v>153</v>
      </c>
      <c r="E134" s="41"/>
      <c r="F134" s="233" t="s">
        <v>971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153</v>
      </c>
      <c r="AU134" s="18" t="s">
        <v>83</v>
      </c>
    </row>
    <row r="135" s="2" customFormat="1" ht="24.15" customHeight="1">
      <c r="A135" s="39"/>
      <c r="B135" s="40"/>
      <c r="C135" s="280" t="s">
        <v>151</v>
      </c>
      <c r="D135" s="280" t="s">
        <v>559</v>
      </c>
      <c r="E135" s="281" t="s">
        <v>973</v>
      </c>
      <c r="F135" s="282" t="s">
        <v>974</v>
      </c>
      <c r="G135" s="283" t="s">
        <v>484</v>
      </c>
      <c r="H135" s="284">
        <v>6</v>
      </c>
      <c r="I135" s="285"/>
      <c r="J135" s="286">
        <f>ROUND(I135*H135,2)</f>
        <v>0</v>
      </c>
      <c r="K135" s="282" t="s">
        <v>150</v>
      </c>
      <c r="L135" s="287"/>
      <c r="M135" s="288" t="s">
        <v>1</v>
      </c>
      <c r="N135" s="289" t="s">
        <v>38</v>
      </c>
      <c r="O135" s="92"/>
      <c r="P135" s="228">
        <f>O135*H135</f>
        <v>0</v>
      </c>
      <c r="Q135" s="228">
        <v>0.00029</v>
      </c>
      <c r="R135" s="228">
        <f>Q135*H135</f>
        <v>0.00174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375</v>
      </c>
      <c r="AT135" s="230" t="s">
        <v>559</v>
      </c>
      <c r="AU135" s="230" t="s">
        <v>83</v>
      </c>
      <c r="AY135" s="18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81</v>
      </c>
      <c r="BK135" s="231">
        <f>ROUND(I135*H135,2)</f>
        <v>0</v>
      </c>
      <c r="BL135" s="18" t="s">
        <v>246</v>
      </c>
      <c r="BM135" s="230" t="s">
        <v>975</v>
      </c>
    </row>
    <row r="136" s="2" customFormat="1">
      <c r="A136" s="39"/>
      <c r="B136" s="40"/>
      <c r="C136" s="41"/>
      <c r="D136" s="232" t="s">
        <v>153</v>
      </c>
      <c r="E136" s="41"/>
      <c r="F136" s="233" t="s">
        <v>974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153</v>
      </c>
      <c r="AU136" s="18" t="s">
        <v>83</v>
      </c>
    </row>
    <row r="137" s="13" customFormat="1">
      <c r="A137" s="13"/>
      <c r="B137" s="237"/>
      <c r="C137" s="238"/>
      <c r="D137" s="232" t="s">
        <v>155</v>
      </c>
      <c r="E137" s="239" t="s">
        <v>1</v>
      </c>
      <c r="F137" s="240" t="s">
        <v>976</v>
      </c>
      <c r="G137" s="238"/>
      <c r="H137" s="241">
        <v>6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155</v>
      </c>
      <c r="AU137" s="247" t="s">
        <v>83</v>
      </c>
      <c r="AV137" s="13" t="s">
        <v>83</v>
      </c>
      <c r="AW137" s="13" t="s">
        <v>30</v>
      </c>
      <c r="AX137" s="13" t="s">
        <v>81</v>
      </c>
      <c r="AY137" s="247" t="s">
        <v>144</v>
      </c>
    </row>
    <row r="138" s="2" customFormat="1" ht="24.15" customHeight="1">
      <c r="A138" s="39"/>
      <c r="B138" s="40"/>
      <c r="C138" s="280" t="s">
        <v>172</v>
      </c>
      <c r="D138" s="280" t="s">
        <v>559</v>
      </c>
      <c r="E138" s="281" t="s">
        <v>977</v>
      </c>
      <c r="F138" s="282" t="s">
        <v>978</v>
      </c>
      <c r="G138" s="283" t="s">
        <v>484</v>
      </c>
      <c r="H138" s="284">
        <v>54</v>
      </c>
      <c r="I138" s="285"/>
      <c r="J138" s="286">
        <f>ROUND(I138*H138,2)</f>
        <v>0</v>
      </c>
      <c r="K138" s="282" t="s">
        <v>150</v>
      </c>
      <c r="L138" s="287"/>
      <c r="M138" s="288" t="s">
        <v>1</v>
      </c>
      <c r="N138" s="289" t="s">
        <v>38</v>
      </c>
      <c r="O138" s="92"/>
      <c r="P138" s="228">
        <f>O138*H138</f>
        <v>0</v>
      </c>
      <c r="Q138" s="228">
        <v>0.00032000000000000003</v>
      </c>
      <c r="R138" s="228">
        <f>Q138*H138</f>
        <v>0.01728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375</v>
      </c>
      <c r="AT138" s="230" t="s">
        <v>559</v>
      </c>
      <c r="AU138" s="230" t="s">
        <v>83</v>
      </c>
      <c r="AY138" s="18" t="s">
        <v>144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81</v>
      </c>
      <c r="BK138" s="231">
        <f>ROUND(I138*H138,2)</f>
        <v>0</v>
      </c>
      <c r="BL138" s="18" t="s">
        <v>246</v>
      </c>
      <c r="BM138" s="230" t="s">
        <v>979</v>
      </c>
    </row>
    <row r="139" s="2" customFormat="1">
      <c r="A139" s="39"/>
      <c r="B139" s="40"/>
      <c r="C139" s="41"/>
      <c r="D139" s="232" t="s">
        <v>153</v>
      </c>
      <c r="E139" s="41"/>
      <c r="F139" s="233" t="s">
        <v>978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153</v>
      </c>
      <c r="AU139" s="18" t="s">
        <v>83</v>
      </c>
    </row>
    <row r="140" s="13" customFormat="1">
      <c r="A140" s="13"/>
      <c r="B140" s="237"/>
      <c r="C140" s="238"/>
      <c r="D140" s="232" t="s">
        <v>155</v>
      </c>
      <c r="E140" s="239" t="s">
        <v>1</v>
      </c>
      <c r="F140" s="240" t="s">
        <v>980</v>
      </c>
      <c r="G140" s="238"/>
      <c r="H140" s="241">
        <v>54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155</v>
      </c>
      <c r="AU140" s="247" t="s">
        <v>83</v>
      </c>
      <c r="AV140" s="13" t="s">
        <v>83</v>
      </c>
      <c r="AW140" s="13" t="s">
        <v>30</v>
      </c>
      <c r="AX140" s="13" t="s">
        <v>81</v>
      </c>
      <c r="AY140" s="247" t="s">
        <v>144</v>
      </c>
    </row>
    <row r="141" s="2" customFormat="1" ht="24.15" customHeight="1">
      <c r="A141" s="39"/>
      <c r="B141" s="40"/>
      <c r="C141" s="280" t="s">
        <v>178</v>
      </c>
      <c r="D141" s="280" t="s">
        <v>559</v>
      </c>
      <c r="E141" s="281" t="s">
        <v>981</v>
      </c>
      <c r="F141" s="282" t="s">
        <v>982</v>
      </c>
      <c r="G141" s="283" t="s">
        <v>484</v>
      </c>
      <c r="H141" s="284">
        <v>26</v>
      </c>
      <c r="I141" s="285"/>
      <c r="J141" s="286">
        <f>ROUND(I141*H141,2)</f>
        <v>0</v>
      </c>
      <c r="K141" s="282" t="s">
        <v>150</v>
      </c>
      <c r="L141" s="287"/>
      <c r="M141" s="288" t="s">
        <v>1</v>
      </c>
      <c r="N141" s="289" t="s">
        <v>38</v>
      </c>
      <c r="O141" s="92"/>
      <c r="P141" s="228">
        <f>O141*H141</f>
        <v>0</v>
      </c>
      <c r="Q141" s="228">
        <v>0.00036999999999999999</v>
      </c>
      <c r="R141" s="228">
        <f>Q141*H141</f>
        <v>0.0096200000000000001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375</v>
      </c>
      <c r="AT141" s="230" t="s">
        <v>559</v>
      </c>
      <c r="AU141" s="230" t="s">
        <v>83</v>
      </c>
      <c r="AY141" s="18" t="s">
        <v>144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81</v>
      </c>
      <c r="BK141" s="231">
        <f>ROUND(I141*H141,2)</f>
        <v>0</v>
      </c>
      <c r="BL141" s="18" t="s">
        <v>246</v>
      </c>
      <c r="BM141" s="230" t="s">
        <v>983</v>
      </c>
    </row>
    <row r="142" s="2" customFormat="1">
      <c r="A142" s="39"/>
      <c r="B142" s="40"/>
      <c r="C142" s="41"/>
      <c r="D142" s="232" t="s">
        <v>153</v>
      </c>
      <c r="E142" s="41"/>
      <c r="F142" s="233" t="s">
        <v>982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153</v>
      </c>
      <c r="AU142" s="18" t="s">
        <v>83</v>
      </c>
    </row>
    <row r="143" s="13" customFormat="1">
      <c r="A143" s="13"/>
      <c r="B143" s="237"/>
      <c r="C143" s="238"/>
      <c r="D143" s="232" t="s">
        <v>155</v>
      </c>
      <c r="E143" s="239" t="s">
        <v>1</v>
      </c>
      <c r="F143" s="240" t="s">
        <v>984</v>
      </c>
      <c r="G143" s="238"/>
      <c r="H143" s="241">
        <v>26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155</v>
      </c>
      <c r="AU143" s="247" t="s">
        <v>83</v>
      </c>
      <c r="AV143" s="13" t="s">
        <v>83</v>
      </c>
      <c r="AW143" s="13" t="s">
        <v>30</v>
      </c>
      <c r="AX143" s="13" t="s">
        <v>81</v>
      </c>
      <c r="AY143" s="247" t="s">
        <v>144</v>
      </c>
    </row>
    <row r="144" s="12" customFormat="1" ht="22.8" customHeight="1">
      <c r="A144" s="12"/>
      <c r="B144" s="203"/>
      <c r="C144" s="204"/>
      <c r="D144" s="205" t="s">
        <v>72</v>
      </c>
      <c r="E144" s="217" t="s">
        <v>985</v>
      </c>
      <c r="F144" s="217" t="s">
        <v>986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SUM(P145:P195)</f>
        <v>0</v>
      </c>
      <c r="Q144" s="211"/>
      <c r="R144" s="212">
        <f>SUM(R145:R195)</f>
        <v>0.33499999999999996</v>
      </c>
      <c r="S144" s="211"/>
      <c r="T144" s="213">
        <f>SUM(T145:T195)</f>
        <v>1.1956600000000002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83</v>
      </c>
      <c r="AT144" s="215" t="s">
        <v>72</v>
      </c>
      <c r="AU144" s="215" t="s">
        <v>81</v>
      </c>
      <c r="AY144" s="214" t="s">
        <v>144</v>
      </c>
      <c r="BK144" s="216">
        <f>SUM(BK145:BK195)</f>
        <v>0</v>
      </c>
    </row>
    <row r="145" s="2" customFormat="1" ht="16.5" customHeight="1">
      <c r="A145" s="39"/>
      <c r="B145" s="40"/>
      <c r="C145" s="219" t="s">
        <v>185</v>
      </c>
      <c r="D145" s="219" t="s">
        <v>146</v>
      </c>
      <c r="E145" s="220" t="s">
        <v>987</v>
      </c>
      <c r="F145" s="221" t="s">
        <v>988</v>
      </c>
      <c r="G145" s="222" t="s">
        <v>907</v>
      </c>
      <c r="H145" s="223">
        <v>3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38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246</v>
      </c>
      <c r="AT145" s="230" t="s">
        <v>146</v>
      </c>
      <c r="AU145" s="230" t="s">
        <v>83</v>
      </c>
      <c r="AY145" s="18" t="s">
        <v>144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81</v>
      </c>
      <c r="BK145" s="231">
        <f>ROUND(I145*H145,2)</f>
        <v>0</v>
      </c>
      <c r="BL145" s="18" t="s">
        <v>246</v>
      </c>
      <c r="BM145" s="230" t="s">
        <v>989</v>
      </c>
    </row>
    <row r="146" s="2" customFormat="1">
      <c r="A146" s="39"/>
      <c r="B146" s="40"/>
      <c r="C146" s="41"/>
      <c r="D146" s="232" t="s">
        <v>153</v>
      </c>
      <c r="E146" s="41"/>
      <c r="F146" s="233" t="s">
        <v>988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153</v>
      </c>
      <c r="AU146" s="18" t="s">
        <v>83</v>
      </c>
    </row>
    <row r="147" s="13" customFormat="1">
      <c r="A147" s="13"/>
      <c r="B147" s="237"/>
      <c r="C147" s="238"/>
      <c r="D147" s="232" t="s">
        <v>155</v>
      </c>
      <c r="E147" s="239" t="s">
        <v>1</v>
      </c>
      <c r="F147" s="240" t="s">
        <v>990</v>
      </c>
      <c r="G147" s="238"/>
      <c r="H147" s="241">
        <v>3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155</v>
      </c>
      <c r="AU147" s="247" t="s">
        <v>83</v>
      </c>
      <c r="AV147" s="13" t="s">
        <v>83</v>
      </c>
      <c r="AW147" s="13" t="s">
        <v>30</v>
      </c>
      <c r="AX147" s="13" t="s">
        <v>81</v>
      </c>
      <c r="AY147" s="247" t="s">
        <v>144</v>
      </c>
    </row>
    <row r="148" s="2" customFormat="1" ht="16.5" customHeight="1">
      <c r="A148" s="39"/>
      <c r="B148" s="40"/>
      <c r="C148" s="219" t="s">
        <v>192</v>
      </c>
      <c r="D148" s="219" t="s">
        <v>146</v>
      </c>
      <c r="E148" s="220" t="s">
        <v>991</v>
      </c>
      <c r="F148" s="221" t="s">
        <v>992</v>
      </c>
      <c r="G148" s="222" t="s">
        <v>484</v>
      </c>
      <c r="H148" s="223">
        <v>13</v>
      </c>
      <c r="I148" s="224"/>
      <c r="J148" s="225">
        <f>ROUND(I148*H148,2)</f>
        <v>0</v>
      </c>
      <c r="K148" s="221" t="s">
        <v>150</v>
      </c>
      <c r="L148" s="45"/>
      <c r="M148" s="226" t="s">
        <v>1</v>
      </c>
      <c r="N148" s="227" t="s">
        <v>38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0.0098200000000000006</v>
      </c>
      <c r="T148" s="229">
        <f>S148*H148</f>
        <v>0.12766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246</v>
      </c>
      <c r="AT148" s="230" t="s">
        <v>146</v>
      </c>
      <c r="AU148" s="230" t="s">
        <v>83</v>
      </c>
      <c r="AY148" s="18" t="s">
        <v>144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81</v>
      </c>
      <c r="BK148" s="231">
        <f>ROUND(I148*H148,2)</f>
        <v>0</v>
      </c>
      <c r="BL148" s="18" t="s">
        <v>246</v>
      </c>
      <c r="BM148" s="230" t="s">
        <v>993</v>
      </c>
    </row>
    <row r="149" s="2" customFormat="1">
      <c r="A149" s="39"/>
      <c r="B149" s="40"/>
      <c r="C149" s="41"/>
      <c r="D149" s="232" t="s">
        <v>153</v>
      </c>
      <c r="E149" s="41"/>
      <c r="F149" s="233" t="s">
        <v>992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153</v>
      </c>
      <c r="AU149" s="18" t="s">
        <v>83</v>
      </c>
    </row>
    <row r="150" s="13" customFormat="1">
      <c r="A150" s="13"/>
      <c r="B150" s="237"/>
      <c r="C150" s="238"/>
      <c r="D150" s="232" t="s">
        <v>155</v>
      </c>
      <c r="E150" s="239" t="s">
        <v>1</v>
      </c>
      <c r="F150" s="240" t="s">
        <v>994</v>
      </c>
      <c r="G150" s="238"/>
      <c r="H150" s="241">
        <v>13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155</v>
      </c>
      <c r="AU150" s="247" t="s">
        <v>83</v>
      </c>
      <c r="AV150" s="13" t="s">
        <v>83</v>
      </c>
      <c r="AW150" s="13" t="s">
        <v>30</v>
      </c>
      <c r="AX150" s="13" t="s">
        <v>81</v>
      </c>
      <c r="AY150" s="247" t="s">
        <v>144</v>
      </c>
    </row>
    <row r="151" s="2" customFormat="1" ht="21.75" customHeight="1">
      <c r="A151" s="39"/>
      <c r="B151" s="40"/>
      <c r="C151" s="219" t="s">
        <v>203</v>
      </c>
      <c r="D151" s="219" t="s">
        <v>146</v>
      </c>
      <c r="E151" s="220" t="s">
        <v>995</v>
      </c>
      <c r="F151" s="221" t="s">
        <v>996</v>
      </c>
      <c r="G151" s="222" t="s">
        <v>484</v>
      </c>
      <c r="H151" s="223">
        <v>40</v>
      </c>
      <c r="I151" s="224"/>
      <c r="J151" s="225">
        <f>ROUND(I151*H151,2)</f>
        <v>0</v>
      </c>
      <c r="K151" s="221" t="s">
        <v>150</v>
      </c>
      <c r="L151" s="45"/>
      <c r="M151" s="226" t="s">
        <v>1</v>
      </c>
      <c r="N151" s="227" t="s">
        <v>38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0.026700000000000002</v>
      </c>
      <c r="T151" s="229">
        <f>S151*H151</f>
        <v>1.0680000000000001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246</v>
      </c>
      <c r="AT151" s="230" t="s">
        <v>146</v>
      </c>
      <c r="AU151" s="230" t="s">
        <v>83</v>
      </c>
      <c r="AY151" s="18" t="s">
        <v>144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81</v>
      </c>
      <c r="BK151" s="231">
        <f>ROUND(I151*H151,2)</f>
        <v>0</v>
      </c>
      <c r="BL151" s="18" t="s">
        <v>246</v>
      </c>
      <c r="BM151" s="230" t="s">
        <v>997</v>
      </c>
    </row>
    <row r="152" s="2" customFormat="1">
      <c r="A152" s="39"/>
      <c r="B152" s="40"/>
      <c r="C152" s="41"/>
      <c r="D152" s="232" t="s">
        <v>153</v>
      </c>
      <c r="E152" s="41"/>
      <c r="F152" s="233" t="s">
        <v>996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153</v>
      </c>
      <c r="AU152" s="18" t="s">
        <v>83</v>
      </c>
    </row>
    <row r="153" s="13" customFormat="1">
      <c r="A153" s="13"/>
      <c r="B153" s="237"/>
      <c r="C153" s="238"/>
      <c r="D153" s="232" t="s">
        <v>155</v>
      </c>
      <c r="E153" s="239" t="s">
        <v>1</v>
      </c>
      <c r="F153" s="240" t="s">
        <v>998</v>
      </c>
      <c r="G153" s="238"/>
      <c r="H153" s="241">
        <v>40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155</v>
      </c>
      <c r="AU153" s="247" t="s">
        <v>83</v>
      </c>
      <c r="AV153" s="13" t="s">
        <v>83</v>
      </c>
      <c r="AW153" s="13" t="s">
        <v>30</v>
      </c>
      <c r="AX153" s="13" t="s">
        <v>81</v>
      </c>
      <c r="AY153" s="247" t="s">
        <v>144</v>
      </c>
    </row>
    <row r="154" s="2" customFormat="1" ht="21.75" customHeight="1">
      <c r="A154" s="39"/>
      <c r="B154" s="40"/>
      <c r="C154" s="219" t="s">
        <v>209</v>
      </c>
      <c r="D154" s="219" t="s">
        <v>146</v>
      </c>
      <c r="E154" s="220" t="s">
        <v>999</v>
      </c>
      <c r="F154" s="221" t="s">
        <v>1000</v>
      </c>
      <c r="G154" s="222" t="s">
        <v>484</v>
      </c>
      <c r="H154" s="223">
        <v>38</v>
      </c>
      <c r="I154" s="224"/>
      <c r="J154" s="225">
        <f>ROUND(I154*H154,2)</f>
        <v>0</v>
      </c>
      <c r="K154" s="221" t="s">
        <v>150</v>
      </c>
      <c r="L154" s="45"/>
      <c r="M154" s="226" t="s">
        <v>1</v>
      </c>
      <c r="N154" s="227" t="s">
        <v>38</v>
      </c>
      <c r="O154" s="92"/>
      <c r="P154" s="228">
        <f>O154*H154</f>
        <v>0</v>
      </c>
      <c r="Q154" s="228">
        <v>0.00142</v>
      </c>
      <c r="R154" s="228">
        <f>Q154*H154</f>
        <v>0.053960000000000001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246</v>
      </c>
      <c r="AT154" s="230" t="s">
        <v>146</v>
      </c>
      <c r="AU154" s="230" t="s">
        <v>83</v>
      </c>
      <c r="AY154" s="18" t="s">
        <v>144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81</v>
      </c>
      <c r="BK154" s="231">
        <f>ROUND(I154*H154,2)</f>
        <v>0</v>
      </c>
      <c r="BL154" s="18" t="s">
        <v>246</v>
      </c>
      <c r="BM154" s="230" t="s">
        <v>1001</v>
      </c>
    </row>
    <row r="155" s="2" customFormat="1">
      <c r="A155" s="39"/>
      <c r="B155" s="40"/>
      <c r="C155" s="41"/>
      <c r="D155" s="232" t="s">
        <v>153</v>
      </c>
      <c r="E155" s="41"/>
      <c r="F155" s="233" t="s">
        <v>1000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153</v>
      </c>
      <c r="AU155" s="18" t="s">
        <v>83</v>
      </c>
    </row>
    <row r="156" s="13" customFormat="1">
      <c r="A156" s="13"/>
      <c r="B156" s="237"/>
      <c r="C156" s="238"/>
      <c r="D156" s="232" t="s">
        <v>155</v>
      </c>
      <c r="E156" s="239" t="s">
        <v>1</v>
      </c>
      <c r="F156" s="240" t="s">
        <v>1002</v>
      </c>
      <c r="G156" s="238"/>
      <c r="H156" s="241">
        <v>38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155</v>
      </c>
      <c r="AU156" s="247" t="s">
        <v>83</v>
      </c>
      <c r="AV156" s="13" t="s">
        <v>83</v>
      </c>
      <c r="AW156" s="13" t="s">
        <v>30</v>
      </c>
      <c r="AX156" s="13" t="s">
        <v>81</v>
      </c>
      <c r="AY156" s="247" t="s">
        <v>144</v>
      </c>
    </row>
    <row r="157" s="2" customFormat="1" ht="21.75" customHeight="1">
      <c r="A157" s="39"/>
      <c r="B157" s="40"/>
      <c r="C157" s="219" t="s">
        <v>214</v>
      </c>
      <c r="D157" s="219" t="s">
        <v>146</v>
      </c>
      <c r="E157" s="220" t="s">
        <v>1003</v>
      </c>
      <c r="F157" s="221" t="s">
        <v>1004</v>
      </c>
      <c r="G157" s="222" t="s">
        <v>484</v>
      </c>
      <c r="H157" s="223">
        <v>6</v>
      </c>
      <c r="I157" s="224"/>
      <c r="J157" s="225">
        <f>ROUND(I157*H157,2)</f>
        <v>0</v>
      </c>
      <c r="K157" s="221" t="s">
        <v>150</v>
      </c>
      <c r="L157" s="45"/>
      <c r="M157" s="226" t="s">
        <v>1</v>
      </c>
      <c r="N157" s="227" t="s">
        <v>38</v>
      </c>
      <c r="O157" s="92"/>
      <c r="P157" s="228">
        <f>O157*H157</f>
        <v>0</v>
      </c>
      <c r="Q157" s="228">
        <v>0.0074400000000000004</v>
      </c>
      <c r="R157" s="228">
        <f>Q157*H157</f>
        <v>0.044639999999999999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246</v>
      </c>
      <c r="AT157" s="230" t="s">
        <v>146</v>
      </c>
      <c r="AU157" s="230" t="s">
        <v>83</v>
      </c>
      <c r="AY157" s="18" t="s">
        <v>144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81</v>
      </c>
      <c r="BK157" s="231">
        <f>ROUND(I157*H157,2)</f>
        <v>0</v>
      </c>
      <c r="BL157" s="18" t="s">
        <v>246</v>
      </c>
      <c r="BM157" s="230" t="s">
        <v>1005</v>
      </c>
    </row>
    <row r="158" s="2" customFormat="1">
      <c r="A158" s="39"/>
      <c r="B158" s="40"/>
      <c r="C158" s="41"/>
      <c r="D158" s="232" t="s">
        <v>153</v>
      </c>
      <c r="E158" s="41"/>
      <c r="F158" s="233" t="s">
        <v>1004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153</v>
      </c>
      <c r="AU158" s="18" t="s">
        <v>83</v>
      </c>
    </row>
    <row r="159" s="13" customFormat="1">
      <c r="A159" s="13"/>
      <c r="B159" s="237"/>
      <c r="C159" s="238"/>
      <c r="D159" s="232" t="s">
        <v>155</v>
      </c>
      <c r="E159" s="239" t="s">
        <v>1</v>
      </c>
      <c r="F159" s="240" t="s">
        <v>178</v>
      </c>
      <c r="G159" s="238"/>
      <c r="H159" s="241">
        <v>6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155</v>
      </c>
      <c r="AU159" s="247" t="s">
        <v>83</v>
      </c>
      <c r="AV159" s="13" t="s">
        <v>83</v>
      </c>
      <c r="AW159" s="13" t="s">
        <v>30</v>
      </c>
      <c r="AX159" s="13" t="s">
        <v>81</v>
      </c>
      <c r="AY159" s="247" t="s">
        <v>144</v>
      </c>
    </row>
    <row r="160" s="2" customFormat="1" ht="21.75" customHeight="1">
      <c r="A160" s="39"/>
      <c r="B160" s="40"/>
      <c r="C160" s="219" t="s">
        <v>219</v>
      </c>
      <c r="D160" s="219" t="s">
        <v>146</v>
      </c>
      <c r="E160" s="220" t="s">
        <v>1006</v>
      </c>
      <c r="F160" s="221" t="s">
        <v>1007</v>
      </c>
      <c r="G160" s="222" t="s">
        <v>484</v>
      </c>
      <c r="H160" s="223">
        <v>12</v>
      </c>
      <c r="I160" s="224"/>
      <c r="J160" s="225">
        <f>ROUND(I160*H160,2)</f>
        <v>0</v>
      </c>
      <c r="K160" s="221" t="s">
        <v>150</v>
      </c>
      <c r="L160" s="45"/>
      <c r="M160" s="226" t="s">
        <v>1</v>
      </c>
      <c r="N160" s="227" t="s">
        <v>38</v>
      </c>
      <c r="O160" s="92"/>
      <c r="P160" s="228">
        <f>O160*H160</f>
        <v>0</v>
      </c>
      <c r="Q160" s="228">
        <v>0.012319999999999999</v>
      </c>
      <c r="R160" s="228">
        <f>Q160*H160</f>
        <v>0.14784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246</v>
      </c>
      <c r="AT160" s="230" t="s">
        <v>146</v>
      </c>
      <c r="AU160" s="230" t="s">
        <v>83</v>
      </c>
      <c r="AY160" s="18" t="s">
        <v>144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81</v>
      </c>
      <c r="BK160" s="231">
        <f>ROUND(I160*H160,2)</f>
        <v>0</v>
      </c>
      <c r="BL160" s="18" t="s">
        <v>246</v>
      </c>
      <c r="BM160" s="230" t="s">
        <v>1008</v>
      </c>
    </row>
    <row r="161" s="2" customFormat="1">
      <c r="A161" s="39"/>
      <c r="B161" s="40"/>
      <c r="C161" s="41"/>
      <c r="D161" s="232" t="s">
        <v>153</v>
      </c>
      <c r="E161" s="41"/>
      <c r="F161" s="233" t="s">
        <v>1007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153</v>
      </c>
      <c r="AU161" s="18" t="s">
        <v>83</v>
      </c>
    </row>
    <row r="162" s="13" customFormat="1">
      <c r="A162" s="13"/>
      <c r="B162" s="237"/>
      <c r="C162" s="238"/>
      <c r="D162" s="232" t="s">
        <v>155</v>
      </c>
      <c r="E162" s="239" t="s">
        <v>1</v>
      </c>
      <c r="F162" s="240" t="s">
        <v>1009</v>
      </c>
      <c r="G162" s="238"/>
      <c r="H162" s="241">
        <v>12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155</v>
      </c>
      <c r="AU162" s="247" t="s">
        <v>83</v>
      </c>
      <c r="AV162" s="13" t="s">
        <v>83</v>
      </c>
      <c r="AW162" s="13" t="s">
        <v>30</v>
      </c>
      <c r="AX162" s="13" t="s">
        <v>81</v>
      </c>
      <c r="AY162" s="247" t="s">
        <v>144</v>
      </c>
    </row>
    <row r="163" s="2" customFormat="1" ht="16.5" customHeight="1">
      <c r="A163" s="39"/>
      <c r="B163" s="40"/>
      <c r="C163" s="219" t="s">
        <v>227</v>
      </c>
      <c r="D163" s="219" t="s">
        <v>146</v>
      </c>
      <c r="E163" s="220" t="s">
        <v>1010</v>
      </c>
      <c r="F163" s="221" t="s">
        <v>1011</v>
      </c>
      <c r="G163" s="222" t="s">
        <v>484</v>
      </c>
      <c r="H163" s="223">
        <v>6</v>
      </c>
      <c r="I163" s="224"/>
      <c r="J163" s="225">
        <f>ROUND(I163*H163,2)</f>
        <v>0</v>
      </c>
      <c r="K163" s="221" t="s">
        <v>150</v>
      </c>
      <c r="L163" s="45"/>
      <c r="M163" s="226" t="s">
        <v>1</v>
      </c>
      <c r="N163" s="227" t="s">
        <v>38</v>
      </c>
      <c r="O163" s="92"/>
      <c r="P163" s="228">
        <f>O163*H163</f>
        <v>0</v>
      </c>
      <c r="Q163" s="228">
        <v>0.00059000000000000003</v>
      </c>
      <c r="R163" s="228">
        <f>Q163*H163</f>
        <v>0.0035400000000000002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246</v>
      </c>
      <c r="AT163" s="230" t="s">
        <v>146</v>
      </c>
      <c r="AU163" s="230" t="s">
        <v>83</v>
      </c>
      <c r="AY163" s="18" t="s">
        <v>144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81</v>
      </c>
      <c r="BK163" s="231">
        <f>ROUND(I163*H163,2)</f>
        <v>0</v>
      </c>
      <c r="BL163" s="18" t="s">
        <v>246</v>
      </c>
      <c r="BM163" s="230" t="s">
        <v>1012</v>
      </c>
    </row>
    <row r="164" s="2" customFormat="1">
      <c r="A164" s="39"/>
      <c r="B164" s="40"/>
      <c r="C164" s="41"/>
      <c r="D164" s="232" t="s">
        <v>153</v>
      </c>
      <c r="E164" s="41"/>
      <c r="F164" s="233" t="s">
        <v>1011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153</v>
      </c>
      <c r="AU164" s="18" t="s">
        <v>83</v>
      </c>
    </row>
    <row r="165" s="13" customFormat="1">
      <c r="A165" s="13"/>
      <c r="B165" s="237"/>
      <c r="C165" s="238"/>
      <c r="D165" s="232" t="s">
        <v>155</v>
      </c>
      <c r="E165" s="239" t="s">
        <v>1</v>
      </c>
      <c r="F165" s="240" t="s">
        <v>1013</v>
      </c>
      <c r="G165" s="238"/>
      <c r="H165" s="241">
        <v>6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155</v>
      </c>
      <c r="AU165" s="247" t="s">
        <v>83</v>
      </c>
      <c r="AV165" s="13" t="s">
        <v>83</v>
      </c>
      <c r="AW165" s="13" t="s">
        <v>30</v>
      </c>
      <c r="AX165" s="13" t="s">
        <v>81</v>
      </c>
      <c r="AY165" s="247" t="s">
        <v>144</v>
      </c>
    </row>
    <row r="166" s="2" customFormat="1" ht="16.5" customHeight="1">
      <c r="A166" s="39"/>
      <c r="B166" s="40"/>
      <c r="C166" s="219" t="s">
        <v>233</v>
      </c>
      <c r="D166" s="219" t="s">
        <v>146</v>
      </c>
      <c r="E166" s="220" t="s">
        <v>1014</v>
      </c>
      <c r="F166" s="221" t="s">
        <v>1015</v>
      </c>
      <c r="G166" s="222" t="s">
        <v>484</v>
      </c>
      <c r="H166" s="223">
        <v>10</v>
      </c>
      <c r="I166" s="224"/>
      <c r="J166" s="225">
        <f>ROUND(I166*H166,2)</f>
        <v>0</v>
      </c>
      <c r="K166" s="221" t="s">
        <v>150</v>
      </c>
      <c r="L166" s="45"/>
      <c r="M166" s="226" t="s">
        <v>1</v>
      </c>
      <c r="N166" s="227" t="s">
        <v>38</v>
      </c>
      <c r="O166" s="92"/>
      <c r="P166" s="228">
        <f>O166*H166</f>
        <v>0</v>
      </c>
      <c r="Q166" s="228">
        <v>0.00048000000000000001</v>
      </c>
      <c r="R166" s="228">
        <f>Q166*H166</f>
        <v>0.0048000000000000004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246</v>
      </c>
      <c r="AT166" s="230" t="s">
        <v>146</v>
      </c>
      <c r="AU166" s="230" t="s">
        <v>83</v>
      </c>
      <c r="AY166" s="18" t="s">
        <v>144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81</v>
      </c>
      <c r="BK166" s="231">
        <f>ROUND(I166*H166,2)</f>
        <v>0</v>
      </c>
      <c r="BL166" s="18" t="s">
        <v>246</v>
      </c>
      <c r="BM166" s="230" t="s">
        <v>1016</v>
      </c>
    </row>
    <row r="167" s="2" customFormat="1">
      <c r="A167" s="39"/>
      <c r="B167" s="40"/>
      <c r="C167" s="41"/>
      <c r="D167" s="232" t="s">
        <v>153</v>
      </c>
      <c r="E167" s="41"/>
      <c r="F167" s="233" t="s">
        <v>1015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153</v>
      </c>
      <c r="AU167" s="18" t="s">
        <v>83</v>
      </c>
    </row>
    <row r="168" s="13" customFormat="1">
      <c r="A168" s="13"/>
      <c r="B168" s="237"/>
      <c r="C168" s="238"/>
      <c r="D168" s="232" t="s">
        <v>155</v>
      </c>
      <c r="E168" s="239" t="s">
        <v>1</v>
      </c>
      <c r="F168" s="240" t="s">
        <v>1017</v>
      </c>
      <c r="G168" s="238"/>
      <c r="H168" s="241">
        <v>10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7" t="s">
        <v>155</v>
      </c>
      <c r="AU168" s="247" t="s">
        <v>83</v>
      </c>
      <c r="AV168" s="13" t="s">
        <v>83</v>
      </c>
      <c r="AW168" s="13" t="s">
        <v>30</v>
      </c>
      <c r="AX168" s="13" t="s">
        <v>81</v>
      </c>
      <c r="AY168" s="247" t="s">
        <v>144</v>
      </c>
    </row>
    <row r="169" s="2" customFormat="1" ht="16.5" customHeight="1">
      <c r="A169" s="39"/>
      <c r="B169" s="40"/>
      <c r="C169" s="219" t="s">
        <v>8</v>
      </c>
      <c r="D169" s="219" t="s">
        <v>146</v>
      </c>
      <c r="E169" s="220" t="s">
        <v>1018</v>
      </c>
      <c r="F169" s="221" t="s">
        <v>1019</v>
      </c>
      <c r="G169" s="222" t="s">
        <v>484</v>
      </c>
      <c r="H169" s="223">
        <v>6</v>
      </c>
      <c r="I169" s="224"/>
      <c r="J169" s="225">
        <f>ROUND(I169*H169,2)</f>
        <v>0</v>
      </c>
      <c r="K169" s="221" t="s">
        <v>150</v>
      </c>
      <c r="L169" s="45"/>
      <c r="M169" s="226" t="s">
        <v>1</v>
      </c>
      <c r="N169" s="227" t="s">
        <v>38</v>
      </c>
      <c r="O169" s="92"/>
      <c r="P169" s="228">
        <f>O169*H169</f>
        <v>0</v>
      </c>
      <c r="Q169" s="228">
        <v>0.0022399999999999998</v>
      </c>
      <c r="R169" s="228">
        <f>Q169*H169</f>
        <v>0.013439999999999999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246</v>
      </c>
      <c r="AT169" s="230" t="s">
        <v>146</v>
      </c>
      <c r="AU169" s="230" t="s">
        <v>83</v>
      </c>
      <c r="AY169" s="18" t="s">
        <v>144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81</v>
      </c>
      <c r="BK169" s="231">
        <f>ROUND(I169*H169,2)</f>
        <v>0</v>
      </c>
      <c r="BL169" s="18" t="s">
        <v>246</v>
      </c>
      <c r="BM169" s="230" t="s">
        <v>1020</v>
      </c>
    </row>
    <row r="170" s="2" customFormat="1">
      <c r="A170" s="39"/>
      <c r="B170" s="40"/>
      <c r="C170" s="41"/>
      <c r="D170" s="232" t="s">
        <v>153</v>
      </c>
      <c r="E170" s="41"/>
      <c r="F170" s="233" t="s">
        <v>1019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153</v>
      </c>
      <c r="AU170" s="18" t="s">
        <v>83</v>
      </c>
    </row>
    <row r="171" s="13" customFormat="1">
      <c r="A171" s="13"/>
      <c r="B171" s="237"/>
      <c r="C171" s="238"/>
      <c r="D171" s="232" t="s">
        <v>155</v>
      </c>
      <c r="E171" s="239" t="s">
        <v>1</v>
      </c>
      <c r="F171" s="240" t="s">
        <v>1013</v>
      </c>
      <c r="G171" s="238"/>
      <c r="H171" s="241">
        <v>6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7" t="s">
        <v>155</v>
      </c>
      <c r="AU171" s="247" t="s">
        <v>83</v>
      </c>
      <c r="AV171" s="13" t="s">
        <v>83</v>
      </c>
      <c r="AW171" s="13" t="s">
        <v>30</v>
      </c>
      <c r="AX171" s="13" t="s">
        <v>81</v>
      </c>
      <c r="AY171" s="247" t="s">
        <v>144</v>
      </c>
    </row>
    <row r="172" s="2" customFormat="1" ht="24.15" customHeight="1">
      <c r="A172" s="39"/>
      <c r="B172" s="40"/>
      <c r="C172" s="219" t="s">
        <v>246</v>
      </c>
      <c r="D172" s="219" t="s">
        <v>146</v>
      </c>
      <c r="E172" s="220" t="s">
        <v>1021</v>
      </c>
      <c r="F172" s="221" t="s">
        <v>1022</v>
      </c>
      <c r="G172" s="222" t="s">
        <v>484</v>
      </c>
      <c r="H172" s="223">
        <v>10</v>
      </c>
      <c r="I172" s="224"/>
      <c r="J172" s="225">
        <f>ROUND(I172*H172,2)</f>
        <v>0</v>
      </c>
      <c r="K172" s="221" t="s">
        <v>150</v>
      </c>
      <c r="L172" s="45"/>
      <c r="M172" s="226" t="s">
        <v>1</v>
      </c>
      <c r="N172" s="227" t="s">
        <v>38</v>
      </c>
      <c r="O172" s="92"/>
      <c r="P172" s="228">
        <f>O172*H172</f>
        <v>0</v>
      </c>
      <c r="Q172" s="228">
        <v>0.0015299999999999999</v>
      </c>
      <c r="R172" s="228">
        <f>Q172*H172</f>
        <v>0.015299999999999999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246</v>
      </c>
      <c r="AT172" s="230" t="s">
        <v>146</v>
      </c>
      <c r="AU172" s="230" t="s">
        <v>83</v>
      </c>
      <c r="AY172" s="18" t="s">
        <v>144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81</v>
      </c>
      <c r="BK172" s="231">
        <f>ROUND(I172*H172,2)</f>
        <v>0</v>
      </c>
      <c r="BL172" s="18" t="s">
        <v>246</v>
      </c>
      <c r="BM172" s="230" t="s">
        <v>1023</v>
      </c>
    </row>
    <row r="173" s="2" customFormat="1">
      <c r="A173" s="39"/>
      <c r="B173" s="40"/>
      <c r="C173" s="41"/>
      <c r="D173" s="232" t="s">
        <v>153</v>
      </c>
      <c r="E173" s="41"/>
      <c r="F173" s="233" t="s">
        <v>1022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153</v>
      </c>
      <c r="AU173" s="18" t="s">
        <v>83</v>
      </c>
    </row>
    <row r="174" s="13" customFormat="1">
      <c r="A174" s="13"/>
      <c r="B174" s="237"/>
      <c r="C174" s="238"/>
      <c r="D174" s="232" t="s">
        <v>155</v>
      </c>
      <c r="E174" s="239" t="s">
        <v>1</v>
      </c>
      <c r="F174" s="240" t="s">
        <v>1024</v>
      </c>
      <c r="G174" s="238"/>
      <c r="H174" s="241">
        <v>10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7" t="s">
        <v>155</v>
      </c>
      <c r="AU174" s="247" t="s">
        <v>83</v>
      </c>
      <c r="AV174" s="13" t="s">
        <v>83</v>
      </c>
      <c r="AW174" s="13" t="s">
        <v>30</v>
      </c>
      <c r="AX174" s="13" t="s">
        <v>81</v>
      </c>
      <c r="AY174" s="247" t="s">
        <v>144</v>
      </c>
    </row>
    <row r="175" s="2" customFormat="1" ht="24.15" customHeight="1">
      <c r="A175" s="39"/>
      <c r="B175" s="40"/>
      <c r="C175" s="219" t="s">
        <v>254</v>
      </c>
      <c r="D175" s="219" t="s">
        <v>146</v>
      </c>
      <c r="E175" s="220" t="s">
        <v>1025</v>
      </c>
      <c r="F175" s="221" t="s">
        <v>1026</v>
      </c>
      <c r="G175" s="222" t="s">
        <v>484</v>
      </c>
      <c r="H175" s="223">
        <v>15.5</v>
      </c>
      <c r="I175" s="224"/>
      <c r="J175" s="225">
        <f>ROUND(I175*H175,2)</f>
        <v>0</v>
      </c>
      <c r="K175" s="221" t="s">
        <v>150</v>
      </c>
      <c r="L175" s="45"/>
      <c r="M175" s="226" t="s">
        <v>1</v>
      </c>
      <c r="N175" s="227" t="s">
        <v>38</v>
      </c>
      <c r="O175" s="92"/>
      <c r="P175" s="228">
        <f>O175*H175</f>
        <v>0</v>
      </c>
      <c r="Q175" s="228">
        <v>0.0028800000000000002</v>
      </c>
      <c r="R175" s="228">
        <f>Q175*H175</f>
        <v>0.044640000000000006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246</v>
      </c>
      <c r="AT175" s="230" t="s">
        <v>146</v>
      </c>
      <c r="AU175" s="230" t="s">
        <v>83</v>
      </c>
      <c r="AY175" s="18" t="s">
        <v>144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81</v>
      </c>
      <c r="BK175" s="231">
        <f>ROUND(I175*H175,2)</f>
        <v>0</v>
      </c>
      <c r="BL175" s="18" t="s">
        <v>246</v>
      </c>
      <c r="BM175" s="230" t="s">
        <v>1027</v>
      </c>
    </row>
    <row r="176" s="2" customFormat="1">
      <c r="A176" s="39"/>
      <c r="B176" s="40"/>
      <c r="C176" s="41"/>
      <c r="D176" s="232" t="s">
        <v>153</v>
      </c>
      <c r="E176" s="41"/>
      <c r="F176" s="233" t="s">
        <v>1026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153</v>
      </c>
      <c r="AU176" s="18" t="s">
        <v>83</v>
      </c>
    </row>
    <row r="177" s="13" customFormat="1">
      <c r="A177" s="13"/>
      <c r="B177" s="237"/>
      <c r="C177" s="238"/>
      <c r="D177" s="232" t="s">
        <v>155</v>
      </c>
      <c r="E177" s="239" t="s">
        <v>1</v>
      </c>
      <c r="F177" s="240" t="s">
        <v>1028</v>
      </c>
      <c r="G177" s="238"/>
      <c r="H177" s="241">
        <v>15.5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155</v>
      </c>
      <c r="AU177" s="247" t="s">
        <v>83</v>
      </c>
      <c r="AV177" s="13" t="s">
        <v>83</v>
      </c>
      <c r="AW177" s="13" t="s">
        <v>30</v>
      </c>
      <c r="AX177" s="13" t="s">
        <v>81</v>
      </c>
      <c r="AY177" s="247" t="s">
        <v>144</v>
      </c>
    </row>
    <row r="178" s="2" customFormat="1" ht="16.5" customHeight="1">
      <c r="A178" s="39"/>
      <c r="B178" s="40"/>
      <c r="C178" s="219" t="s">
        <v>261</v>
      </c>
      <c r="D178" s="219" t="s">
        <v>146</v>
      </c>
      <c r="E178" s="220" t="s">
        <v>1029</v>
      </c>
      <c r="F178" s="221" t="s">
        <v>1030</v>
      </c>
      <c r="G178" s="222" t="s">
        <v>206</v>
      </c>
      <c r="H178" s="223">
        <v>32</v>
      </c>
      <c r="I178" s="224"/>
      <c r="J178" s="225">
        <f>ROUND(I178*H178,2)</f>
        <v>0</v>
      </c>
      <c r="K178" s="221" t="s">
        <v>150</v>
      </c>
      <c r="L178" s="45"/>
      <c r="M178" s="226" t="s">
        <v>1</v>
      </c>
      <c r="N178" s="227" t="s">
        <v>38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246</v>
      </c>
      <c r="AT178" s="230" t="s">
        <v>146</v>
      </c>
      <c r="AU178" s="230" t="s">
        <v>83</v>
      </c>
      <c r="AY178" s="18" t="s">
        <v>144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81</v>
      </c>
      <c r="BK178" s="231">
        <f>ROUND(I178*H178,2)</f>
        <v>0</v>
      </c>
      <c r="BL178" s="18" t="s">
        <v>246</v>
      </c>
      <c r="BM178" s="230" t="s">
        <v>1031</v>
      </c>
    </row>
    <row r="179" s="2" customFormat="1">
      <c r="A179" s="39"/>
      <c r="B179" s="40"/>
      <c r="C179" s="41"/>
      <c r="D179" s="232" t="s">
        <v>153</v>
      </c>
      <c r="E179" s="41"/>
      <c r="F179" s="233" t="s">
        <v>1030</v>
      </c>
      <c r="G179" s="41"/>
      <c r="H179" s="41"/>
      <c r="I179" s="234"/>
      <c r="J179" s="41"/>
      <c r="K179" s="41"/>
      <c r="L179" s="45"/>
      <c r="M179" s="235"/>
      <c r="N179" s="23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153</v>
      </c>
      <c r="AU179" s="18" t="s">
        <v>83</v>
      </c>
    </row>
    <row r="180" s="13" customFormat="1">
      <c r="A180" s="13"/>
      <c r="B180" s="237"/>
      <c r="C180" s="238"/>
      <c r="D180" s="232" t="s">
        <v>155</v>
      </c>
      <c r="E180" s="239" t="s">
        <v>1</v>
      </c>
      <c r="F180" s="240" t="s">
        <v>1032</v>
      </c>
      <c r="G180" s="238"/>
      <c r="H180" s="241">
        <v>32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155</v>
      </c>
      <c r="AU180" s="247" t="s">
        <v>83</v>
      </c>
      <c r="AV180" s="13" t="s">
        <v>83</v>
      </c>
      <c r="AW180" s="13" t="s">
        <v>30</v>
      </c>
      <c r="AX180" s="13" t="s">
        <v>81</v>
      </c>
      <c r="AY180" s="247" t="s">
        <v>144</v>
      </c>
    </row>
    <row r="181" s="2" customFormat="1" ht="21.75" customHeight="1">
      <c r="A181" s="39"/>
      <c r="B181" s="40"/>
      <c r="C181" s="219" t="s">
        <v>267</v>
      </c>
      <c r="D181" s="219" t="s">
        <v>146</v>
      </c>
      <c r="E181" s="220" t="s">
        <v>1033</v>
      </c>
      <c r="F181" s="221" t="s">
        <v>1034</v>
      </c>
      <c r="G181" s="222" t="s">
        <v>206</v>
      </c>
      <c r="H181" s="223">
        <v>13</v>
      </c>
      <c r="I181" s="224"/>
      <c r="J181" s="225">
        <f>ROUND(I181*H181,2)</f>
        <v>0</v>
      </c>
      <c r="K181" s="221" t="s">
        <v>150</v>
      </c>
      <c r="L181" s="45"/>
      <c r="M181" s="226" t="s">
        <v>1</v>
      </c>
      <c r="N181" s="227" t="s">
        <v>38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246</v>
      </c>
      <c r="AT181" s="230" t="s">
        <v>146</v>
      </c>
      <c r="AU181" s="230" t="s">
        <v>83</v>
      </c>
      <c r="AY181" s="18" t="s">
        <v>144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81</v>
      </c>
      <c r="BK181" s="231">
        <f>ROUND(I181*H181,2)</f>
        <v>0</v>
      </c>
      <c r="BL181" s="18" t="s">
        <v>246</v>
      </c>
      <c r="BM181" s="230" t="s">
        <v>1035</v>
      </c>
    </row>
    <row r="182" s="2" customFormat="1">
      <c r="A182" s="39"/>
      <c r="B182" s="40"/>
      <c r="C182" s="41"/>
      <c r="D182" s="232" t="s">
        <v>153</v>
      </c>
      <c r="E182" s="41"/>
      <c r="F182" s="233" t="s">
        <v>1034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153</v>
      </c>
      <c r="AU182" s="18" t="s">
        <v>83</v>
      </c>
    </row>
    <row r="183" s="13" customFormat="1">
      <c r="A183" s="13"/>
      <c r="B183" s="237"/>
      <c r="C183" s="238"/>
      <c r="D183" s="232" t="s">
        <v>155</v>
      </c>
      <c r="E183" s="239" t="s">
        <v>1</v>
      </c>
      <c r="F183" s="240" t="s">
        <v>1036</v>
      </c>
      <c r="G183" s="238"/>
      <c r="H183" s="241">
        <v>13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155</v>
      </c>
      <c r="AU183" s="247" t="s">
        <v>83</v>
      </c>
      <c r="AV183" s="13" t="s">
        <v>83</v>
      </c>
      <c r="AW183" s="13" t="s">
        <v>30</v>
      </c>
      <c r="AX183" s="13" t="s">
        <v>81</v>
      </c>
      <c r="AY183" s="247" t="s">
        <v>144</v>
      </c>
    </row>
    <row r="184" s="2" customFormat="1" ht="24.15" customHeight="1">
      <c r="A184" s="39"/>
      <c r="B184" s="40"/>
      <c r="C184" s="219" t="s">
        <v>273</v>
      </c>
      <c r="D184" s="219" t="s">
        <v>146</v>
      </c>
      <c r="E184" s="220" t="s">
        <v>1037</v>
      </c>
      <c r="F184" s="221" t="s">
        <v>1038</v>
      </c>
      <c r="G184" s="222" t="s">
        <v>206</v>
      </c>
      <c r="H184" s="223">
        <v>7</v>
      </c>
      <c r="I184" s="224"/>
      <c r="J184" s="225">
        <f>ROUND(I184*H184,2)</f>
        <v>0</v>
      </c>
      <c r="K184" s="221" t="s">
        <v>150</v>
      </c>
      <c r="L184" s="45"/>
      <c r="M184" s="226" t="s">
        <v>1</v>
      </c>
      <c r="N184" s="227" t="s">
        <v>38</v>
      </c>
      <c r="O184" s="92"/>
      <c r="P184" s="228">
        <f>O184*H184</f>
        <v>0</v>
      </c>
      <c r="Q184" s="228">
        <v>0.00089999999999999998</v>
      </c>
      <c r="R184" s="228">
        <f>Q184*H184</f>
        <v>0.0063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246</v>
      </c>
      <c r="AT184" s="230" t="s">
        <v>146</v>
      </c>
      <c r="AU184" s="230" t="s">
        <v>83</v>
      </c>
      <c r="AY184" s="18" t="s">
        <v>144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81</v>
      </c>
      <c r="BK184" s="231">
        <f>ROUND(I184*H184,2)</f>
        <v>0</v>
      </c>
      <c r="BL184" s="18" t="s">
        <v>246</v>
      </c>
      <c r="BM184" s="230" t="s">
        <v>1039</v>
      </c>
    </row>
    <row r="185" s="2" customFormat="1">
      <c r="A185" s="39"/>
      <c r="B185" s="40"/>
      <c r="C185" s="41"/>
      <c r="D185" s="232" t="s">
        <v>153</v>
      </c>
      <c r="E185" s="41"/>
      <c r="F185" s="233" t="s">
        <v>1038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153</v>
      </c>
      <c r="AU185" s="18" t="s">
        <v>83</v>
      </c>
    </row>
    <row r="186" s="2" customFormat="1" ht="21.75" customHeight="1">
      <c r="A186" s="39"/>
      <c r="B186" s="40"/>
      <c r="C186" s="219" t="s">
        <v>7</v>
      </c>
      <c r="D186" s="219" t="s">
        <v>146</v>
      </c>
      <c r="E186" s="220" t="s">
        <v>1040</v>
      </c>
      <c r="F186" s="221" t="s">
        <v>1041</v>
      </c>
      <c r="G186" s="222" t="s">
        <v>206</v>
      </c>
      <c r="H186" s="223">
        <v>3</v>
      </c>
      <c r="I186" s="224"/>
      <c r="J186" s="225">
        <f>ROUND(I186*H186,2)</f>
        <v>0</v>
      </c>
      <c r="K186" s="221" t="s">
        <v>150</v>
      </c>
      <c r="L186" s="45"/>
      <c r="M186" s="226" t="s">
        <v>1</v>
      </c>
      <c r="N186" s="227" t="s">
        <v>38</v>
      </c>
      <c r="O186" s="92"/>
      <c r="P186" s="228">
        <f>O186*H186</f>
        <v>0</v>
      </c>
      <c r="Q186" s="228">
        <v>0.00018000000000000001</v>
      </c>
      <c r="R186" s="228">
        <f>Q186*H186</f>
        <v>0.00054000000000000001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246</v>
      </c>
      <c r="AT186" s="230" t="s">
        <v>146</v>
      </c>
      <c r="AU186" s="230" t="s">
        <v>83</v>
      </c>
      <c r="AY186" s="18" t="s">
        <v>144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81</v>
      </c>
      <c r="BK186" s="231">
        <f>ROUND(I186*H186,2)</f>
        <v>0</v>
      </c>
      <c r="BL186" s="18" t="s">
        <v>246</v>
      </c>
      <c r="BM186" s="230" t="s">
        <v>1042</v>
      </c>
    </row>
    <row r="187" s="2" customFormat="1">
      <c r="A187" s="39"/>
      <c r="B187" s="40"/>
      <c r="C187" s="41"/>
      <c r="D187" s="232" t="s">
        <v>153</v>
      </c>
      <c r="E187" s="41"/>
      <c r="F187" s="233" t="s">
        <v>1041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153</v>
      </c>
      <c r="AU187" s="18" t="s">
        <v>83</v>
      </c>
    </row>
    <row r="188" s="13" customFormat="1">
      <c r="A188" s="13"/>
      <c r="B188" s="237"/>
      <c r="C188" s="238"/>
      <c r="D188" s="232" t="s">
        <v>155</v>
      </c>
      <c r="E188" s="239" t="s">
        <v>1</v>
      </c>
      <c r="F188" s="240" t="s">
        <v>990</v>
      </c>
      <c r="G188" s="238"/>
      <c r="H188" s="241">
        <v>3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7" t="s">
        <v>155</v>
      </c>
      <c r="AU188" s="247" t="s">
        <v>83</v>
      </c>
      <c r="AV188" s="13" t="s">
        <v>83</v>
      </c>
      <c r="AW188" s="13" t="s">
        <v>30</v>
      </c>
      <c r="AX188" s="13" t="s">
        <v>81</v>
      </c>
      <c r="AY188" s="247" t="s">
        <v>144</v>
      </c>
    </row>
    <row r="189" s="2" customFormat="1" ht="21.75" customHeight="1">
      <c r="A189" s="39"/>
      <c r="B189" s="40"/>
      <c r="C189" s="219" t="s">
        <v>295</v>
      </c>
      <c r="D189" s="219" t="s">
        <v>146</v>
      </c>
      <c r="E189" s="220" t="s">
        <v>1043</v>
      </c>
      <c r="F189" s="221" t="s">
        <v>1044</v>
      </c>
      <c r="G189" s="222" t="s">
        <v>484</v>
      </c>
      <c r="H189" s="223">
        <v>1</v>
      </c>
      <c r="I189" s="224"/>
      <c r="J189" s="225">
        <f>ROUND(I189*H189,2)</f>
        <v>0</v>
      </c>
      <c r="K189" s="221" t="s">
        <v>150</v>
      </c>
      <c r="L189" s="45"/>
      <c r="M189" s="226" t="s">
        <v>1</v>
      </c>
      <c r="N189" s="227" t="s">
        <v>38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246</v>
      </c>
      <c r="AT189" s="230" t="s">
        <v>146</v>
      </c>
      <c r="AU189" s="230" t="s">
        <v>83</v>
      </c>
      <c r="AY189" s="18" t="s">
        <v>144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81</v>
      </c>
      <c r="BK189" s="231">
        <f>ROUND(I189*H189,2)</f>
        <v>0</v>
      </c>
      <c r="BL189" s="18" t="s">
        <v>246</v>
      </c>
      <c r="BM189" s="230" t="s">
        <v>1045</v>
      </c>
    </row>
    <row r="190" s="2" customFormat="1">
      <c r="A190" s="39"/>
      <c r="B190" s="40"/>
      <c r="C190" s="41"/>
      <c r="D190" s="232" t="s">
        <v>153</v>
      </c>
      <c r="E190" s="41"/>
      <c r="F190" s="233" t="s">
        <v>1044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153</v>
      </c>
      <c r="AU190" s="18" t="s">
        <v>83</v>
      </c>
    </row>
    <row r="191" s="2" customFormat="1" ht="24.15" customHeight="1">
      <c r="A191" s="39"/>
      <c r="B191" s="40"/>
      <c r="C191" s="219" t="s">
        <v>307</v>
      </c>
      <c r="D191" s="219" t="s">
        <v>146</v>
      </c>
      <c r="E191" s="220" t="s">
        <v>1046</v>
      </c>
      <c r="F191" s="221" t="s">
        <v>1047</v>
      </c>
      <c r="G191" s="222" t="s">
        <v>484</v>
      </c>
      <c r="H191" s="223">
        <v>12</v>
      </c>
      <c r="I191" s="224"/>
      <c r="J191" s="225">
        <f>ROUND(I191*H191,2)</f>
        <v>0</v>
      </c>
      <c r="K191" s="221" t="s">
        <v>150</v>
      </c>
      <c r="L191" s="45"/>
      <c r="M191" s="226" t="s">
        <v>1</v>
      </c>
      <c r="N191" s="227" t="s">
        <v>38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246</v>
      </c>
      <c r="AT191" s="230" t="s">
        <v>146</v>
      </c>
      <c r="AU191" s="230" t="s">
        <v>83</v>
      </c>
      <c r="AY191" s="18" t="s">
        <v>144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81</v>
      </c>
      <c r="BK191" s="231">
        <f>ROUND(I191*H191,2)</f>
        <v>0</v>
      </c>
      <c r="BL191" s="18" t="s">
        <v>246</v>
      </c>
      <c r="BM191" s="230" t="s">
        <v>1048</v>
      </c>
    </row>
    <row r="192" s="2" customFormat="1">
      <c r="A192" s="39"/>
      <c r="B192" s="40"/>
      <c r="C192" s="41"/>
      <c r="D192" s="232" t="s">
        <v>153</v>
      </c>
      <c r="E192" s="41"/>
      <c r="F192" s="233" t="s">
        <v>1047</v>
      </c>
      <c r="G192" s="41"/>
      <c r="H192" s="41"/>
      <c r="I192" s="234"/>
      <c r="J192" s="41"/>
      <c r="K192" s="41"/>
      <c r="L192" s="45"/>
      <c r="M192" s="235"/>
      <c r="N192" s="236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153</v>
      </c>
      <c r="AU192" s="18" t="s">
        <v>83</v>
      </c>
    </row>
    <row r="193" s="13" customFormat="1">
      <c r="A193" s="13"/>
      <c r="B193" s="237"/>
      <c r="C193" s="238"/>
      <c r="D193" s="232" t="s">
        <v>155</v>
      </c>
      <c r="E193" s="239" t="s">
        <v>1</v>
      </c>
      <c r="F193" s="240" t="s">
        <v>219</v>
      </c>
      <c r="G193" s="238"/>
      <c r="H193" s="241">
        <v>12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7" t="s">
        <v>155</v>
      </c>
      <c r="AU193" s="247" t="s">
        <v>83</v>
      </c>
      <c r="AV193" s="13" t="s">
        <v>83</v>
      </c>
      <c r="AW193" s="13" t="s">
        <v>30</v>
      </c>
      <c r="AX193" s="13" t="s">
        <v>81</v>
      </c>
      <c r="AY193" s="247" t="s">
        <v>144</v>
      </c>
    </row>
    <row r="194" s="2" customFormat="1" ht="24.15" customHeight="1">
      <c r="A194" s="39"/>
      <c r="B194" s="40"/>
      <c r="C194" s="219" t="s">
        <v>319</v>
      </c>
      <c r="D194" s="219" t="s">
        <v>146</v>
      </c>
      <c r="E194" s="220" t="s">
        <v>1049</v>
      </c>
      <c r="F194" s="221" t="s">
        <v>1050</v>
      </c>
      <c r="G194" s="222" t="s">
        <v>718</v>
      </c>
      <c r="H194" s="291"/>
      <c r="I194" s="224"/>
      <c r="J194" s="225">
        <f>ROUND(I194*H194,2)</f>
        <v>0</v>
      </c>
      <c r="K194" s="221" t="s">
        <v>150</v>
      </c>
      <c r="L194" s="45"/>
      <c r="M194" s="226" t="s">
        <v>1</v>
      </c>
      <c r="N194" s="227" t="s">
        <v>38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246</v>
      </c>
      <c r="AT194" s="230" t="s">
        <v>146</v>
      </c>
      <c r="AU194" s="230" t="s">
        <v>83</v>
      </c>
      <c r="AY194" s="18" t="s">
        <v>144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81</v>
      </c>
      <c r="BK194" s="231">
        <f>ROUND(I194*H194,2)</f>
        <v>0</v>
      </c>
      <c r="BL194" s="18" t="s">
        <v>246</v>
      </c>
      <c r="BM194" s="230" t="s">
        <v>1051</v>
      </c>
    </row>
    <row r="195" s="2" customFormat="1">
      <c r="A195" s="39"/>
      <c r="B195" s="40"/>
      <c r="C195" s="41"/>
      <c r="D195" s="232" t="s">
        <v>153</v>
      </c>
      <c r="E195" s="41"/>
      <c r="F195" s="233" t="s">
        <v>1050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153</v>
      </c>
      <c r="AU195" s="18" t="s">
        <v>83</v>
      </c>
    </row>
    <row r="196" s="12" customFormat="1" ht="22.8" customHeight="1">
      <c r="A196" s="12"/>
      <c r="B196" s="203"/>
      <c r="C196" s="204"/>
      <c r="D196" s="205" t="s">
        <v>72</v>
      </c>
      <c r="E196" s="217" t="s">
        <v>1052</v>
      </c>
      <c r="F196" s="217" t="s">
        <v>1053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SUM(P197:P284)</f>
        <v>0</v>
      </c>
      <c r="Q196" s="211"/>
      <c r="R196" s="212">
        <f>SUM(R197:R284)</f>
        <v>0.59092000000000011</v>
      </c>
      <c r="S196" s="211"/>
      <c r="T196" s="213">
        <f>SUM(T197:T284)</f>
        <v>0.51710999999999996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83</v>
      </c>
      <c r="AT196" s="215" t="s">
        <v>72</v>
      </c>
      <c r="AU196" s="215" t="s">
        <v>81</v>
      </c>
      <c r="AY196" s="214" t="s">
        <v>144</v>
      </c>
      <c r="BK196" s="216">
        <f>SUM(BK197:BK284)</f>
        <v>0</v>
      </c>
    </row>
    <row r="197" s="2" customFormat="1" ht="16.5" customHeight="1">
      <c r="A197" s="39"/>
      <c r="B197" s="40"/>
      <c r="C197" s="219" t="s">
        <v>331</v>
      </c>
      <c r="D197" s="219" t="s">
        <v>146</v>
      </c>
      <c r="E197" s="220" t="s">
        <v>1054</v>
      </c>
      <c r="F197" s="221" t="s">
        <v>1055</v>
      </c>
      <c r="G197" s="222" t="s">
        <v>907</v>
      </c>
      <c r="H197" s="223">
        <v>4</v>
      </c>
      <c r="I197" s="224"/>
      <c r="J197" s="225">
        <f>ROUND(I197*H197,2)</f>
        <v>0</v>
      </c>
      <c r="K197" s="221" t="s">
        <v>1</v>
      </c>
      <c r="L197" s="45"/>
      <c r="M197" s="226" t="s">
        <v>1</v>
      </c>
      <c r="N197" s="227" t="s">
        <v>38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246</v>
      </c>
      <c r="AT197" s="230" t="s">
        <v>146</v>
      </c>
      <c r="AU197" s="230" t="s">
        <v>83</v>
      </c>
      <c r="AY197" s="18" t="s">
        <v>144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81</v>
      </c>
      <c r="BK197" s="231">
        <f>ROUND(I197*H197,2)</f>
        <v>0</v>
      </c>
      <c r="BL197" s="18" t="s">
        <v>246</v>
      </c>
      <c r="BM197" s="230" t="s">
        <v>1056</v>
      </c>
    </row>
    <row r="198" s="2" customFormat="1">
      <c r="A198" s="39"/>
      <c r="B198" s="40"/>
      <c r="C198" s="41"/>
      <c r="D198" s="232" t="s">
        <v>153</v>
      </c>
      <c r="E198" s="41"/>
      <c r="F198" s="233" t="s">
        <v>1055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153</v>
      </c>
      <c r="AU198" s="18" t="s">
        <v>83</v>
      </c>
    </row>
    <row r="199" s="2" customFormat="1" ht="24.15" customHeight="1">
      <c r="A199" s="39"/>
      <c r="B199" s="40"/>
      <c r="C199" s="219" t="s">
        <v>336</v>
      </c>
      <c r="D199" s="219" t="s">
        <v>146</v>
      </c>
      <c r="E199" s="220" t="s">
        <v>1057</v>
      </c>
      <c r="F199" s="221" t="s">
        <v>1058</v>
      </c>
      <c r="G199" s="222" t="s">
        <v>484</v>
      </c>
      <c r="H199" s="223">
        <v>3</v>
      </c>
      <c r="I199" s="224"/>
      <c r="J199" s="225">
        <f>ROUND(I199*H199,2)</f>
        <v>0</v>
      </c>
      <c r="K199" s="221" t="s">
        <v>150</v>
      </c>
      <c r="L199" s="45"/>
      <c r="M199" s="226" t="s">
        <v>1</v>
      </c>
      <c r="N199" s="227" t="s">
        <v>38</v>
      </c>
      <c r="O199" s="92"/>
      <c r="P199" s="228">
        <f>O199*H199</f>
        <v>0</v>
      </c>
      <c r="Q199" s="228">
        <v>0.0030899999999999999</v>
      </c>
      <c r="R199" s="228">
        <f>Q199*H199</f>
        <v>0.0092700000000000005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246</v>
      </c>
      <c r="AT199" s="230" t="s">
        <v>146</v>
      </c>
      <c r="AU199" s="230" t="s">
        <v>83</v>
      </c>
      <c r="AY199" s="18" t="s">
        <v>144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81</v>
      </c>
      <c r="BK199" s="231">
        <f>ROUND(I199*H199,2)</f>
        <v>0</v>
      </c>
      <c r="BL199" s="18" t="s">
        <v>246</v>
      </c>
      <c r="BM199" s="230" t="s">
        <v>1059</v>
      </c>
    </row>
    <row r="200" s="2" customFormat="1">
      <c r="A200" s="39"/>
      <c r="B200" s="40"/>
      <c r="C200" s="41"/>
      <c r="D200" s="232" t="s">
        <v>153</v>
      </c>
      <c r="E200" s="41"/>
      <c r="F200" s="233" t="s">
        <v>1058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153</v>
      </c>
      <c r="AU200" s="18" t="s">
        <v>83</v>
      </c>
    </row>
    <row r="201" s="13" customFormat="1">
      <c r="A201" s="13"/>
      <c r="B201" s="237"/>
      <c r="C201" s="238"/>
      <c r="D201" s="232" t="s">
        <v>155</v>
      </c>
      <c r="E201" s="239" t="s">
        <v>1</v>
      </c>
      <c r="F201" s="240" t="s">
        <v>1060</v>
      </c>
      <c r="G201" s="238"/>
      <c r="H201" s="241">
        <v>3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7" t="s">
        <v>155</v>
      </c>
      <c r="AU201" s="247" t="s">
        <v>83</v>
      </c>
      <c r="AV201" s="13" t="s">
        <v>83</v>
      </c>
      <c r="AW201" s="13" t="s">
        <v>30</v>
      </c>
      <c r="AX201" s="13" t="s">
        <v>81</v>
      </c>
      <c r="AY201" s="247" t="s">
        <v>144</v>
      </c>
    </row>
    <row r="202" s="2" customFormat="1" ht="24.15" customHeight="1">
      <c r="A202" s="39"/>
      <c r="B202" s="40"/>
      <c r="C202" s="219" t="s">
        <v>341</v>
      </c>
      <c r="D202" s="219" t="s">
        <v>146</v>
      </c>
      <c r="E202" s="220" t="s">
        <v>1061</v>
      </c>
      <c r="F202" s="221" t="s">
        <v>1062</v>
      </c>
      <c r="G202" s="222" t="s">
        <v>484</v>
      </c>
      <c r="H202" s="223">
        <v>3</v>
      </c>
      <c r="I202" s="224"/>
      <c r="J202" s="225">
        <f>ROUND(I202*H202,2)</f>
        <v>0</v>
      </c>
      <c r="K202" s="221" t="s">
        <v>150</v>
      </c>
      <c r="L202" s="45"/>
      <c r="M202" s="226" t="s">
        <v>1</v>
      </c>
      <c r="N202" s="227" t="s">
        <v>38</v>
      </c>
      <c r="O202" s="92"/>
      <c r="P202" s="228">
        <f>O202*H202</f>
        <v>0</v>
      </c>
      <c r="Q202" s="228">
        <v>0.0051799999999999997</v>
      </c>
      <c r="R202" s="228">
        <f>Q202*H202</f>
        <v>0.015539999999999998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246</v>
      </c>
      <c r="AT202" s="230" t="s">
        <v>146</v>
      </c>
      <c r="AU202" s="230" t="s">
        <v>83</v>
      </c>
      <c r="AY202" s="18" t="s">
        <v>144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81</v>
      </c>
      <c r="BK202" s="231">
        <f>ROUND(I202*H202,2)</f>
        <v>0</v>
      </c>
      <c r="BL202" s="18" t="s">
        <v>246</v>
      </c>
      <c r="BM202" s="230" t="s">
        <v>1063</v>
      </c>
    </row>
    <row r="203" s="2" customFormat="1">
      <c r="A203" s="39"/>
      <c r="B203" s="40"/>
      <c r="C203" s="41"/>
      <c r="D203" s="232" t="s">
        <v>153</v>
      </c>
      <c r="E203" s="41"/>
      <c r="F203" s="233" t="s">
        <v>1062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153</v>
      </c>
      <c r="AU203" s="18" t="s">
        <v>83</v>
      </c>
    </row>
    <row r="204" s="13" customFormat="1">
      <c r="A204" s="13"/>
      <c r="B204" s="237"/>
      <c r="C204" s="238"/>
      <c r="D204" s="232" t="s">
        <v>155</v>
      </c>
      <c r="E204" s="239" t="s">
        <v>1</v>
      </c>
      <c r="F204" s="240" t="s">
        <v>1064</v>
      </c>
      <c r="G204" s="238"/>
      <c r="H204" s="241">
        <v>3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155</v>
      </c>
      <c r="AU204" s="247" t="s">
        <v>83</v>
      </c>
      <c r="AV204" s="13" t="s">
        <v>83</v>
      </c>
      <c r="AW204" s="13" t="s">
        <v>30</v>
      </c>
      <c r="AX204" s="13" t="s">
        <v>81</v>
      </c>
      <c r="AY204" s="247" t="s">
        <v>144</v>
      </c>
    </row>
    <row r="205" s="2" customFormat="1" ht="24.15" customHeight="1">
      <c r="A205" s="39"/>
      <c r="B205" s="40"/>
      <c r="C205" s="219" t="s">
        <v>346</v>
      </c>
      <c r="D205" s="219" t="s">
        <v>146</v>
      </c>
      <c r="E205" s="220" t="s">
        <v>1065</v>
      </c>
      <c r="F205" s="221" t="s">
        <v>1066</v>
      </c>
      <c r="G205" s="222" t="s">
        <v>484</v>
      </c>
      <c r="H205" s="223">
        <v>14</v>
      </c>
      <c r="I205" s="224"/>
      <c r="J205" s="225">
        <f>ROUND(I205*H205,2)</f>
        <v>0</v>
      </c>
      <c r="K205" s="221" t="s">
        <v>150</v>
      </c>
      <c r="L205" s="45"/>
      <c r="M205" s="226" t="s">
        <v>1</v>
      </c>
      <c r="N205" s="227" t="s">
        <v>38</v>
      </c>
      <c r="O205" s="92"/>
      <c r="P205" s="228">
        <f>O205*H205</f>
        <v>0</v>
      </c>
      <c r="Q205" s="228">
        <v>0.0064000000000000003</v>
      </c>
      <c r="R205" s="228">
        <f>Q205*H205</f>
        <v>0.089599999999999999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246</v>
      </c>
      <c r="AT205" s="230" t="s">
        <v>146</v>
      </c>
      <c r="AU205" s="230" t="s">
        <v>83</v>
      </c>
      <c r="AY205" s="18" t="s">
        <v>144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81</v>
      </c>
      <c r="BK205" s="231">
        <f>ROUND(I205*H205,2)</f>
        <v>0</v>
      </c>
      <c r="BL205" s="18" t="s">
        <v>246</v>
      </c>
      <c r="BM205" s="230" t="s">
        <v>1067</v>
      </c>
    </row>
    <row r="206" s="2" customFormat="1">
      <c r="A206" s="39"/>
      <c r="B206" s="40"/>
      <c r="C206" s="41"/>
      <c r="D206" s="232" t="s">
        <v>153</v>
      </c>
      <c r="E206" s="41"/>
      <c r="F206" s="233" t="s">
        <v>1066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153</v>
      </c>
      <c r="AU206" s="18" t="s">
        <v>83</v>
      </c>
    </row>
    <row r="207" s="13" customFormat="1">
      <c r="A207" s="13"/>
      <c r="B207" s="237"/>
      <c r="C207" s="238"/>
      <c r="D207" s="232" t="s">
        <v>155</v>
      </c>
      <c r="E207" s="239" t="s">
        <v>1</v>
      </c>
      <c r="F207" s="240" t="s">
        <v>1068</v>
      </c>
      <c r="G207" s="238"/>
      <c r="H207" s="241">
        <v>14</v>
      </c>
      <c r="I207" s="242"/>
      <c r="J207" s="238"/>
      <c r="K207" s="238"/>
      <c r="L207" s="243"/>
      <c r="M207" s="244"/>
      <c r="N207" s="245"/>
      <c r="O207" s="245"/>
      <c r="P207" s="245"/>
      <c r="Q207" s="245"/>
      <c r="R207" s="245"/>
      <c r="S207" s="245"/>
      <c r="T207" s="24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7" t="s">
        <v>155</v>
      </c>
      <c r="AU207" s="247" t="s">
        <v>83</v>
      </c>
      <c r="AV207" s="13" t="s">
        <v>83</v>
      </c>
      <c r="AW207" s="13" t="s">
        <v>30</v>
      </c>
      <c r="AX207" s="13" t="s">
        <v>81</v>
      </c>
      <c r="AY207" s="247" t="s">
        <v>144</v>
      </c>
    </row>
    <row r="208" s="2" customFormat="1" ht="24.15" customHeight="1">
      <c r="A208" s="39"/>
      <c r="B208" s="40"/>
      <c r="C208" s="219" t="s">
        <v>352</v>
      </c>
      <c r="D208" s="219" t="s">
        <v>146</v>
      </c>
      <c r="E208" s="220" t="s">
        <v>1069</v>
      </c>
      <c r="F208" s="221" t="s">
        <v>1070</v>
      </c>
      <c r="G208" s="222" t="s">
        <v>484</v>
      </c>
      <c r="H208" s="223">
        <v>118</v>
      </c>
      <c r="I208" s="224"/>
      <c r="J208" s="225">
        <f>ROUND(I208*H208,2)</f>
        <v>0</v>
      </c>
      <c r="K208" s="221" t="s">
        <v>150</v>
      </c>
      <c r="L208" s="45"/>
      <c r="M208" s="226" t="s">
        <v>1</v>
      </c>
      <c r="N208" s="227" t="s">
        <v>38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0.0021299999999999999</v>
      </c>
      <c r="T208" s="229">
        <f>S208*H208</f>
        <v>0.25134000000000001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246</v>
      </c>
      <c r="AT208" s="230" t="s">
        <v>146</v>
      </c>
      <c r="AU208" s="230" t="s">
        <v>83</v>
      </c>
      <c r="AY208" s="18" t="s">
        <v>144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81</v>
      </c>
      <c r="BK208" s="231">
        <f>ROUND(I208*H208,2)</f>
        <v>0</v>
      </c>
      <c r="BL208" s="18" t="s">
        <v>246</v>
      </c>
      <c r="BM208" s="230" t="s">
        <v>1071</v>
      </c>
    </row>
    <row r="209" s="2" customFormat="1">
      <c r="A209" s="39"/>
      <c r="B209" s="40"/>
      <c r="C209" s="41"/>
      <c r="D209" s="232" t="s">
        <v>153</v>
      </c>
      <c r="E209" s="41"/>
      <c r="F209" s="233" t="s">
        <v>1070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153</v>
      </c>
      <c r="AU209" s="18" t="s">
        <v>83</v>
      </c>
    </row>
    <row r="210" s="13" customFormat="1">
      <c r="A210" s="13"/>
      <c r="B210" s="237"/>
      <c r="C210" s="238"/>
      <c r="D210" s="232" t="s">
        <v>155</v>
      </c>
      <c r="E210" s="239" t="s">
        <v>1</v>
      </c>
      <c r="F210" s="240" t="s">
        <v>1072</v>
      </c>
      <c r="G210" s="238"/>
      <c r="H210" s="241">
        <v>118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7" t="s">
        <v>155</v>
      </c>
      <c r="AU210" s="247" t="s">
        <v>83</v>
      </c>
      <c r="AV210" s="13" t="s">
        <v>83</v>
      </c>
      <c r="AW210" s="13" t="s">
        <v>30</v>
      </c>
      <c r="AX210" s="13" t="s">
        <v>81</v>
      </c>
      <c r="AY210" s="247" t="s">
        <v>144</v>
      </c>
    </row>
    <row r="211" s="2" customFormat="1" ht="24.15" customHeight="1">
      <c r="A211" s="39"/>
      <c r="B211" s="40"/>
      <c r="C211" s="219" t="s">
        <v>361</v>
      </c>
      <c r="D211" s="219" t="s">
        <v>146</v>
      </c>
      <c r="E211" s="220" t="s">
        <v>1073</v>
      </c>
      <c r="F211" s="221" t="s">
        <v>1074</v>
      </c>
      <c r="G211" s="222" t="s">
        <v>484</v>
      </c>
      <c r="H211" s="223">
        <v>51</v>
      </c>
      <c r="I211" s="224"/>
      <c r="J211" s="225">
        <f>ROUND(I211*H211,2)</f>
        <v>0</v>
      </c>
      <c r="K211" s="221" t="s">
        <v>150</v>
      </c>
      <c r="L211" s="45"/>
      <c r="M211" s="226" t="s">
        <v>1</v>
      </c>
      <c r="N211" s="227" t="s">
        <v>38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0.0049699999999999996</v>
      </c>
      <c r="T211" s="229">
        <f>S211*H211</f>
        <v>0.25346999999999997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246</v>
      </c>
      <c r="AT211" s="230" t="s">
        <v>146</v>
      </c>
      <c r="AU211" s="230" t="s">
        <v>83</v>
      </c>
      <c r="AY211" s="18" t="s">
        <v>144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81</v>
      </c>
      <c r="BK211" s="231">
        <f>ROUND(I211*H211,2)</f>
        <v>0</v>
      </c>
      <c r="BL211" s="18" t="s">
        <v>246</v>
      </c>
      <c r="BM211" s="230" t="s">
        <v>1075</v>
      </c>
    </row>
    <row r="212" s="2" customFormat="1">
      <c r="A212" s="39"/>
      <c r="B212" s="40"/>
      <c r="C212" s="41"/>
      <c r="D212" s="232" t="s">
        <v>153</v>
      </c>
      <c r="E212" s="41"/>
      <c r="F212" s="233" t="s">
        <v>1074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153</v>
      </c>
      <c r="AU212" s="18" t="s">
        <v>83</v>
      </c>
    </row>
    <row r="213" s="13" customFormat="1">
      <c r="A213" s="13"/>
      <c r="B213" s="237"/>
      <c r="C213" s="238"/>
      <c r="D213" s="232" t="s">
        <v>155</v>
      </c>
      <c r="E213" s="239" t="s">
        <v>1</v>
      </c>
      <c r="F213" s="240" t="s">
        <v>1076</v>
      </c>
      <c r="G213" s="238"/>
      <c r="H213" s="241">
        <v>51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7" t="s">
        <v>155</v>
      </c>
      <c r="AU213" s="247" t="s">
        <v>83</v>
      </c>
      <c r="AV213" s="13" t="s">
        <v>83</v>
      </c>
      <c r="AW213" s="13" t="s">
        <v>30</v>
      </c>
      <c r="AX213" s="13" t="s">
        <v>81</v>
      </c>
      <c r="AY213" s="247" t="s">
        <v>144</v>
      </c>
    </row>
    <row r="214" s="2" customFormat="1" ht="24.15" customHeight="1">
      <c r="A214" s="39"/>
      <c r="B214" s="40"/>
      <c r="C214" s="219" t="s">
        <v>368</v>
      </c>
      <c r="D214" s="219" t="s">
        <v>146</v>
      </c>
      <c r="E214" s="220" t="s">
        <v>1077</v>
      </c>
      <c r="F214" s="221" t="s">
        <v>1078</v>
      </c>
      <c r="G214" s="222" t="s">
        <v>484</v>
      </c>
      <c r="H214" s="223">
        <v>107</v>
      </c>
      <c r="I214" s="224"/>
      <c r="J214" s="225">
        <f>ROUND(I214*H214,2)</f>
        <v>0</v>
      </c>
      <c r="K214" s="221" t="s">
        <v>150</v>
      </c>
      <c r="L214" s="45"/>
      <c r="M214" s="226" t="s">
        <v>1</v>
      </c>
      <c r="N214" s="227" t="s">
        <v>38</v>
      </c>
      <c r="O214" s="92"/>
      <c r="P214" s="228">
        <f>O214*H214</f>
        <v>0</v>
      </c>
      <c r="Q214" s="228">
        <v>0.00084000000000000003</v>
      </c>
      <c r="R214" s="228">
        <f>Q214*H214</f>
        <v>0.089880000000000002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246</v>
      </c>
      <c r="AT214" s="230" t="s">
        <v>146</v>
      </c>
      <c r="AU214" s="230" t="s">
        <v>83</v>
      </c>
      <c r="AY214" s="18" t="s">
        <v>144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81</v>
      </c>
      <c r="BK214" s="231">
        <f>ROUND(I214*H214,2)</f>
        <v>0</v>
      </c>
      <c r="BL214" s="18" t="s">
        <v>246</v>
      </c>
      <c r="BM214" s="230" t="s">
        <v>1079</v>
      </c>
    </row>
    <row r="215" s="2" customFormat="1">
      <c r="A215" s="39"/>
      <c r="B215" s="40"/>
      <c r="C215" s="41"/>
      <c r="D215" s="232" t="s">
        <v>153</v>
      </c>
      <c r="E215" s="41"/>
      <c r="F215" s="233" t="s">
        <v>1078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153</v>
      </c>
      <c r="AU215" s="18" t="s">
        <v>83</v>
      </c>
    </row>
    <row r="216" s="13" customFormat="1">
      <c r="A216" s="13"/>
      <c r="B216" s="237"/>
      <c r="C216" s="238"/>
      <c r="D216" s="232" t="s">
        <v>155</v>
      </c>
      <c r="E216" s="239" t="s">
        <v>1</v>
      </c>
      <c r="F216" s="240" t="s">
        <v>1080</v>
      </c>
      <c r="G216" s="238"/>
      <c r="H216" s="241">
        <v>61</v>
      </c>
      <c r="I216" s="242"/>
      <c r="J216" s="238"/>
      <c r="K216" s="238"/>
      <c r="L216" s="243"/>
      <c r="M216" s="244"/>
      <c r="N216" s="245"/>
      <c r="O216" s="245"/>
      <c r="P216" s="245"/>
      <c r="Q216" s="245"/>
      <c r="R216" s="245"/>
      <c r="S216" s="245"/>
      <c r="T216" s="24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7" t="s">
        <v>155</v>
      </c>
      <c r="AU216" s="247" t="s">
        <v>83</v>
      </c>
      <c r="AV216" s="13" t="s">
        <v>83</v>
      </c>
      <c r="AW216" s="13" t="s">
        <v>30</v>
      </c>
      <c r="AX216" s="13" t="s">
        <v>73</v>
      </c>
      <c r="AY216" s="247" t="s">
        <v>144</v>
      </c>
    </row>
    <row r="217" s="13" customFormat="1">
      <c r="A217" s="13"/>
      <c r="B217" s="237"/>
      <c r="C217" s="238"/>
      <c r="D217" s="232" t="s">
        <v>155</v>
      </c>
      <c r="E217" s="239" t="s">
        <v>1</v>
      </c>
      <c r="F217" s="240" t="s">
        <v>1081</v>
      </c>
      <c r="G217" s="238"/>
      <c r="H217" s="241">
        <v>46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155</v>
      </c>
      <c r="AU217" s="247" t="s">
        <v>83</v>
      </c>
      <c r="AV217" s="13" t="s">
        <v>83</v>
      </c>
      <c r="AW217" s="13" t="s">
        <v>30</v>
      </c>
      <c r="AX217" s="13" t="s">
        <v>73</v>
      </c>
      <c r="AY217" s="247" t="s">
        <v>144</v>
      </c>
    </row>
    <row r="218" s="15" customFormat="1">
      <c r="A218" s="15"/>
      <c r="B218" s="258"/>
      <c r="C218" s="259"/>
      <c r="D218" s="232" t="s">
        <v>155</v>
      </c>
      <c r="E218" s="260" t="s">
        <v>1</v>
      </c>
      <c r="F218" s="261" t="s">
        <v>202</v>
      </c>
      <c r="G218" s="259"/>
      <c r="H218" s="262">
        <v>107</v>
      </c>
      <c r="I218" s="263"/>
      <c r="J218" s="259"/>
      <c r="K218" s="259"/>
      <c r="L218" s="264"/>
      <c r="M218" s="265"/>
      <c r="N218" s="266"/>
      <c r="O218" s="266"/>
      <c r="P218" s="266"/>
      <c r="Q218" s="266"/>
      <c r="R218" s="266"/>
      <c r="S218" s="266"/>
      <c r="T218" s="26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8" t="s">
        <v>155</v>
      </c>
      <c r="AU218" s="268" t="s">
        <v>83</v>
      </c>
      <c r="AV218" s="15" t="s">
        <v>151</v>
      </c>
      <c r="AW218" s="15" t="s">
        <v>30</v>
      </c>
      <c r="AX218" s="15" t="s">
        <v>81</v>
      </c>
      <c r="AY218" s="268" t="s">
        <v>144</v>
      </c>
    </row>
    <row r="219" s="2" customFormat="1" ht="24.15" customHeight="1">
      <c r="A219" s="39"/>
      <c r="B219" s="40"/>
      <c r="C219" s="219" t="s">
        <v>375</v>
      </c>
      <c r="D219" s="219" t="s">
        <v>146</v>
      </c>
      <c r="E219" s="220" t="s">
        <v>1082</v>
      </c>
      <c r="F219" s="221" t="s">
        <v>1083</v>
      </c>
      <c r="G219" s="222" t="s">
        <v>484</v>
      </c>
      <c r="H219" s="223">
        <v>12</v>
      </c>
      <c r="I219" s="224"/>
      <c r="J219" s="225">
        <f>ROUND(I219*H219,2)</f>
        <v>0</v>
      </c>
      <c r="K219" s="221" t="s">
        <v>150</v>
      </c>
      <c r="L219" s="45"/>
      <c r="M219" s="226" t="s">
        <v>1</v>
      </c>
      <c r="N219" s="227" t="s">
        <v>38</v>
      </c>
      <c r="O219" s="92"/>
      <c r="P219" s="228">
        <f>O219*H219</f>
        <v>0</v>
      </c>
      <c r="Q219" s="228">
        <v>0.00116</v>
      </c>
      <c r="R219" s="228">
        <f>Q219*H219</f>
        <v>0.01392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246</v>
      </c>
      <c r="AT219" s="230" t="s">
        <v>146</v>
      </c>
      <c r="AU219" s="230" t="s">
        <v>83</v>
      </c>
      <c r="AY219" s="18" t="s">
        <v>144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81</v>
      </c>
      <c r="BK219" s="231">
        <f>ROUND(I219*H219,2)</f>
        <v>0</v>
      </c>
      <c r="BL219" s="18" t="s">
        <v>246</v>
      </c>
      <c r="BM219" s="230" t="s">
        <v>1084</v>
      </c>
    </row>
    <row r="220" s="2" customFormat="1">
      <c r="A220" s="39"/>
      <c r="B220" s="40"/>
      <c r="C220" s="41"/>
      <c r="D220" s="232" t="s">
        <v>153</v>
      </c>
      <c r="E220" s="41"/>
      <c r="F220" s="233" t="s">
        <v>1083</v>
      </c>
      <c r="G220" s="41"/>
      <c r="H220" s="41"/>
      <c r="I220" s="234"/>
      <c r="J220" s="41"/>
      <c r="K220" s="41"/>
      <c r="L220" s="45"/>
      <c r="M220" s="235"/>
      <c r="N220" s="236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153</v>
      </c>
      <c r="AU220" s="18" t="s">
        <v>83</v>
      </c>
    </row>
    <row r="221" s="13" customFormat="1">
      <c r="A221" s="13"/>
      <c r="B221" s="237"/>
      <c r="C221" s="238"/>
      <c r="D221" s="232" t="s">
        <v>155</v>
      </c>
      <c r="E221" s="239" t="s">
        <v>1</v>
      </c>
      <c r="F221" s="240" t="s">
        <v>1085</v>
      </c>
      <c r="G221" s="238"/>
      <c r="H221" s="241">
        <v>6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7" t="s">
        <v>155</v>
      </c>
      <c r="AU221" s="247" t="s">
        <v>83</v>
      </c>
      <c r="AV221" s="13" t="s">
        <v>83</v>
      </c>
      <c r="AW221" s="13" t="s">
        <v>30</v>
      </c>
      <c r="AX221" s="13" t="s">
        <v>73</v>
      </c>
      <c r="AY221" s="247" t="s">
        <v>144</v>
      </c>
    </row>
    <row r="222" s="13" customFormat="1">
      <c r="A222" s="13"/>
      <c r="B222" s="237"/>
      <c r="C222" s="238"/>
      <c r="D222" s="232" t="s">
        <v>155</v>
      </c>
      <c r="E222" s="239" t="s">
        <v>1</v>
      </c>
      <c r="F222" s="240" t="s">
        <v>1086</v>
      </c>
      <c r="G222" s="238"/>
      <c r="H222" s="241">
        <v>6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155</v>
      </c>
      <c r="AU222" s="247" t="s">
        <v>83</v>
      </c>
      <c r="AV222" s="13" t="s">
        <v>83</v>
      </c>
      <c r="AW222" s="13" t="s">
        <v>30</v>
      </c>
      <c r="AX222" s="13" t="s">
        <v>73</v>
      </c>
      <c r="AY222" s="247" t="s">
        <v>144</v>
      </c>
    </row>
    <row r="223" s="15" customFormat="1">
      <c r="A223" s="15"/>
      <c r="B223" s="258"/>
      <c r="C223" s="259"/>
      <c r="D223" s="232" t="s">
        <v>155</v>
      </c>
      <c r="E223" s="260" t="s">
        <v>1</v>
      </c>
      <c r="F223" s="261" t="s">
        <v>202</v>
      </c>
      <c r="G223" s="259"/>
      <c r="H223" s="262">
        <v>12</v>
      </c>
      <c r="I223" s="263"/>
      <c r="J223" s="259"/>
      <c r="K223" s="259"/>
      <c r="L223" s="264"/>
      <c r="M223" s="265"/>
      <c r="N223" s="266"/>
      <c r="O223" s="266"/>
      <c r="P223" s="266"/>
      <c r="Q223" s="266"/>
      <c r="R223" s="266"/>
      <c r="S223" s="266"/>
      <c r="T223" s="267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8" t="s">
        <v>155</v>
      </c>
      <c r="AU223" s="268" t="s">
        <v>83</v>
      </c>
      <c r="AV223" s="15" t="s">
        <v>151</v>
      </c>
      <c r="AW223" s="15" t="s">
        <v>30</v>
      </c>
      <c r="AX223" s="15" t="s">
        <v>81</v>
      </c>
      <c r="AY223" s="268" t="s">
        <v>144</v>
      </c>
    </row>
    <row r="224" s="2" customFormat="1" ht="24.15" customHeight="1">
      <c r="A224" s="39"/>
      <c r="B224" s="40"/>
      <c r="C224" s="219" t="s">
        <v>381</v>
      </c>
      <c r="D224" s="219" t="s">
        <v>146</v>
      </c>
      <c r="E224" s="220" t="s">
        <v>1087</v>
      </c>
      <c r="F224" s="221" t="s">
        <v>1088</v>
      </c>
      <c r="G224" s="222" t="s">
        <v>484</v>
      </c>
      <c r="H224" s="223">
        <v>90</v>
      </c>
      <c r="I224" s="224"/>
      <c r="J224" s="225">
        <f>ROUND(I224*H224,2)</f>
        <v>0</v>
      </c>
      <c r="K224" s="221" t="s">
        <v>150</v>
      </c>
      <c r="L224" s="45"/>
      <c r="M224" s="226" t="s">
        <v>1</v>
      </c>
      <c r="N224" s="227" t="s">
        <v>38</v>
      </c>
      <c r="O224" s="92"/>
      <c r="P224" s="228">
        <f>O224*H224</f>
        <v>0</v>
      </c>
      <c r="Q224" s="228">
        <v>0.0014400000000000001</v>
      </c>
      <c r="R224" s="228">
        <f>Q224*H224</f>
        <v>0.12960000000000002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246</v>
      </c>
      <c r="AT224" s="230" t="s">
        <v>146</v>
      </c>
      <c r="AU224" s="230" t="s">
        <v>83</v>
      </c>
      <c r="AY224" s="18" t="s">
        <v>144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81</v>
      </c>
      <c r="BK224" s="231">
        <f>ROUND(I224*H224,2)</f>
        <v>0</v>
      </c>
      <c r="BL224" s="18" t="s">
        <v>246</v>
      </c>
      <c r="BM224" s="230" t="s">
        <v>1089</v>
      </c>
    </row>
    <row r="225" s="2" customFormat="1">
      <c r="A225" s="39"/>
      <c r="B225" s="40"/>
      <c r="C225" s="41"/>
      <c r="D225" s="232" t="s">
        <v>153</v>
      </c>
      <c r="E225" s="41"/>
      <c r="F225" s="233" t="s">
        <v>1088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153</v>
      </c>
      <c r="AU225" s="18" t="s">
        <v>83</v>
      </c>
    </row>
    <row r="226" s="13" customFormat="1">
      <c r="A226" s="13"/>
      <c r="B226" s="237"/>
      <c r="C226" s="238"/>
      <c r="D226" s="232" t="s">
        <v>155</v>
      </c>
      <c r="E226" s="239" t="s">
        <v>1</v>
      </c>
      <c r="F226" s="240" t="s">
        <v>1090</v>
      </c>
      <c r="G226" s="238"/>
      <c r="H226" s="241">
        <v>54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155</v>
      </c>
      <c r="AU226" s="247" t="s">
        <v>83</v>
      </c>
      <c r="AV226" s="13" t="s">
        <v>83</v>
      </c>
      <c r="AW226" s="13" t="s">
        <v>30</v>
      </c>
      <c r="AX226" s="13" t="s">
        <v>73</v>
      </c>
      <c r="AY226" s="247" t="s">
        <v>144</v>
      </c>
    </row>
    <row r="227" s="13" customFormat="1">
      <c r="A227" s="13"/>
      <c r="B227" s="237"/>
      <c r="C227" s="238"/>
      <c r="D227" s="232" t="s">
        <v>155</v>
      </c>
      <c r="E227" s="239" t="s">
        <v>1</v>
      </c>
      <c r="F227" s="240" t="s">
        <v>1091</v>
      </c>
      <c r="G227" s="238"/>
      <c r="H227" s="241">
        <v>36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7" t="s">
        <v>155</v>
      </c>
      <c r="AU227" s="247" t="s">
        <v>83</v>
      </c>
      <c r="AV227" s="13" t="s">
        <v>83</v>
      </c>
      <c r="AW227" s="13" t="s">
        <v>30</v>
      </c>
      <c r="AX227" s="13" t="s">
        <v>73</v>
      </c>
      <c r="AY227" s="247" t="s">
        <v>144</v>
      </c>
    </row>
    <row r="228" s="15" customFormat="1">
      <c r="A228" s="15"/>
      <c r="B228" s="258"/>
      <c r="C228" s="259"/>
      <c r="D228" s="232" t="s">
        <v>155</v>
      </c>
      <c r="E228" s="260" t="s">
        <v>1</v>
      </c>
      <c r="F228" s="261" t="s">
        <v>202</v>
      </c>
      <c r="G228" s="259"/>
      <c r="H228" s="262">
        <v>90</v>
      </c>
      <c r="I228" s="263"/>
      <c r="J228" s="259"/>
      <c r="K228" s="259"/>
      <c r="L228" s="264"/>
      <c r="M228" s="265"/>
      <c r="N228" s="266"/>
      <c r="O228" s="266"/>
      <c r="P228" s="266"/>
      <c r="Q228" s="266"/>
      <c r="R228" s="266"/>
      <c r="S228" s="266"/>
      <c r="T228" s="267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8" t="s">
        <v>155</v>
      </c>
      <c r="AU228" s="268" t="s">
        <v>83</v>
      </c>
      <c r="AV228" s="15" t="s">
        <v>151</v>
      </c>
      <c r="AW228" s="15" t="s">
        <v>30</v>
      </c>
      <c r="AX228" s="15" t="s">
        <v>81</v>
      </c>
      <c r="AY228" s="268" t="s">
        <v>144</v>
      </c>
    </row>
    <row r="229" s="2" customFormat="1" ht="24.15" customHeight="1">
      <c r="A229" s="39"/>
      <c r="B229" s="40"/>
      <c r="C229" s="219" t="s">
        <v>387</v>
      </c>
      <c r="D229" s="219" t="s">
        <v>146</v>
      </c>
      <c r="E229" s="220" t="s">
        <v>1092</v>
      </c>
      <c r="F229" s="221" t="s">
        <v>1093</v>
      </c>
      <c r="G229" s="222" t="s">
        <v>484</v>
      </c>
      <c r="H229" s="223">
        <v>26</v>
      </c>
      <c r="I229" s="224"/>
      <c r="J229" s="225">
        <f>ROUND(I229*H229,2)</f>
        <v>0</v>
      </c>
      <c r="K229" s="221" t="s">
        <v>150</v>
      </c>
      <c r="L229" s="45"/>
      <c r="M229" s="226" t="s">
        <v>1</v>
      </c>
      <c r="N229" s="227" t="s">
        <v>38</v>
      </c>
      <c r="O229" s="92"/>
      <c r="P229" s="228">
        <f>O229*H229</f>
        <v>0</v>
      </c>
      <c r="Q229" s="228">
        <v>0.00281</v>
      </c>
      <c r="R229" s="228">
        <f>Q229*H229</f>
        <v>0.07306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246</v>
      </c>
      <c r="AT229" s="230" t="s">
        <v>146</v>
      </c>
      <c r="AU229" s="230" t="s">
        <v>83</v>
      </c>
      <c r="AY229" s="18" t="s">
        <v>144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81</v>
      </c>
      <c r="BK229" s="231">
        <f>ROUND(I229*H229,2)</f>
        <v>0</v>
      </c>
      <c r="BL229" s="18" t="s">
        <v>246</v>
      </c>
      <c r="BM229" s="230" t="s">
        <v>1094</v>
      </c>
    </row>
    <row r="230" s="2" customFormat="1">
      <c r="A230" s="39"/>
      <c r="B230" s="40"/>
      <c r="C230" s="41"/>
      <c r="D230" s="232" t="s">
        <v>153</v>
      </c>
      <c r="E230" s="41"/>
      <c r="F230" s="233" t="s">
        <v>1093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153</v>
      </c>
      <c r="AU230" s="18" t="s">
        <v>83</v>
      </c>
    </row>
    <row r="231" s="13" customFormat="1">
      <c r="A231" s="13"/>
      <c r="B231" s="237"/>
      <c r="C231" s="238"/>
      <c r="D231" s="232" t="s">
        <v>155</v>
      </c>
      <c r="E231" s="239" t="s">
        <v>1</v>
      </c>
      <c r="F231" s="240" t="s">
        <v>1095</v>
      </c>
      <c r="G231" s="238"/>
      <c r="H231" s="241">
        <v>26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7" t="s">
        <v>155</v>
      </c>
      <c r="AU231" s="247" t="s">
        <v>83</v>
      </c>
      <c r="AV231" s="13" t="s">
        <v>83</v>
      </c>
      <c r="AW231" s="13" t="s">
        <v>30</v>
      </c>
      <c r="AX231" s="13" t="s">
        <v>81</v>
      </c>
      <c r="AY231" s="247" t="s">
        <v>144</v>
      </c>
    </row>
    <row r="232" s="2" customFormat="1" ht="24.15" customHeight="1">
      <c r="A232" s="39"/>
      <c r="B232" s="40"/>
      <c r="C232" s="219" t="s">
        <v>393</v>
      </c>
      <c r="D232" s="219" t="s">
        <v>146</v>
      </c>
      <c r="E232" s="220" t="s">
        <v>1096</v>
      </c>
      <c r="F232" s="221" t="s">
        <v>1097</v>
      </c>
      <c r="G232" s="222" t="s">
        <v>484</v>
      </c>
      <c r="H232" s="223">
        <v>9</v>
      </c>
      <c r="I232" s="224"/>
      <c r="J232" s="225">
        <f>ROUND(I232*H232,2)</f>
        <v>0</v>
      </c>
      <c r="K232" s="221" t="s">
        <v>150</v>
      </c>
      <c r="L232" s="45"/>
      <c r="M232" s="226" t="s">
        <v>1</v>
      </c>
      <c r="N232" s="227" t="s">
        <v>38</v>
      </c>
      <c r="O232" s="92"/>
      <c r="P232" s="228">
        <f>O232*H232</f>
        <v>0</v>
      </c>
      <c r="Q232" s="228">
        <v>0.00362</v>
      </c>
      <c r="R232" s="228">
        <f>Q232*H232</f>
        <v>0.032579999999999998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246</v>
      </c>
      <c r="AT232" s="230" t="s">
        <v>146</v>
      </c>
      <c r="AU232" s="230" t="s">
        <v>83</v>
      </c>
      <c r="AY232" s="18" t="s">
        <v>144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81</v>
      </c>
      <c r="BK232" s="231">
        <f>ROUND(I232*H232,2)</f>
        <v>0</v>
      </c>
      <c r="BL232" s="18" t="s">
        <v>246</v>
      </c>
      <c r="BM232" s="230" t="s">
        <v>1098</v>
      </c>
    </row>
    <row r="233" s="2" customFormat="1">
      <c r="A233" s="39"/>
      <c r="B233" s="40"/>
      <c r="C233" s="41"/>
      <c r="D233" s="232" t="s">
        <v>153</v>
      </c>
      <c r="E233" s="41"/>
      <c r="F233" s="233" t="s">
        <v>1097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153</v>
      </c>
      <c r="AU233" s="18" t="s">
        <v>83</v>
      </c>
    </row>
    <row r="234" s="13" customFormat="1">
      <c r="A234" s="13"/>
      <c r="B234" s="237"/>
      <c r="C234" s="238"/>
      <c r="D234" s="232" t="s">
        <v>155</v>
      </c>
      <c r="E234" s="239" t="s">
        <v>1</v>
      </c>
      <c r="F234" s="240" t="s">
        <v>1099</v>
      </c>
      <c r="G234" s="238"/>
      <c r="H234" s="241">
        <v>9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155</v>
      </c>
      <c r="AU234" s="247" t="s">
        <v>83</v>
      </c>
      <c r="AV234" s="13" t="s">
        <v>83</v>
      </c>
      <c r="AW234" s="13" t="s">
        <v>30</v>
      </c>
      <c r="AX234" s="13" t="s">
        <v>81</v>
      </c>
      <c r="AY234" s="247" t="s">
        <v>144</v>
      </c>
    </row>
    <row r="235" s="2" customFormat="1" ht="37.8" customHeight="1">
      <c r="A235" s="39"/>
      <c r="B235" s="40"/>
      <c r="C235" s="219" t="s">
        <v>411</v>
      </c>
      <c r="D235" s="219" t="s">
        <v>146</v>
      </c>
      <c r="E235" s="220" t="s">
        <v>1100</v>
      </c>
      <c r="F235" s="221" t="s">
        <v>1101</v>
      </c>
      <c r="G235" s="222" t="s">
        <v>484</v>
      </c>
      <c r="H235" s="223">
        <v>61</v>
      </c>
      <c r="I235" s="224"/>
      <c r="J235" s="225">
        <f>ROUND(I235*H235,2)</f>
        <v>0</v>
      </c>
      <c r="K235" s="221" t="s">
        <v>150</v>
      </c>
      <c r="L235" s="45"/>
      <c r="M235" s="226" t="s">
        <v>1</v>
      </c>
      <c r="N235" s="227" t="s">
        <v>38</v>
      </c>
      <c r="O235" s="92"/>
      <c r="P235" s="228">
        <f>O235*H235</f>
        <v>0</v>
      </c>
      <c r="Q235" s="228">
        <v>0.00012</v>
      </c>
      <c r="R235" s="228">
        <f>Q235*H235</f>
        <v>0.0073200000000000001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246</v>
      </c>
      <c r="AT235" s="230" t="s">
        <v>146</v>
      </c>
      <c r="AU235" s="230" t="s">
        <v>83</v>
      </c>
      <c r="AY235" s="18" t="s">
        <v>144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81</v>
      </c>
      <c r="BK235" s="231">
        <f>ROUND(I235*H235,2)</f>
        <v>0</v>
      </c>
      <c r="BL235" s="18" t="s">
        <v>246</v>
      </c>
      <c r="BM235" s="230" t="s">
        <v>1102</v>
      </c>
    </row>
    <row r="236" s="2" customFormat="1">
      <c r="A236" s="39"/>
      <c r="B236" s="40"/>
      <c r="C236" s="41"/>
      <c r="D236" s="232" t="s">
        <v>153</v>
      </c>
      <c r="E236" s="41"/>
      <c r="F236" s="233" t="s">
        <v>1101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153</v>
      </c>
      <c r="AU236" s="18" t="s">
        <v>83</v>
      </c>
    </row>
    <row r="237" s="13" customFormat="1">
      <c r="A237" s="13"/>
      <c r="B237" s="237"/>
      <c r="C237" s="238"/>
      <c r="D237" s="232" t="s">
        <v>155</v>
      </c>
      <c r="E237" s="239" t="s">
        <v>1</v>
      </c>
      <c r="F237" s="240" t="s">
        <v>579</v>
      </c>
      <c r="G237" s="238"/>
      <c r="H237" s="241">
        <v>61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155</v>
      </c>
      <c r="AU237" s="247" t="s">
        <v>83</v>
      </c>
      <c r="AV237" s="13" t="s">
        <v>83</v>
      </c>
      <c r="AW237" s="13" t="s">
        <v>30</v>
      </c>
      <c r="AX237" s="13" t="s">
        <v>81</v>
      </c>
      <c r="AY237" s="247" t="s">
        <v>144</v>
      </c>
    </row>
    <row r="238" s="2" customFormat="1" ht="37.8" customHeight="1">
      <c r="A238" s="39"/>
      <c r="B238" s="40"/>
      <c r="C238" s="219" t="s">
        <v>420</v>
      </c>
      <c r="D238" s="219" t="s">
        <v>146</v>
      </c>
      <c r="E238" s="220" t="s">
        <v>1103</v>
      </c>
      <c r="F238" s="221" t="s">
        <v>1104</v>
      </c>
      <c r="G238" s="222" t="s">
        <v>484</v>
      </c>
      <c r="H238" s="223">
        <v>45</v>
      </c>
      <c r="I238" s="224"/>
      <c r="J238" s="225">
        <f>ROUND(I238*H238,2)</f>
        <v>0</v>
      </c>
      <c r="K238" s="221" t="s">
        <v>150</v>
      </c>
      <c r="L238" s="45"/>
      <c r="M238" s="226" t="s">
        <v>1</v>
      </c>
      <c r="N238" s="227" t="s">
        <v>38</v>
      </c>
      <c r="O238" s="92"/>
      <c r="P238" s="228">
        <f>O238*H238</f>
        <v>0</v>
      </c>
      <c r="Q238" s="228">
        <v>0.00016000000000000001</v>
      </c>
      <c r="R238" s="228">
        <f>Q238*H238</f>
        <v>0.0072000000000000007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246</v>
      </c>
      <c r="AT238" s="230" t="s">
        <v>146</v>
      </c>
      <c r="AU238" s="230" t="s">
        <v>83</v>
      </c>
      <c r="AY238" s="18" t="s">
        <v>144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81</v>
      </c>
      <c r="BK238" s="231">
        <f>ROUND(I238*H238,2)</f>
        <v>0</v>
      </c>
      <c r="BL238" s="18" t="s">
        <v>246</v>
      </c>
      <c r="BM238" s="230" t="s">
        <v>1105</v>
      </c>
    </row>
    <row r="239" s="2" customFormat="1">
      <c r="A239" s="39"/>
      <c r="B239" s="40"/>
      <c r="C239" s="41"/>
      <c r="D239" s="232" t="s">
        <v>153</v>
      </c>
      <c r="E239" s="41"/>
      <c r="F239" s="233" t="s">
        <v>1104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153</v>
      </c>
      <c r="AU239" s="18" t="s">
        <v>83</v>
      </c>
    </row>
    <row r="240" s="13" customFormat="1">
      <c r="A240" s="13"/>
      <c r="B240" s="237"/>
      <c r="C240" s="238"/>
      <c r="D240" s="232" t="s">
        <v>155</v>
      </c>
      <c r="E240" s="239" t="s">
        <v>1</v>
      </c>
      <c r="F240" s="240" t="s">
        <v>1106</v>
      </c>
      <c r="G240" s="238"/>
      <c r="H240" s="241">
        <v>45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7" t="s">
        <v>155</v>
      </c>
      <c r="AU240" s="247" t="s">
        <v>83</v>
      </c>
      <c r="AV240" s="13" t="s">
        <v>83</v>
      </c>
      <c r="AW240" s="13" t="s">
        <v>30</v>
      </c>
      <c r="AX240" s="13" t="s">
        <v>81</v>
      </c>
      <c r="AY240" s="247" t="s">
        <v>144</v>
      </c>
    </row>
    <row r="241" s="2" customFormat="1" ht="37.8" customHeight="1">
      <c r="A241" s="39"/>
      <c r="B241" s="40"/>
      <c r="C241" s="219" t="s">
        <v>429</v>
      </c>
      <c r="D241" s="219" t="s">
        <v>146</v>
      </c>
      <c r="E241" s="220" t="s">
        <v>1107</v>
      </c>
      <c r="F241" s="221" t="s">
        <v>1108</v>
      </c>
      <c r="G241" s="222" t="s">
        <v>484</v>
      </c>
      <c r="H241" s="223">
        <v>9</v>
      </c>
      <c r="I241" s="224"/>
      <c r="J241" s="225">
        <f>ROUND(I241*H241,2)</f>
        <v>0</v>
      </c>
      <c r="K241" s="221" t="s">
        <v>150</v>
      </c>
      <c r="L241" s="45"/>
      <c r="M241" s="226" t="s">
        <v>1</v>
      </c>
      <c r="N241" s="227" t="s">
        <v>38</v>
      </c>
      <c r="O241" s="92"/>
      <c r="P241" s="228">
        <f>O241*H241</f>
        <v>0</v>
      </c>
      <c r="Q241" s="228">
        <v>0.00019000000000000001</v>
      </c>
      <c r="R241" s="228">
        <f>Q241*H241</f>
        <v>0.0017100000000000002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246</v>
      </c>
      <c r="AT241" s="230" t="s">
        <v>146</v>
      </c>
      <c r="AU241" s="230" t="s">
        <v>83</v>
      </c>
      <c r="AY241" s="18" t="s">
        <v>144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81</v>
      </c>
      <c r="BK241" s="231">
        <f>ROUND(I241*H241,2)</f>
        <v>0</v>
      </c>
      <c r="BL241" s="18" t="s">
        <v>246</v>
      </c>
      <c r="BM241" s="230" t="s">
        <v>1109</v>
      </c>
    </row>
    <row r="242" s="2" customFormat="1">
      <c r="A242" s="39"/>
      <c r="B242" s="40"/>
      <c r="C242" s="41"/>
      <c r="D242" s="232" t="s">
        <v>153</v>
      </c>
      <c r="E242" s="41"/>
      <c r="F242" s="233" t="s">
        <v>1108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153</v>
      </c>
      <c r="AU242" s="18" t="s">
        <v>83</v>
      </c>
    </row>
    <row r="243" s="13" customFormat="1">
      <c r="A243" s="13"/>
      <c r="B243" s="237"/>
      <c r="C243" s="238"/>
      <c r="D243" s="232" t="s">
        <v>155</v>
      </c>
      <c r="E243" s="239" t="s">
        <v>1</v>
      </c>
      <c r="F243" s="240" t="s">
        <v>203</v>
      </c>
      <c r="G243" s="238"/>
      <c r="H243" s="241">
        <v>9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7" t="s">
        <v>155</v>
      </c>
      <c r="AU243" s="247" t="s">
        <v>83</v>
      </c>
      <c r="AV243" s="13" t="s">
        <v>83</v>
      </c>
      <c r="AW243" s="13" t="s">
        <v>30</v>
      </c>
      <c r="AX243" s="13" t="s">
        <v>81</v>
      </c>
      <c r="AY243" s="247" t="s">
        <v>144</v>
      </c>
    </row>
    <row r="244" s="2" customFormat="1" ht="16.5" customHeight="1">
      <c r="A244" s="39"/>
      <c r="B244" s="40"/>
      <c r="C244" s="219" t="s">
        <v>436</v>
      </c>
      <c r="D244" s="219" t="s">
        <v>146</v>
      </c>
      <c r="E244" s="220" t="s">
        <v>1110</v>
      </c>
      <c r="F244" s="221" t="s">
        <v>1111</v>
      </c>
      <c r="G244" s="222" t="s">
        <v>484</v>
      </c>
      <c r="H244" s="223">
        <v>32</v>
      </c>
      <c r="I244" s="224"/>
      <c r="J244" s="225">
        <f>ROUND(I244*H244,2)</f>
        <v>0</v>
      </c>
      <c r="K244" s="221" t="s">
        <v>150</v>
      </c>
      <c r="L244" s="45"/>
      <c r="M244" s="226" t="s">
        <v>1</v>
      </c>
      <c r="N244" s="227" t="s">
        <v>38</v>
      </c>
      <c r="O244" s="92"/>
      <c r="P244" s="228">
        <f>O244*H244</f>
        <v>0</v>
      </c>
      <c r="Q244" s="228">
        <v>0.00019000000000000001</v>
      </c>
      <c r="R244" s="228">
        <f>Q244*H244</f>
        <v>0.0060800000000000003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246</v>
      </c>
      <c r="AT244" s="230" t="s">
        <v>146</v>
      </c>
      <c r="AU244" s="230" t="s">
        <v>83</v>
      </c>
      <c r="AY244" s="18" t="s">
        <v>144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81</v>
      </c>
      <c r="BK244" s="231">
        <f>ROUND(I244*H244,2)</f>
        <v>0</v>
      </c>
      <c r="BL244" s="18" t="s">
        <v>246</v>
      </c>
      <c r="BM244" s="230" t="s">
        <v>1112</v>
      </c>
    </row>
    <row r="245" s="2" customFormat="1">
      <c r="A245" s="39"/>
      <c r="B245" s="40"/>
      <c r="C245" s="41"/>
      <c r="D245" s="232" t="s">
        <v>153</v>
      </c>
      <c r="E245" s="41"/>
      <c r="F245" s="233" t="s">
        <v>1111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153</v>
      </c>
      <c r="AU245" s="18" t="s">
        <v>83</v>
      </c>
    </row>
    <row r="246" s="13" customFormat="1">
      <c r="A246" s="13"/>
      <c r="B246" s="237"/>
      <c r="C246" s="238"/>
      <c r="D246" s="232" t="s">
        <v>155</v>
      </c>
      <c r="E246" s="239" t="s">
        <v>1</v>
      </c>
      <c r="F246" s="240" t="s">
        <v>1113</v>
      </c>
      <c r="G246" s="238"/>
      <c r="H246" s="241">
        <v>32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155</v>
      </c>
      <c r="AU246" s="247" t="s">
        <v>83</v>
      </c>
      <c r="AV246" s="13" t="s">
        <v>83</v>
      </c>
      <c r="AW246" s="13" t="s">
        <v>30</v>
      </c>
      <c r="AX246" s="13" t="s">
        <v>81</v>
      </c>
      <c r="AY246" s="247" t="s">
        <v>144</v>
      </c>
    </row>
    <row r="247" s="2" customFormat="1" ht="16.5" customHeight="1">
      <c r="A247" s="39"/>
      <c r="B247" s="40"/>
      <c r="C247" s="219" t="s">
        <v>443</v>
      </c>
      <c r="D247" s="219" t="s">
        <v>146</v>
      </c>
      <c r="E247" s="220" t="s">
        <v>1114</v>
      </c>
      <c r="F247" s="221" t="s">
        <v>1115</v>
      </c>
      <c r="G247" s="222" t="s">
        <v>484</v>
      </c>
      <c r="H247" s="223">
        <v>4</v>
      </c>
      <c r="I247" s="224"/>
      <c r="J247" s="225">
        <f>ROUND(I247*H247,2)</f>
        <v>0</v>
      </c>
      <c r="K247" s="221" t="s">
        <v>150</v>
      </c>
      <c r="L247" s="45"/>
      <c r="M247" s="226" t="s">
        <v>1</v>
      </c>
      <c r="N247" s="227" t="s">
        <v>38</v>
      </c>
      <c r="O247" s="92"/>
      <c r="P247" s="228">
        <f>O247*H247</f>
        <v>0</v>
      </c>
      <c r="Q247" s="228">
        <v>0.00025000000000000001</v>
      </c>
      <c r="R247" s="228">
        <f>Q247*H247</f>
        <v>0.001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246</v>
      </c>
      <c r="AT247" s="230" t="s">
        <v>146</v>
      </c>
      <c r="AU247" s="230" t="s">
        <v>83</v>
      </c>
      <c r="AY247" s="18" t="s">
        <v>144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81</v>
      </c>
      <c r="BK247" s="231">
        <f>ROUND(I247*H247,2)</f>
        <v>0</v>
      </c>
      <c r="BL247" s="18" t="s">
        <v>246</v>
      </c>
      <c r="BM247" s="230" t="s">
        <v>1116</v>
      </c>
    </row>
    <row r="248" s="2" customFormat="1">
      <c r="A248" s="39"/>
      <c r="B248" s="40"/>
      <c r="C248" s="41"/>
      <c r="D248" s="232" t="s">
        <v>153</v>
      </c>
      <c r="E248" s="41"/>
      <c r="F248" s="233" t="s">
        <v>1115</v>
      </c>
      <c r="G248" s="41"/>
      <c r="H248" s="41"/>
      <c r="I248" s="234"/>
      <c r="J248" s="41"/>
      <c r="K248" s="41"/>
      <c r="L248" s="45"/>
      <c r="M248" s="235"/>
      <c r="N248" s="236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153</v>
      </c>
      <c r="AU248" s="18" t="s">
        <v>83</v>
      </c>
    </row>
    <row r="249" s="13" customFormat="1">
      <c r="A249" s="13"/>
      <c r="B249" s="237"/>
      <c r="C249" s="238"/>
      <c r="D249" s="232" t="s">
        <v>155</v>
      </c>
      <c r="E249" s="239" t="s">
        <v>1</v>
      </c>
      <c r="F249" s="240" t="s">
        <v>151</v>
      </c>
      <c r="G249" s="238"/>
      <c r="H249" s="241">
        <v>4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155</v>
      </c>
      <c r="AU249" s="247" t="s">
        <v>83</v>
      </c>
      <c r="AV249" s="13" t="s">
        <v>83</v>
      </c>
      <c r="AW249" s="13" t="s">
        <v>30</v>
      </c>
      <c r="AX249" s="13" t="s">
        <v>81</v>
      </c>
      <c r="AY249" s="247" t="s">
        <v>144</v>
      </c>
    </row>
    <row r="250" s="2" customFormat="1" ht="16.5" customHeight="1">
      <c r="A250" s="39"/>
      <c r="B250" s="40"/>
      <c r="C250" s="219" t="s">
        <v>450</v>
      </c>
      <c r="D250" s="219" t="s">
        <v>146</v>
      </c>
      <c r="E250" s="220" t="s">
        <v>1117</v>
      </c>
      <c r="F250" s="221" t="s">
        <v>1118</v>
      </c>
      <c r="G250" s="222" t="s">
        <v>484</v>
      </c>
      <c r="H250" s="223">
        <v>54</v>
      </c>
      <c r="I250" s="224"/>
      <c r="J250" s="225">
        <f>ROUND(I250*H250,2)</f>
        <v>0</v>
      </c>
      <c r="K250" s="221" t="s">
        <v>150</v>
      </c>
      <c r="L250" s="45"/>
      <c r="M250" s="226" t="s">
        <v>1</v>
      </c>
      <c r="N250" s="227" t="s">
        <v>38</v>
      </c>
      <c r="O250" s="92"/>
      <c r="P250" s="228">
        <f>O250*H250</f>
        <v>0</v>
      </c>
      <c r="Q250" s="228">
        <v>0.00025999999999999998</v>
      </c>
      <c r="R250" s="228">
        <f>Q250*H250</f>
        <v>0.014039999999999999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246</v>
      </c>
      <c r="AT250" s="230" t="s">
        <v>146</v>
      </c>
      <c r="AU250" s="230" t="s">
        <v>83</v>
      </c>
      <c r="AY250" s="18" t="s">
        <v>144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81</v>
      </c>
      <c r="BK250" s="231">
        <f>ROUND(I250*H250,2)</f>
        <v>0</v>
      </c>
      <c r="BL250" s="18" t="s">
        <v>246</v>
      </c>
      <c r="BM250" s="230" t="s">
        <v>1119</v>
      </c>
    </row>
    <row r="251" s="2" customFormat="1">
      <c r="A251" s="39"/>
      <c r="B251" s="40"/>
      <c r="C251" s="41"/>
      <c r="D251" s="232" t="s">
        <v>153</v>
      </c>
      <c r="E251" s="41"/>
      <c r="F251" s="233" t="s">
        <v>1118</v>
      </c>
      <c r="G251" s="41"/>
      <c r="H251" s="41"/>
      <c r="I251" s="234"/>
      <c r="J251" s="41"/>
      <c r="K251" s="41"/>
      <c r="L251" s="45"/>
      <c r="M251" s="235"/>
      <c r="N251" s="236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153</v>
      </c>
      <c r="AU251" s="18" t="s">
        <v>83</v>
      </c>
    </row>
    <row r="252" s="13" customFormat="1">
      <c r="A252" s="13"/>
      <c r="B252" s="237"/>
      <c r="C252" s="238"/>
      <c r="D252" s="232" t="s">
        <v>155</v>
      </c>
      <c r="E252" s="239" t="s">
        <v>1</v>
      </c>
      <c r="F252" s="240" t="s">
        <v>1120</v>
      </c>
      <c r="G252" s="238"/>
      <c r="H252" s="241">
        <v>54</v>
      </c>
      <c r="I252" s="242"/>
      <c r="J252" s="238"/>
      <c r="K252" s="238"/>
      <c r="L252" s="243"/>
      <c r="M252" s="244"/>
      <c r="N252" s="245"/>
      <c r="O252" s="245"/>
      <c r="P252" s="245"/>
      <c r="Q252" s="245"/>
      <c r="R252" s="245"/>
      <c r="S252" s="245"/>
      <c r="T252" s="24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7" t="s">
        <v>155</v>
      </c>
      <c r="AU252" s="247" t="s">
        <v>83</v>
      </c>
      <c r="AV252" s="13" t="s">
        <v>83</v>
      </c>
      <c r="AW252" s="13" t="s">
        <v>30</v>
      </c>
      <c r="AX252" s="13" t="s">
        <v>81</v>
      </c>
      <c r="AY252" s="247" t="s">
        <v>144</v>
      </c>
    </row>
    <row r="253" s="2" customFormat="1" ht="16.5" customHeight="1">
      <c r="A253" s="39"/>
      <c r="B253" s="40"/>
      <c r="C253" s="219" t="s">
        <v>456</v>
      </c>
      <c r="D253" s="219" t="s">
        <v>146</v>
      </c>
      <c r="E253" s="220" t="s">
        <v>1121</v>
      </c>
      <c r="F253" s="221" t="s">
        <v>1122</v>
      </c>
      <c r="G253" s="222" t="s">
        <v>484</v>
      </c>
      <c r="H253" s="223">
        <v>14</v>
      </c>
      <c r="I253" s="224"/>
      <c r="J253" s="225">
        <f>ROUND(I253*H253,2)</f>
        <v>0</v>
      </c>
      <c r="K253" s="221" t="s">
        <v>150</v>
      </c>
      <c r="L253" s="45"/>
      <c r="M253" s="226" t="s">
        <v>1</v>
      </c>
      <c r="N253" s="227" t="s">
        <v>38</v>
      </c>
      <c r="O253" s="92"/>
      <c r="P253" s="228">
        <f>O253*H253</f>
        <v>0</v>
      </c>
      <c r="Q253" s="228">
        <v>0.00027</v>
      </c>
      <c r="R253" s="228">
        <f>Q253*H253</f>
        <v>0.0037799999999999999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246</v>
      </c>
      <c r="AT253" s="230" t="s">
        <v>146</v>
      </c>
      <c r="AU253" s="230" t="s">
        <v>83</v>
      </c>
      <c r="AY253" s="18" t="s">
        <v>144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81</v>
      </c>
      <c r="BK253" s="231">
        <f>ROUND(I253*H253,2)</f>
        <v>0</v>
      </c>
      <c r="BL253" s="18" t="s">
        <v>246</v>
      </c>
      <c r="BM253" s="230" t="s">
        <v>1123</v>
      </c>
    </row>
    <row r="254" s="2" customFormat="1">
      <c r="A254" s="39"/>
      <c r="B254" s="40"/>
      <c r="C254" s="41"/>
      <c r="D254" s="232" t="s">
        <v>153</v>
      </c>
      <c r="E254" s="41"/>
      <c r="F254" s="233" t="s">
        <v>1122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153</v>
      </c>
      <c r="AU254" s="18" t="s">
        <v>83</v>
      </c>
    </row>
    <row r="255" s="13" customFormat="1">
      <c r="A255" s="13"/>
      <c r="B255" s="237"/>
      <c r="C255" s="238"/>
      <c r="D255" s="232" t="s">
        <v>155</v>
      </c>
      <c r="E255" s="239" t="s">
        <v>1</v>
      </c>
      <c r="F255" s="240" t="s">
        <v>1124</v>
      </c>
      <c r="G255" s="238"/>
      <c r="H255" s="241">
        <v>14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7" t="s">
        <v>155</v>
      </c>
      <c r="AU255" s="247" t="s">
        <v>83</v>
      </c>
      <c r="AV255" s="13" t="s">
        <v>83</v>
      </c>
      <c r="AW255" s="13" t="s">
        <v>30</v>
      </c>
      <c r="AX255" s="13" t="s">
        <v>81</v>
      </c>
      <c r="AY255" s="247" t="s">
        <v>144</v>
      </c>
    </row>
    <row r="256" s="2" customFormat="1" ht="16.5" customHeight="1">
      <c r="A256" s="39"/>
      <c r="B256" s="40"/>
      <c r="C256" s="219" t="s">
        <v>461</v>
      </c>
      <c r="D256" s="219" t="s">
        <v>146</v>
      </c>
      <c r="E256" s="220" t="s">
        <v>1125</v>
      </c>
      <c r="F256" s="221" t="s">
        <v>1126</v>
      </c>
      <c r="G256" s="222" t="s">
        <v>484</v>
      </c>
      <c r="H256" s="223">
        <v>6</v>
      </c>
      <c r="I256" s="224"/>
      <c r="J256" s="225">
        <f>ROUND(I256*H256,2)</f>
        <v>0</v>
      </c>
      <c r="K256" s="221" t="s">
        <v>150</v>
      </c>
      <c r="L256" s="45"/>
      <c r="M256" s="226" t="s">
        <v>1</v>
      </c>
      <c r="N256" s="227" t="s">
        <v>38</v>
      </c>
      <c r="O256" s="92"/>
      <c r="P256" s="228">
        <f>O256*H256</f>
        <v>0</v>
      </c>
      <c r="Q256" s="228">
        <v>0.00029999999999999997</v>
      </c>
      <c r="R256" s="228">
        <f>Q256*H256</f>
        <v>0.0018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246</v>
      </c>
      <c r="AT256" s="230" t="s">
        <v>146</v>
      </c>
      <c r="AU256" s="230" t="s">
        <v>83</v>
      </c>
      <c r="AY256" s="18" t="s">
        <v>144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81</v>
      </c>
      <c r="BK256" s="231">
        <f>ROUND(I256*H256,2)</f>
        <v>0</v>
      </c>
      <c r="BL256" s="18" t="s">
        <v>246</v>
      </c>
      <c r="BM256" s="230" t="s">
        <v>1127</v>
      </c>
    </row>
    <row r="257" s="2" customFormat="1">
      <c r="A257" s="39"/>
      <c r="B257" s="40"/>
      <c r="C257" s="41"/>
      <c r="D257" s="232" t="s">
        <v>153</v>
      </c>
      <c r="E257" s="41"/>
      <c r="F257" s="233" t="s">
        <v>1126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153</v>
      </c>
      <c r="AU257" s="18" t="s">
        <v>83</v>
      </c>
    </row>
    <row r="258" s="13" customFormat="1">
      <c r="A258" s="13"/>
      <c r="B258" s="237"/>
      <c r="C258" s="238"/>
      <c r="D258" s="232" t="s">
        <v>155</v>
      </c>
      <c r="E258" s="239" t="s">
        <v>1</v>
      </c>
      <c r="F258" s="240" t="s">
        <v>178</v>
      </c>
      <c r="G258" s="238"/>
      <c r="H258" s="241">
        <v>6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7" t="s">
        <v>155</v>
      </c>
      <c r="AU258" s="247" t="s">
        <v>83</v>
      </c>
      <c r="AV258" s="13" t="s">
        <v>83</v>
      </c>
      <c r="AW258" s="13" t="s">
        <v>30</v>
      </c>
      <c r="AX258" s="13" t="s">
        <v>81</v>
      </c>
      <c r="AY258" s="247" t="s">
        <v>144</v>
      </c>
    </row>
    <row r="259" s="2" customFormat="1" ht="16.5" customHeight="1">
      <c r="A259" s="39"/>
      <c r="B259" s="40"/>
      <c r="C259" s="219" t="s">
        <v>467</v>
      </c>
      <c r="D259" s="219" t="s">
        <v>146</v>
      </c>
      <c r="E259" s="220" t="s">
        <v>1128</v>
      </c>
      <c r="F259" s="221" t="s">
        <v>1129</v>
      </c>
      <c r="G259" s="222" t="s">
        <v>206</v>
      </c>
      <c r="H259" s="223">
        <v>45</v>
      </c>
      <c r="I259" s="224"/>
      <c r="J259" s="225">
        <f>ROUND(I259*H259,2)</f>
        <v>0</v>
      </c>
      <c r="K259" s="221" t="s">
        <v>150</v>
      </c>
      <c r="L259" s="45"/>
      <c r="M259" s="226" t="s">
        <v>1</v>
      </c>
      <c r="N259" s="227" t="s">
        <v>38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246</v>
      </c>
      <c r="AT259" s="230" t="s">
        <v>146</v>
      </c>
      <c r="AU259" s="230" t="s">
        <v>83</v>
      </c>
      <c r="AY259" s="18" t="s">
        <v>144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81</v>
      </c>
      <c r="BK259" s="231">
        <f>ROUND(I259*H259,2)</f>
        <v>0</v>
      </c>
      <c r="BL259" s="18" t="s">
        <v>246</v>
      </c>
      <c r="BM259" s="230" t="s">
        <v>1130</v>
      </c>
    </row>
    <row r="260" s="2" customFormat="1">
      <c r="A260" s="39"/>
      <c r="B260" s="40"/>
      <c r="C260" s="41"/>
      <c r="D260" s="232" t="s">
        <v>153</v>
      </c>
      <c r="E260" s="41"/>
      <c r="F260" s="233" t="s">
        <v>1129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153</v>
      </c>
      <c r="AU260" s="18" t="s">
        <v>83</v>
      </c>
    </row>
    <row r="261" s="13" customFormat="1">
      <c r="A261" s="13"/>
      <c r="B261" s="237"/>
      <c r="C261" s="238"/>
      <c r="D261" s="232" t="s">
        <v>155</v>
      </c>
      <c r="E261" s="239" t="s">
        <v>1</v>
      </c>
      <c r="F261" s="240" t="s">
        <v>1131</v>
      </c>
      <c r="G261" s="238"/>
      <c r="H261" s="241">
        <v>45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155</v>
      </c>
      <c r="AU261" s="247" t="s">
        <v>83</v>
      </c>
      <c r="AV261" s="13" t="s">
        <v>83</v>
      </c>
      <c r="AW261" s="13" t="s">
        <v>30</v>
      </c>
      <c r="AX261" s="13" t="s">
        <v>81</v>
      </c>
      <c r="AY261" s="247" t="s">
        <v>144</v>
      </c>
    </row>
    <row r="262" s="2" customFormat="1" ht="21.75" customHeight="1">
      <c r="A262" s="39"/>
      <c r="B262" s="40"/>
      <c r="C262" s="219" t="s">
        <v>474</v>
      </c>
      <c r="D262" s="219" t="s">
        <v>146</v>
      </c>
      <c r="E262" s="220" t="s">
        <v>1132</v>
      </c>
      <c r="F262" s="221" t="s">
        <v>1133</v>
      </c>
      <c r="G262" s="222" t="s">
        <v>206</v>
      </c>
      <c r="H262" s="223">
        <v>45</v>
      </c>
      <c r="I262" s="224"/>
      <c r="J262" s="225">
        <f>ROUND(I262*H262,2)</f>
        <v>0</v>
      </c>
      <c r="K262" s="221" t="s">
        <v>150</v>
      </c>
      <c r="L262" s="45"/>
      <c r="M262" s="226" t="s">
        <v>1</v>
      </c>
      <c r="N262" s="227" t="s">
        <v>38</v>
      </c>
      <c r="O262" s="92"/>
      <c r="P262" s="228">
        <f>O262*H262</f>
        <v>0</v>
      </c>
      <c r="Q262" s="228">
        <v>0.00012999999999999999</v>
      </c>
      <c r="R262" s="228">
        <f>Q262*H262</f>
        <v>0.0058499999999999993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246</v>
      </c>
      <c r="AT262" s="230" t="s">
        <v>146</v>
      </c>
      <c r="AU262" s="230" t="s">
        <v>83</v>
      </c>
      <c r="AY262" s="18" t="s">
        <v>144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81</v>
      </c>
      <c r="BK262" s="231">
        <f>ROUND(I262*H262,2)</f>
        <v>0</v>
      </c>
      <c r="BL262" s="18" t="s">
        <v>246</v>
      </c>
      <c r="BM262" s="230" t="s">
        <v>1134</v>
      </c>
    </row>
    <row r="263" s="2" customFormat="1">
      <c r="A263" s="39"/>
      <c r="B263" s="40"/>
      <c r="C263" s="41"/>
      <c r="D263" s="232" t="s">
        <v>153</v>
      </c>
      <c r="E263" s="41"/>
      <c r="F263" s="233" t="s">
        <v>1133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153</v>
      </c>
      <c r="AU263" s="18" t="s">
        <v>83</v>
      </c>
    </row>
    <row r="264" s="2" customFormat="1" ht="24.15" customHeight="1">
      <c r="A264" s="39"/>
      <c r="B264" s="40"/>
      <c r="C264" s="219" t="s">
        <v>481</v>
      </c>
      <c r="D264" s="219" t="s">
        <v>146</v>
      </c>
      <c r="E264" s="220" t="s">
        <v>1135</v>
      </c>
      <c r="F264" s="221" t="s">
        <v>1136</v>
      </c>
      <c r="G264" s="222" t="s">
        <v>206</v>
      </c>
      <c r="H264" s="223">
        <v>10</v>
      </c>
      <c r="I264" s="224"/>
      <c r="J264" s="225">
        <f>ROUND(I264*H264,2)</f>
        <v>0</v>
      </c>
      <c r="K264" s="221" t="s">
        <v>150</v>
      </c>
      <c r="L264" s="45"/>
      <c r="M264" s="226" t="s">
        <v>1</v>
      </c>
      <c r="N264" s="227" t="s">
        <v>38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0.00123</v>
      </c>
      <c r="T264" s="229">
        <f>S264*H264</f>
        <v>0.0123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246</v>
      </c>
      <c r="AT264" s="230" t="s">
        <v>146</v>
      </c>
      <c r="AU264" s="230" t="s">
        <v>83</v>
      </c>
      <c r="AY264" s="18" t="s">
        <v>144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81</v>
      </c>
      <c r="BK264" s="231">
        <f>ROUND(I264*H264,2)</f>
        <v>0</v>
      </c>
      <c r="BL264" s="18" t="s">
        <v>246</v>
      </c>
      <c r="BM264" s="230" t="s">
        <v>1137</v>
      </c>
    </row>
    <row r="265" s="2" customFormat="1">
      <c r="A265" s="39"/>
      <c r="B265" s="40"/>
      <c r="C265" s="41"/>
      <c r="D265" s="232" t="s">
        <v>153</v>
      </c>
      <c r="E265" s="41"/>
      <c r="F265" s="233" t="s">
        <v>1136</v>
      </c>
      <c r="G265" s="41"/>
      <c r="H265" s="41"/>
      <c r="I265" s="234"/>
      <c r="J265" s="41"/>
      <c r="K265" s="41"/>
      <c r="L265" s="45"/>
      <c r="M265" s="235"/>
      <c r="N265" s="236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153</v>
      </c>
      <c r="AU265" s="18" t="s">
        <v>83</v>
      </c>
    </row>
    <row r="266" s="2" customFormat="1" ht="21.75" customHeight="1">
      <c r="A266" s="39"/>
      <c r="B266" s="40"/>
      <c r="C266" s="219" t="s">
        <v>488</v>
      </c>
      <c r="D266" s="219" t="s">
        <v>146</v>
      </c>
      <c r="E266" s="220" t="s">
        <v>1138</v>
      </c>
      <c r="F266" s="221" t="s">
        <v>1139</v>
      </c>
      <c r="G266" s="222" t="s">
        <v>206</v>
      </c>
      <c r="H266" s="223">
        <v>5</v>
      </c>
      <c r="I266" s="224"/>
      <c r="J266" s="225">
        <f>ROUND(I266*H266,2)</f>
        <v>0</v>
      </c>
      <c r="K266" s="221" t="s">
        <v>150</v>
      </c>
      <c r="L266" s="45"/>
      <c r="M266" s="226" t="s">
        <v>1</v>
      </c>
      <c r="N266" s="227" t="s">
        <v>38</v>
      </c>
      <c r="O266" s="92"/>
      <c r="P266" s="228">
        <f>O266*H266</f>
        <v>0</v>
      </c>
      <c r="Q266" s="228">
        <v>0.00056999999999999998</v>
      </c>
      <c r="R266" s="228">
        <f>Q266*H266</f>
        <v>0.0028500000000000001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246</v>
      </c>
      <c r="AT266" s="230" t="s">
        <v>146</v>
      </c>
      <c r="AU266" s="230" t="s">
        <v>83</v>
      </c>
      <c r="AY266" s="18" t="s">
        <v>144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81</v>
      </c>
      <c r="BK266" s="231">
        <f>ROUND(I266*H266,2)</f>
        <v>0</v>
      </c>
      <c r="BL266" s="18" t="s">
        <v>246</v>
      </c>
      <c r="BM266" s="230" t="s">
        <v>1140</v>
      </c>
    </row>
    <row r="267" s="2" customFormat="1">
      <c r="A267" s="39"/>
      <c r="B267" s="40"/>
      <c r="C267" s="41"/>
      <c r="D267" s="232" t="s">
        <v>153</v>
      </c>
      <c r="E267" s="41"/>
      <c r="F267" s="233" t="s">
        <v>1139</v>
      </c>
      <c r="G267" s="41"/>
      <c r="H267" s="41"/>
      <c r="I267" s="234"/>
      <c r="J267" s="41"/>
      <c r="K267" s="41"/>
      <c r="L267" s="45"/>
      <c r="M267" s="235"/>
      <c r="N267" s="236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153</v>
      </c>
      <c r="AU267" s="18" t="s">
        <v>83</v>
      </c>
    </row>
    <row r="268" s="2" customFormat="1" ht="16.5" customHeight="1">
      <c r="A268" s="39"/>
      <c r="B268" s="40"/>
      <c r="C268" s="219" t="s">
        <v>494</v>
      </c>
      <c r="D268" s="219" t="s">
        <v>146</v>
      </c>
      <c r="E268" s="220" t="s">
        <v>1141</v>
      </c>
      <c r="F268" s="221" t="s">
        <v>1142</v>
      </c>
      <c r="G268" s="222" t="s">
        <v>206</v>
      </c>
      <c r="H268" s="223">
        <v>2</v>
      </c>
      <c r="I268" s="224"/>
      <c r="J268" s="225">
        <f>ROUND(I268*H268,2)</f>
        <v>0</v>
      </c>
      <c r="K268" s="221" t="s">
        <v>150</v>
      </c>
      <c r="L268" s="45"/>
      <c r="M268" s="226" t="s">
        <v>1</v>
      </c>
      <c r="N268" s="227" t="s">
        <v>38</v>
      </c>
      <c r="O268" s="92"/>
      <c r="P268" s="228">
        <f>O268*H268</f>
        <v>0</v>
      </c>
      <c r="Q268" s="228">
        <v>0.00072000000000000005</v>
      </c>
      <c r="R268" s="228">
        <f>Q268*H268</f>
        <v>0.0014400000000000001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246</v>
      </c>
      <c r="AT268" s="230" t="s">
        <v>146</v>
      </c>
      <c r="AU268" s="230" t="s">
        <v>83</v>
      </c>
      <c r="AY268" s="18" t="s">
        <v>144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81</v>
      </c>
      <c r="BK268" s="231">
        <f>ROUND(I268*H268,2)</f>
        <v>0</v>
      </c>
      <c r="BL268" s="18" t="s">
        <v>246</v>
      </c>
      <c r="BM268" s="230" t="s">
        <v>1143</v>
      </c>
    </row>
    <row r="269" s="2" customFormat="1">
      <c r="A269" s="39"/>
      <c r="B269" s="40"/>
      <c r="C269" s="41"/>
      <c r="D269" s="232" t="s">
        <v>153</v>
      </c>
      <c r="E269" s="41"/>
      <c r="F269" s="233" t="s">
        <v>1142</v>
      </c>
      <c r="G269" s="41"/>
      <c r="H269" s="41"/>
      <c r="I269" s="234"/>
      <c r="J269" s="41"/>
      <c r="K269" s="41"/>
      <c r="L269" s="45"/>
      <c r="M269" s="235"/>
      <c r="N269" s="236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153</v>
      </c>
      <c r="AU269" s="18" t="s">
        <v>83</v>
      </c>
    </row>
    <row r="270" s="2" customFormat="1" ht="21.75" customHeight="1">
      <c r="A270" s="39"/>
      <c r="B270" s="40"/>
      <c r="C270" s="219" t="s">
        <v>501</v>
      </c>
      <c r="D270" s="219" t="s">
        <v>146</v>
      </c>
      <c r="E270" s="220" t="s">
        <v>1144</v>
      </c>
      <c r="F270" s="221" t="s">
        <v>1145</v>
      </c>
      <c r="G270" s="222" t="s">
        <v>206</v>
      </c>
      <c r="H270" s="223">
        <v>4</v>
      </c>
      <c r="I270" s="224"/>
      <c r="J270" s="225">
        <f>ROUND(I270*H270,2)</f>
        <v>0</v>
      </c>
      <c r="K270" s="221" t="s">
        <v>150</v>
      </c>
      <c r="L270" s="45"/>
      <c r="M270" s="226" t="s">
        <v>1</v>
      </c>
      <c r="N270" s="227" t="s">
        <v>38</v>
      </c>
      <c r="O270" s="92"/>
      <c r="P270" s="228">
        <f>O270*H270</f>
        <v>0</v>
      </c>
      <c r="Q270" s="228">
        <v>0.00132</v>
      </c>
      <c r="R270" s="228">
        <f>Q270*H270</f>
        <v>0.00528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246</v>
      </c>
      <c r="AT270" s="230" t="s">
        <v>146</v>
      </c>
      <c r="AU270" s="230" t="s">
        <v>83</v>
      </c>
      <c r="AY270" s="18" t="s">
        <v>144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81</v>
      </c>
      <c r="BK270" s="231">
        <f>ROUND(I270*H270,2)</f>
        <v>0</v>
      </c>
      <c r="BL270" s="18" t="s">
        <v>246</v>
      </c>
      <c r="BM270" s="230" t="s">
        <v>1146</v>
      </c>
    </row>
    <row r="271" s="2" customFormat="1">
      <c r="A271" s="39"/>
      <c r="B271" s="40"/>
      <c r="C271" s="41"/>
      <c r="D271" s="232" t="s">
        <v>153</v>
      </c>
      <c r="E271" s="41"/>
      <c r="F271" s="233" t="s">
        <v>1145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153</v>
      </c>
      <c r="AU271" s="18" t="s">
        <v>83</v>
      </c>
    </row>
    <row r="272" s="2" customFormat="1" ht="21.75" customHeight="1">
      <c r="A272" s="39"/>
      <c r="B272" s="40"/>
      <c r="C272" s="219" t="s">
        <v>507</v>
      </c>
      <c r="D272" s="219" t="s">
        <v>146</v>
      </c>
      <c r="E272" s="220" t="s">
        <v>1147</v>
      </c>
      <c r="F272" s="221" t="s">
        <v>1148</v>
      </c>
      <c r="G272" s="222" t="s">
        <v>206</v>
      </c>
      <c r="H272" s="223">
        <v>1</v>
      </c>
      <c r="I272" s="224"/>
      <c r="J272" s="225">
        <f>ROUND(I272*H272,2)</f>
        <v>0</v>
      </c>
      <c r="K272" s="221" t="s">
        <v>150</v>
      </c>
      <c r="L272" s="45"/>
      <c r="M272" s="226" t="s">
        <v>1</v>
      </c>
      <c r="N272" s="227" t="s">
        <v>38</v>
      </c>
      <c r="O272" s="92"/>
      <c r="P272" s="228">
        <f>O272*H272</f>
        <v>0</v>
      </c>
      <c r="Q272" s="228">
        <v>0.0015200000000000001</v>
      </c>
      <c r="R272" s="228">
        <f>Q272*H272</f>
        <v>0.0015200000000000001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246</v>
      </c>
      <c r="AT272" s="230" t="s">
        <v>146</v>
      </c>
      <c r="AU272" s="230" t="s">
        <v>83</v>
      </c>
      <c r="AY272" s="18" t="s">
        <v>144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81</v>
      </c>
      <c r="BK272" s="231">
        <f>ROUND(I272*H272,2)</f>
        <v>0</v>
      </c>
      <c r="BL272" s="18" t="s">
        <v>246</v>
      </c>
      <c r="BM272" s="230" t="s">
        <v>1149</v>
      </c>
    </row>
    <row r="273" s="2" customFormat="1">
      <c r="A273" s="39"/>
      <c r="B273" s="40"/>
      <c r="C273" s="41"/>
      <c r="D273" s="232" t="s">
        <v>153</v>
      </c>
      <c r="E273" s="41"/>
      <c r="F273" s="233" t="s">
        <v>1148</v>
      </c>
      <c r="G273" s="41"/>
      <c r="H273" s="41"/>
      <c r="I273" s="234"/>
      <c r="J273" s="41"/>
      <c r="K273" s="41"/>
      <c r="L273" s="45"/>
      <c r="M273" s="235"/>
      <c r="N273" s="236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153</v>
      </c>
      <c r="AU273" s="18" t="s">
        <v>83</v>
      </c>
    </row>
    <row r="274" s="2" customFormat="1" ht="24.15" customHeight="1">
      <c r="A274" s="39"/>
      <c r="B274" s="40"/>
      <c r="C274" s="219" t="s">
        <v>513</v>
      </c>
      <c r="D274" s="219" t="s">
        <v>146</v>
      </c>
      <c r="E274" s="220" t="s">
        <v>1150</v>
      </c>
      <c r="F274" s="221" t="s">
        <v>1151</v>
      </c>
      <c r="G274" s="222" t="s">
        <v>1152</v>
      </c>
      <c r="H274" s="223">
        <v>1</v>
      </c>
      <c r="I274" s="224"/>
      <c r="J274" s="225">
        <f>ROUND(I274*H274,2)</f>
        <v>0</v>
      </c>
      <c r="K274" s="221" t="s">
        <v>150</v>
      </c>
      <c r="L274" s="45"/>
      <c r="M274" s="226" t="s">
        <v>1</v>
      </c>
      <c r="N274" s="227" t="s">
        <v>38</v>
      </c>
      <c r="O274" s="92"/>
      <c r="P274" s="228">
        <f>O274*H274</f>
        <v>0</v>
      </c>
      <c r="Q274" s="228">
        <v>0.028199999999999999</v>
      </c>
      <c r="R274" s="228">
        <f>Q274*H274</f>
        <v>0.028199999999999999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246</v>
      </c>
      <c r="AT274" s="230" t="s">
        <v>146</v>
      </c>
      <c r="AU274" s="230" t="s">
        <v>83</v>
      </c>
      <c r="AY274" s="18" t="s">
        <v>144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81</v>
      </c>
      <c r="BK274" s="231">
        <f>ROUND(I274*H274,2)</f>
        <v>0</v>
      </c>
      <c r="BL274" s="18" t="s">
        <v>246</v>
      </c>
      <c r="BM274" s="230" t="s">
        <v>1153</v>
      </c>
    </row>
    <row r="275" s="2" customFormat="1">
      <c r="A275" s="39"/>
      <c r="B275" s="40"/>
      <c r="C275" s="41"/>
      <c r="D275" s="232" t="s">
        <v>153</v>
      </c>
      <c r="E275" s="41"/>
      <c r="F275" s="233" t="s">
        <v>1151</v>
      </c>
      <c r="G275" s="41"/>
      <c r="H275" s="41"/>
      <c r="I275" s="234"/>
      <c r="J275" s="41"/>
      <c r="K275" s="41"/>
      <c r="L275" s="45"/>
      <c r="M275" s="235"/>
      <c r="N275" s="236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153</v>
      </c>
      <c r="AU275" s="18" t="s">
        <v>83</v>
      </c>
    </row>
    <row r="276" s="2" customFormat="1" ht="24.15" customHeight="1">
      <c r="A276" s="39"/>
      <c r="B276" s="40"/>
      <c r="C276" s="219" t="s">
        <v>521</v>
      </c>
      <c r="D276" s="219" t="s">
        <v>146</v>
      </c>
      <c r="E276" s="220" t="s">
        <v>1154</v>
      </c>
      <c r="F276" s="221" t="s">
        <v>1155</v>
      </c>
      <c r="G276" s="222" t="s">
        <v>484</v>
      </c>
      <c r="H276" s="223">
        <v>247</v>
      </c>
      <c r="I276" s="224"/>
      <c r="J276" s="225">
        <f>ROUND(I276*H276,2)</f>
        <v>0</v>
      </c>
      <c r="K276" s="221" t="s">
        <v>150</v>
      </c>
      <c r="L276" s="45"/>
      <c r="M276" s="226" t="s">
        <v>1</v>
      </c>
      <c r="N276" s="227" t="s">
        <v>38</v>
      </c>
      <c r="O276" s="92"/>
      <c r="P276" s="228">
        <f>O276*H276</f>
        <v>0</v>
      </c>
      <c r="Q276" s="228">
        <v>0.00019000000000000001</v>
      </c>
      <c r="R276" s="228">
        <f>Q276*H276</f>
        <v>0.046929999999999999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246</v>
      </c>
      <c r="AT276" s="230" t="s">
        <v>146</v>
      </c>
      <c r="AU276" s="230" t="s">
        <v>83</v>
      </c>
      <c r="AY276" s="18" t="s">
        <v>144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81</v>
      </c>
      <c r="BK276" s="231">
        <f>ROUND(I276*H276,2)</f>
        <v>0</v>
      </c>
      <c r="BL276" s="18" t="s">
        <v>246</v>
      </c>
      <c r="BM276" s="230" t="s">
        <v>1156</v>
      </c>
    </row>
    <row r="277" s="2" customFormat="1">
      <c r="A277" s="39"/>
      <c r="B277" s="40"/>
      <c r="C277" s="41"/>
      <c r="D277" s="232" t="s">
        <v>153</v>
      </c>
      <c r="E277" s="41"/>
      <c r="F277" s="233" t="s">
        <v>1155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153</v>
      </c>
      <c r="AU277" s="18" t="s">
        <v>83</v>
      </c>
    </row>
    <row r="278" s="13" customFormat="1">
      <c r="A278" s="13"/>
      <c r="B278" s="237"/>
      <c r="C278" s="238"/>
      <c r="D278" s="232" t="s">
        <v>155</v>
      </c>
      <c r="E278" s="239" t="s">
        <v>1</v>
      </c>
      <c r="F278" s="240" t="s">
        <v>1157</v>
      </c>
      <c r="G278" s="238"/>
      <c r="H278" s="241">
        <v>115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7" t="s">
        <v>155</v>
      </c>
      <c r="AU278" s="247" t="s">
        <v>83</v>
      </c>
      <c r="AV278" s="13" t="s">
        <v>83</v>
      </c>
      <c r="AW278" s="13" t="s">
        <v>30</v>
      </c>
      <c r="AX278" s="13" t="s">
        <v>73</v>
      </c>
      <c r="AY278" s="247" t="s">
        <v>144</v>
      </c>
    </row>
    <row r="279" s="13" customFormat="1">
      <c r="A279" s="13"/>
      <c r="B279" s="237"/>
      <c r="C279" s="238"/>
      <c r="D279" s="232" t="s">
        <v>155</v>
      </c>
      <c r="E279" s="239" t="s">
        <v>1</v>
      </c>
      <c r="F279" s="240" t="s">
        <v>1158</v>
      </c>
      <c r="G279" s="238"/>
      <c r="H279" s="241">
        <v>132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7" t="s">
        <v>155</v>
      </c>
      <c r="AU279" s="247" t="s">
        <v>83</v>
      </c>
      <c r="AV279" s="13" t="s">
        <v>83</v>
      </c>
      <c r="AW279" s="13" t="s">
        <v>30</v>
      </c>
      <c r="AX279" s="13" t="s">
        <v>73</v>
      </c>
      <c r="AY279" s="247" t="s">
        <v>144</v>
      </c>
    </row>
    <row r="280" s="15" customFormat="1">
      <c r="A280" s="15"/>
      <c r="B280" s="258"/>
      <c r="C280" s="259"/>
      <c r="D280" s="232" t="s">
        <v>155</v>
      </c>
      <c r="E280" s="260" t="s">
        <v>1</v>
      </c>
      <c r="F280" s="261" t="s">
        <v>202</v>
      </c>
      <c r="G280" s="259"/>
      <c r="H280" s="262">
        <v>247</v>
      </c>
      <c r="I280" s="263"/>
      <c r="J280" s="259"/>
      <c r="K280" s="259"/>
      <c r="L280" s="264"/>
      <c r="M280" s="265"/>
      <c r="N280" s="266"/>
      <c r="O280" s="266"/>
      <c r="P280" s="266"/>
      <c r="Q280" s="266"/>
      <c r="R280" s="266"/>
      <c r="S280" s="266"/>
      <c r="T280" s="26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8" t="s">
        <v>155</v>
      </c>
      <c r="AU280" s="268" t="s">
        <v>83</v>
      </c>
      <c r="AV280" s="15" t="s">
        <v>151</v>
      </c>
      <c r="AW280" s="15" t="s">
        <v>30</v>
      </c>
      <c r="AX280" s="15" t="s">
        <v>81</v>
      </c>
      <c r="AY280" s="268" t="s">
        <v>144</v>
      </c>
    </row>
    <row r="281" s="2" customFormat="1" ht="21.75" customHeight="1">
      <c r="A281" s="39"/>
      <c r="B281" s="40"/>
      <c r="C281" s="219" t="s">
        <v>526</v>
      </c>
      <c r="D281" s="219" t="s">
        <v>146</v>
      </c>
      <c r="E281" s="220" t="s">
        <v>1159</v>
      </c>
      <c r="F281" s="221" t="s">
        <v>1160</v>
      </c>
      <c r="G281" s="222" t="s">
        <v>484</v>
      </c>
      <c r="H281" s="223">
        <v>247</v>
      </c>
      <c r="I281" s="224"/>
      <c r="J281" s="225">
        <f>ROUND(I281*H281,2)</f>
        <v>0</v>
      </c>
      <c r="K281" s="221" t="s">
        <v>150</v>
      </c>
      <c r="L281" s="45"/>
      <c r="M281" s="226" t="s">
        <v>1</v>
      </c>
      <c r="N281" s="227" t="s">
        <v>38</v>
      </c>
      <c r="O281" s="92"/>
      <c r="P281" s="228">
        <f>O281*H281</f>
        <v>0</v>
      </c>
      <c r="Q281" s="228">
        <v>1.0000000000000001E-05</v>
      </c>
      <c r="R281" s="228">
        <f>Q281*H281</f>
        <v>0.0024700000000000004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246</v>
      </c>
      <c r="AT281" s="230" t="s">
        <v>146</v>
      </c>
      <c r="AU281" s="230" t="s">
        <v>83</v>
      </c>
      <c r="AY281" s="18" t="s">
        <v>144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81</v>
      </c>
      <c r="BK281" s="231">
        <f>ROUND(I281*H281,2)</f>
        <v>0</v>
      </c>
      <c r="BL281" s="18" t="s">
        <v>246</v>
      </c>
      <c r="BM281" s="230" t="s">
        <v>1161</v>
      </c>
    </row>
    <row r="282" s="2" customFormat="1">
      <c r="A282" s="39"/>
      <c r="B282" s="40"/>
      <c r="C282" s="41"/>
      <c r="D282" s="232" t="s">
        <v>153</v>
      </c>
      <c r="E282" s="41"/>
      <c r="F282" s="233" t="s">
        <v>1160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153</v>
      </c>
      <c r="AU282" s="18" t="s">
        <v>83</v>
      </c>
    </row>
    <row r="283" s="2" customFormat="1" ht="24.15" customHeight="1">
      <c r="A283" s="39"/>
      <c r="B283" s="40"/>
      <c r="C283" s="219" t="s">
        <v>531</v>
      </c>
      <c r="D283" s="219" t="s">
        <v>146</v>
      </c>
      <c r="E283" s="220" t="s">
        <v>1162</v>
      </c>
      <c r="F283" s="221" t="s">
        <v>1163</v>
      </c>
      <c r="G283" s="222" t="s">
        <v>718</v>
      </c>
      <c r="H283" s="291"/>
      <c r="I283" s="224"/>
      <c r="J283" s="225">
        <f>ROUND(I283*H283,2)</f>
        <v>0</v>
      </c>
      <c r="K283" s="221" t="s">
        <v>150</v>
      </c>
      <c r="L283" s="45"/>
      <c r="M283" s="226" t="s">
        <v>1</v>
      </c>
      <c r="N283" s="227" t="s">
        <v>38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246</v>
      </c>
      <c r="AT283" s="230" t="s">
        <v>146</v>
      </c>
      <c r="AU283" s="230" t="s">
        <v>83</v>
      </c>
      <c r="AY283" s="18" t="s">
        <v>144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81</v>
      </c>
      <c r="BK283" s="231">
        <f>ROUND(I283*H283,2)</f>
        <v>0</v>
      </c>
      <c r="BL283" s="18" t="s">
        <v>246</v>
      </c>
      <c r="BM283" s="230" t="s">
        <v>1164</v>
      </c>
    </row>
    <row r="284" s="2" customFormat="1">
      <c r="A284" s="39"/>
      <c r="B284" s="40"/>
      <c r="C284" s="41"/>
      <c r="D284" s="232" t="s">
        <v>153</v>
      </c>
      <c r="E284" s="41"/>
      <c r="F284" s="233" t="s">
        <v>1163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153</v>
      </c>
      <c r="AU284" s="18" t="s">
        <v>83</v>
      </c>
    </row>
    <row r="285" s="12" customFormat="1" ht="22.8" customHeight="1">
      <c r="A285" s="12"/>
      <c r="B285" s="203"/>
      <c r="C285" s="204"/>
      <c r="D285" s="205" t="s">
        <v>72</v>
      </c>
      <c r="E285" s="217" t="s">
        <v>1165</v>
      </c>
      <c r="F285" s="217" t="s">
        <v>1166</v>
      </c>
      <c r="G285" s="204"/>
      <c r="H285" s="204"/>
      <c r="I285" s="207"/>
      <c r="J285" s="218">
        <f>BK285</f>
        <v>0</v>
      </c>
      <c r="K285" s="204"/>
      <c r="L285" s="209"/>
      <c r="M285" s="210"/>
      <c r="N285" s="211"/>
      <c r="O285" s="211"/>
      <c r="P285" s="212">
        <f>SUM(P286:P326)</f>
        <v>0</v>
      </c>
      <c r="Q285" s="211"/>
      <c r="R285" s="212">
        <f>SUM(R286:R326)</f>
        <v>0.84136</v>
      </c>
      <c r="S285" s="211"/>
      <c r="T285" s="213">
        <f>SUM(T286:T326)</f>
        <v>0.40633000000000002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4" t="s">
        <v>83</v>
      </c>
      <c r="AT285" s="215" t="s">
        <v>72</v>
      </c>
      <c r="AU285" s="215" t="s">
        <v>81</v>
      </c>
      <c r="AY285" s="214" t="s">
        <v>144</v>
      </c>
      <c r="BK285" s="216">
        <f>SUM(BK286:BK326)</f>
        <v>0</v>
      </c>
    </row>
    <row r="286" s="2" customFormat="1" ht="16.5" customHeight="1">
      <c r="A286" s="39"/>
      <c r="B286" s="40"/>
      <c r="C286" s="219" t="s">
        <v>537</v>
      </c>
      <c r="D286" s="219" t="s">
        <v>146</v>
      </c>
      <c r="E286" s="220" t="s">
        <v>1167</v>
      </c>
      <c r="F286" s="221" t="s">
        <v>1168</v>
      </c>
      <c r="G286" s="222" t="s">
        <v>1152</v>
      </c>
      <c r="H286" s="223">
        <v>6</v>
      </c>
      <c r="I286" s="224"/>
      <c r="J286" s="225">
        <f>ROUND(I286*H286,2)</f>
        <v>0</v>
      </c>
      <c r="K286" s="221" t="s">
        <v>150</v>
      </c>
      <c r="L286" s="45"/>
      <c r="M286" s="226" t="s">
        <v>1</v>
      </c>
      <c r="N286" s="227" t="s">
        <v>38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0.034200000000000001</v>
      </c>
      <c r="T286" s="229">
        <f>S286*H286</f>
        <v>0.20519999999999999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246</v>
      </c>
      <c r="AT286" s="230" t="s">
        <v>146</v>
      </c>
      <c r="AU286" s="230" t="s">
        <v>83</v>
      </c>
      <c r="AY286" s="18" t="s">
        <v>144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81</v>
      </c>
      <c r="BK286" s="231">
        <f>ROUND(I286*H286,2)</f>
        <v>0</v>
      </c>
      <c r="BL286" s="18" t="s">
        <v>246</v>
      </c>
      <c r="BM286" s="230" t="s">
        <v>1169</v>
      </c>
    </row>
    <row r="287" s="2" customFormat="1">
      <c r="A287" s="39"/>
      <c r="B287" s="40"/>
      <c r="C287" s="41"/>
      <c r="D287" s="232" t="s">
        <v>153</v>
      </c>
      <c r="E287" s="41"/>
      <c r="F287" s="233" t="s">
        <v>1168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153</v>
      </c>
      <c r="AU287" s="18" t="s">
        <v>83</v>
      </c>
    </row>
    <row r="288" s="2" customFormat="1" ht="24.15" customHeight="1">
      <c r="A288" s="39"/>
      <c r="B288" s="40"/>
      <c r="C288" s="219" t="s">
        <v>544</v>
      </c>
      <c r="D288" s="219" t="s">
        <v>146</v>
      </c>
      <c r="E288" s="220" t="s">
        <v>1170</v>
      </c>
      <c r="F288" s="221" t="s">
        <v>1171</v>
      </c>
      <c r="G288" s="222" t="s">
        <v>1152</v>
      </c>
      <c r="H288" s="223">
        <v>11</v>
      </c>
      <c r="I288" s="224"/>
      <c r="J288" s="225">
        <f>ROUND(I288*H288,2)</f>
        <v>0</v>
      </c>
      <c r="K288" s="221" t="s">
        <v>150</v>
      </c>
      <c r="L288" s="45"/>
      <c r="M288" s="226" t="s">
        <v>1</v>
      </c>
      <c r="N288" s="227" t="s">
        <v>38</v>
      </c>
      <c r="O288" s="92"/>
      <c r="P288" s="228">
        <f>O288*H288</f>
        <v>0</v>
      </c>
      <c r="Q288" s="228">
        <v>0.016969999999999999</v>
      </c>
      <c r="R288" s="228">
        <f>Q288*H288</f>
        <v>0.18667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246</v>
      </c>
      <c r="AT288" s="230" t="s">
        <v>146</v>
      </c>
      <c r="AU288" s="230" t="s">
        <v>83</v>
      </c>
      <c r="AY288" s="18" t="s">
        <v>144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81</v>
      </c>
      <c r="BK288" s="231">
        <f>ROUND(I288*H288,2)</f>
        <v>0</v>
      </c>
      <c r="BL288" s="18" t="s">
        <v>246</v>
      </c>
      <c r="BM288" s="230" t="s">
        <v>1172</v>
      </c>
    </row>
    <row r="289" s="2" customFormat="1">
      <c r="A289" s="39"/>
      <c r="B289" s="40"/>
      <c r="C289" s="41"/>
      <c r="D289" s="232" t="s">
        <v>153</v>
      </c>
      <c r="E289" s="41"/>
      <c r="F289" s="233" t="s">
        <v>1171</v>
      </c>
      <c r="G289" s="41"/>
      <c r="H289" s="41"/>
      <c r="I289" s="234"/>
      <c r="J289" s="41"/>
      <c r="K289" s="41"/>
      <c r="L289" s="45"/>
      <c r="M289" s="235"/>
      <c r="N289" s="236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153</v>
      </c>
      <c r="AU289" s="18" t="s">
        <v>83</v>
      </c>
    </row>
    <row r="290" s="2" customFormat="1" ht="24.15" customHeight="1">
      <c r="A290" s="39"/>
      <c r="B290" s="40"/>
      <c r="C290" s="219" t="s">
        <v>553</v>
      </c>
      <c r="D290" s="219" t="s">
        <v>146</v>
      </c>
      <c r="E290" s="220" t="s">
        <v>1173</v>
      </c>
      <c r="F290" s="221" t="s">
        <v>1174</v>
      </c>
      <c r="G290" s="222" t="s">
        <v>1152</v>
      </c>
      <c r="H290" s="223">
        <v>7</v>
      </c>
      <c r="I290" s="224"/>
      <c r="J290" s="225">
        <f>ROUND(I290*H290,2)</f>
        <v>0</v>
      </c>
      <c r="K290" s="221" t="s">
        <v>150</v>
      </c>
      <c r="L290" s="45"/>
      <c r="M290" s="226" t="s">
        <v>1</v>
      </c>
      <c r="N290" s="227" t="s">
        <v>38</v>
      </c>
      <c r="O290" s="92"/>
      <c r="P290" s="228">
        <f>O290*H290</f>
        <v>0</v>
      </c>
      <c r="Q290" s="228">
        <v>0.016080000000000001</v>
      </c>
      <c r="R290" s="228">
        <f>Q290*H290</f>
        <v>0.11256000000000001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246</v>
      </c>
      <c r="AT290" s="230" t="s">
        <v>146</v>
      </c>
      <c r="AU290" s="230" t="s">
        <v>83</v>
      </c>
      <c r="AY290" s="18" t="s">
        <v>144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81</v>
      </c>
      <c r="BK290" s="231">
        <f>ROUND(I290*H290,2)</f>
        <v>0</v>
      </c>
      <c r="BL290" s="18" t="s">
        <v>246</v>
      </c>
      <c r="BM290" s="230" t="s">
        <v>1175</v>
      </c>
    </row>
    <row r="291" s="2" customFormat="1">
      <c r="A291" s="39"/>
      <c r="B291" s="40"/>
      <c r="C291" s="41"/>
      <c r="D291" s="232" t="s">
        <v>153</v>
      </c>
      <c r="E291" s="41"/>
      <c r="F291" s="233" t="s">
        <v>1174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153</v>
      </c>
      <c r="AU291" s="18" t="s">
        <v>83</v>
      </c>
    </row>
    <row r="292" s="2" customFormat="1" ht="24.15" customHeight="1">
      <c r="A292" s="39"/>
      <c r="B292" s="40"/>
      <c r="C292" s="219" t="s">
        <v>558</v>
      </c>
      <c r="D292" s="219" t="s">
        <v>146</v>
      </c>
      <c r="E292" s="220" t="s">
        <v>1176</v>
      </c>
      <c r="F292" s="221" t="s">
        <v>1177</v>
      </c>
      <c r="G292" s="222" t="s">
        <v>1152</v>
      </c>
      <c r="H292" s="223">
        <v>2</v>
      </c>
      <c r="I292" s="224"/>
      <c r="J292" s="225">
        <f>ROUND(I292*H292,2)</f>
        <v>0</v>
      </c>
      <c r="K292" s="221" t="s">
        <v>150</v>
      </c>
      <c r="L292" s="45"/>
      <c r="M292" s="226" t="s">
        <v>1</v>
      </c>
      <c r="N292" s="227" t="s">
        <v>38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0.0172</v>
      </c>
      <c r="T292" s="229">
        <f>S292*H292</f>
        <v>0.0344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246</v>
      </c>
      <c r="AT292" s="230" t="s">
        <v>146</v>
      </c>
      <c r="AU292" s="230" t="s">
        <v>83</v>
      </c>
      <c r="AY292" s="18" t="s">
        <v>144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81</v>
      </c>
      <c r="BK292" s="231">
        <f>ROUND(I292*H292,2)</f>
        <v>0</v>
      </c>
      <c r="BL292" s="18" t="s">
        <v>246</v>
      </c>
      <c r="BM292" s="230" t="s">
        <v>1178</v>
      </c>
    </row>
    <row r="293" s="2" customFormat="1">
      <c r="A293" s="39"/>
      <c r="B293" s="40"/>
      <c r="C293" s="41"/>
      <c r="D293" s="232" t="s">
        <v>153</v>
      </c>
      <c r="E293" s="41"/>
      <c r="F293" s="233" t="s">
        <v>1177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153</v>
      </c>
      <c r="AU293" s="18" t="s">
        <v>83</v>
      </c>
    </row>
    <row r="294" s="2" customFormat="1" ht="16.5" customHeight="1">
      <c r="A294" s="39"/>
      <c r="B294" s="40"/>
      <c r="C294" s="219" t="s">
        <v>564</v>
      </c>
      <c r="D294" s="219" t="s">
        <v>146</v>
      </c>
      <c r="E294" s="220" t="s">
        <v>1179</v>
      </c>
      <c r="F294" s="221" t="s">
        <v>1180</v>
      </c>
      <c r="G294" s="222" t="s">
        <v>1152</v>
      </c>
      <c r="H294" s="223">
        <v>6</v>
      </c>
      <c r="I294" s="224"/>
      <c r="J294" s="225">
        <f>ROUND(I294*H294,2)</f>
        <v>0</v>
      </c>
      <c r="K294" s="221" t="s">
        <v>150</v>
      </c>
      <c r="L294" s="45"/>
      <c r="M294" s="226" t="s">
        <v>1</v>
      </c>
      <c r="N294" s="227" t="s">
        <v>38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0.019460000000000002</v>
      </c>
      <c r="T294" s="229">
        <f>S294*H294</f>
        <v>0.11676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246</v>
      </c>
      <c r="AT294" s="230" t="s">
        <v>146</v>
      </c>
      <c r="AU294" s="230" t="s">
        <v>83</v>
      </c>
      <c r="AY294" s="18" t="s">
        <v>144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81</v>
      </c>
      <c r="BK294" s="231">
        <f>ROUND(I294*H294,2)</f>
        <v>0</v>
      </c>
      <c r="BL294" s="18" t="s">
        <v>246</v>
      </c>
      <c r="BM294" s="230" t="s">
        <v>1181</v>
      </c>
    </row>
    <row r="295" s="2" customFormat="1">
      <c r="A295" s="39"/>
      <c r="B295" s="40"/>
      <c r="C295" s="41"/>
      <c r="D295" s="232" t="s">
        <v>153</v>
      </c>
      <c r="E295" s="41"/>
      <c r="F295" s="233" t="s">
        <v>1180</v>
      </c>
      <c r="G295" s="41"/>
      <c r="H295" s="41"/>
      <c r="I295" s="234"/>
      <c r="J295" s="41"/>
      <c r="K295" s="41"/>
      <c r="L295" s="45"/>
      <c r="M295" s="235"/>
      <c r="N295" s="236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153</v>
      </c>
      <c r="AU295" s="18" t="s">
        <v>83</v>
      </c>
    </row>
    <row r="296" s="2" customFormat="1" ht="24.15" customHeight="1">
      <c r="A296" s="39"/>
      <c r="B296" s="40"/>
      <c r="C296" s="219" t="s">
        <v>571</v>
      </c>
      <c r="D296" s="219" t="s">
        <v>146</v>
      </c>
      <c r="E296" s="220" t="s">
        <v>1182</v>
      </c>
      <c r="F296" s="221" t="s">
        <v>1183</v>
      </c>
      <c r="G296" s="222" t="s">
        <v>1152</v>
      </c>
      <c r="H296" s="223">
        <v>14</v>
      </c>
      <c r="I296" s="224"/>
      <c r="J296" s="225">
        <f>ROUND(I296*H296,2)</f>
        <v>0</v>
      </c>
      <c r="K296" s="221" t="s">
        <v>150</v>
      </c>
      <c r="L296" s="45"/>
      <c r="M296" s="226" t="s">
        <v>1</v>
      </c>
      <c r="N296" s="227" t="s">
        <v>38</v>
      </c>
      <c r="O296" s="92"/>
      <c r="P296" s="228">
        <f>O296*H296</f>
        <v>0</v>
      </c>
      <c r="Q296" s="228">
        <v>0.016469999999999999</v>
      </c>
      <c r="R296" s="228">
        <f>Q296*H296</f>
        <v>0.23057999999999998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246</v>
      </c>
      <c r="AT296" s="230" t="s">
        <v>146</v>
      </c>
      <c r="AU296" s="230" t="s">
        <v>83</v>
      </c>
      <c r="AY296" s="18" t="s">
        <v>144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81</v>
      </c>
      <c r="BK296" s="231">
        <f>ROUND(I296*H296,2)</f>
        <v>0</v>
      </c>
      <c r="BL296" s="18" t="s">
        <v>246</v>
      </c>
      <c r="BM296" s="230" t="s">
        <v>1184</v>
      </c>
    </row>
    <row r="297" s="2" customFormat="1">
      <c r="A297" s="39"/>
      <c r="B297" s="40"/>
      <c r="C297" s="41"/>
      <c r="D297" s="232" t="s">
        <v>153</v>
      </c>
      <c r="E297" s="41"/>
      <c r="F297" s="233" t="s">
        <v>1183</v>
      </c>
      <c r="G297" s="41"/>
      <c r="H297" s="41"/>
      <c r="I297" s="234"/>
      <c r="J297" s="41"/>
      <c r="K297" s="41"/>
      <c r="L297" s="45"/>
      <c r="M297" s="235"/>
      <c r="N297" s="236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153</v>
      </c>
      <c r="AU297" s="18" t="s">
        <v>83</v>
      </c>
    </row>
    <row r="298" s="2" customFormat="1" ht="33" customHeight="1">
      <c r="A298" s="39"/>
      <c r="B298" s="40"/>
      <c r="C298" s="219" t="s">
        <v>579</v>
      </c>
      <c r="D298" s="219" t="s">
        <v>146</v>
      </c>
      <c r="E298" s="220" t="s">
        <v>1185</v>
      </c>
      <c r="F298" s="221" t="s">
        <v>1186</v>
      </c>
      <c r="G298" s="222" t="s">
        <v>1152</v>
      </c>
      <c r="H298" s="223">
        <v>11</v>
      </c>
      <c r="I298" s="224"/>
      <c r="J298" s="225">
        <f>ROUND(I298*H298,2)</f>
        <v>0</v>
      </c>
      <c r="K298" s="221" t="s">
        <v>150</v>
      </c>
      <c r="L298" s="45"/>
      <c r="M298" s="226" t="s">
        <v>1</v>
      </c>
      <c r="N298" s="227" t="s">
        <v>38</v>
      </c>
      <c r="O298" s="92"/>
      <c r="P298" s="228">
        <f>O298*H298</f>
        <v>0</v>
      </c>
      <c r="Q298" s="228">
        <v>0.019369999999999998</v>
      </c>
      <c r="R298" s="228">
        <f>Q298*H298</f>
        <v>0.21306999999999998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246</v>
      </c>
      <c r="AT298" s="230" t="s">
        <v>146</v>
      </c>
      <c r="AU298" s="230" t="s">
        <v>83</v>
      </c>
      <c r="AY298" s="18" t="s">
        <v>144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81</v>
      </c>
      <c r="BK298" s="231">
        <f>ROUND(I298*H298,2)</f>
        <v>0</v>
      </c>
      <c r="BL298" s="18" t="s">
        <v>246</v>
      </c>
      <c r="BM298" s="230" t="s">
        <v>1187</v>
      </c>
    </row>
    <row r="299" s="2" customFormat="1">
      <c r="A299" s="39"/>
      <c r="B299" s="40"/>
      <c r="C299" s="41"/>
      <c r="D299" s="232" t="s">
        <v>153</v>
      </c>
      <c r="E299" s="41"/>
      <c r="F299" s="233" t="s">
        <v>1186</v>
      </c>
      <c r="G299" s="41"/>
      <c r="H299" s="41"/>
      <c r="I299" s="234"/>
      <c r="J299" s="41"/>
      <c r="K299" s="41"/>
      <c r="L299" s="45"/>
      <c r="M299" s="235"/>
      <c r="N299" s="236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153</v>
      </c>
      <c r="AU299" s="18" t="s">
        <v>83</v>
      </c>
    </row>
    <row r="300" s="2" customFormat="1" ht="16.5" customHeight="1">
      <c r="A300" s="39"/>
      <c r="B300" s="40"/>
      <c r="C300" s="219" t="s">
        <v>585</v>
      </c>
      <c r="D300" s="219" t="s">
        <v>146</v>
      </c>
      <c r="E300" s="220" t="s">
        <v>1188</v>
      </c>
      <c r="F300" s="221" t="s">
        <v>1189</v>
      </c>
      <c r="G300" s="222" t="s">
        <v>1152</v>
      </c>
      <c r="H300" s="223">
        <v>3</v>
      </c>
      <c r="I300" s="224"/>
      <c r="J300" s="225">
        <f>ROUND(I300*H300,2)</f>
        <v>0</v>
      </c>
      <c r="K300" s="221" t="s">
        <v>150</v>
      </c>
      <c r="L300" s="45"/>
      <c r="M300" s="226" t="s">
        <v>1</v>
      </c>
      <c r="N300" s="227" t="s">
        <v>38</v>
      </c>
      <c r="O300" s="92"/>
      <c r="P300" s="228">
        <f>O300*H300</f>
        <v>0</v>
      </c>
      <c r="Q300" s="228">
        <v>0.00042999999999999999</v>
      </c>
      <c r="R300" s="228">
        <f>Q300*H300</f>
        <v>0.0012899999999999999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246</v>
      </c>
      <c r="AT300" s="230" t="s">
        <v>146</v>
      </c>
      <c r="AU300" s="230" t="s">
        <v>83</v>
      </c>
      <c r="AY300" s="18" t="s">
        <v>144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81</v>
      </c>
      <c r="BK300" s="231">
        <f>ROUND(I300*H300,2)</f>
        <v>0</v>
      </c>
      <c r="BL300" s="18" t="s">
        <v>246</v>
      </c>
      <c r="BM300" s="230" t="s">
        <v>1190</v>
      </c>
    </row>
    <row r="301" s="2" customFormat="1">
      <c r="A301" s="39"/>
      <c r="B301" s="40"/>
      <c r="C301" s="41"/>
      <c r="D301" s="232" t="s">
        <v>153</v>
      </c>
      <c r="E301" s="41"/>
      <c r="F301" s="233" t="s">
        <v>1189</v>
      </c>
      <c r="G301" s="41"/>
      <c r="H301" s="41"/>
      <c r="I301" s="234"/>
      <c r="J301" s="41"/>
      <c r="K301" s="41"/>
      <c r="L301" s="45"/>
      <c r="M301" s="235"/>
      <c r="N301" s="236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153</v>
      </c>
      <c r="AU301" s="18" t="s">
        <v>83</v>
      </c>
    </row>
    <row r="302" s="2" customFormat="1" ht="24.15" customHeight="1">
      <c r="A302" s="39"/>
      <c r="B302" s="40"/>
      <c r="C302" s="219" t="s">
        <v>590</v>
      </c>
      <c r="D302" s="219" t="s">
        <v>146</v>
      </c>
      <c r="E302" s="220" t="s">
        <v>1191</v>
      </c>
      <c r="F302" s="221" t="s">
        <v>1192</v>
      </c>
      <c r="G302" s="222" t="s">
        <v>1152</v>
      </c>
      <c r="H302" s="223">
        <v>2</v>
      </c>
      <c r="I302" s="224"/>
      <c r="J302" s="225">
        <f>ROUND(I302*H302,2)</f>
        <v>0</v>
      </c>
      <c r="K302" s="221" t="s">
        <v>150</v>
      </c>
      <c r="L302" s="45"/>
      <c r="M302" s="226" t="s">
        <v>1</v>
      </c>
      <c r="N302" s="227" t="s">
        <v>38</v>
      </c>
      <c r="O302" s="92"/>
      <c r="P302" s="228">
        <f>O302*H302</f>
        <v>0</v>
      </c>
      <c r="Q302" s="228">
        <v>0.014749999999999999</v>
      </c>
      <c r="R302" s="228">
        <f>Q302*H302</f>
        <v>0.029499999999999998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246</v>
      </c>
      <c r="AT302" s="230" t="s">
        <v>146</v>
      </c>
      <c r="AU302" s="230" t="s">
        <v>83</v>
      </c>
      <c r="AY302" s="18" t="s">
        <v>144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81</v>
      </c>
      <c r="BK302" s="231">
        <f>ROUND(I302*H302,2)</f>
        <v>0</v>
      </c>
      <c r="BL302" s="18" t="s">
        <v>246</v>
      </c>
      <c r="BM302" s="230" t="s">
        <v>1193</v>
      </c>
    </row>
    <row r="303" s="2" customFormat="1">
      <c r="A303" s="39"/>
      <c r="B303" s="40"/>
      <c r="C303" s="41"/>
      <c r="D303" s="232" t="s">
        <v>153</v>
      </c>
      <c r="E303" s="41"/>
      <c r="F303" s="233" t="s">
        <v>1192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153</v>
      </c>
      <c r="AU303" s="18" t="s">
        <v>83</v>
      </c>
    </row>
    <row r="304" s="2" customFormat="1" ht="24.15" customHeight="1">
      <c r="A304" s="39"/>
      <c r="B304" s="40"/>
      <c r="C304" s="219" t="s">
        <v>595</v>
      </c>
      <c r="D304" s="219" t="s">
        <v>146</v>
      </c>
      <c r="E304" s="220" t="s">
        <v>1194</v>
      </c>
      <c r="F304" s="221" t="s">
        <v>1195</v>
      </c>
      <c r="G304" s="222" t="s">
        <v>1152</v>
      </c>
      <c r="H304" s="223">
        <v>52</v>
      </c>
      <c r="I304" s="224"/>
      <c r="J304" s="225">
        <f>ROUND(I304*H304,2)</f>
        <v>0</v>
      </c>
      <c r="K304" s="221" t="s">
        <v>150</v>
      </c>
      <c r="L304" s="45"/>
      <c r="M304" s="226" t="s">
        <v>1</v>
      </c>
      <c r="N304" s="227" t="s">
        <v>38</v>
      </c>
      <c r="O304" s="92"/>
      <c r="P304" s="228">
        <f>O304*H304</f>
        <v>0</v>
      </c>
      <c r="Q304" s="228">
        <v>0.00024000000000000001</v>
      </c>
      <c r="R304" s="228">
        <f>Q304*H304</f>
        <v>0.01248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246</v>
      </c>
      <c r="AT304" s="230" t="s">
        <v>146</v>
      </c>
      <c r="AU304" s="230" t="s">
        <v>83</v>
      </c>
      <c r="AY304" s="18" t="s">
        <v>144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81</v>
      </c>
      <c r="BK304" s="231">
        <f>ROUND(I304*H304,2)</f>
        <v>0</v>
      </c>
      <c r="BL304" s="18" t="s">
        <v>246</v>
      </c>
      <c r="BM304" s="230" t="s">
        <v>1196</v>
      </c>
    </row>
    <row r="305" s="2" customFormat="1">
      <c r="A305" s="39"/>
      <c r="B305" s="40"/>
      <c r="C305" s="41"/>
      <c r="D305" s="232" t="s">
        <v>153</v>
      </c>
      <c r="E305" s="41"/>
      <c r="F305" s="233" t="s">
        <v>1195</v>
      </c>
      <c r="G305" s="41"/>
      <c r="H305" s="41"/>
      <c r="I305" s="234"/>
      <c r="J305" s="41"/>
      <c r="K305" s="41"/>
      <c r="L305" s="45"/>
      <c r="M305" s="235"/>
      <c r="N305" s="236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153</v>
      </c>
      <c r="AU305" s="18" t="s">
        <v>83</v>
      </c>
    </row>
    <row r="306" s="13" customFormat="1">
      <c r="A306" s="13"/>
      <c r="B306" s="237"/>
      <c r="C306" s="238"/>
      <c r="D306" s="232" t="s">
        <v>155</v>
      </c>
      <c r="E306" s="239" t="s">
        <v>1</v>
      </c>
      <c r="F306" s="240" t="s">
        <v>1197</v>
      </c>
      <c r="G306" s="238"/>
      <c r="H306" s="241">
        <v>52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7" t="s">
        <v>155</v>
      </c>
      <c r="AU306" s="247" t="s">
        <v>83</v>
      </c>
      <c r="AV306" s="13" t="s">
        <v>83</v>
      </c>
      <c r="AW306" s="13" t="s">
        <v>30</v>
      </c>
      <c r="AX306" s="13" t="s">
        <v>81</v>
      </c>
      <c r="AY306" s="247" t="s">
        <v>144</v>
      </c>
    </row>
    <row r="307" s="2" customFormat="1" ht="16.5" customHeight="1">
      <c r="A307" s="39"/>
      <c r="B307" s="40"/>
      <c r="C307" s="219" t="s">
        <v>602</v>
      </c>
      <c r="D307" s="219" t="s">
        <v>146</v>
      </c>
      <c r="E307" s="220" t="s">
        <v>1198</v>
      </c>
      <c r="F307" s="221" t="s">
        <v>1199</v>
      </c>
      <c r="G307" s="222" t="s">
        <v>1152</v>
      </c>
      <c r="H307" s="223">
        <v>16</v>
      </c>
      <c r="I307" s="224"/>
      <c r="J307" s="225">
        <f>ROUND(I307*H307,2)</f>
        <v>0</v>
      </c>
      <c r="K307" s="221" t="s">
        <v>150</v>
      </c>
      <c r="L307" s="45"/>
      <c r="M307" s="226" t="s">
        <v>1</v>
      </c>
      <c r="N307" s="227" t="s">
        <v>38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0.00156</v>
      </c>
      <c r="T307" s="229">
        <f>S307*H307</f>
        <v>0.02496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246</v>
      </c>
      <c r="AT307" s="230" t="s">
        <v>146</v>
      </c>
      <c r="AU307" s="230" t="s">
        <v>83</v>
      </c>
      <c r="AY307" s="18" t="s">
        <v>144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81</v>
      </c>
      <c r="BK307" s="231">
        <f>ROUND(I307*H307,2)</f>
        <v>0</v>
      </c>
      <c r="BL307" s="18" t="s">
        <v>246</v>
      </c>
      <c r="BM307" s="230" t="s">
        <v>1200</v>
      </c>
    </row>
    <row r="308" s="2" customFormat="1">
      <c r="A308" s="39"/>
      <c r="B308" s="40"/>
      <c r="C308" s="41"/>
      <c r="D308" s="232" t="s">
        <v>153</v>
      </c>
      <c r="E308" s="41"/>
      <c r="F308" s="233" t="s">
        <v>1199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153</v>
      </c>
      <c r="AU308" s="18" t="s">
        <v>83</v>
      </c>
    </row>
    <row r="309" s="2" customFormat="1" ht="24.15" customHeight="1">
      <c r="A309" s="39"/>
      <c r="B309" s="40"/>
      <c r="C309" s="219" t="s">
        <v>607</v>
      </c>
      <c r="D309" s="219" t="s">
        <v>146</v>
      </c>
      <c r="E309" s="220" t="s">
        <v>1201</v>
      </c>
      <c r="F309" s="221" t="s">
        <v>1202</v>
      </c>
      <c r="G309" s="222" t="s">
        <v>1152</v>
      </c>
      <c r="H309" s="223">
        <v>2</v>
      </c>
      <c r="I309" s="224"/>
      <c r="J309" s="225">
        <f>ROUND(I309*H309,2)</f>
        <v>0</v>
      </c>
      <c r="K309" s="221" t="s">
        <v>150</v>
      </c>
      <c r="L309" s="45"/>
      <c r="M309" s="226" t="s">
        <v>1</v>
      </c>
      <c r="N309" s="227" t="s">
        <v>38</v>
      </c>
      <c r="O309" s="92"/>
      <c r="P309" s="228">
        <f>O309*H309</f>
        <v>0</v>
      </c>
      <c r="Q309" s="228">
        <v>0.00172</v>
      </c>
      <c r="R309" s="228">
        <f>Q309*H309</f>
        <v>0.0034399999999999999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246</v>
      </c>
      <c r="AT309" s="230" t="s">
        <v>146</v>
      </c>
      <c r="AU309" s="230" t="s">
        <v>83</v>
      </c>
      <c r="AY309" s="18" t="s">
        <v>144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81</v>
      </c>
      <c r="BK309" s="231">
        <f>ROUND(I309*H309,2)</f>
        <v>0</v>
      </c>
      <c r="BL309" s="18" t="s">
        <v>246</v>
      </c>
      <c r="BM309" s="230" t="s">
        <v>1203</v>
      </c>
    </row>
    <row r="310" s="2" customFormat="1">
      <c r="A310" s="39"/>
      <c r="B310" s="40"/>
      <c r="C310" s="41"/>
      <c r="D310" s="232" t="s">
        <v>153</v>
      </c>
      <c r="E310" s="41"/>
      <c r="F310" s="233" t="s">
        <v>1202</v>
      </c>
      <c r="G310" s="41"/>
      <c r="H310" s="41"/>
      <c r="I310" s="234"/>
      <c r="J310" s="41"/>
      <c r="K310" s="41"/>
      <c r="L310" s="45"/>
      <c r="M310" s="235"/>
      <c r="N310" s="236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153</v>
      </c>
      <c r="AU310" s="18" t="s">
        <v>83</v>
      </c>
    </row>
    <row r="311" s="2" customFormat="1" ht="24.15" customHeight="1">
      <c r="A311" s="39"/>
      <c r="B311" s="40"/>
      <c r="C311" s="219" t="s">
        <v>612</v>
      </c>
      <c r="D311" s="219" t="s">
        <v>146</v>
      </c>
      <c r="E311" s="220" t="s">
        <v>1204</v>
      </c>
      <c r="F311" s="221" t="s">
        <v>1205</v>
      </c>
      <c r="G311" s="222" t="s">
        <v>1152</v>
      </c>
      <c r="H311" s="223">
        <v>3</v>
      </c>
      <c r="I311" s="224"/>
      <c r="J311" s="225">
        <f>ROUND(I311*H311,2)</f>
        <v>0</v>
      </c>
      <c r="K311" s="221" t="s">
        <v>150</v>
      </c>
      <c r="L311" s="45"/>
      <c r="M311" s="226" t="s">
        <v>1</v>
      </c>
      <c r="N311" s="227" t="s">
        <v>38</v>
      </c>
      <c r="O311" s="92"/>
      <c r="P311" s="228">
        <f>O311*H311</f>
        <v>0</v>
      </c>
      <c r="Q311" s="228">
        <v>0.0018</v>
      </c>
      <c r="R311" s="228">
        <f>Q311*H311</f>
        <v>0.0054000000000000003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246</v>
      </c>
      <c r="AT311" s="230" t="s">
        <v>146</v>
      </c>
      <c r="AU311" s="230" t="s">
        <v>83</v>
      </c>
      <c r="AY311" s="18" t="s">
        <v>144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81</v>
      </c>
      <c r="BK311" s="231">
        <f>ROUND(I311*H311,2)</f>
        <v>0</v>
      </c>
      <c r="BL311" s="18" t="s">
        <v>246</v>
      </c>
      <c r="BM311" s="230" t="s">
        <v>1206</v>
      </c>
    </row>
    <row r="312" s="2" customFormat="1">
      <c r="A312" s="39"/>
      <c r="B312" s="40"/>
      <c r="C312" s="41"/>
      <c r="D312" s="232" t="s">
        <v>153</v>
      </c>
      <c r="E312" s="41"/>
      <c r="F312" s="233" t="s">
        <v>1205</v>
      </c>
      <c r="G312" s="41"/>
      <c r="H312" s="41"/>
      <c r="I312" s="234"/>
      <c r="J312" s="41"/>
      <c r="K312" s="41"/>
      <c r="L312" s="45"/>
      <c r="M312" s="235"/>
      <c r="N312" s="236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153</v>
      </c>
      <c r="AU312" s="18" t="s">
        <v>83</v>
      </c>
    </row>
    <row r="313" s="2" customFormat="1" ht="21.75" customHeight="1">
      <c r="A313" s="39"/>
      <c r="B313" s="40"/>
      <c r="C313" s="219" t="s">
        <v>617</v>
      </c>
      <c r="D313" s="219" t="s">
        <v>146</v>
      </c>
      <c r="E313" s="220" t="s">
        <v>1207</v>
      </c>
      <c r="F313" s="221" t="s">
        <v>1208</v>
      </c>
      <c r="G313" s="222" t="s">
        <v>1152</v>
      </c>
      <c r="H313" s="223">
        <v>14</v>
      </c>
      <c r="I313" s="224"/>
      <c r="J313" s="225">
        <f>ROUND(I313*H313,2)</f>
        <v>0</v>
      </c>
      <c r="K313" s="221" t="s">
        <v>150</v>
      </c>
      <c r="L313" s="45"/>
      <c r="M313" s="226" t="s">
        <v>1</v>
      </c>
      <c r="N313" s="227" t="s">
        <v>38</v>
      </c>
      <c r="O313" s="92"/>
      <c r="P313" s="228">
        <f>O313*H313</f>
        <v>0</v>
      </c>
      <c r="Q313" s="228">
        <v>0.0018</v>
      </c>
      <c r="R313" s="228">
        <f>Q313*H313</f>
        <v>0.0252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246</v>
      </c>
      <c r="AT313" s="230" t="s">
        <v>146</v>
      </c>
      <c r="AU313" s="230" t="s">
        <v>83</v>
      </c>
      <c r="AY313" s="18" t="s">
        <v>144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81</v>
      </c>
      <c r="BK313" s="231">
        <f>ROUND(I313*H313,2)</f>
        <v>0</v>
      </c>
      <c r="BL313" s="18" t="s">
        <v>246</v>
      </c>
      <c r="BM313" s="230" t="s">
        <v>1209</v>
      </c>
    </row>
    <row r="314" s="2" customFormat="1">
      <c r="A314" s="39"/>
      <c r="B314" s="40"/>
      <c r="C314" s="41"/>
      <c r="D314" s="232" t="s">
        <v>153</v>
      </c>
      <c r="E314" s="41"/>
      <c r="F314" s="233" t="s">
        <v>1208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153</v>
      </c>
      <c r="AU314" s="18" t="s">
        <v>83</v>
      </c>
    </row>
    <row r="315" s="2" customFormat="1" ht="16.5" customHeight="1">
      <c r="A315" s="39"/>
      <c r="B315" s="40"/>
      <c r="C315" s="219" t="s">
        <v>624</v>
      </c>
      <c r="D315" s="219" t="s">
        <v>146</v>
      </c>
      <c r="E315" s="220" t="s">
        <v>1210</v>
      </c>
      <c r="F315" s="221" t="s">
        <v>1211</v>
      </c>
      <c r="G315" s="222" t="s">
        <v>206</v>
      </c>
      <c r="H315" s="223">
        <v>5</v>
      </c>
      <c r="I315" s="224"/>
      <c r="J315" s="225">
        <f>ROUND(I315*H315,2)</f>
        <v>0</v>
      </c>
      <c r="K315" s="221" t="s">
        <v>150</v>
      </c>
      <c r="L315" s="45"/>
      <c r="M315" s="226" t="s">
        <v>1</v>
      </c>
      <c r="N315" s="227" t="s">
        <v>38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0.0022499999999999998</v>
      </c>
      <c r="T315" s="229">
        <f>S315*H315</f>
        <v>0.01125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246</v>
      </c>
      <c r="AT315" s="230" t="s">
        <v>146</v>
      </c>
      <c r="AU315" s="230" t="s">
        <v>83</v>
      </c>
      <c r="AY315" s="18" t="s">
        <v>144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81</v>
      </c>
      <c r="BK315" s="231">
        <f>ROUND(I315*H315,2)</f>
        <v>0</v>
      </c>
      <c r="BL315" s="18" t="s">
        <v>246</v>
      </c>
      <c r="BM315" s="230" t="s">
        <v>1212</v>
      </c>
    </row>
    <row r="316" s="2" customFormat="1">
      <c r="A316" s="39"/>
      <c r="B316" s="40"/>
      <c r="C316" s="41"/>
      <c r="D316" s="232" t="s">
        <v>153</v>
      </c>
      <c r="E316" s="41"/>
      <c r="F316" s="233" t="s">
        <v>1211</v>
      </c>
      <c r="G316" s="41"/>
      <c r="H316" s="41"/>
      <c r="I316" s="234"/>
      <c r="J316" s="41"/>
      <c r="K316" s="41"/>
      <c r="L316" s="45"/>
      <c r="M316" s="235"/>
      <c r="N316" s="236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153</v>
      </c>
      <c r="AU316" s="18" t="s">
        <v>83</v>
      </c>
    </row>
    <row r="317" s="2" customFormat="1" ht="24.15" customHeight="1">
      <c r="A317" s="39"/>
      <c r="B317" s="40"/>
      <c r="C317" s="219" t="s">
        <v>632</v>
      </c>
      <c r="D317" s="219" t="s">
        <v>146</v>
      </c>
      <c r="E317" s="220" t="s">
        <v>1213</v>
      </c>
      <c r="F317" s="221" t="s">
        <v>1214</v>
      </c>
      <c r="G317" s="222" t="s">
        <v>1152</v>
      </c>
      <c r="H317" s="223">
        <v>11</v>
      </c>
      <c r="I317" s="224"/>
      <c r="J317" s="225">
        <f>ROUND(I317*H317,2)</f>
        <v>0</v>
      </c>
      <c r="K317" s="221" t="s">
        <v>150</v>
      </c>
      <c r="L317" s="45"/>
      <c r="M317" s="226" t="s">
        <v>1</v>
      </c>
      <c r="N317" s="227" t="s">
        <v>38</v>
      </c>
      <c r="O317" s="92"/>
      <c r="P317" s="228">
        <f>O317*H317</f>
        <v>0</v>
      </c>
      <c r="Q317" s="228">
        <v>0.0018400000000000001</v>
      </c>
      <c r="R317" s="228">
        <f>Q317*H317</f>
        <v>0.020240000000000001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246</v>
      </c>
      <c r="AT317" s="230" t="s">
        <v>146</v>
      </c>
      <c r="AU317" s="230" t="s">
        <v>83</v>
      </c>
      <c r="AY317" s="18" t="s">
        <v>144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81</v>
      </c>
      <c r="BK317" s="231">
        <f>ROUND(I317*H317,2)</f>
        <v>0</v>
      </c>
      <c r="BL317" s="18" t="s">
        <v>246</v>
      </c>
      <c r="BM317" s="230" t="s">
        <v>1215</v>
      </c>
    </row>
    <row r="318" s="2" customFormat="1">
      <c r="A318" s="39"/>
      <c r="B318" s="40"/>
      <c r="C318" s="41"/>
      <c r="D318" s="232" t="s">
        <v>153</v>
      </c>
      <c r="E318" s="41"/>
      <c r="F318" s="233" t="s">
        <v>1214</v>
      </c>
      <c r="G318" s="41"/>
      <c r="H318" s="41"/>
      <c r="I318" s="234"/>
      <c r="J318" s="41"/>
      <c r="K318" s="41"/>
      <c r="L318" s="45"/>
      <c r="M318" s="235"/>
      <c r="N318" s="236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153</v>
      </c>
      <c r="AU318" s="18" t="s">
        <v>83</v>
      </c>
    </row>
    <row r="319" s="2" customFormat="1" ht="16.5" customHeight="1">
      <c r="A319" s="39"/>
      <c r="B319" s="40"/>
      <c r="C319" s="219" t="s">
        <v>637</v>
      </c>
      <c r="D319" s="219" t="s">
        <v>146</v>
      </c>
      <c r="E319" s="220" t="s">
        <v>1216</v>
      </c>
      <c r="F319" s="221" t="s">
        <v>1217</v>
      </c>
      <c r="G319" s="222" t="s">
        <v>206</v>
      </c>
      <c r="H319" s="223">
        <v>16</v>
      </c>
      <c r="I319" s="224"/>
      <c r="J319" s="225">
        <f>ROUND(I319*H319,2)</f>
        <v>0</v>
      </c>
      <c r="K319" s="221" t="s">
        <v>150</v>
      </c>
      <c r="L319" s="45"/>
      <c r="M319" s="226" t="s">
        <v>1</v>
      </c>
      <c r="N319" s="227" t="s">
        <v>38</v>
      </c>
      <c r="O319" s="92"/>
      <c r="P319" s="228">
        <f>O319*H319</f>
        <v>0</v>
      </c>
      <c r="Q319" s="228">
        <v>0</v>
      </c>
      <c r="R319" s="228">
        <f>Q319*H319</f>
        <v>0</v>
      </c>
      <c r="S319" s="228">
        <v>0.00085999999999999998</v>
      </c>
      <c r="T319" s="229">
        <f>S319*H319</f>
        <v>0.01376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246</v>
      </c>
      <c r="AT319" s="230" t="s">
        <v>146</v>
      </c>
      <c r="AU319" s="230" t="s">
        <v>83</v>
      </c>
      <c r="AY319" s="18" t="s">
        <v>144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81</v>
      </c>
      <c r="BK319" s="231">
        <f>ROUND(I319*H319,2)</f>
        <v>0</v>
      </c>
      <c r="BL319" s="18" t="s">
        <v>246</v>
      </c>
      <c r="BM319" s="230" t="s">
        <v>1218</v>
      </c>
    </row>
    <row r="320" s="2" customFormat="1">
      <c r="A320" s="39"/>
      <c r="B320" s="40"/>
      <c r="C320" s="41"/>
      <c r="D320" s="232" t="s">
        <v>153</v>
      </c>
      <c r="E320" s="41"/>
      <c r="F320" s="233" t="s">
        <v>1217</v>
      </c>
      <c r="G320" s="41"/>
      <c r="H320" s="41"/>
      <c r="I320" s="234"/>
      <c r="J320" s="41"/>
      <c r="K320" s="41"/>
      <c r="L320" s="45"/>
      <c r="M320" s="235"/>
      <c r="N320" s="236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153</v>
      </c>
      <c r="AU320" s="18" t="s">
        <v>83</v>
      </c>
    </row>
    <row r="321" s="13" customFormat="1">
      <c r="A321" s="13"/>
      <c r="B321" s="237"/>
      <c r="C321" s="238"/>
      <c r="D321" s="232" t="s">
        <v>155</v>
      </c>
      <c r="E321" s="239" t="s">
        <v>1</v>
      </c>
      <c r="F321" s="240" t="s">
        <v>246</v>
      </c>
      <c r="G321" s="238"/>
      <c r="H321" s="241">
        <v>16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7" t="s">
        <v>155</v>
      </c>
      <c r="AU321" s="247" t="s">
        <v>83</v>
      </c>
      <c r="AV321" s="13" t="s">
        <v>83</v>
      </c>
      <c r="AW321" s="13" t="s">
        <v>30</v>
      </c>
      <c r="AX321" s="13" t="s">
        <v>81</v>
      </c>
      <c r="AY321" s="247" t="s">
        <v>144</v>
      </c>
    </row>
    <row r="322" s="2" customFormat="1" ht="16.5" customHeight="1">
      <c r="A322" s="39"/>
      <c r="B322" s="40"/>
      <c r="C322" s="219" t="s">
        <v>642</v>
      </c>
      <c r="D322" s="219" t="s">
        <v>146</v>
      </c>
      <c r="E322" s="220" t="s">
        <v>1219</v>
      </c>
      <c r="F322" s="221" t="s">
        <v>1220</v>
      </c>
      <c r="G322" s="222" t="s">
        <v>206</v>
      </c>
      <c r="H322" s="223">
        <v>3</v>
      </c>
      <c r="I322" s="224"/>
      <c r="J322" s="225">
        <f>ROUND(I322*H322,2)</f>
        <v>0</v>
      </c>
      <c r="K322" s="221" t="s">
        <v>150</v>
      </c>
      <c r="L322" s="45"/>
      <c r="M322" s="226" t="s">
        <v>1</v>
      </c>
      <c r="N322" s="227" t="s">
        <v>38</v>
      </c>
      <c r="O322" s="92"/>
      <c r="P322" s="228">
        <f>O322*H322</f>
        <v>0</v>
      </c>
      <c r="Q322" s="228">
        <v>0.00031</v>
      </c>
      <c r="R322" s="228">
        <f>Q322*H322</f>
        <v>0.00093000000000000005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246</v>
      </c>
      <c r="AT322" s="230" t="s">
        <v>146</v>
      </c>
      <c r="AU322" s="230" t="s">
        <v>83</v>
      </c>
      <c r="AY322" s="18" t="s">
        <v>144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81</v>
      </c>
      <c r="BK322" s="231">
        <f>ROUND(I322*H322,2)</f>
        <v>0</v>
      </c>
      <c r="BL322" s="18" t="s">
        <v>246</v>
      </c>
      <c r="BM322" s="230" t="s">
        <v>1221</v>
      </c>
    </row>
    <row r="323" s="2" customFormat="1">
      <c r="A323" s="39"/>
      <c r="B323" s="40"/>
      <c r="C323" s="41"/>
      <c r="D323" s="232" t="s">
        <v>153</v>
      </c>
      <c r="E323" s="41"/>
      <c r="F323" s="233" t="s">
        <v>1220</v>
      </c>
      <c r="G323" s="41"/>
      <c r="H323" s="41"/>
      <c r="I323" s="234"/>
      <c r="J323" s="41"/>
      <c r="K323" s="41"/>
      <c r="L323" s="45"/>
      <c r="M323" s="235"/>
      <c r="N323" s="236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153</v>
      </c>
      <c r="AU323" s="18" t="s">
        <v>83</v>
      </c>
    </row>
    <row r="324" s="13" customFormat="1">
      <c r="A324" s="13"/>
      <c r="B324" s="237"/>
      <c r="C324" s="238"/>
      <c r="D324" s="232" t="s">
        <v>155</v>
      </c>
      <c r="E324" s="239" t="s">
        <v>1</v>
      </c>
      <c r="F324" s="240" t="s">
        <v>990</v>
      </c>
      <c r="G324" s="238"/>
      <c r="H324" s="241">
        <v>3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7" t="s">
        <v>155</v>
      </c>
      <c r="AU324" s="247" t="s">
        <v>83</v>
      </c>
      <c r="AV324" s="13" t="s">
        <v>83</v>
      </c>
      <c r="AW324" s="13" t="s">
        <v>30</v>
      </c>
      <c r="AX324" s="13" t="s">
        <v>81</v>
      </c>
      <c r="AY324" s="247" t="s">
        <v>144</v>
      </c>
    </row>
    <row r="325" s="2" customFormat="1" ht="24.15" customHeight="1">
      <c r="A325" s="39"/>
      <c r="B325" s="40"/>
      <c r="C325" s="219" t="s">
        <v>647</v>
      </c>
      <c r="D325" s="219" t="s">
        <v>146</v>
      </c>
      <c r="E325" s="220" t="s">
        <v>1222</v>
      </c>
      <c r="F325" s="221" t="s">
        <v>1223</v>
      </c>
      <c r="G325" s="222" t="s">
        <v>718</v>
      </c>
      <c r="H325" s="291"/>
      <c r="I325" s="224"/>
      <c r="J325" s="225">
        <f>ROUND(I325*H325,2)</f>
        <v>0</v>
      </c>
      <c r="K325" s="221" t="s">
        <v>150</v>
      </c>
      <c r="L325" s="45"/>
      <c r="M325" s="226" t="s">
        <v>1</v>
      </c>
      <c r="N325" s="227" t="s">
        <v>38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246</v>
      </c>
      <c r="AT325" s="230" t="s">
        <v>146</v>
      </c>
      <c r="AU325" s="230" t="s">
        <v>83</v>
      </c>
      <c r="AY325" s="18" t="s">
        <v>144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81</v>
      </c>
      <c r="BK325" s="231">
        <f>ROUND(I325*H325,2)</f>
        <v>0</v>
      </c>
      <c r="BL325" s="18" t="s">
        <v>246</v>
      </c>
      <c r="BM325" s="230" t="s">
        <v>1224</v>
      </c>
    </row>
    <row r="326" s="2" customFormat="1">
      <c r="A326" s="39"/>
      <c r="B326" s="40"/>
      <c r="C326" s="41"/>
      <c r="D326" s="232" t="s">
        <v>153</v>
      </c>
      <c r="E326" s="41"/>
      <c r="F326" s="233" t="s">
        <v>1223</v>
      </c>
      <c r="G326" s="41"/>
      <c r="H326" s="41"/>
      <c r="I326" s="234"/>
      <c r="J326" s="41"/>
      <c r="K326" s="41"/>
      <c r="L326" s="45"/>
      <c r="M326" s="235"/>
      <c r="N326" s="236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153</v>
      </c>
      <c r="AU326" s="18" t="s">
        <v>83</v>
      </c>
    </row>
    <row r="327" s="12" customFormat="1" ht="22.8" customHeight="1">
      <c r="A327" s="12"/>
      <c r="B327" s="203"/>
      <c r="C327" s="204"/>
      <c r="D327" s="205" t="s">
        <v>72</v>
      </c>
      <c r="E327" s="217" t="s">
        <v>1225</v>
      </c>
      <c r="F327" s="217" t="s">
        <v>1226</v>
      </c>
      <c r="G327" s="204"/>
      <c r="H327" s="204"/>
      <c r="I327" s="207"/>
      <c r="J327" s="218">
        <f>BK327</f>
        <v>0</v>
      </c>
      <c r="K327" s="204"/>
      <c r="L327" s="209"/>
      <c r="M327" s="210"/>
      <c r="N327" s="211"/>
      <c r="O327" s="211"/>
      <c r="P327" s="212">
        <f>SUM(P328:P332)</f>
        <v>0</v>
      </c>
      <c r="Q327" s="211"/>
      <c r="R327" s="212">
        <f>SUM(R328:R332)</f>
        <v>0.1196</v>
      </c>
      <c r="S327" s="211"/>
      <c r="T327" s="213">
        <f>SUM(T328:T332)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4" t="s">
        <v>83</v>
      </c>
      <c r="AT327" s="215" t="s">
        <v>72</v>
      </c>
      <c r="AU327" s="215" t="s">
        <v>81</v>
      </c>
      <c r="AY327" s="214" t="s">
        <v>144</v>
      </c>
      <c r="BK327" s="216">
        <f>SUM(BK328:BK332)</f>
        <v>0</v>
      </c>
    </row>
    <row r="328" s="2" customFormat="1" ht="33" customHeight="1">
      <c r="A328" s="39"/>
      <c r="B328" s="40"/>
      <c r="C328" s="219" t="s">
        <v>654</v>
      </c>
      <c r="D328" s="219" t="s">
        <v>146</v>
      </c>
      <c r="E328" s="220" t="s">
        <v>1227</v>
      </c>
      <c r="F328" s="221" t="s">
        <v>1228</v>
      </c>
      <c r="G328" s="222" t="s">
        <v>1152</v>
      </c>
      <c r="H328" s="223">
        <v>13</v>
      </c>
      <c r="I328" s="224"/>
      <c r="J328" s="225">
        <f>ROUND(I328*H328,2)</f>
        <v>0</v>
      </c>
      <c r="K328" s="221" t="s">
        <v>150</v>
      </c>
      <c r="L328" s="45"/>
      <c r="M328" s="226" t="s">
        <v>1</v>
      </c>
      <c r="N328" s="227" t="s">
        <v>38</v>
      </c>
      <c r="O328" s="92"/>
      <c r="P328" s="228">
        <f>O328*H328</f>
        <v>0</v>
      </c>
      <c r="Q328" s="228">
        <v>0.0091999999999999998</v>
      </c>
      <c r="R328" s="228">
        <f>Q328*H328</f>
        <v>0.1196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246</v>
      </c>
      <c r="AT328" s="230" t="s">
        <v>146</v>
      </c>
      <c r="AU328" s="230" t="s">
        <v>83</v>
      </c>
      <c r="AY328" s="18" t="s">
        <v>144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81</v>
      </c>
      <c r="BK328" s="231">
        <f>ROUND(I328*H328,2)</f>
        <v>0</v>
      </c>
      <c r="BL328" s="18" t="s">
        <v>246</v>
      </c>
      <c r="BM328" s="230" t="s">
        <v>1229</v>
      </c>
    </row>
    <row r="329" s="2" customFormat="1">
      <c r="A329" s="39"/>
      <c r="B329" s="40"/>
      <c r="C329" s="41"/>
      <c r="D329" s="232" t="s">
        <v>153</v>
      </c>
      <c r="E329" s="41"/>
      <c r="F329" s="233" t="s">
        <v>1228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153</v>
      </c>
      <c r="AU329" s="18" t="s">
        <v>83</v>
      </c>
    </row>
    <row r="330" s="13" customFormat="1">
      <c r="A330" s="13"/>
      <c r="B330" s="237"/>
      <c r="C330" s="238"/>
      <c r="D330" s="232" t="s">
        <v>155</v>
      </c>
      <c r="E330" s="239" t="s">
        <v>1</v>
      </c>
      <c r="F330" s="240" t="s">
        <v>1230</v>
      </c>
      <c r="G330" s="238"/>
      <c r="H330" s="241">
        <v>13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7" t="s">
        <v>155</v>
      </c>
      <c r="AU330" s="247" t="s">
        <v>83</v>
      </c>
      <c r="AV330" s="13" t="s">
        <v>83</v>
      </c>
      <c r="AW330" s="13" t="s">
        <v>30</v>
      </c>
      <c r="AX330" s="13" t="s">
        <v>81</v>
      </c>
      <c r="AY330" s="247" t="s">
        <v>144</v>
      </c>
    </row>
    <row r="331" s="2" customFormat="1" ht="24.15" customHeight="1">
      <c r="A331" s="39"/>
      <c r="B331" s="40"/>
      <c r="C331" s="219" t="s">
        <v>660</v>
      </c>
      <c r="D331" s="219" t="s">
        <v>146</v>
      </c>
      <c r="E331" s="220" t="s">
        <v>1231</v>
      </c>
      <c r="F331" s="221" t="s">
        <v>1232</v>
      </c>
      <c r="G331" s="222" t="s">
        <v>718</v>
      </c>
      <c r="H331" s="291"/>
      <c r="I331" s="224"/>
      <c r="J331" s="225">
        <f>ROUND(I331*H331,2)</f>
        <v>0</v>
      </c>
      <c r="K331" s="221" t="s">
        <v>150</v>
      </c>
      <c r="L331" s="45"/>
      <c r="M331" s="226" t="s">
        <v>1</v>
      </c>
      <c r="N331" s="227" t="s">
        <v>38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246</v>
      </c>
      <c r="AT331" s="230" t="s">
        <v>146</v>
      </c>
      <c r="AU331" s="230" t="s">
        <v>83</v>
      </c>
      <c r="AY331" s="18" t="s">
        <v>144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81</v>
      </c>
      <c r="BK331" s="231">
        <f>ROUND(I331*H331,2)</f>
        <v>0</v>
      </c>
      <c r="BL331" s="18" t="s">
        <v>246</v>
      </c>
      <c r="BM331" s="230" t="s">
        <v>1233</v>
      </c>
    </row>
    <row r="332" s="2" customFormat="1">
      <c r="A332" s="39"/>
      <c r="B332" s="40"/>
      <c r="C332" s="41"/>
      <c r="D332" s="232" t="s">
        <v>153</v>
      </c>
      <c r="E332" s="41"/>
      <c r="F332" s="233" t="s">
        <v>1232</v>
      </c>
      <c r="G332" s="41"/>
      <c r="H332" s="41"/>
      <c r="I332" s="234"/>
      <c r="J332" s="41"/>
      <c r="K332" s="41"/>
      <c r="L332" s="45"/>
      <c r="M332" s="235"/>
      <c r="N332" s="236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153</v>
      </c>
      <c r="AU332" s="18" t="s">
        <v>83</v>
      </c>
    </row>
    <row r="333" s="12" customFormat="1" ht="22.8" customHeight="1">
      <c r="A333" s="12"/>
      <c r="B333" s="203"/>
      <c r="C333" s="204"/>
      <c r="D333" s="205" t="s">
        <v>72</v>
      </c>
      <c r="E333" s="217" t="s">
        <v>1234</v>
      </c>
      <c r="F333" s="217" t="s">
        <v>1235</v>
      </c>
      <c r="G333" s="204"/>
      <c r="H333" s="204"/>
      <c r="I333" s="207"/>
      <c r="J333" s="218">
        <f>BK333</f>
        <v>0</v>
      </c>
      <c r="K333" s="204"/>
      <c r="L333" s="209"/>
      <c r="M333" s="210"/>
      <c r="N333" s="211"/>
      <c r="O333" s="211"/>
      <c r="P333" s="212">
        <f>SUM(P334:P345)</f>
        <v>0</v>
      </c>
      <c r="Q333" s="211"/>
      <c r="R333" s="212">
        <f>SUM(R334:R345)</f>
        <v>0.0012600000000000001</v>
      </c>
      <c r="S333" s="211"/>
      <c r="T333" s="213">
        <f>SUM(T334:T345)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14" t="s">
        <v>83</v>
      </c>
      <c r="AT333" s="215" t="s">
        <v>72</v>
      </c>
      <c r="AU333" s="215" t="s">
        <v>81</v>
      </c>
      <c r="AY333" s="214" t="s">
        <v>144</v>
      </c>
      <c r="BK333" s="216">
        <f>SUM(BK334:BK345)</f>
        <v>0</v>
      </c>
    </row>
    <row r="334" s="2" customFormat="1" ht="33" customHeight="1">
      <c r="A334" s="39"/>
      <c r="B334" s="40"/>
      <c r="C334" s="219" t="s">
        <v>664</v>
      </c>
      <c r="D334" s="219" t="s">
        <v>146</v>
      </c>
      <c r="E334" s="220" t="s">
        <v>1236</v>
      </c>
      <c r="F334" s="221" t="s">
        <v>1237</v>
      </c>
      <c r="G334" s="222" t="s">
        <v>206</v>
      </c>
      <c r="H334" s="223">
        <v>1</v>
      </c>
      <c r="I334" s="224"/>
      <c r="J334" s="225">
        <f>ROUND(I334*H334,2)</f>
        <v>0</v>
      </c>
      <c r="K334" s="221" t="s">
        <v>150</v>
      </c>
      <c r="L334" s="45"/>
      <c r="M334" s="226" t="s">
        <v>1</v>
      </c>
      <c r="N334" s="227" t="s">
        <v>38</v>
      </c>
      <c r="O334" s="92"/>
      <c r="P334" s="228">
        <f>O334*H334</f>
        <v>0</v>
      </c>
      <c r="Q334" s="228">
        <v>0.00017000000000000001</v>
      </c>
      <c r="R334" s="228">
        <f>Q334*H334</f>
        <v>0.00017000000000000001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246</v>
      </c>
      <c r="AT334" s="230" t="s">
        <v>146</v>
      </c>
      <c r="AU334" s="230" t="s">
        <v>83</v>
      </c>
      <c r="AY334" s="18" t="s">
        <v>144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81</v>
      </c>
      <c r="BK334" s="231">
        <f>ROUND(I334*H334,2)</f>
        <v>0</v>
      </c>
      <c r="BL334" s="18" t="s">
        <v>246</v>
      </c>
      <c r="BM334" s="230" t="s">
        <v>1238</v>
      </c>
    </row>
    <row r="335" s="2" customFormat="1">
      <c r="A335" s="39"/>
      <c r="B335" s="40"/>
      <c r="C335" s="41"/>
      <c r="D335" s="232" t="s">
        <v>153</v>
      </c>
      <c r="E335" s="41"/>
      <c r="F335" s="233" t="s">
        <v>1237</v>
      </c>
      <c r="G335" s="41"/>
      <c r="H335" s="41"/>
      <c r="I335" s="234"/>
      <c r="J335" s="41"/>
      <c r="K335" s="41"/>
      <c r="L335" s="45"/>
      <c r="M335" s="235"/>
      <c r="N335" s="236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153</v>
      </c>
      <c r="AU335" s="18" t="s">
        <v>83</v>
      </c>
    </row>
    <row r="336" s="13" customFormat="1">
      <c r="A336" s="13"/>
      <c r="B336" s="237"/>
      <c r="C336" s="238"/>
      <c r="D336" s="232" t="s">
        <v>155</v>
      </c>
      <c r="E336" s="239" t="s">
        <v>1</v>
      </c>
      <c r="F336" s="240" t="s">
        <v>81</v>
      </c>
      <c r="G336" s="238"/>
      <c r="H336" s="241">
        <v>1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7" t="s">
        <v>155</v>
      </c>
      <c r="AU336" s="247" t="s">
        <v>83</v>
      </c>
      <c r="AV336" s="13" t="s">
        <v>83</v>
      </c>
      <c r="AW336" s="13" t="s">
        <v>30</v>
      </c>
      <c r="AX336" s="13" t="s">
        <v>81</v>
      </c>
      <c r="AY336" s="247" t="s">
        <v>144</v>
      </c>
    </row>
    <row r="337" s="2" customFormat="1" ht="37.8" customHeight="1">
      <c r="A337" s="39"/>
      <c r="B337" s="40"/>
      <c r="C337" s="219" t="s">
        <v>668</v>
      </c>
      <c r="D337" s="219" t="s">
        <v>146</v>
      </c>
      <c r="E337" s="220" t="s">
        <v>1239</v>
      </c>
      <c r="F337" s="221" t="s">
        <v>1240</v>
      </c>
      <c r="G337" s="222" t="s">
        <v>206</v>
      </c>
      <c r="H337" s="223">
        <v>1</v>
      </c>
      <c r="I337" s="224"/>
      <c r="J337" s="225">
        <f>ROUND(I337*H337,2)</f>
        <v>0</v>
      </c>
      <c r="K337" s="221" t="s">
        <v>150</v>
      </c>
      <c r="L337" s="45"/>
      <c r="M337" s="226" t="s">
        <v>1</v>
      </c>
      <c r="N337" s="227" t="s">
        <v>38</v>
      </c>
      <c r="O337" s="92"/>
      <c r="P337" s="228">
        <f>O337*H337</f>
        <v>0</v>
      </c>
      <c r="Q337" s="228">
        <v>0.00010000000000000001</v>
      </c>
      <c r="R337" s="228">
        <f>Q337*H337</f>
        <v>0.00010000000000000001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246</v>
      </c>
      <c r="AT337" s="230" t="s">
        <v>146</v>
      </c>
      <c r="AU337" s="230" t="s">
        <v>83</v>
      </c>
      <c r="AY337" s="18" t="s">
        <v>144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81</v>
      </c>
      <c r="BK337" s="231">
        <f>ROUND(I337*H337,2)</f>
        <v>0</v>
      </c>
      <c r="BL337" s="18" t="s">
        <v>246</v>
      </c>
      <c r="BM337" s="230" t="s">
        <v>1241</v>
      </c>
    </row>
    <row r="338" s="2" customFormat="1">
      <c r="A338" s="39"/>
      <c r="B338" s="40"/>
      <c r="C338" s="41"/>
      <c r="D338" s="232" t="s">
        <v>153</v>
      </c>
      <c r="E338" s="41"/>
      <c r="F338" s="233" t="s">
        <v>1240</v>
      </c>
      <c r="G338" s="41"/>
      <c r="H338" s="41"/>
      <c r="I338" s="234"/>
      <c r="J338" s="41"/>
      <c r="K338" s="41"/>
      <c r="L338" s="45"/>
      <c r="M338" s="235"/>
      <c r="N338" s="236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153</v>
      </c>
      <c r="AU338" s="18" t="s">
        <v>83</v>
      </c>
    </row>
    <row r="339" s="13" customFormat="1">
      <c r="A339" s="13"/>
      <c r="B339" s="237"/>
      <c r="C339" s="238"/>
      <c r="D339" s="232" t="s">
        <v>155</v>
      </c>
      <c r="E339" s="239" t="s">
        <v>1</v>
      </c>
      <c r="F339" s="240" t="s">
        <v>81</v>
      </c>
      <c r="G339" s="238"/>
      <c r="H339" s="241">
        <v>1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7" t="s">
        <v>155</v>
      </c>
      <c r="AU339" s="247" t="s">
        <v>83</v>
      </c>
      <c r="AV339" s="13" t="s">
        <v>83</v>
      </c>
      <c r="AW339" s="13" t="s">
        <v>30</v>
      </c>
      <c r="AX339" s="13" t="s">
        <v>81</v>
      </c>
      <c r="AY339" s="247" t="s">
        <v>144</v>
      </c>
    </row>
    <row r="340" s="2" customFormat="1" ht="37.8" customHeight="1">
      <c r="A340" s="39"/>
      <c r="B340" s="40"/>
      <c r="C340" s="219" t="s">
        <v>672</v>
      </c>
      <c r="D340" s="219" t="s">
        <v>146</v>
      </c>
      <c r="E340" s="220" t="s">
        <v>1242</v>
      </c>
      <c r="F340" s="221" t="s">
        <v>1243</v>
      </c>
      <c r="G340" s="222" t="s">
        <v>206</v>
      </c>
      <c r="H340" s="223">
        <v>2</v>
      </c>
      <c r="I340" s="224"/>
      <c r="J340" s="225">
        <f>ROUND(I340*H340,2)</f>
        <v>0</v>
      </c>
      <c r="K340" s="221" t="s">
        <v>150</v>
      </c>
      <c r="L340" s="45"/>
      <c r="M340" s="226" t="s">
        <v>1</v>
      </c>
      <c r="N340" s="227" t="s">
        <v>38</v>
      </c>
      <c r="O340" s="92"/>
      <c r="P340" s="228">
        <f>O340*H340</f>
        <v>0</v>
      </c>
      <c r="Q340" s="228">
        <v>0.00024000000000000001</v>
      </c>
      <c r="R340" s="228">
        <f>Q340*H340</f>
        <v>0.00048000000000000001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246</v>
      </c>
      <c r="AT340" s="230" t="s">
        <v>146</v>
      </c>
      <c r="AU340" s="230" t="s">
        <v>83</v>
      </c>
      <c r="AY340" s="18" t="s">
        <v>144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81</v>
      </c>
      <c r="BK340" s="231">
        <f>ROUND(I340*H340,2)</f>
        <v>0</v>
      </c>
      <c r="BL340" s="18" t="s">
        <v>246</v>
      </c>
      <c r="BM340" s="230" t="s">
        <v>1244</v>
      </c>
    </row>
    <row r="341" s="2" customFormat="1">
      <c r="A341" s="39"/>
      <c r="B341" s="40"/>
      <c r="C341" s="41"/>
      <c r="D341" s="232" t="s">
        <v>153</v>
      </c>
      <c r="E341" s="41"/>
      <c r="F341" s="233" t="s">
        <v>1243</v>
      </c>
      <c r="G341" s="41"/>
      <c r="H341" s="41"/>
      <c r="I341" s="234"/>
      <c r="J341" s="41"/>
      <c r="K341" s="41"/>
      <c r="L341" s="45"/>
      <c r="M341" s="235"/>
      <c r="N341" s="236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153</v>
      </c>
      <c r="AU341" s="18" t="s">
        <v>83</v>
      </c>
    </row>
    <row r="342" s="13" customFormat="1">
      <c r="A342" s="13"/>
      <c r="B342" s="237"/>
      <c r="C342" s="238"/>
      <c r="D342" s="232" t="s">
        <v>155</v>
      </c>
      <c r="E342" s="239" t="s">
        <v>1</v>
      </c>
      <c r="F342" s="240" t="s">
        <v>1245</v>
      </c>
      <c r="G342" s="238"/>
      <c r="H342" s="241">
        <v>2</v>
      </c>
      <c r="I342" s="242"/>
      <c r="J342" s="238"/>
      <c r="K342" s="238"/>
      <c r="L342" s="243"/>
      <c r="M342" s="244"/>
      <c r="N342" s="245"/>
      <c r="O342" s="245"/>
      <c r="P342" s="245"/>
      <c r="Q342" s="245"/>
      <c r="R342" s="245"/>
      <c r="S342" s="245"/>
      <c r="T342" s="24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7" t="s">
        <v>155</v>
      </c>
      <c r="AU342" s="247" t="s">
        <v>83</v>
      </c>
      <c r="AV342" s="13" t="s">
        <v>83</v>
      </c>
      <c r="AW342" s="13" t="s">
        <v>30</v>
      </c>
      <c r="AX342" s="13" t="s">
        <v>81</v>
      </c>
      <c r="AY342" s="247" t="s">
        <v>144</v>
      </c>
    </row>
    <row r="343" s="2" customFormat="1" ht="37.8" customHeight="1">
      <c r="A343" s="39"/>
      <c r="B343" s="40"/>
      <c r="C343" s="219" t="s">
        <v>676</v>
      </c>
      <c r="D343" s="219" t="s">
        <v>146</v>
      </c>
      <c r="E343" s="220" t="s">
        <v>1246</v>
      </c>
      <c r="F343" s="221" t="s">
        <v>1247</v>
      </c>
      <c r="G343" s="222" t="s">
        <v>206</v>
      </c>
      <c r="H343" s="223">
        <v>1</v>
      </c>
      <c r="I343" s="224"/>
      <c r="J343" s="225">
        <f>ROUND(I343*H343,2)</f>
        <v>0</v>
      </c>
      <c r="K343" s="221" t="s">
        <v>150</v>
      </c>
      <c r="L343" s="45"/>
      <c r="M343" s="226" t="s">
        <v>1</v>
      </c>
      <c r="N343" s="227" t="s">
        <v>38</v>
      </c>
      <c r="O343" s="92"/>
      <c r="P343" s="228">
        <f>O343*H343</f>
        <v>0</v>
      </c>
      <c r="Q343" s="228">
        <v>0.00051000000000000004</v>
      </c>
      <c r="R343" s="228">
        <f>Q343*H343</f>
        <v>0.00051000000000000004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246</v>
      </c>
      <c r="AT343" s="230" t="s">
        <v>146</v>
      </c>
      <c r="AU343" s="230" t="s">
        <v>83</v>
      </c>
      <c r="AY343" s="18" t="s">
        <v>144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81</v>
      </c>
      <c r="BK343" s="231">
        <f>ROUND(I343*H343,2)</f>
        <v>0</v>
      </c>
      <c r="BL343" s="18" t="s">
        <v>246</v>
      </c>
      <c r="BM343" s="230" t="s">
        <v>1248</v>
      </c>
    </row>
    <row r="344" s="2" customFormat="1">
      <c r="A344" s="39"/>
      <c r="B344" s="40"/>
      <c r="C344" s="41"/>
      <c r="D344" s="232" t="s">
        <v>153</v>
      </c>
      <c r="E344" s="41"/>
      <c r="F344" s="233" t="s">
        <v>1247</v>
      </c>
      <c r="G344" s="41"/>
      <c r="H344" s="41"/>
      <c r="I344" s="234"/>
      <c r="J344" s="41"/>
      <c r="K344" s="41"/>
      <c r="L344" s="45"/>
      <c r="M344" s="235"/>
      <c r="N344" s="236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153</v>
      </c>
      <c r="AU344" s="18" t="s">
        <v>83</v>
      </c>
    </row>
    <row r="345" s="13" customFormat="1">
      <c r="A345" s="13"/>
      <c r="B345" s="237"/>
      <c r="C345" s="238"/>
      <c r="D345" s="232" t="s">
        <v>155</v>
      </c>
      <c r="E345" s="239" t="s">
        <v>1</v>
      </c>
      <c r="F345" s="240" t="s">
        <v>81</v>
      </c>
      <c r="G345" s="238"/>
      <c r="H345" s="241">
        <v>1</v>
      </c>
      <c r="I345" s="242"/>
      <c r="J345" s="238"/>
      <c r="K345" s="238"/>
      <c r="L345" s="243"/>
      <c r="M345" s="292"/>
      <c r="N345" s="293"/>
      <c r="O345" s="293"/>
      <c r="P345" s="293"/>
      <c r="Q345" s="293"/>
      <c r="R345" s="293"/>
      <c r="S345" s="293"/>
      <c r="T345" s="29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7" t="s">
        <v>155</v>
      </c>
      <c r="AU345" s="247" t="s">
        <v>83</v>
      </c>
      <c r="AV345" s="13" t="s">
        <v>83</v>
      </c>
      <c r="AW345" s="13" t="s">
        <v>30</v>
      </c>
      <c r="AX345" s="13" t="s">
        <v>81</v>
      </c>
      <c r="AY345" s="247" t="s">
        <v>144</v>
      </c>
    </row>
    <row r="346" s="2" customFormat="1" ht="6.96" customHeight="1">
      <c r="A346" s="39"/>
      <c r="B346" s="67"/>
      <c r="C346" s="68"/>
      <c r="D346" s="68"/>
      <c r="E346" s="68"/>
      <c r="F346" s="68"/>
      <c r="G346" s="68"/>
      <c r="H346" s="68"/>
      <c r="I346" s="68"/>
      <c r="J346" s="68"/>
      <c r="K346" s="68"/>
      <c r="L346" s="45"/>
      <c r="M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</row>
  </sheetData>
  <sheetProtection sheet="1" autoFilter="0" formatColumns="0" formatRows="0" objects="1" scenarios="1" spinCount="100000" saltValue="zMF50cmN2lp5IeN2euCjgJBMij6Ll96pGaLSTkqNQYRxboNdEAJAXeDPWsNdSgcjLlMhLeYXpvuxtauzKsXjRA==" hashValue="85tdwoe6fWLcw74lKPjGQTQXd43shdvdt4Wk/pnBxSzP5SV2trlRmBgcEERjoGHNjv4LGOJ5YZEMieDDKQWUig==" algorithmName="SHA-512" password="CC35"/>
  <autoFilter ref="C122:K34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Kralovice SÚSPK stavební úpravy šaten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1249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2. 5. 2023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21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21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21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ROUND((SUM(BE122:BE147)),  2)</f>
        <v>0</v>
      </c>
      <c r="G33" s="39"/>
      <c r="H33" s="39"/>
      <c r="I33" s="156">
        <v>0.20999999999999999</v>
      </c>
      <c r="J33" s="155">
        <f>ROUND(((SUM(BE122:BE147))*I33),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ROUND((SUM(BF122:BF147)),  2)</f>
        <v>0</v>
      </c>
      <c r="G34" s="39"/>
      <c r="H34" s="39"/>
      <c r="I34" s="156">
        <v>0.14999999999999999</v>
      </c>
      <c r="J34" s="155">
        <f>ROUND(((SUM(BF122:BF147))*I34),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ROUND((SUM(BG122:BG147)),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ROUND((SUM(BH122:BH147)),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ROUND((SUM(BI122:BI147)),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Kralovice SÚSPK stavební úpravy šaten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004 - SO 02 Venkovní kanalizace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2. 5. 2023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110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111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1250</v>
      </c>
      <c r="E99" s="189"/>
      <c r="F99" s="189"/>
      <c r="G99" s="189"/>
      <c r="H99" s="189"/>
      <c r="I99" s="189"/>
      <c r="J99" s="190">
        <f>J131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114</v>
      </c>
      <c r="E100" s="189"/>
      <c r="F100" s="189"/>
      <c r="G100" s="189"/>
      <c r="H100" s="189"/>
      <c r="I100" s="189"/>
      <c r="J100" s="190">
        <f>J134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118</v>
      </c>
      <c r="E101" s="183"/>
      <c r="F101" s="183"/>
      <c r="G101" s="183"/>
      <c r="H101" s="183"/>
      <c r="I101" s="183"/>
      <c r="J101" s="184">
        <f>J144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956</v>
      </c>
      <c r="E102" s="189"/>
      <c r="F102" s="189"/>
      <c r="G102" s="189"/>
      <c r="H102" s="189"/>
      <c r="I102" s="189"/>
      <c r="J102" s="190">
        <f>J145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129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Kralovice SÚSPK stavební úpravy šaten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103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004 - SO 02 Venkovní kanalizace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 xml:space="preserve"> </v>
      </c>
      <c r="G116" s="41"/>
      <c r="H116" s="41"/>
      <c r="I116" s="33" t="s">
        <v>22</v>
      </c>
      <c r="J116" s="80" t="str">
        <f>IF(J12="","",J12)</f>
        <v>2. 5. 2023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 xml:space="preserve"> </v>
      </c>
      <c r="G118" s="41"/>
      <c r="H118" s="41"/>
      <c r="I118" s="33" t="s">
        <v>29</v>
      </c>
      <c r="J118" s="37" t="str">
        <f>E21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31</v>
      </c>
      <c r="J119" s="37" t="str">
        <f>E24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130</v>
      </c>
      <c r="D121" s="195" t="s">
        <v>58</v>
      </c>
      <c r="E121" s="195" t="s">
        <v>54</v>
      </c>
      <c r="F121" s="195" t="s">
        <v>55</v>
      </c>
      <c r="G121" s="195" t="s">
        <v>131</v>
      </c>
      <c r="H121" s="195" t="s">
        <v>132</v>
      </c>
      <c r="I121" s="195" t="s">
        <v>133</v>
      </c>
      <c r="J121" s="195" t="s">
        <v>107</v>
      </c>
      <c r="K121" s="196" t="s">
        <v>134</v>
      </c>
      <c r="L121" s="197"/>
      <c r="M121" s="101" t="s">
        <v>1</v>
      </c>
      <c r="N121" s="102" t="s">
        <v>37</v>
      </c>
      <c r="O121" s="102" t="s">
        <v>135</v>
      </c>
      <c r="P121" s="102" t="s">
        <v>136</v>
      </c>
      <c r="Q121" s="102" t="s">
        <v>137</v>
      </c>
      <c r="R121" s="102" t="s">
        <v>138</v>
      </c>
      <c r="S121" s="102" t="s">
        <v>139</v>
      </c>
      <c r="T121" s="103" t="s">
        <v>140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141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P123+P144</f>
        <v>0</v>
      </c>
      <c r="Q122" s="105"/>
      <c r="R122" s="200">
        <f>R123+R144</f>
        <v>0.022234999999999998</v>
      </c>
      <c r="S122" s="105"/>
      <c r="T122" s="201">
        <f>T123+T144</f>
        <v>0.020140000000000002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72</v>
      </c>
      <c r="AU122" s="18" t="s">
        <v>109</v>
      </c>
      <c r="BK122" s="202">
        <f>BK123+BK144</f>
        <v>0</v>
      </c>
    </row>
    <row r="123" s="12" customFormat="1" ht="25.92" customHeight="1">
      <c r="A123" s="12"/>
      <c r="B123" s="203"/>
      <c r="C123" s="204"/>
      <c r="D123" s="205" t="s">
        <v>72</v>
      </c>
      <c r="E123" s="206" t="s">
        <v>142</v>
      </c>
      <c r="F123" s="206" t="s">
        <v>143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P124+P131+P134</f>
        <v>0</v>
      </c>
      <c r="Q123" s="211"/>
      <c r="R123" s="212">
        <f>R124+R131+R134</f>
        <v>0.018814999999999998</v>
      </c>
      <c r="S123" s="211"/>
      <c r="T123" s="213">
        <f>T124+T131+T134</f>
        <v>0.020140000000000002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81</v>
      </c>
      <c r="AT123" s="215" t="s">
        <v>72</v>
      </c>
      <c r="AU123" s="215" t="s">
        <v>73</v>
      </c>
      <c r="AY123" s="214" t="s">
        <v>144</v>
      </c>
      <c r="BK123" s="216">
        <f>BK124+BK131+BK134</f>
        <v>0</v>
      </c>
    </row>
    <row r="124" s="12" customFormat="1" ht="22.8" customHeight="1">
      <c r="A124" s="12"/>
      <c r="B124" s="203"/>
      <c r="C124" s="204"/>
      <c r="D124" s="205" t="s">
        <v>72</v>
      </c>
      <c r="E124" s="217" t="s">
        <v>81</v>
      </c>
      <c r="F124" s="217" t="s">
        <v>145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SUM(P125:P130)</f>
        <v>0</v>
      </c>
      <c r="Q124" s="211"/>
      <c r="R124" s="212">
        <f>SUM(R125:R130)</f>
        <v>0</v>
      </c>
      <c r="S124" s="211"/>
      <c r="T124" s="213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81</v>
      </c>
      <c r="AT124" s="215" t="s">
        <v>72</v>
      </c>
      <c r="AU124" s="215" t="s">
        <v>81</v>
      </c>
      <c r="AY124" s="214" t="s">
        <v>144</v>
      </c>
      <c r="BK124" s="216">
        <f>SUM(BK125:BK130)</f>
        <v>0</v>
      </c>
    </row>
    <row r="125" s="2" customFormat="1" ht="24.15" customHeight="1">
      <c r="A125" s="39"/>
      <c r="B125" s="40"/>
      <c r="C125" s="219" t="s">
        <v>81</v>
      </c>
      <c r="D125" s="219" t="s">
        <v>146</v>
      </c>
      <c r="E125" s="220" t="s">
        <v>1251</v>
      </c>
      <c r="F125" s="221" t="s">
        <v>1252</v>
      </c>
      <c r="G125" s="222" t="s">
        <v>149</v>
      </c>
      <c r="H125" s="223">
        <v>7.2300000000000004</v>
      </c>
      <c r="I125" s="224"/>
      <c r="J125" s="225">
        <f>ROUND(I125*H125,2)</f>
        <v>0</v>
      </c>
      <c r="K125" s="221" t="s">
        <v>150</v>
      </c>
      <c r="L125" s="45"/>
      <c r="M125" s="226" t="s">
        <v>1</v>
      </c>
      <c r="N125" s="227" t="s">
        <v>38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151</v>
      </c>
      <c r="AT125" s="230" t="s">
        <v>146</v>
      </c>
      <c r="AU125" s="230" t="s">
        <v>83</v>
      </c>
      <c r="AY125" s="18" t="s">
        <v>144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81</v>
      </c>
      <c r="BK125" s="231">
        <f>ROUND(I125*H125,2)</f>
        <v>0</v>
      </c>
      <c r="BL125" s="18" t="s">
        <v>151</v>
      </c>
      <c r="BM125" s="230" t="s">
        <v>1253</v>
      </c>
    </row>
    <row r="126" s="2" customFormat="1">
      <c r="A126" s="39"/>
      <c r="B126" s="40"/>
      <c r="C126" s="41"/>
      <c r="D126" s="232" t="s">
        <v>153</v>
      </c>
      <c r="E126" s="41"/>
      <c r="F126" s="233" t="s">
        <v>1252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153</v>
      </c>
      <c r="AU126" s="18" t="s">
        <v>83</v>
      </c>
    </row>
    <row r="127" s="2" customFormat="1" ht="16.5" customHeight="1">
      <c r="A127" s="39"/>
      <c r="B127" s="40"/>
      <c r="C127" s="219" t="s">
        <v>83</v>
      </c>
      <c r="D127" s="219" t="s">
        <v>146</v>
      </c>
      <c r="E127" s="220" t="s">
        <v>1254</v>
      </c>
      <c r="F127" s="221" t="s">
        <v>1255</v>
      </c>
      <c r="G127" s="222" t="s">
        <v>149</v>
      </c>
      <c r="H127" s="223">
        <v>3.1099999999999999</v>
      </c>
      <c r="I127" s="224"/>
      <c r="J127" s="225">
        <f>ROUND(I127*H127,2)</f>
        <v>0</v>
      </c>
      <c r="K127" s="221" t="s">
        <v>150</v>
      </c>
      <c r="L127" s="45"/>
      <c r="M127" s="226" t="s">
        <v>1</v>
      </c>
      <c r="N127" s="227" t="s">
        <v>38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151</v>
      </c>
      <c r="AT127" s="230" t="s">
        <v>146</v>
      </c>
      <c r="AU127" s="230" t="s">
        <v>83</v>
      </c>
      <c r="AY127" s="18" t="s">
        <v>144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81</v>
      </c>
      <c r="BK127" s="231">
        <f>ROUND(I127*H127,2)</f>
        <v>0</v>
      </c>
      <c r="BL127" s="18" t="s">
        <v>151</v>
      </c>
      <c r="BM127" s="230" t="s">
        <v>1256</v>
      </c>
    </row>
    <row r="128" s="2" customFormat="1">
      <c r="A128" s="39"/>
      <c r="B128" s="40"/>
      <c r="C128" s="41"/>
      <c r="D128" s="232" t="s">
        <v>153</v>
      </c>
      <c r="E128" s="41"/>
      <c r="F128" s="233" t="s">
        <v>1255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153</v>
      </c>
      <c r="AU128" s="18" t="s">
        <v>83</v>
      </c>
    </row>
    <row r="129" s="2" customFormat="1" ht="24.15" customHeight="1">
      <c r="A129" s="39"/>
      <c r="B129" s="40"/>
      <c r="C129" s="219" t="s">
        <v>162</v>
      </c>
      <c r="D129" s="219" t="s">
        <v>146</v>
      </c>
      <c r="E129" s="220" t="s">
        <v>1257</v>
      </c>
      <c r="F129" s="221" t="s">
        <v>1258</v>
      </c>
      <c r="G129" s="222" t="s">
        <v>149</v>
      </c>
      <c r="H129" s="223">
        <v>4.4000000000000004</v>
      </c>
      <c r="I129" s="224"/>
      <c r="J129" s="225">
        <f>ROUND(I129*H129,2)</f>
        <v>0</v>
      </c>
      <c r="K129" s="221" t="s">
        <v>150</v>
      </c>
      <c r="L129" s="45"/>
      <c r="M129" s="226" t="s">
        <v>1</v>
      </c>
      <c r="N129" s="227" t="s">
        <v>38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151</v>
      </c>
      <c r="AT129" s="230" t="s">
        <v>146</v>
      </c>
      <c r="AU129" s="230" t="s">
        <v>83</v>
      </c>
      <c r="AY129" s="18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81</v>
      </c>
      <c r="BK129" s="231">
        <f>ROUND(I129*H129,2)</f>
        <v>0</v>
      </c>
      <c r="BL129" s="18" t="s">
        <v>151</v>
      </c>
      <c r="BM129" s="230" t="s">
        <v>1259</v>
      </c>
    </row>
    <row r="130" s="2" customFormat="1">
      <c r="A130" s="39"/>
      <c r="B130" s="40"/>
      <c r="C130" s="41"/>
      <c r="D130" s="232" t="s">
        <v>153</v>
      </c>
      <c r="E130" s="41"/>
      <c r="F130" s="233" t="s">
        <v>1258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153</v>
      </c>
      <c r="AU130" s="18" t="s">
        <v>83</v>
      </c>
    </row>
    <row r="131" s="12" customFormat="1" ht="22.8" customHeight="1">
      <c r="A131" s="12"/>
      <c r="B131" s="203"/>
      <c r="C131" s="204"/>
      <c r="D131" s="205" t="s">
        <v>72</v>
      </c>
      <c r="E131" s="217" t="s">
        <v>151</v>
      </c>
      <c r="F131" s="217" t="s">
        <v>1260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SUM(P132:P133)</f>
        <v>0</v>
      </c>
      <c r="Q131" s="211"/>
      <c r="R131" s="212">
        <f>SUM(R132:R133)</f>
        <v>0</v>
      </c>
      <c r="S131" s="211"/>
      <c r="T131" s="213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81</v>
      </c>
      <c r="AT131" s="215" t="s">
        <v>72</v>
      </c>
      <c r="AU131" s="215" t="s">
        <v>81</v>
      </c>
      <c r="AY131" s="214" t="s">
        <v>144</v>
      </c>
      <c r="BK131" s="216">
        <f>SUM(BK132:BK133)</f>
        <v>0</v>
      </c>
    </row>
    <row r="132" s="2" customFormat="1" ht="33" customHeight="1">
      <c r="A132" s="39"/>
      <c r="B132" s="40"/>
      <c r="C132" s="219" t="s">
        <v>151</v>
      </c>
      <c r="D132" s="219" t="s">
        <v>146</v>
      </c>
      <c r="E132" s="220" t="s">
        <v>1261</v>
      </c>
      <c r="F132" s="221" t="s">
        <v>1262</v>
      </c>
      <c r="G132" s="222" t="s">
        <v>149</v>
      </c>
      <c r="H132" s="223">
        <v>0.14000000000000001</v>
      </c>
      <c r="I132" s="224"/>
      <c r="J132" s="225">
        <f>ROUND(I132*H132,2)</f>
        <v>0</v>
      </c>
      <c r="K132" s="221" t="s">
        <v>150</v>
      </c>
      <c r="L132" s="45"/>
      <c r="M132" s="226" t="s">
        <v>1</v>
      </c>
      <c r="N132" s="227" t="s">
        <v>38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151</v>
      </c>
      <c r="AT132" s="230" t="s">
        <v>146</v>
      </c>
      <c r="AU132" s="230" t="s">
        <v>83</v>
      </c>
      <c r="AY132" s="18" t="s">
        <v>144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81</v>
      </c>
      <c r="BK132" s="231">
        <f>ROUND(I132*H132,2)</f>
        <v>0</v>
      </c>
      <c r="BL132" s="18" t="s">
        <v>151</v>
      </c>
      <c r="BM132" s="230" t="s">
        <v>1263</v>
      </c>
    </row>
    <row r="133" s="2" customFormat="1">
      <c r="A133" s="39"/>
      <c r="B133" s="40"/>
      <c r="C133" s="41"/>
      <c r="D133" s="232" t="s">
        <v>153</v>
      </c>
      <c r="E133" s="41"/>
      <c r="F133" s="233" t="s">
        <v>1262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153</v>
      </c>
      <c r="AU133" s="18" t="s">
        <v>83</v>
      </c>
    </row>
    <row r="134" s="12" customFormat="1" ht="22.8" customHeight="1">
      <c r="A134" s="12"/>
      <c r="B134" s="203"/>
      <c r="C134" s="204"/>
      <c r="D134" s="205" t="s">
        <v>72</v>
      </c>
      <c r="E134" s="217" t="s">
        <v>192</v>
      </c>
      <c r="F134" s="217" t="s">
        <v>380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SUM(P135:P143)</f>
        <v>0</v>
      </c>
      <c r="Q134" s="211"/>
      <c r="R134" s="212">
        <f>SUM(R135:R143)</f>
        <v>0.018814999999999998</v>
      </c>
      <c r="S134" s="211"/>
      <c r="T134" s="213">
        <f>SUM(T135:T143)</f>
        <v>0.020140000000000002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81</v>
      </c>
      <c r="AT134" s="215" t="s">
        <v>72</v>
      </c>
      <c r="AU134" s="215" t="s">
        <v>81</v>
      </c>
      <c r="AY134" s="214" t="s">
        <v>144</v>
      </c>
      <c r="BK134" s="216">
        <f>SUM(BK135:BK143)</f>
        <v>0</v>
      </c>
    </row>
    <row r="135" s="2" customFormat="1" ht="24.15" customHeight="1">
      <c r="A135" s="39"/>
      <c r="B135" s="40"/>
      <c r="C135" s="219" t="s">
        <v>172</v>
      </c>
      <c r="D135" s="219" t="s">
        <v>146</v>
      </c>
      <c r="E135" s="220" t="s">
        <v>1264</v>
      </c>
      <c r="F135" s="221" t="s">
        <v>1265</v>
      </c>
      <c r="G135" s="222" t="s">
        <v>206</v>
      </c>
      <c r="H135" s="223">
        <v>2</v>
      </c>
      <c r="I135" s="224"/>
      <c r="J135" s="225">
        <f>ROUND(I135*H135,2)</f>
        <v>0</v>
      </c>
      <c r="K135" s="221" t="s">
        <v>150</v>
      </c>
      <c r="L135" s="45"/>
      <c r="M135" s="226" t="s">
        <v>1</v>
      </c>
      <c r="N135" s="227" t="s">
        <v>38</v>
      </c>
      <c r="O135" s="92"/>
      <c r="P135" s="228">
        <f>O135*H135</f>
        <v>0</v>
      </c>
      <c r="Q135" s="228">
        <v>6.9999999999999994E-05</v>
      </c>
      <c r="R135" s="228">
        <f>Q135*H135</f>
        <v>0.00013999999999999999</v>
      </c>
      <c r="S135" s="228">
        <v>0.010070000000000001</v>
      </c>
      <c r="T135" s="229">
        <f>S135*H135</f>
        <v>0.020140000000000002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151</v>
      </c>
      <c r="AT135" s="230" t="s">
        <v>146</v>
      </c>
      <c r="AU135" s="230" t="s">
        <v>83</v>
      </c>
      <c r="AY135" s="18" t="s">
        <v>144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81</v>
      </c>
      <c r="BK135" s="231">
        <f>ROUND(I135*H135,2)</f>
        <v>0</v>
      </c>
      <c r="BL135" s="18" t="s">
        <v>151</v>
      </c>
      <c r="BM135" s="230" t="s">
        <v>1266</v>
      </c>
    </row>
    <row r="136" s="2" customFormat="1">
      <c r="A136" s="39"/>
      <c r="B136" s="40"/>
      <c r="C136" s="41"/>
      <c r="D136" s="232" t="s">
        <v>153</v>
      </c>
      <c r="E136" s="41"/>
      <c r="F136" s="233" t="s">
        <v>1265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153</v>
      </c>
      <c r="AU136" s="18" t="s">
        <v>83</v>
      </c>
    </row>
    <row r="137" s="2" customFormat="1" ht="24.15" customHeight="1">
      <c r="A137" s="39"/>
      <c r="B137" s="40"/>
      <c r="C137" s="280" t="s">
        <v>178</v>
      </c>
      <c r="D137" s="280" t="s">
        <v>559</v>
      </c>
      <c r="E137" s="281" t="s">
        <v>1267</v>
      </c>
      <c r="F137" s="282" t="s">
        <v>1268</v>
      </c>
      <c r="G137" s="283" t="s">
        <v>206</v>
      </c>
      <c r="H137" s="284">
        <v>2</v>
      </c>
      <c r="I137" s="285"/>
      <c r="J137" s="286">
        <f>ROUND(I137*H137,2)</f>
        <v>0</v>
      </c>
      <c r="K137" s="282" t="s">
        <v>150</v>
      </c>
      <c r="L137" s="287"/>
      <c r="M137" s="288" t="s">
        <v>1</v>
      </c>
      <c r="N137" s="289" t="s">
        <v>38</v>
      </c>
      <c r="O137" s="92"/>
      <c r="P137" s="228">
        <f>O137*H137</f>
        <v>0</v>
      </c>
      <c r="Q137" s="228">
        <v>0.00131</v>
      </c>
      <c r="R137" s="228">
        <f>Q137*H137</f>
        <v>0.0026199999999999999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192</v>
      </c>
      <c r="AT137" s="230" t="s">
        <v>559</v>
      </c>
      <c r="AU137" s="230" t="s">
        <v>83</v>
      </c>
      <c r="AY137" s="18" t="s">
        <v>144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81</v>
      </c>
      <c r="BK137" s="231">
        <f>ROUND(I137*H137,2)</f>
        <v>0</v>
      </c>
      <c r="BL137" s="18" t="s">
        <v>151</v>
      </c>
      <c r="BM137" s="230" t="s">
        <v>1269</v>
      </c>
    </row>
    <row r="138" s="2" customFormat="1">
      <c r="A138" s="39"/>
      <c r="B138" s="40"/>
      <c r="C138" s="41"/>
      <c r="D138" s="232" t="s">
        <v>153</v>
      </c>
      <c r="E138" s="41"/>
      <c r="F138" s="233" t="s">
        <v>1268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153</v>
      </c>
      <c r="AU138" s="18" t="s">
        <v>83</v>
      </c>
    </row>
    <row r="139" s="2" customFormat="1" ht="24.15" customHeight="1">
      <c r="A139" s="39"/>
      <c r="B139" s="40"/>
      <c r="C139" s="219" t="s">
        <v>185</v>
      </c>
      <c r="D139" s="219" t="s">
        <v>146</v>
      </c>
      <c r="E139" s="220" t="s">
        <v>1270</v>
      </c>
      <c r="F139" s="221" t="s">
        <v>1271</v>
      </c>
      <c r="G139" s="222" t="s">
        <v>907</v>
      </c>
      <c r="H139" s="223">
        <v>1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38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151</v>
      </c>
      <c r="AT139" s="230" t="s">
        <v>146</v>
      </c>
      <c r="AU139" s="230" t="s">
        <v>83</v>
      </c>
      <c r="AY139" s="18" t="s">
        <v>144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81</v>
      </c>
      <c r="BK139" s="231">
        <f>ROUND(I139*H139,2)</f>
        <v>0</v>
      </c>
      <c r="BL139" s="18" t="s">
        <v>151</v>
      </c>
      <c r="BM139" s="230" t="s">
        <v>1272</v>
      </c>
    </row>
    <row r="140" s="2" customFormat="1">
      <c r="A140" s="39"/>
      <c r="B140" s="40"/>
      <c r="C140" s="41"/>
      <c r="D140" s="232" t="s">
        <v>153</v>
      </c>
      <c r="E140" s="41"/>
      <c r="F140" s="233" t="s">
        <v>1271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153</v>
      </c>
      <c r="AU140" s="18" t="s">
        <v>83</v>
      </c>
    </row>
    <row r="141" s="2" customFormat="1" ht="24.15" customHeight="1">
      <c r="A141" s="39"/>
      <c r="B141" s="40"/>
      <c r="C141" s="219" t="s">
        <v>192</v>
      </c>
      <c r="D141" s="219" t="s">
        <v>146</v>
      </c>
      <c r="E141" s="220" t="s">
        <v>1273</v>
      </c>
      <c r="F141" s="221" t="s">
        <v>1274</v>
      </c>
      <c r="G141" s="222" t="s">
        <v>484</v>
      </c>
      <c r="H141" s="223">
        <v>1.3</v>
      </c>
      <c r="I141" s="224"/>
      <c r="J141" s="225">
        <f>ROUND(I141*H141,2)</f>
        <v>0</v>
      </c>
      <c r="K141" s="221" t="s">
        <v>150</v>
      </c>
      <c r="L141" s="45"/>
      <c r="M141" s="226" t="s">
        <v>1</v>
      </c>
      <c r="N141" s="227" t="s">
        <v>38</v>
      </c>
      <c r="O141" s="92"/>
      <c r="P141" s="228">
        <f>O141*H141</f>
        <v>0</v>
      </c>
      <c r="Q141" s="228">
        <v>0.01235</v>
      </c>
      <c r="R141" s="228">
        <f>Q141*H141</f>
        <v>0.016055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151</v>
      </c>
      <c r="AT141" s="230" t="s">
        <v>146</v>
      </c>
      <c r="AU141" s="230" t="s">
        <v>83</v>
      </c>
      <c r="AY141" s="18" t="s">
        <v>144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81</v>
      </c>
      <c r="BK141" s="231">
        <f>ROUND(I141*H141,2)</f>
        <v>0</v>
      </c>
      <c r="BL141" s="18" t="s">
        <v>151</v>
      </c>
      <c r="BM141" s="230" t="s">
        <v>1275</v>
      </c>
    </row>
    <row r="142" s="2" customFormat="1">
      <c r="A142" s="39"/>
      <c r="B142" s="40"/>
      <c r="C142" s="41"/>
      <c r="D142" s="232" t="s">
        <v>153</v>
      </c>
      <c r="E142" s="41"/>
      <c r="F142" s="233" t="s">
        <v>1274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153</v>
      </c>
      <c r="AU142" s="18" t="s">
        <v>83</v>
      </c>
    </row>
    <row r="143" s="13" customFormat="1">
      <c r="A143" s="13"/>
      <c r="B143" s="237"/>
      <c r="C143" s="238"/>
      <c r="D143" s="232" t="s">
        <v>155</v>
      </c>
      <c r="E143" s="239" t="s">
        <v>1</v>
      </c>
      <c r="F143" s="240" t="s">
        <v>1276</v>
      </c>
      <c r="G143" s="238"/>
      <c r="H143" s="241">
        <v>1.3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155</v>
      </c>
      <c r="AU143" s="247" t="s">
        <v>83</v>
      </c>
      <c r="AV143" s="13" t="s">
        <v>83</v>
      </c>
      <c r="AW143" s="13" t="s">
        <v>30</v>
      </c>
      <c r="AX143" s="13" t="s">
        <v>81</v>
      </c>
      <c r="AY143" s="247" t="s">
        <v>144</v>
      </c>
    </row>
    <row r="144" s="12" customFormat="1" ht="25.92" customHeight="1">
      <c r="A144" s="12"/>
      <c r="B144" s="203"/>
      <c r="C144" s="204"/>
      <c r="D144" s="205" t="s">
        <v>72</v>
      </c>
      <c r="E144" s="206" t="s">
        <v>549</v>
      </c>
      <c r="F144" s="206" t="s">
        <v>550</v>
      </c>
      <c r="G144" s="204"/>
      <c r="H144" s="204"/>
      <c r="I144" s="207"/>
      <c r="J144" s="208">
        <f>BK144</f>
        <v>0</v>
      </c>
      <c r="K144" s="204"/>
      <c r="L144" s="209"/>
      <c r="M144" s="210"/>
      <c r="N144" s="211"/>
      <c r="O144" s="211"/>
      <c r="P144" s="212">
        <f>P145</f>
        <v>0</v>
      </c>
      <c r="Q144" s="211"/>
      <c r="R144" s="212">
        <f>R145</f>
        <v>0.0034199999999999999</v>
      </c>
      <c r="S144" s="211"/>
      <c r="T144" s="213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83</v>
      </c>
      <c r="AT144" s="215" t="s">
        <v>72</v>
      </c>
      <c r="AU144" s="215" t="s">
        <v>73</v>
      </c>
      <c r="AY144" s="214" t="s">
        <v>144</v>
      </c>
      <c r="BK144" s="216">
        <f>BK145</f>
        <v>0</v>
      </c>
    </row>
    <row r="145" s="12" customFormat="1" ht="22.8" customHeight="1">
      <c r="A145" s="12"/>
      <c r="B145" s="203"/>
      <c r="C145" s="204"/>
      <c r="D145" s="205" t="s">
        <v>72</v>
      </c>
      <c r="E145" s="217" t="s">
        <v>985</v>
      </c>
      <c r="F145" s="217" t="s">
        <v>986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SUM(P146:P147)</f>
        <v>0</v>
      </c>
      <c r="Q145" s="211"/>
      <c r="R145" s="212">
        <f>SUM(R146:R147)</f>
        <v>0.0034199999999999999</v>
      </c>
      <c r="S145" s="211"/>
      <c r="T145" s="213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83</v>
      </c>
      <c r="AT145" s="215" t="s">
        <v>72</v>
      </c>
      <c r="AU145" s="215" t="s">
        <v>81</v>
      </c>
      <c r="AY145" s="214" t="s">
        <v>144</v>
      </c>
      <c r="BK145" s="216">
        <f>SUM(BK146:BK147)</f>
        <v>0</v>
      </c>
    </row>
    <row r="146" s="2" customFormat="1" ht="24.15" customHeight="1">
      <c r="A146" s="39"/>
      <c r="B146" s="40"/>
      <c r="C146" s="219" t="s">
        <v>203</v>
      </c>
      <c r="D146" s="219" t="s">
        <v>146</v>
      </c>
      <c r="E146" s="220" t="s">
        <v>1277</v>
      </c>
      <c r="F146" s="221" t="s">
        <v>1278</v>
      </c>
      <c r="G146" s="222" t="s">
        <v>206</v>
      </c>
      <c r="H146" s="223">
        <v>1</v>
      </c>
      <c r="I146" s="224"/>
      <c r="J146" s="225">
        <f>ROUND(I146*H146,2)</f>
        <v>0</v>
      </c>
      <c r="K146" s="221" t="s">
        <v>150</v>
      </c>
      <c r="L146" s="45"/>
      <c r="M146" s="226" t="s">
        <v>1</v>
      </c>
      <c r="N146" s="227" t="s">
        <v>38</v>
      </c>
      <c r="O146" s="92"/>
      <c r="P146" s="228">
        <f>O146*H146</f>
        <v>0</v>
      </c>
      <c r="Q146" s="228">
        <v>0.0034199999999999999</v>
      </c>
      <c r="R146" s="228">
        <f>Q146*H146</f>
        <v>0.0034199999999999999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246</v>
      </c>
      <c r="AT146" s="230" t="s">
        <v>146</v>
      </c>
      <c r="AU146" s="230" t="s">
        <v>83</v>
      </c>
      <c r="AY146" s="18" t="s">
        <v>144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81</v>
      </c>
      <c r="BK146" s="231">
        <f>ROUND(I146*H146,2)</f>
        <v>0</v>
      </c>
      <c r="BL146" s="18" t="s">
        <v>246</v>
      </c>
      <c r="BM146" s="230" t="s">
        <v>1279</v>
      </c>
    </row>
    <row r="147" s="2" customFormat="1">
      <c r="A147" s="39"/>
      <c r="B147" s="40"/>
      <c r="C147" s="41"/>
      <c r="D147" s="232" t="s">
        <v>153</v>
      </c>
      <c r="E147" s="41"/>
      <c r="F147" s="233" t="s">
        <v>1278</v>
      </c>
      <c r="G147" s="41"/>
      <c r="H147" s="41"/>
      <c r="I147" s="234"/>
      <c r="J147" s="41"/>
      <c r="K147" s="41"/>
      <c r="L147" s="45"/>
      <c r="M147" s="295"/>
      <c r="N147" s="296"/>
      <c r="O147" s="297"/>
      <c r="P147" s="297"/>
      <c r="Q147" s="297"/>
      <c r="R147" s="297"/>
      <c r="S147" s="297"/>
      <c r="T147" s="298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153</v>
      </c>
      <c r="AU147" s="18" t="s">
        <v>83</v>
      </c>
    </row>
    <row r="148" s="2" customFormat="1" ht="6.96" customHeight="1">
      <c r="A148" s="39"/>
      <c r="B148" s="67"/>
      <c r="C148" s="68"/>
      <c r="D148" s="68"/>
      <c r="E148" s="68"/>
      <c r="F148" s="68"/>
      <c r="G148" s="68"/>
      <c r="H148" s="68"/>
      <c r="I148" s="68"/>
      <c r="J148" s="68"/>
      <c r="K148" s="68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7XO+knbqjWr8Qew9wNrdAyKxvLgqiQGQMphAAnblgBAPLWJlE5piIMKZNUk0/oAQnE8JvfRKv+KMdNRw18gfuQ==" hashValue="weBsT3mcmlHyQOC6lhEuQB7wHK3CwVmGfe+aaF8KyzrP0xO51leblVYJHChIIwBLMNyR4Ba2Si4lgRZZLtJvSA==" algorithmName="SHA-512" password="CC35"/>
  <autoFilter ref="C121:K14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Kralovice SÚSPK stavební úpravy šaten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2. 5. 2023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ROUND(J135,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ROUND((SUM(BE135:BE358)),  2)</f>
        <v>0</v>
      </c>
      <c r="G33" s="39"/>
      <c r="H33" s="39"/>
      <c r="I33" s="156">
        <v>0.20999999999999999</v>
      </c>
      <c r="J33" s="155">
        <f>ROUND(((SUM(BE135:BE358))*I33),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ROUND((SUM(BF135:BF358)),  2)</f>
        <v>0</v>
      </c>
      <c r="G34" s="39"/>
      <c r="H34" s="39"/>
      <c r="I34" s="156">
        <v>0.14999999999999999</v>
      </c>
      <c r="J34" s="155">
        <f>ROUND(((SUM(BF135:BF358))*I34),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ROUND((SUM(BG135:BG358)),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ROUND((SUM(BH135:BH358)),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ROUND((SUM(BI135:BI358)),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Kralovice SÚSPK stavební úpravy šaten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005 -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2. 5. 2023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J135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1281</v>
      </c>
      <c r="E97" s="183"/>
      <c r="F97" s="183"/>
      <c r="G97" s="183"/>
      <c r="H97" s="183"/>
      <c r="I97" s="183"/>
      <c r="J97" s="184">
        <f>J136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1282</v>
      </c>
      <c r="E98" s="189"/>
      <c r="F98" s="189"/>
      <c r="G98" s="189"/>
      <c r="H98" s="189"/>
      <c r="I98" s="189"/>
      <c r="J98" s="190">
        <f>J137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1283</v>
      </c>
      <c r="E99" s="189"/>
      <c r="F99" s="189"/>
      <c r="G99" s="189"/>
      <c r="H99" s="189"/>
      <c r="I99" s="189"/>
      <c r="J99" s="190">
        <f>J164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1284</v>
      </c>
      <c r="E100" s="189"/>
      <c r="F100" s="189"/>
      <c r="G100" s="189"/>
      <c r="H100" s="189"/>
      <c r="I100" s="189"/>
      <c r="J100" s="190">
        <f>J173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1285</v>
      </c>
      <c r="E101" s="189"/>
      <c r="F101" s="189"/>
      <c r="G101" s="189"/>
      <c r="H101" s="189"/>
      <c r="I101" s="189"/>
      <c r="J101" s="190">
        <f>J176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1286</v>
      </c>
      <c r="E102" s="189"/>
      <c r="F102" s="189"/>
      <c r="G102" s="189"/>
      <c r="H102" s="189"/>
      <c r="I102" s="189"/>
      <c r="J102" s="190">
        <f>J187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1287</v>
      </c>
      <c r="E103" s="189"/>
      <c r="F103" s="189"/>
      <c r="G103" s="189"/>
      <c r="H103" s="189"/>
      <c r="I103" s="189"/>
      <c r="J103" s="190">
        <f>J192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1288</v>
      </c>
      <c r="E104" s="189"/>
      <c r="F104" s="189"/>
      <c r="G104" s="189"/>
      <c r="H104" s="189"/>
      <c r="I104" s="189"/>
      <c r="J104" s="190">
        <f>J203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1289</v>
      </c>
      <c r="E105" s="189"/>
      <c r="F105" s="189"/>
      <c r="G105" s="189"/>
      <c r="H105" s="189"/>
      <c r="I105" s="189"/>
      <c r="J105" s="190">
        <f>J206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1290</v>
      </c>
      <c r="E106" s="189"/>
      <c r="F106" s="189"/>
      <c r="G106" s="189"/>
      <c r="H106" s="189"/>
      <c r="I106" s="189"/>
      <c r="J106" s="190">
        <f>J215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1291</v>
      </c>
      <c r="E107" s="189"/>
      <c r="F107" s="189"/>
      <c r="G107" s="189"/>
      <c r="H107" s="189"/>
      <c r="I107" s="189"/>
      <c r="J107" s="190">
        <f>J220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1292</v>
      </c>
      <c r="E108" s="183"/>
      <c r="F108" s="183"/>
      <c r="G108" s="183"/>
      <c r="H108" s="183"/>
      <c r="I108" s="183"/>
      <c r="J108" s="184">
        <f>J235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6"/>
      <c r="C109" s="187"/>
      <c r="D109" s="188" t="s">
        <v>1282</v>
      </c>
      <c r="E109" s="189"/>
      <c r="F109" s="189"/>
      <c r="G109" s="189"/>
      <c r="H109" s="189"/>
      <c r="I109" s="189"/>
      <c r="J109" s="190">
        <f>J236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1283</v>
      </c>
      <c r="E110" s="189"/>
      <c r="F110" s="189"/>
      <c r="G110" s="189"/>
      <c r="H110" s="189"/>
      <c r="I110" s="189"/>
      <c r="J110" s="190">
        <f>J279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1285</v>
      </c>
      <c r="E111" s="189"/>
      <c r="F111" s="189"/>
      <c r="G111" s="189"/>
      <c r="H111" s="189"/>
      <c r="I111" s="189"/>
      <c r="J111" s="190">
        <f>J292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1286</v>
      </c>
      <c r="E112" s="189"/>
      <c r="F112" s="189"/>
      <c r="G112" s="189"/>
      <c r="H112" s="189"/>
      <c r="I112" s="189"/>
      <c r="J112" s="190">
        <f>J317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1287</v>
      </c>
      <c r="E113" s="189"/>
      <c r="F113" s="189"/>
      <c r="G113" s="189"/>
      <c r="H113" s="189"/>
      <c r="I113" s="189"/>
      <c r="J113" s="190">
        <f>J324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1288</v>
      </c>
      <c r="E114" s="189"/>
      <c r="F114" s="189"/>
      <c r="G114" s="189"/>
      <c r="H114" s="189"/>
      <c r="I114" s="189"/>
      <c r="J114" s="190">
        <f>J339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1291</v>
      </c>
      <c r="E115" s="189"/>
      <c r="F115" s="189"/>
      <c r="G115" s="189"/>
      <c r="H115" s="189"/>
      <c r="I115" s="189"/>
      <c r="J115" s="190">
        <f>J356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129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75" t="str">
        <f>E7</f>
        <v>Kralovice SÚSPK stavební úpravy šaten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103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E9</f>
        <v>005 - Elektroinstalace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F12</f>
        <v xml:space="preserve"> </v>
      </c>
      <c r="G129" s="41"/>
      <c r="H129" s="41"/>
      <c r="I129" s="33" t="s">
        <v>22</v>
      </c>
      <c r="J129" s="80" t="str">
        <f>IF(J12="","",J12)</f>
        <v>2. 5. 2023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24</v>
      </c>
      <c r="D131" s="41"/>
      <c r="E131" s="41"/>
      <c r="F131" s="28" t="str">
        <f>E15</f>
        <v xml:space="preserve"> </v>
      </c>
      <c r="G131" s="41"/>
      <c r="H131" s="41"/>
      <c r="I131" s="33" t="s">
        <v>29</v>
      </c>
      <c r="J131" s="37" t="str">
        <f>E21</f>
        <v xml:space="preserve"> 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27</v>
      </c>
      <c r="D132" s="41"/>
      <c r="E132" s="41"/>
      <c r="F132" s="28" t="str">
        <f>IF(E18="","",E18)</f>
        <v>Vyplň údaj</v>
      </c>
      <c r="G132" s="41"/>
      <c r="H132" s="41"/>
      <c r="I132" s="33" t="s">
        <v>31</v>
      </c>
      <c r="J132" s="37" t="str">
        <f>E24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192"/>
      <c r="B134" s="193"/>
      <c r="C134" s="194" t="s">
        <v>130</v>
      </c>
      <c r="D134" s="195" t="s">
        <v>58</v>
      </c>
      <c r="E134" s="195" t="s">
        <v>54</v>
      </c>
      <c r="F134" s="195" t="s">
        <v>55</v>
      </c>
      <c r="G134" s="195" t="s">
        <v>131</v>
      </c>
      <c r="H134" s="195" t="s">
        <v>132</v>
      </c>
      <c r="I134" s="195" t="s">
        <v>133</v>
      </c>
      <c r="J134" s="195" t="s">
        <v>107</v>
      </c>
      <c r="K134" s="196" t="s">
        <v>134</v>
      </c>
      <c r="L134" s="197"/>
      <c r="M134" s="101" t="s">
        <v>1</v>
      </c>
      <c r="N134" s="102" t="s">
        <v>37</v>
      </c>
      <c r="O134" s="102" t="s">
        <v>135</v>
      </c>
      <c r="P134" s="102" t="s">
        <v>136</v>
      </c>
      <c r="Q134" s="102" t="s">
        <v>137</v>
      </c>
      <c r="R134" s="102" t="s">
        <v>138</v>
      </c>
      <c r="S134" s="102" t="s">
        <v>139</v>
      </c>
      <c r="T134" s="103" t="s">
        <v>140</v>
      </c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/>
    </row>
    <row r="135" s="2" customFormat="1" ht="22.8" customHeight="1">
      <c r="A135" s="39"/>
      <c r="B135" s="40"/>
      <c r="C135" s="108" t="s">
        <v>141</v>
      </c>
      <c r="D135" s="41"/>
      <c r="E135" s="41"/>
      <c r="F135" s="41"/>
      <c r="G135" s="41"/>
      <c r="H135" s="41"/>
      <c r="I135" s="41"/>
      <c r="J135" s="198">
        <f>BK135</f>
        <v>0</v>
      </c>
      <c r="K135" s="41"/>
      <c r="L135" s="45"/>
      <c r="M135" s="104"/>
      <c r="N135" s="199"/>
      <c r="O135" s="105"/>
      <c r="P135" s="200">
        <f>P136+P235</f>
        <v>0</v>
      </c>
      <c r="Q135" s="105"/>
      <c r="R135" s="200">
        <f>R136+R235</f>
        <v>0</v>
      </c>
      <c r="S135" s="105"/>
      <c r="T135" s="201">
        <f>T136+T235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72</v>
      </c>
      <c r="AU135" s="18" t="s">
        <v>109</v>
      </c>
      <c r="BK135" s="202">
        <f>BK136+BK235</f>
        <v>0</v>
      </c>
    </row>
    <row r="136" s="12" customFormat="1" ht="25.92" customHeight="1">
      <c r="A136" s="12"/>
      <c r="B136" s="203"/>
      <c r="C136" s="204"/>
      <c r="D136" s="205" t="s">
        <v>72</v>
      </c>
      <c r="E136" s="206" t="s">
        <v>904</v>
      </c>
      <c r="F136" s="206" t="s">
        <v>1293</v>
      </c>
      <c r="G136" s="204"/>
      <c r="H136" s="204"/>
      <c r="I136" s="207"/>
      <c r="J136" s="208">
        <f>BK136</f>
        <v>0</v>
      </c>
      <c r="K136" s="204"/>
      <c r="L136" s="209"/>
      <c r="M136" s="210"/>
      <c r="N136" s="211"/>
      <c r="O136" s="211"/>
      <c r="P136" s="212">
        <f>P137+P164+P173+P176+P187+P192+P203+P206+P215+P220</f>
        <v>0</v>
      </c>
      <c r="Q136" s="211"/>
      <c r="R136" s="212">
        <f>R137+R164+R173+R176+R187+R192+R203+R206+R215+R220</f>
        <v>0</v>
      </c>
      <c r="S136" s="211"/>
      <c r="T136" s="213">
        <f>T137+T164+T173+T176+T187+T192+T203+T206+T215+T220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81</v>
      </c>
      <c r="AT136" s="215" t="s">
        <v>72</v>
      </c>
      <c r="AU136" s="215" t="s">
        <v>73</v>
      </c>
      <c r="AY136" s="214" t="s">
        <v>144</v>
      </c>
      <c r="BK136" s="216">
        <f>BK137+BK164+BK173+BK176+BK187+BK192+BK203+BK206+BK215+BK220</f>
        <v>0</v>
      </c>
    </row>
    <row r="137" s="12" customFormat="1" ht="22.8" customHeight="1">
      <c r="A137" s="12"/>
      <c r="B137" s="203"/>
      <c r="C137" s="204"/>
      <c r="D137" s="205" t="s">
        <v>72</v>
      </c>
      <c r="E137" s="217" t="s">
        <v>934</v>
      </c>
      <c r="F137" s="217" t="s">
        <v>1294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SUM(P138:P163)</f>
        <v>0</v>
      </c>
      <c r="Q137" s="211"/>
      <c r="R137" s="212">
        <f>SUM(R138:R163)</f>
        <v>0</v>
      </c>
      <c r="S137" s="211"/>
      <c r="T137" s="213">
        <f>SUM(T138:T163)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81</v>
      </c>
      <c r="AT137" s="215" t="s">
        <v>72</v>
      </c>
      <c r="AU137" s="215" t="s">
        <v>81</v>
      </c>
      <c r="AY137" s="214" t="s">
        <v>144</v>
      </c>
      <c r="BK137" s="216">
        <f>SUM(BK138:BK163)</f>
        <v>0</v>
      </c>
    </row>
    <row r="138" s="2" customFormat="1" ht="33" customHeight="1">
      <c r="A138" s="39"/>
      <c r="B138" s="40"/>
      <c r="C138" s="219" t="s">
        <v>81</v>
      </c>
      <c r="D138" s="219" t="s">
        <v>146</v>
      </c>
      <c r="E138" s="220" t="s">
        <v>1295</v>
      </c>
      <c r="F138" s="221" t="s">
        <v>1296</v>
      </c>
      <c r="G138" s="222" t="s">
        <v>206</v>
      </c>
      <c r="H138" s="223">
        <v>1</v>
      </c>
      <c r="I138" s="224"/>
      <c r="J138" s="225">
        <f>ROUND(I138*H138,2)</f>
        <v>0</v>
      </c>
      <c r="K138" s="221" t="s">
        <v>150</v>
      </c>
      <c r="L138" s="45"/>
      <c r="M138" s="226" t="s">
        <v>1</v>
      </c>
      <c r="N138" s="227" t="s">
        <v>38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151</v>
      </c>
      <c r="AT138" s="230" t="s">
        <v>146</v>
      </c>
      <c r="AU138" s="230" t="s">
        <v>83</v>
      </c>
      <c r="AY138" s="18" t="s">
        <v>144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81</v>
      </c>
      <c r="BK138" s="231">
        <f>ROUND(I138*H138,2)</f>
        <v>0</v>
      </c>
      <c r="BL138" s="18" t="s">
        <v>151</v>
      </c>
      <c r="BM138" s="230" t="s">
        <v>83</v>
      </c>
    </row>
    <row r="139" s="2" customFormat="1">
      <c r="A139" s="39"/>
      <c r="B139" s="40"/>
      <c r="C139" s="41"/>
      <c r="D139" s="232" t="s">
        <v>153</v>
      </c>
      <c r="E139" s="41"/>
      <c r="F139" s="233" t="s">
        <v>1296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153</v>
      </c>
      <c r="AU139" s="18" t="s">
        <v>83</v>
      </c>
    </row>
    <row r="140" s="2" customFormat="1" ht="24.15" customHeight="1">
      <c r="A140" s="39"/>
      <c r="B140" s="40"/>
      <c r="C140" s="219" t="s">
        <v>83</v>
      </c>
      <c r="D140" s="219" t="s">
        <v>146</v>
      </c>
      <c r="E140" s="220" t="s">
        <v>1297</v>
      </c>
      <c r="F140" s="221" t="s">
        <v>1298</v>
      </c>
      <c r="G140" s="222" t="s">
        <v>206</v>
      </c>
      <c r="H140" s="223">
        <v>7</v>
      </c>
      <c r="I140" s="224"/>
      <c r="J140" s="225">
        <f>ROUND(I140*H140,2)</f>
        <v>0</v>
      </c>
      <c r="K140" s="221" t="s">
        <v>150</v>
      </c>
      <c r="L140" s="45"/>
      <c r="M140" s="226" t="s">
        <v>1</v>
      </c>
      <c r="N140" s="227" t="s">
        <v>38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151</v>
      </c>
      <c r="AT140" s="230" t="s">
        <v>146</v>
      </c>
      <c r="AU140" s="230" t="s">
        <v>83</v>
      </c>
      <c r="AY140" s="18" t="s">
        <v>144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81</v>
      </c>
      <c r="BK140" s="231">
        <f>ROUND(I140*H140,2)</f>
        <v>0</v>
      </c>
      <c r="BL140" s="18" t="s">
        <v>151</v>
      </c>
      <c r="BM140" s="230" t="s">
        <v>151</v>
      </c>
    </row>
    <row r="141" s="2" customFormat="1">
      <c r="A141" s="39"/>
      <c r="B141" s="40"/>
      <c r="C141" s="41"/>
      <c r="D141" s="232" t="s">
        <v>153</v>
      </c>
      <c r="E141" s="41"/>
      <c r="F141" s="233" t="s">
        <v>1298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153</v>
      </c>
      <c r="AU141" s="18" t="s">
        <v>83</v>
      </c>
    </row>
    <row r="142" s="2" customFormat="1" ht="24.15" customHeight="1">
      <c r="A142" s="39"/>
      <c r="B142" s="40"/>
      <c r="C142" s="219" t="s">
        <v>162</v>
      </c>
      <c r="D142" s="219" t="s">
        <v>146</v>
      </c>
      <c r="E142" s="220" t="s">
        <v>1299</v>
      </c>
      <c r="F142" s="221" t="s">
        <v>1300</v>
      </c>
      <c r="G142" s="222" t="s">
        <v>206</v>
      </c>
      <c r="H142" s="223">
        <v>20</v>
      </c>
      <c r="I142" s="224"/>
      <c r="J142" s="225">
        <f>ROUND(I142*H142,2)</f>
        <v>0</v>
      </c>
      <c r="K142" s="221" t="s">
        <v>150</v>
      </c>
      <c r="L142" s="45"/>
      <c r="M142" s="226" t="s">
        <v>1</v>
      </c>
      <c r="N142" s="227" t="s">
        <v>38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151</v>
      </c>
      <c r="AT142" s="230" t="s">
        <v>146</v>
      </c>
      <c r="AU142" s="230" t="s">
        <v>83</v>
      </c>
      <c r="AY142" s="18" t="s">
        <v>144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81</v>
      </c>
      <c r="BK142" s="231">
        <f>ROUND(I142*H142,2)</f>
        <v>0</v>
      </c>
      <c r="BL142" s="18" t="s">
        <v>151</v>
      </c>
      <c r="BM142" s="230" t="s">
        <v>178</v>
      </c>
    </row>
    <row r="143" s="2" customFormat="1">
      <c r="A143" s="39"/>
      <c r="B143" s="40"/>
      <c r="C143" s="41"/>
      <c r="D143" s="232" t="s">
        <v>153</v>
      </c>
      <c r="E143" s="41"/>
      <c r="F143" s="233" t="s">
        <v>1300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153</v>
      </c>
      <c r="AU143" s="18" t="s">
        <v>83</v>
      </c>
    </row>
    <row r="144" s="2" customFormat="1" ht="24.15" customHeight="1">
      <c r="A144" s="39"/>
      <c r="B144" s="40"/>
      <c r="C144" s="219" t="s">
        <v>151</v>
      </c>
      <c r="D144" s="219" t="s">
        <v>146</v>
      </c>
      <c r="E144" s="220" t="s">
        <v>1301</v>
      </c>
      <c r="F144" s="221" t="s">
        <v>1302</v>
      </c>
      <c r="G144" s="222" t="s">
        <v>206</v>
      </c>
      <c r="H144" s="223">
        <v>2</v>
      </c>
      <c r="I144" s="224"/>
      <c r="J144" s="225">
        <f>ROUND(I144*H144,2)</f>
        <v>0</v>
      </c>
      <c r="K144" s="221" t="s">
        <v>150</v>
      </c>
      <c r="L144" s="45"/>
      <c r="M144" s="226" t="s">
        <v>1</v>
      </c>
      <c r="N144" s="227" t="s">
        <v>38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151</v>
      </c>
      <c r="AT144" s="230" t="s">
        <v>146</v>
      </c>
      <c r="AU144" s="230" t="s">
        <v>83</v>
      </c>
      <c r="AY144" s="18" t="s">
        <v>144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81</v>
      </c>
      <c r="BK144" s="231">
        <f>ROUND(I144*H144,2)</f>
        <v>0</v>
      </c>
      <c r="BL144" s="18" t="s">
        <v>151</v>
      </c>
      <c r="BM144" s="230" t="s">
        <v>192</v>
      </c>
    </row>
    <row r="145" s="2" customFormat="1">
      <c r="A145" s="39"/>
      <c r="B145" s="40"/>
      <c r="C145" s="41"/>
      <c r="D145" s="232" t="s">
        <v>153</v>
      </c>
      <c r="E145" s="41"/>
      <c r="F145" s="233" t="s">
        <v>1302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153</v>
      </c>
      <c r="AU145" s="18" t="s">
        <v>83</v>
      </c>
    </row>
    <row r="146" s="2" customFormat="1" ht="24.15" customHeight="1">
      <c r="A146" s="39"/>
      <c r="B146" s="40"/>
      <c r="C146" s="219" t="s">
        <v>172</v>
      </c>
      <c r="D146" s="219" t="s">
        <v>146</v>
      </c>
      <c r="E146" s="220" t="s">
        <v>1303</v>
      </c>
      <c r="F146" s="221" t="s">
        <v>1304</v>
      </c>
      <c r="G146" s="222" t="s">
        <v>206</v>
      </c>
      <c r="H146" s="223">
        <v>6</v>
      </c>
      <c r="I146" s="224"/>
      <c r="J146" s="225">
        <f>ROUND(I146*H146,2)</f>
        <v>0</v>
      </c>
      <c r="K146" s="221" t="s">
        <v>150</v>
      </c>
      <c r="L146" s="45"/>
      <c r="M146" s="226" t="s">
        <v>1</v>
      </c>
      <c r="N146" s="227" t="s">
        <v>38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151</v>
      </c>
      <c r="AT146" s="230" t="s">
        <v>146</v>
      </c>
      <c r="AU146" s="230" t="s">
        <v>83</v>
      </c>
      <c r="AY146" s="18" t="s">
        <v>144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81</v>
      </c>
      <c r="BK146" s="231">
        <f>ROUND(I146*H146,2)</f>
        <v>0</v>
      </c>
      <c r="BL146" s="18" t="s">
        <v>151</v>
      </c>
      <c r="BM146" s="230" t="s">
        <v>209</v>
      </c>
    </row>
    <row r="147" s="2" customFormat="1">
      <c r="A147" s="39"/>
      <c r="B147" s="40"/>
      <c r="C147" s="41"/>
      <c r="D147" s="232" t="s">
        <v>153</v>
      </c>
      <c r="E147" s="41"/>
      <c r="F147" s="233" t="s">
        <v>1304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153</v>
      </c>
      <c r="AU147" s="18" t="s">
        <v>83</v>
      </c>
    </row>
    <row r="148" s="2" customFormat="1" ht="16.5" customHeight="1">
      <c r="A148" s="39"/>
      <c r="B148" s="40"/>
      <c r="C148" s="219" t="s">
        <v>178</v>
      </c>
      <c r="D148" s="219" t="s">
        <v>146</v>
      </c>
      <c r="E148" s="220" t="s">
        <v>1305</v>
      </c>
      <c r="F148" s="221" t="s">
        <v>1306</v>
      </c>
      <c r="G148" s="222" t="s">
        <v>894</v>
      </c>
      <c r="H148" s="223">
        <v>0.65000000000000002</v>
      </c>
      <c r="I148" s="224"/>
      <c r="J148" s="225">
        <f>ROUND(I148*H148,2)</f>
        <v>0</v>
      </c>
      <c r="K148" s="221" t="s">
        <v>889</v>
      </c>
      <c r="L148" s="45"/>
      <c r="M148" s="226" t="s">
        <v>1</v>
      </c>
      <c r="N148" s="227" t="s">
        <v>38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151</v>
      </c>
      <c r="AT148" s="230" t="s">
        <v>146</v>
      </c>
      <c r="AU148" s="230" t="s">
        <v>83</v>
      </c>
      <c r="AY148" s="18" t="s">
        <v>144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81</v>
      </c>
      <c r="BK148" s="231">
        <f>ROUND(I148*H148,2)</f>
        <v>0</v>
      </c>
      <c r="BL148" s="18" t="s">
        <v>151</v>
      </c>
      <c r="BM148" s="230" t="s">
        <v>219</v>
      </c>
    </row>
    <row r="149" s="2" customFormat="1">
      <c r="A149" s="39"/>
      <c r="B149" s="40"/>
      <c r="C149" s="41"/>
      <c r="D149" s="232" t="s">
        <v>153</v>
      </c>
      <c r="E149" s="41"/>
      <c r="F149" s="233" t="s">
        <v>1306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153</v>
      </c>
      <c r="AU149" s="18" t="s">
        <v>83</v>
      </c>
    </row>
    <row r="150" s="2" customFormat="1" ht="24.15" customHeight="1">
      <c r="A150" s="39"/>
      <c r="B150" s="40"/>
      <c r="C150" s="219" t="s">
        <v>185</v>
      </c>
      <c r="D150" s="219" t="s">
        <v>146</v>
      </c>
      <c r="E150" s="220" t="s">
        <v>1307</v>
      </c>
      <c r="F150" s="221" t="s">
        <v>1308</v>
      </c>
      <c r="G150" s="222" t="s">
        <v>206</v>
      </c>
      <c r="H150" s="223">
        <v>1</v>
      </c>
      <c r="I150" s="224"/>
      <c r="J150" s="225">
        <f>ROUND(I150*H150,2)</f>
        <v>0</v>
      </c>
      <c r="K150" s="221" t="s">
        <v>150</v>
      </c>
      <c r="L150" s="45"/>
      <c r="M150" s="226" t="s">
        <v>1</v>
      </c>
      <c r="N150" s="227" t="s">
        <v>38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151</v>
      </c>
      <c r="AT150" s="230" t="s">
        <v>146</v>
      </c>
      <c r="AU150" s="230" t="s">
        <v>83</v>
      </c>
      <c r="AY150" s="18" t="s">
        <v>144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81</v>
      </c>
      <c r="BK150" s="231">
        <f>ROUND(I150*H150,2)</f>
        <v>0</v>
      </c>
      <c r="BL150" s="18" t="s">
        <v>151</v>
      </c>
      <c r="BM150" s="230" t="s">
        <v>233</v>
      </c>
    </row>
    <row r="151" s="2" customFormat="1">
      <c r="A151" s="39"/>
      <c r="B151" s="40"/>
      <c r="C151" s="41"/>
      <c r="D151" s="232" t="s">
        <v>153</v>
      </c>
      <c r="E151" s="41"/>
      <c r="F151" s="233" t="s">
        <v>1308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153</v>
      </c>
      <c r="AU151" s="18" t="s">
        <v>83</v>
      </c>
    </row>
    <row r="152" s="2" customFormat="1" ht="33" customHeight="1">
      <c r="A152" s="39"/>
      <c r="B152" s="40"/>
      <c r="C152" s="219" t="s">
        <v>192</v>
      </c>
      <c r="D152" s="219" t="s">
        <v>146</v>
      </c>
      <c r="E152" s="220" t="s">
        <v>1309</v>
      </c>
      <c r="F152" s="221" t="s">
        <v>1310</v>
      </c>
      <c r="G152" s="222" t="s">
        <v>206</v>
      </c>
      <c r="H152" s="223">
        <v>3</v>
      </c>
      <c r="I152" s="224"/>
      <c r="J152" s="225">
        <f>ROUND(I152*H152,2)</f>
        <v>0</v>
      </c>
      <c r="K152" s="221" t="s">
        <v>150</v>
      </c>
      <c r="L152" s="45"/>
      <c r="M152" s="226" t="s">
        <v>1</v>
      </c>
      <c r="N152" s="227" t="s">
        <v>38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151</v>
      </c>
      <c r="AT152" s="230" t="s">
        <v>146</v>
      </c>
      <c r="AU152" s="230" t="s">
        <v>83</v>
      </c>
      <c r="AY152" s="18" t="s">
        <v>144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81</v>
      </c>
      <c r="BK152" s="231">
        <f>ROUND(I152*H152,2)</f>
        <v>0</v>
      </c>
      <c r="BL152" s="18" t="s">
        <v>151</v>
      </c>
      <c r="BM152" s="230" t="s">
        <v>246</v>
      </c>
    </row>
    <row r="153" s="2" customFormat="1">
      <c r="A153" s="39"/>
      <c r="B153" s="40"/>
      <c r="C153" s="41"/>
      <c r="D153" s="232" t="s">
        <v>153</v>
      </c>
      <c r="E153" s="41"/>
      <c r="F153" s="233" t="s">
        <v>1310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153</v>
      </c>
      <c r="AU153" s="18" t="s">
        <v>83</v>
      </c>
    </row>
    <row r="154" s="2" customFormat="1" ht="16.5" customHeight="1">
      <c r="A154" s="39"/>
      <c r="B154" s="40"/>
      <c r="C154" s="219" t="s">
        <v>203</v>
      </c>
      <c r="D154" s="219" t="s">
        <v>146</v>
      </c>
      <c r="E154" s="220" t="s">
        <v>1311</v>
      </c>
      <c r="F154" s="221" t="s">
        <v>1312</v>
      </c>
      <c r="G154" s="222" t="s">
        <v>894</v>
      </c>
      <c r="H154" s="223">
        <v>2</v>
      </c>
      <c r="I154" s="224"/>
      <c r="J154" s="225">
        <f>ROUND(I154*H154,2)</f>
        <v>0</v>
      </c>
      <c r="K154" s="221" t="s">
        <v>889</v>
      </c>
      <c r="L154" s="45"/>
      <c r="M154" s="226" t="s">
        <v>1</v>
      </c>
      <c r="N154" s="227" t="s">
        <v>38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151</v>
      </c>
      <c r="AT154" s="230" t="s">
        <v>146</v>
      </c>
      <c r="AU154" s="230" t="s">
        <v>83</v>
      </c>
      <c r="AY154" s="18" t="s">
        <v>144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81</v>
      </c>
      <c r="BK154" s="231">
        <f>ROUND(I154*H154,2)</f>
        <v>0</v>
      </c>
      <c r="BL154" s="18" t="s">
        <v>151</v>
      </c>
      <c r="BM154" s="230" t="s">
        <v>261</v>
      </c>
    </row>
    <row r="155" s="2" customFormat="1">
      <c r="A155" s="39"/>
      <c r="B155" s="40"/>
      <c r="C155" s="41"/>
      <c r="D155" s="232" t="s">
        <v>153</v>
      </c>
      <c r="E155" s="41"/>
      <c r="F155" s="233" t="s">
        <v>1312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153</v>
      </c>
      <c r="AU155" s="18" t="s">
        <v>83</v>
      </c>
    </row>
    <row r="156" s="2" customFormat="1" ht="16.5" customHeight="1">
      <c r="A156" s="39"/>
      <c r="B156" s="40"/>
      <c r="C156" s="219" t="s">
        <v>209</v>
      </c>
      <c r="D156" s="219" t="s">
        <v>146</v>
      </c>
      <c r="E156" s="220" t="s">
        <v>1313</v>
      </c>
      <c r="F156" s="221" t="s">
        <v>1314</v>
      </c>
      <c r="G156" s="222" t="s">
        <v>894</v>
      </c>
      <c r="H156" s="223">
        <v>0.40000000000000002</v>
      </c>
      <c r="I156" s="224"/>
      <c r="J156" s="225">
        <f>ROUND(I156*H156,2)</f>
        <v>0</v>
      </c>
      <c r="K156" s="221" t="s">
        <v>889</v>
      </c>
      <c r="L156" s="45"/>
      <c r="M156" s="226" t="s">
        <v>1</v>
      </c>
      <c r="N156" s="227" t="s">
        <v>38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151</v>
      </c>
      <c r="AT156" s="230" t="s">
        <v>146</v>
      </c>
      <c r="AU156" s="230" t="s">
        <v>83</v>
      </c>
      <c r="AY156" s="18" t="s">
        <v>144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81</v>
      </c>
      <c r="BK156" s="231">
        <f>ROUND(I156*H156,2)</f>
        <v>0</v>
      </c>
      <c r="BL156" s="18" t="s">
        <v>151</v>
      </c>
      <c r="BM156" s="230" t="s">
        <v>273</v>
      </c>
    </row>
    <row r="157" s="2" customFormat="1">
      <c r="A157" s="39"/>
      <c r="B157" s="40"/>
      <c r="C157" s="41"/>
      <c r="D157" s="232" t="s">
        <v>153</v>
      </c>
      <c r="E157" s="41"/>
      <c r="F157" s="233" t="s">
        <v>1314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153</v>
      </c>
      <c r="AU157" s="18" t="s">
        <v>83</v>
      </c>
    </row>
    <row r="158" s="2" customFormat="1" ht="24.15" customHeight="1">
      <c r="A158" s="39"/>
      <c r="B158" s="40"/>
      <c r="C158" s="219" t="s">
        <v>214</v>
      </c>
      <c r="D158" s="219" t="s">
        <v>146</v>
      </c>
      <c r="E158" s="220" t="s">
        <v>1315</v>
      </c>
      <c r="F158" s="221" t="s">
        <v>1316</v>
      </c>
      <c r="G158" s="222" t="s">
        <v>206</v>
      </c>
      <c r="H158" s="223">
        <v>3</v>
      </c>
      <c r="I158" s="224"/>
      <c r="J158" s="225">
        <f>ROUND(I158*H158,2)</f>
        <v>0</v>
      </c>
      <c r="K158" s="221" t="s">
        <v>150</v>
      </c>
      <c r="L158" s="45"/>
      <c r="M158" s="226" t="s">
        <v>1</v>
      </c>
      <c r="N158" s="227" t="s">
        <v>38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151</v>
      </c>
      <c r="AT158" s="230" t="s">
        <v>146</v>
      </c>
      <c r="AU158" s="230" t="s">
        <v>83</v>
      </c>
      <c r="AY158" s="18" t="s">
        <v>144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81</v>
      </c>
      <c r="BK158" s="231">
        <f>ROUND(I158*H158,2)</f>
        <v>0</v>
      </c>
      <c r="BL158" s="18" t="s">
        <v>151</v>
      </c>
      <c r="BM158" s="230" t="s">
        <v>295</v>
      </c>
    </row>
    <row r="159" s="2" customFormat="1">
      <c r="A159" s="39"/>
      <c r="B159" s="40"/>
      <c r="C159" s="41"/>
      <c r="D159" s="232" t="s">
        <v>153</v>
      </c>
      <c r="E159" s="41"/>
      <c r="F159" s="233" t="s">
        <v>1316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153</v>
      </c>
      <c r="AU159" s="18" t="s">
        <v>83</v>
      </c>
    </row>
    <row r="160" s="2" customFormat="1" ht="24.15" customHeight="1">
      <c r="A160" s="39"/>
      <c r="B160" s="40"/>
      <c r="C160" s="219" t="s">
        <v>219</v>
      </c>
      <c r="D160" s="219" t="s">
        <v>146</v>
      </c>
      <c r="E160" s="220" t="s">
        <v>1317</v>
      </c>
      <c r="F160" s="221" t="s">
        <v>1318</v>
      </c>
      <c r="G160" s="222" t="s">
        <v>206</v>
      </c>
      <c r="H160" s="223">
        <v>3</v>
      </c>
      <c r="I160" s="224"/>
      <c r="J160" s="225">
        <f>ROUND(I160*H160,2)</f>
        <v>0</v>
      </c>
      <c r="K160" s="221" t="s">
        <v>150</v>
      </c>
      <c r="L160" s="45"/>
      <c r="M160" s="226" t="s">
        <v>1</v>
      </c>
      <c r="N160" s="227" t="s">
        <v>38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151</v>
      </c>
      <c r="AT160" s="230" t="s">
        <v>146</v>
      </c>
      <c r="AU160" s="230" t="s">
        <v>83</v>
      </c>
      <c r="AY160" s="18" t="s">
        <v>144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81</v>
      </c>
      <c r="BK160" s="231">
        <f>ROUND(I160*H160,2)</f>
        <v>0</v>
      </c>
      <c r="BL160" s="18" t="s">
        <v>151</v>
      </c>
      <c r="BM160" s="230" t="s">
        <v>319</v>
      </c>
    </row>
    <row r="161" s="2" customFormat="1">
      <c r="A161" s="39"/>
      <c r="B161" s="40"/>
      <c r="C161" s="41"/>
      <c r="D161" s="232" t="s">
        <v>153</v>
      </c>
      <c r="E161" s="41"/>
      <c r="F161" s="233" t="s">
        <v>1318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153</v>
      </c>
      <c r="AU161" s="18" t="s">
        <v>83</v>
      </c>
    </row>
    <row r="162" s="2" customFormat="1" ht="21.75" customHeight="1">
      <c r="A162" s="39"/>
      <c r="B162" s="40"/>
      <c r="C162" s="219" t="s">
        <v>227</v>
      </c>
      <c r="D162" s="219" t="s">
        <v>146</v>
      </c>
      <c r="E162" s="220" t="s">
        <v>1319</v>
      </c>
      <c r="F162" s="221" t="s">
        <v>1320</v>
      </c>
      <c r="G162" s="222" t="s">
        <v>894</v>
      </c>
      <c r="H162" s="223">
        <v>2</v>
      </c>
      <c r="I162" s="224"/>
      <c r="J162" s="225">
        <f>ROUND(I162*H162,2)</f>
        <v>0</v>
      </c>
      <c r="K162" s="221" t="s">
        <v>889</v>
      </c>
      <c r="L162" s="45"/>
      <c r="M162" s="226" t="s">
        <v>1</v>
      </c>
      <c r="N162" s="227" t="s">
        <v>38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151</v>
      </c>
      <c r="AT162" s="230" t="s">
        <v>146</v>
      </c>
      <c r="AU162" s="230" t="s">
        <v>83</v>
      </c>
      <c r="AY162" s="18" t="s">
        <v>144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81</v>
      </c>
      <c r="BK162" s="231">
        <f>ROUND(I162*H162,2)</f>
        <v>0</v>
      </c>
      <c r="BL162" s="18" t="s">
        <v>151</v>
      </c>
      <c r="BM162" s="230" t="s">
        <v>336</v>
      </c>
    </row>
    <row r="163" s="2" customFormat="1">
      <c r="A163" s="39"/>
      <c r="B163" s="40"/>
      <c r="C163" s="41"/>
      <c r="D163" s="232" t="s">
        <v>153</v>
      </c>
      <c r="E163" s="41"/>
      <c r="F163" s="233" t="s">
        <v>1320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153</v>
      </c>
      <c r="AU163" s="18" t="s">
        <v>83</v>
      </c>
    </row>
    <row r="164" s="12" customFormat="1" ht="22.8" customHeight="1">
      <c r="A164" s="12"/>
      <c r="B164" s="203"/>
      <c r="C164" s="204"/>
      <c r="D164" s="205" t="s">
        <v>72</v>
      </c>
      <c r="E164" s="217" t="s">
        <v>939</v>
      </c>
      <c r="F164" s="217" t="s">
        <v>1321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SUM(P165:P172)</f>
        <v>0</v>
      </c>
      <c r="Q164" s="211"/>
      <c r="R164" s="212">
        <f>SUM(R165:R172)</f>
        <v>0</v>
      </c>
      <c r="S164" s="211"/>
      <c r="T164" s="213">
        <f>SUM(T165:T172)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81</v>
      </c>
      <c r="AT164" s="215" t="s">
        <v>72</v>
      </c>
      <c r="AU164" s="215" t="s">
        <v>81</v>
      </c>
      <c r="AY164" s="214" t="s">
        <v>144</v>
      </c>
      <c r="BK164" s="216">
        <f>SUM(BK165:BK172)</f>
        <v>0</v>
      </c>
    </row>
    <row r="165" s="2" customFormat="1" ht="44.25" customHeight="1">
      <c r="A165" s="39"/>
      <c r="B165" s="40"/>
      <c r="C165" s="219" t="s">
        <v>233</v>
      </c>
      <c r="D165" s="219" t="s">
        <v>146</v>
      </c>
      <c r="E165" s="220" t="s">
        <v>1322</v>
      </c>
      <c r="F165" s="221" t="s">
        <v>1323</v>
      </c>
      <c r="G165" s="222" t="s">
        <v>484</v>
      </c>
      <c r="H165" s="223">
        <v>30</v>
      </c>
      <c r="I165" s="224"/>
      <c r="J165" s="225">
        <f>ROUND(I165*H165,2)</f>
        <v>0</v>
      </c>
      <c r="K165" s="221" t="s">
        <v>150</v>
      </c>
      <c r="L165" s="45"/>
      <c r="M165" s="226" t="s">
        <v>1</v>
      </c>
      <c r="N165" s="227" t="s">
        <v>38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151</v>
      </c>
      <c r="AT165" s="230" t="s">
        <v>146</v>
      </c>
      <c r="AU165" s="230" t="s">
        <v>83</v>
      </c>
      <c r="AY165" s="18" t="s">
        <v>144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81</v>
      </c>
      <c r="BK165" s="231">
        <f>ROUND(I165*H165,2)</f>
        <v>0</v>
      </c>
      <c r="BL165" s="18" t="s">
        <v>151</v>
      </c>
      <c r="BM165" s="230" t="s">
        <v>346</v>
      </c>
    </row>
    <row r="166" s="2" customFormat="1">
      <c r="A166" s="39"/>
      <c r="B166" s="40"/>
      <c r="C166" s="41"/>
      <c r="D166" s="232" t="s">
        <v>153</v>
      </c>
      <c r="E166" s="41"/>
      <c r="F166" s="233" t="s">
        <v>1323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153</v>
      </c>
      <c r="AU166" s="18" t="s">
        <v>83</v>
      </c>
    </row>
    <row r="167" s="2" customFormat="1" ht="44.25" customHeight="1">
      <c r="A167" s="39"/>
      <c r="B167" s="40"/>
      <c r="C167" s="219" t="s">
        <v>8</v>
      </c>
      <c r="D167" s="219" t="s">
        <v>146</v>
      </c>
      <c r="E167" s="220" t="s">
        <v>1324</v>
      </c>
      <c r="F167" s="221" t="s">
        <v>1325</v>
      </c>
      <c r="G167" s="222" t="s">
        <v>484</v>
      </c>
      <c r="H167" s="223">
        <v>1730</v>
      </c>
      <c r="I167" s="224"/>
      <c r="J167" s="225">
        <f>ROUND(I167*H167,2)</f>
        <v>0</v>
      </c>
      <c r="K167" s="221" t="s">
        <v>150</v>
      </c>
      <c r="L167" s="45"/>
      <c r="M167" s="226" t="s">
        <v>1</v>
      </c>
      <c r="N167" s="227" t="s">
        <v>38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151</v>
      </c>
      <c r="AT167" s="230" t="s">
        <v>146</v>
      </c>
      <c r="AU167" s="230" t="s">
        <v>83</v>
      </c>
      <c r="AY167" s="18" t="s">
        <v>144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81</v>
      </c>
      <c r="BK167" s="231">
        <f>ROUND(I167*H167,2)</f>
        <v>0</v>
      </c>
      <c r="BL167" s="18" t="s">
        <v>151</v>
      </c>
      <c r="BM167" s="230" t="s">
        <v>361</v>
      </c>
    </row>
    <row r="168" s="2" customFormat="1">
      <c r="A168" s="39"/>
      <c r="B168" s="40"/>
      <c r="C168" s="41"/>
      <c r="D168" s="232" t="s">
        <v>153</v>
      </c>
      <c r="E168" s="41"/>
      <c r="F168" s="233" t="s">
        <v>1325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153</v>
      </c>
      <c r="AU168" s="18" t="s">
        <v>83</v>
      </c>
    </row>
    <row r="169" s="2" customFormat="1" ht="44.25" customHeight="1">
      <c r="A169" s="39"/>
      <c r="B169" s="40"/>
      <c r="C169" s="219" t="s">
        <v>246</v>
      </c>
      <c r="D169" s="219" t="s">
        <v>146</v>
      </c>
      <c r="E169" s="220" t="s">
        <v>1326</v>
      </c>
      <c r="F169" s="221" t="s">
        <v>1327</v>
      </c>
      <c r="G169" s="222" t="s">
        <v>484</v>
      </c>
      <c r="H169" s="223">
        <v>210</v>
      </c>
      <c r="I169" s="224"/>
      <c r="J169" s="225">
        <f>ROUND(I169*H169,2)</f>
        <v>0</v>
      </c>
      <c r="K169" s="221" t="s">
        <v>150</v>
      </c>
      <c r="L169" s="45"/>
      <c r="M169" s="226" t="s">
        <v>1</v>
      </c>
      <c r="N169" s="227" t="s">
        <v>38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151</v>
      </c>
      <c r="AT169" s="230" t="s">
        <v>146</v>
      </c>
      <c r="AU169" s="230" t="s">
        <v>83</v>
      </c>
      <c r="AY169" s="18" t="s">
        <v>144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81</v>
      </c>
      <c r="BK169" s="231">
        <f>ROUND(I169*H169,2)</f>
        <v>0</v>
      </c>
      <c r="BL169" s="18" t="s">
        <v>151</v>
      </c>
      <c r="BM169" s="230" t="s">
        <v>375</v>
      </c>
    </row>
    <row r="170" s="2" customFormat="1">
      <c r="A170" s="39"/>
      <c r="B170" s="40"/>
      <c r="C170" s="41"/>
      <c r="D170" s="232" t="s">
        <v>153</v>
      </c>
      <c r="E170" s="41"/>
      <c r="F170" s="233" t="s">
        <v>1327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153</v>
      </c>
      <c r="AU170" s="18" t="s">
        <v>83</v>
      </c>
    </row>
    <row r="171" s="2" customFormat="1" ht="55.5" customHeight="1">
      <c r="A171" s="39"/>
      <c r="B171" s="40"/>
      <c r="C171" s="219" t="s">
        <v>254</v>
      </c>
      <c r="D171" s="219" t="s">
        <v>146</v>
      </c>
      <c r="E171" s="220" t="s">
        <v>1328</v>
      </c>
      <c r="F171" s="221" t="s">
        <v>1329</v>
      </c>
      <c r="G171" s="222" t="s">
        <v>484</v>
      </c>
      <c r="H171" s="223">
        <v>270</v>
      </c>
      <c r="I171" s="224"/>
      <c r="J171" s="225">
        <f>ROUND(I171*H171,2)</f>
        <v>0</v>
      </c>
      <c r="K171" s="221" t="s">
        <v>150</v>
      </c>
      <c r="L171" s="45"/>
      <c r="M171" s="226" t="s">
        <v>1</v>
      </c>
      <c r="N171" s="227" t="s">
        <v>38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151</v>
      </c>
      <c r="AT171" s="230" t="s">
        <v>146</v>
      </c>
      <c r="AU171" s="230" t="s">
        <v>83</v>
      </c>
      <c r="AY171" s="18" t="s">
        <v>144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81</v>
      </c>
      <c r="BK171" s="231">
        <f>ROUND(I171*H171,2)</f>
        <v>0</v>
      </c>
      <c r="BL171" s="18" t="s">
        <v>151</v>
      </c>
      <c r="BM171" s="230" t="s">
        <v>387</v>
      </c>
    </row>
    <row r="172" s="2" customFormat="1">
      <c r="A172" s="39"/>
      <c r="B172" s="40"/>
      <c r="C172" s="41"/>
      <c r="D172" s="232" t="s">
        <v>153</v>
      </c>
      <c r="E172" s="41"/>
      <c r="F172" s="233" t="s">
        <v>1329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153</v>
      </c>
      <c r="AU172" s="18" t="s">
        <v>83</v>
      </c>
    </row>
    <row r="173" s="12" customFormat="1" ht="22.8" customHeight="1">
      <c r="A173" s="12"/>
      <c r="B173" s="203"/>
      <c r="C173" s="204"/>
      <c r="D173" s="205" t="s">
        <v>72</v>
      </c>
      <c r="E173" s="217" t="s">
        <v>945</v>
      </c>
      <c r="F173" s="217" t="s">
        <v>1330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SUM(P174:P175)</f>
        <v>0</v>
      </c>
      <c r="Q173" s="211"/>
      <c r="R173" s="212">
        <f>SUM(R174:R175)</f>
        <v>0</v>
      </c>
      <c r="S173" s="211"/>
      <c r="T173" s="213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81</v>
      </c>
      <c r="AT173" s="215" t="s">
        <v>72</v>
      </c>
      <c r="AU173" s="215" t="s">
        <v>81</v>
      </c>
      <c r="AY173" s="214" t="s">
        <v>144</v>
      </c>
      <c r="BK173" s="216">
        <f>SUM(BK174:BK175)</f>
        <v>0</v>
      </c>
    </row>
    <row r="174" s="2" customFormat="1" ht="37.8" customHeight="1">
      <c r="A174" s="39"/>
      <c r="B174" s="40"/>
      <c r="C174" s="219" t="s">
        <v>261</v>
      </c>
      <c r="D174" s="219" t="s">
        <v>146</v>
      </c>
      <c r="E174" s="220" t="s">
        <v>1331</v>
      </c>
      <c r="F174" s="221" t="s">
        <v>1332</v>
      </c>
      <c r="G174" s="222" t="s">
        <v>894</v>
      </c>
      <c r="H174" s="223">
        <v>5</v>
      </c>
      <c r="I174" s="224"/>
      <c r="J174" s="225">
        <f>ROUND(I174*H174,2)</f>
        <v>0</v>
      </c>
      <c r="K174" s="221" t="s">
        <v>889</v>
      </c>
      <c r="L174" s="45"/>
      <c r="M174" s="226" t="s">
        <v>1</v>
      </c>
      <c r="N174" s="227" t="s">
        <v>38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151</v>
      </c>
      <c r="AT174" s="230" t="s">
        <v>146</v>
      </c>
      <c r="AU174" s="230" t="s">
        <v>83</v>
      </c>
      <c r="AY174" s="18" t="s">
        <v>144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81</v>
      </c>
      <c r="BK174" s="231">
        <f>ROUND(I174*H174,2)</f>
        <v>0</v>
      </c>
      <c r="BL174" s="18" t="s">
        <v>151</v>
      </c>
      <c r="BM174" s="230" t="s">
        <v>411</v>
      </c>
    </row>
    <row r="175" s="2" customFormat="1">
      <c r="A175" s="39"/>
      <c r="B175" s="40"/>
      <c r="C175" s="41"/>
      <c r="D175" s="232" t="s">
        <v>153</v>
      </c>
      <c r="E175" s="41"/>
      <c r="F175" s="233" t="s">
        <v>1332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153</v>
      </c>
      <c r="AU175" s="18" t="s">
        <v>83</v>
      </c>
    </row>
    <row r="176" s="12" customFormat="1" ht="22.8" customHeight="1">
      <c r="A176" s="12"/>
      <c r="B176" s="203"/>
      <c r="C176" s="204"/>
      <c r="D176" s="205" t="s">
        <v>72</v>
      </c>
      <c r="E176" s="217" t="s">
        <v>1333</v>
      </c>
      <c r="F176" s="217" t="s">
        <v>1334</v>
      </c>
      <c r="G176" s="204"/>
      <c r="H176" s="204"/>
      <c r="I176" s="207"/>
      <c r="J176" s="218">
        <f>BK176</f>
        <v>0</v>
      </c>
      <c r="K176" s="204"/>
      <c r="L176" s="209"/>
      <c r="M176" s="210"/>
      <c r="N176" s="211"/>
      <c r="O176" s="211"/>
      <c r="P176" s="212">
        <f>SUM(P177:P186)</f>
        <v>0</v>
      </c>
      <c r="Q176" s="211"/>
      <c r="R176" s="212">
        <f>SUM(R177:R186)</f>
        <v>0</v>
      </c>
      <c r="S176" s="211"/>
      <c r="T176" s="213">
        <f>SUM(T177:T186)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4" t="s">
        <v>81</v>
      </c>
      <c r="AT176" s="215" t="s">
        <v>72</v>
      </c>
      <c r="AU176" s="215" t="s">
        <v>81</v>
      </c>
      <c r="AY176" s="214" t="s">
        <v>144</v>
      </c>
      <c r="BK176" s="216">
        <f>SUM(BK177:BK186)</f>
        <v>0</v>
      </c>
    </row>
    <row r="177" s="2" customFormat="1" ht="49.05" customHeight="1">
      <c r="A177" s="39"/>
      <c r="B177" s="40"/>
      <c r="C177" s="219" t="s">
        <v>267</v>
      </c>
      <c r="D177" s="219" t="s">
        <v>146</v>
      </c>
      <c r="E177" s="220" t="s">
        <v>1335</v>
      </c>
      <c r="F177" s="221" t="s">
        <v>1336</v>
      </c>
      <c r="G177" s="222" t="s">
        <v>206</v>
      </c>
      <c r="H177" s="223">
        <v>9</v>
      </c>
      <c r="I177" s="224"/>
      <c r="J177" s="225">
        <f>ROUND(I177*H177,2)</f>
        <v>0</v>
      </c>
      <c r="K177" s="221" t="s">
        <v>150</v>
      </c>
      <c r="L177" s="45"/>
      <c r="M177" s="226" t="s">
        <v>1</v>
      </c>
      <c r="N177" s="227" t="s">
        <v>38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151</v>
      </c>
      <c r="AT177" s="230" t="s">
        <v>146</v>
      </c>
      <c r="AU177" s="230" t="s">
        <v>83</v>
      </c>
      <c r="AY177" s="18" t="s">
        <v>144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81</v>
      </c>
      <c r="BK177" s="231">
        <f>ROUND(I177*H177,2)</f>
        <v>0</v>
      </c>
      <c r="BL177" s="18" t="s">
        <v>151</v>
      </c>
      <c r="BM177" s="230" t="s">
        <v>429</v>
      </c>
    </row>
    <row r="178" s="2" customFormat="1">
      <c r="A178" s="39"/>
      <c r="B178" s="40"/>
      <c r="C178" s="41"/>
      <c r="D178" s="232" t="s">
        <v>153</v>
      </c>
      <c r="E178" s="41"/>
      <c r="F178" s="233" t="s">
        <v>1336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153</v>
      </c>
      <c r="AU178" s="18" t="s">
        <v>83</v>
      </c>
    </row>
    <row r="179" s="2" customFormat="1" ht="37.8" customHeight="1">
      <c r="A179" s="39"/>
      <c r="B179" s="40"/>
      <c r="C179" s="219" t="s">
        <v>273</v>
      </c>
      <c r="D179" s="219" t="s">
        <v>146</v>
      </c>
      <c r="E179" s="220" t="s">
        <v>1337</v>
      </c>
      <c r="F179" s="221" t="s">
        <v>1338</v>
      </c>
      <c r="G179" s="222" t="s">
        <v>206</v>
      </c>
      <c r="H179" s="223">
        <v>4</v>
      </c>
      <c r="I179" s="224"/>
      <c r="J179" s="225">
        <f>ROUND(I179*H179,2)</f>
        <v>0</v>
      </c>
      <c r="K179" s="221" t="s">
        <v>150</v>
      </c>
      <c r="L179" s="45"/>
      <c r="M179" s="226" t="s">
        <v>1</v>
      </c>
      <c r="N179" s="227" t="s">
        <v>38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151</v>
      </c>
      <c r="AT179" s="230" t="s">
        <v>146</v>
      </c>
      <c r="AU179" s="230" t="s">
        <v>83</v>
      </c>
      <c r="AY179" s="18" t="s">
        <v>144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81</v>
      </c>
      <c r="BK179" s="231">
        <f>ROUND(I179*H179,2)</f>
        <v>0</v>
      </c>
      <c r="BL179" s="18" t="s">
        <v>151</v>
      </c>
      <c r="BM179" s="230" t="s">
        <v>443</v>
      </c>
    </row>
    <row r="180" s="2" customFormat="1">
      <c r="A180" s="39"/>
      <c r="B180" s="40"/>
      <c r="C180" s="41"/>
      <c r="D180" s="232" t="s">
        <v>153</v>
      </c>
      <c r="E180" s="41"/>
      <c r="F180" s="233" t="s">
        <v>1338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153</v>
      </c>
      <c r="AU180" s="18" t="s">
        <v>83</v>
      </c>
    </row>
    <row r="181" s="2" customFormat="1" ht="55.5" customHeight="1">
      <c r="A181" s="39"/>
      <c r="B181" s="40"/>
      <c r="C181" s="219" t="s">
        <v>7</v>
      </c>
      <c r="D181" s="219" t="s">
        <v>146</v>
      </c>
      <c r="E181" s="220" t="s">
        <v>1339</v>
      </c>
      <c r="F181" s="221" t="s">
        <v>1340</v>
      </c>
      <c r="G181" s="222" t="s">
        <v>206</v>
      </c>
      <c r="H181" s="223">
        <v>12</v>
      </c>
      <c r="I181" s="224"/>
      <c r="J181" s="225">
        <f>ROUND(I181*H181,2)</f>
        <v>0</v>
      </c>
      <c r="K181" s="221" t="s">
        <v>150</v>
      </c>
      <c r="L181" s="45"/>
      <c r="M181" s="226" t="s">
        <v>1</v>
      </c>
      <c r="N181" s="227" t="s">
        <v>38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151</v>
      </c>
      <c r="AT181" s="230" t="s">
        <v>146</v>
      </c>
      <c r="AU181" s="230" t="s">
        <v>83</v>
      </c>
      <c r="AY181" s="18" t="s">
        <v>144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81</v>
      </c>
      <c r="BK181" s="231">
        <f>ROUND(I181*H181,2)</f>
        <v>0</v>
      </c>
      <c r="BL181" s="18" t="s">
        <v>151</v>
      </c>
      <c r="BM181" s="230" t="s">
        <v>456</v>
      </c>
    </row>
    <row r="182" s="2" customFormat="1">
      <c r="A182" s="39"/>
      <c r="B182" s="40"/>
      <c r="C182" s="41"/>
      <c r="D182" s="232" t="s">
        <v>153</v>
      </c>
      <c r="E182" s="41"/>
      <c r="F182" s="233" t="s">
        <v>1340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153</v>
      </c>
      <c r="AU182" s="18" t="s">
        <v>83</v>
      </c>
    </row>
    <row r="183" s="2" customFormat="1" ht="24.15" customHeight="1">
      <c r="A183" s="39"/>
      <c r="B183" s="40"/>
      <c r="C183" s="219" t="s">
        <v>295</v>
      </c>
      <c r="D183" s="219" t="s">
        <v>146</v>
      </c>
      <c r="E183" s="220" t="s">
        <v>1341</v>
      </c>
      <c r="F183" s="221" t="s">
        <v>1342</v>
      </c>
      <c r="G183" s="222" t="s">
        <v>206</v>
      </c>
      <c r="H183" s="223">
        <v>1</v>
      </c>
      <c r="I183" s="224"/>
      <c r="J183" s="225">
        <f>ROUND(I183*H183,2)</f>
        <v>0</v>
      </c>
      <c r="K183" s="221" t="s">
        <v>150</v>
      </c>
      <c r="L183" s="45"/>
      <c r="M183" s="226" t="s">
        <v>1</v>
      </c>
      <c r="N183" s="227" t="s">
        <v>38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151</v>
      </c>
      <c r="AT183" s="230" t="s">
        <v>146</v>
      </c>
      <c r="AU183" s="230" t="s">
        <v>83</v>
      </c>
      <c r="AY183" s="18" t="s">
        <v>144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81</v>
      </c>
      <c r="BK183" s="231">
        <f>ROUND(I183*H183,2)</f>
        <v>0</v>
      </c>
      <c r="BL183" s="18" t="s">
        <v>151</v>
      </c>
      <c r="BM183" s="230" t="s">
        <v>467</v>
      </c>
    </row>
    <row r="184" s="2" customFormat="1">
      <c r="A184" s="39"/>
      <c r="B184" s="40"/>
      <c r="C184" s="41"/>
      <c r="D184" s="232" t="s">
        <v>153</v>
      </c>
      <c r="E184" s="41"/>
      <c r="F184" s="233" t="s">
        <v>1342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153</v>
      </c>
      <c r="AU184" s="18" t="s">
        <v>83</v>
      </c>
    </row>
    <row r="185" s="2" customFormat="1" ht="49.05" customHeight="1">
      <c r="A185" s="39"/>
      <c r="B185" s="40"/>
      <c r="C185" s="219" t="s">
        <v>307</v>
      </c>
      <c r="D185" s="219" t="s">
        <v>146</v>
      </c>
      <c r="E185" s="220" t="s">
        <v>1335</v>
      </c>
      <c r="F185" s="221" t="s">
        <v>1336</v>
      </c>
      <c r="G185" s="222" t="s">
        <v>206</v>
      </c>
      <c r="H185" s="223">
        <v>8</v>
      </c>
      <c r="I185" s="224"/>
      <c r="J185" s="225">
        <f>ROUND(I185*H185,2)</f>
        <v>0</v>
      </c>
      <c r="K185" s="221" t="s">
        <v>150</v>
      </c>
      <c r="L185" s="45"/>
      <c r="M185" s="226" t="s">
        <v>1</v>
      </c>
      <c r="N185" s="227" t="s">
        <v>38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151</v>
      </c>
      <c r="AT185" s="230" t="s">
        <v>146</v>
      </c>
      <c r="AU185" s="230" t="s">
        <v>83</v>
      </c>
      <c r="AY185" s="18" t="s">
        <v>144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81</v>
      </c>
      <c r="BK185" s="231">
        <f>ROUND(I185*H185,2)</f>
        <v>0</v>
      </c>
      <c r="BL185" s="18" t="s">
        <v>151</v>
      </c>
      <c r="BM185" s="230" t="s">
        <v>481</v>
      </c>
    </row>
    <row r="186" s="2" customFormat="1">
      <c r="A186" s="39"/>
      <c r="B186" s="40"/>
      <c r="C186" s="41"/>
      <c r="D186" s="232" t="s">
        <v>153</v>
      </c>
      <c r="E186" s="41"/>
      <c r="F186" s="233" t="s">
        <v>1336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153</v>
      </c>
      <c r="AU186" s="18" t="s">
        <v>83</v>
      </c>
    </row>
    <row r="187" s="12" customFormat="1" ht="22.8" customHeight="1">
      <c r="A187" s="12"/>
      <c r="B187" s="203"/>
      <c r="C187" s="204"/>
      <c r="D187" s="205" t="s">
        <v>72</v>
      </c>
      <c r="E187" s="217" t="s">
        <v>1343</v>
      </c>
      <c r="F187" s="217" t="s">
        <v>1344</v>
      </c>
      <c r="G187" s="204"/>
      <c r="H187" s="204"/>
      <c r="I187" s="207"/>
      <c r="J187" s="218">
        <f>BK187</f>
        <v>0</v>
      </c>
      <c r="K187" s="204"/>
      <c r="L187" s="209"/>
      <c r="M187" s="210"/>
      <c r="N187" s="211"/>
      <c r="O187" s="211"/>
      <c r="P187" s="212">
        <f>SUM(P188:P191)</f>
        <v>0</v>
      </c>
      <c r="Q187" s="211"/>
      <c r="R187" s="212">
        <f>SUM(R188:R191)</f>
        <v>0</v>
      </c>
      <c r="S187" s="211"/>
      <c r="T187" s="213">
        <f>SUM(T188:T191)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81</v>
      </c>
      <c r="AT187" s="215" t="s">
        <v>72</v>
      </c>
      <c r="AU187" s="215" t="s">
        <v>81</v>
      </c>
      <c r="AY187" s="214" t="s">
        <v>144</v>
      </c>
      <c r="BK187" s="216">
        <f>SUM(BK188:BK191)</f>
        <v>0</v>
      </c>
    </row>
    <row r="188" s="2" customFormat="1" ht="44.25" customHeight="1">
      <c r="A188" s="39"/>
      <c r="B188" s="40"/>
      <c r="C188" s="219" t="s">
        <v>319</v>
      </c>
      <c r="D188" s="219" t="s">
        <v>146</v>
      </c>
      <c r="E188" s="220" t="s">
        <v>1345</v>
      </c>
      <c r="F188" s="221" t="s">
        <v>1346</v>
      </c>
      <c r="G188" s="222" t="s">
        <v>206</v>
      </c>
      <c r="H188" s="223">
        <v>7</v>
      </c>
      <c r="I188" s="224"/>
      <c r="J188" s="225">
        <f>ROUND(I188*H188,2)</f>
        <v>0</v>
      </c>
      <c r="K188" s="221" t="s">
        <v>150</v>
      </c>
      <c r="L188" s="45"/>
      <c r="M188" s="226" t="s">
        <v>1</v>
      </c>
      <c r="N188" s="227" t="s">
        <v>38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151</v>
      </c>
      <c r="AT188" s="230" t="s">
        <v>146</v>
      </c>
      <c r="AU188" s="230" t="s">
        <v>83</v>
      </c>
      <c r="AY188" s="18" t="s">
        <v>144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81</v>
      </c>
      <c r="BK188" s="231">
        <f>ROUND(I188*H188,2)</f>
        <v>0</v>
      </c>
      <c r="BL188" s="18" t="s">
        <v>151</v>
      </c>
      <c r="BM188" s="230" t="s">
        <v>494</v>
      </c>
    </row>
    <row r="189" s="2" customFormat="1">
      <c r="A189" s="39"/>
      <c r="B189" s="40"/>
      <c r="C189" s="41"/>
      <c r="D189" s="232" t="s">
        <v>153</v>
      </c>
      <c r="E189" s="41"/>
      <c r="F189" s="233" t="s">
        <v>1346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153</v>
      </c>
      <c r="AU189" s="18" t="s">
        <v>83</v>
      </c>
    </row>
    <row r="190" s="2" customFormat="1" ht="44.25" customHeight="1">
      <c r="A190" s="39"/>
      <c r="B190" s="40"/>
      <c r="C190" s="219" t="s">
        <v>331</v>
      </c>
      <c r="D190" s="219" t="s">
        <v>146</v>
      </c>
      <c r="E190" s="220" t="s">
        <v>1347</v>
      </c>
      <c r="F190" s="221" t="s">
        <v>1348</v>
      </c>
      <c r="G190" s="222" t="s">
        <v>206</v>
      </c>
      <c r="H190" s="223">
        <v>23</v>
      </c>
      <c r="I190" s="224"/>
      <c r="J190" s="225">
        <f>ROUND(I190*H190,2)</f>
        <v>0</v>
      </c>
      <c r="K190" s="221" t="s">
        <v>150</v>
      </c>
      <c r="L190" s="45"/>
      <c r="M190" s="226" t="s">
        <v>1</v>
      </c>
      <c r="N190" s="227" t="s">
        <v>38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151</v>
      </c>
      <c r="AT190" s="230" t="s">
        <v>146</v>
      </c>
      <c r="AU190" s="230" t="s">
        <v>83</v>
      </c>
      <c r="AY190" s="18" t="s">
        <v>144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81</v>
      </c>
      <c r="BK190" s="231">
        <f>ROUND(I190*H190,2)</f>
        <v>0</v>
      </c>
      <c r="BL190" s="18" t="s">
        <v>151</v>
      </c>
      <c r="BM190" s="230" t="s">
        <v>507</v>
      </c>
    </row>
    <row r="191" s="2" customFormat="1">
      <c r="A191" s="39"/>
      <c r="B191" s="40"/>
      <c r="C191" s="41"/>
      <c r="D191" s="232" t="s">
        <v>153</v>
      </c>
      <c r="E191" s="41"/>
      <c r="F191" s="233" t="s">
        <v>1348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153</v>
      </c>
      <c r="AU191" s="18" t="s">
        <v>83</v>
      </c>
    </row>
    <row r="192" s="12" customFormat="1" ht="22.8" customHeight="1">
      <c r="A192" s="12"/>
      <c r="B192" s="203"/>
      <c r="C192" s="204"/>
      <c r="D192" s="205" t="s">
        <v>72</v>
      </c>
      <c r="E192" s="217" t="s">
        <v>1349</v>
      </c>
      <c r="F192" s="217" t="s">
        <v>1350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SUM(P193:P202)</f>
        <v>0</v>
      </c>
      <c r="Q192" s="211"/>
      <c r="R192" s="212">
        <f>SUM(R193:R202)</f>
        <v>0</v>
      </c>
      <c r="S192" s="211"/>
      <c r="T192" s="213">
        <f>SUM(T193:T202)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81</v>
      </c>
      <c r="AT192" s="215" t="s">
        <v>72</v>
      </c>
      <c r="AU192" s="215" t="s">
        <v>81</v>
      </c>
      <c r="AY192" s="214" t="s">
        <v>144</v>
      </c>
      <c r="BK192" s="216">
        <f>SUM(BK193:BK202)</f>
        <v>0</v>
      </c>
    </row>
    <row r="193" s="2" customFormat="1" ht="16.5" customHeight="1">
      <c r="A193" s="39"/>
      <c r="B193" s="40"/>
      <c r="C193" s="219" t="s">
        <v>336</v>
      </c>
      <c r="D193" s="219" t="s">
        <v>146</v>
      </c>
      <c r="E193" s="220" t="s">
        <v>1351</v>
      </c>
      <c r="F193" s="221" t="s">
        <v>1352</v>
      </c>
      <c r="G193" s="222" t="s">
        <v>894</v>
      </c>
      <c r="H193" s="223">
        <v>2</v>
      </c>
      <c r="I193" s="224"/>
      <c r="J193" s="225">
        <f>ROUND(I193*H193,2)</f>
        <v>0</v>
      </c>
      <c r="K193" s="221" t="s">
        <v>889</v>
      </c>
      <c r="L193" s="45"/>
      <c r="M193" s="226" t="s">
        <v>1</v>
      </c>
      <c r="N193" s="227" t="s">
        <v>38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151</v>
      </c>
      <c r="AT193" s="230" t="s">
        <v>146</v>
      </c>
      <c r="AU193" s="230" t="s">
        <v>83</v>
      </c>
      <c r="AY193" s="18" t="s">
        <v>144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81</v>
      </c>
      <c r="BK193" s="231">
        <f>ROUND(I193*H193,2)</f>
        <v>0</v>
      </c>
      <c r="BL193" s="18" t="s">
        <v>151</v>
      </c>
      <c r="BM193" s="230" t="s">
        <v>521</v>
      </c>
    </row>
    <row r="194" s="2" customFormat="1">
      <c r="A194" s="39"/>
      <c r="B194" s="40"/>
      <c r="C194" s="41"/>
      <c r="D194" s="232" t="s">
        <v>153</v>
      </c>
      <c r="E194" s="41"/>
      <c r="F194" s="233" t="s">
        <v>1352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153</v>
      </c>
      <c r="AU194" s="18" t="s">
        <v>83</v>
      </c>
    </row>
    <row r="195" s="2" customFormat="1" ht="24.15" customHeight="1">
      <c r="A195" s="39"/>
      <c r="B195" s="40"/>
      <c r="C195" s="219" t="s">
        <v>341</v>
      </c>
      <c r="D195" s="219" t="s">
        <v>146</v>
      </c>
      <c r="E195" s="220" t="s">
        <v>1353</v>
      </c>
      <c r="F195" s="221" t="s">
        <v>1354</v>
      </c>
      <c r="G195" s="222" t="s">
        <v>206</v>
      </c>
      <c r="H195" s="223">
        <v>15</v>
      </c>
      <c r="I195" s="224"/>
      <c r="J195" s="225">
        <f>ROUND(I195*H195,2)</f>
        <v>0</v>
      </c>
      <c r="K195" s="221" t="s">
        <v>150</v>
      </c>
      <c r="L195" s="45"/>
      <c r="M195" s="226" t="s">
        <v>1</v>
      </c>
      <c r="N195" s="227" t="s">
        <v>38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151</v>
      </c>
      <c r="AT195" s="230" t="s">
        <v>146</v>
      </c>
      <c r="AU195" s="230" t="s">
        <v>83</v>
      </c>
      <c r="AY195" s="18" t="s">
        <v>144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81</v>
      </c>
      <c r="BK195" s="231">
        <f>ROUND(I195*H195,2)</f>
        <v>0</v>
      </c>
      <c r="BL195" s="18" t="s">
        <v>151</v>
      </c>
      <c r="BM195" s="230" t="s">
        <v>531</v>
      </c>
    </row>
    <row r="196" s="2" customFormat="1">
      <c r="A196" s="39"/>
      <c r="B196" s="40"/>
      <c r="C196" s="41"/>
      <c r="D196" s="232" t="s">
        <v>153</v>
      </c>
      <c r="E196" s="41"/>
      <c r="F196" s="233" t="s">
        <v>1354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153</v>
      </c>
      <c r="AU196" s="18" t="s">
        <v>83</v>
      </c>
    </row>
    <row r="197" s="2" customFormat="1" ht="33" customHeight="1">
      <c r="A197" s="39"/>
      <c r="B197" s="40"/>
      <c r="C197" s="219" t="s">
        <v>346</v>
      </c>
      <c r="D197" s="219" t="s">
        <v>146</v>
      </c>
      <c r="E197" s="220" t="s">
        <v>1355</v>
      </c>
      <c r="F197" s="221" t="s">
        <v>1356</v>
      </c>
      <c r="G197" s="222" t="s">
        <v>484</v>
      </c>
      <c r="H197" s="223">
        <v>50</v>
      </c>
      <c r="I197" s="224"/>
      <c r="J197" s="225">
        <f>ROUND(I197*H197,2)</f>
        <v>0</v>
      </c>
      <c r="K197" s="221" t="s">
        <v>150</v>
      </c>
      <c r="L197" s="45"/>
      <c r="M197" s="226" t="s">
        <v>1</v>
      </c>
      <c r="N197" s="227" t="s">
        <v>38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151</v>
      </c>
      <c r="AT197" s="230" t="s">
        <v>146</v>
      </c>
      <c r="AU197" s="230" t="s">
        <v>83</v>
      </c>
      <c r="AY197" s="18" t="s">
        <v>144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81</v>
      </c>
      <c r="BK197" s="231">
        <f>ROUND(I197*H197,2)</f>
        <v>0</v>
      </c>
      <c r="BL197" s="18" t="s">
        <v>151</v>
      </c>
      <c r="BM197" s="230" t="s">
        <v>544</v>
      </c>
    </row>
    <row r="198" s="2" customFormat="1">
      <c r="A198" s="39"/>
      <c r="B198" s="40"/>
      <c r="C198" s="41"/>
      <c r="D198" s="232" t="s">
        <v>153</v>
      </c>
      <c r="E198" s="41"/>
      <c r="F198" s="233" t="s">
        <v>1356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153</v>
      </c>
      <c r="AU198" s="18" t="s">
        <v>83</v>
      </c>
    </row>
    <row r="199" s="2" customFormat="1" ht="49.05" customHeight="1">
      <c r="A199" s="39"/>
      <c r="B199" s="40"/>
      <c r="C199" s="219" t="s">
        <v>352</v>
      </c>
      <c r="D199" s="219" t="s">
        <v>146</v>
      </c>
      <c r="E199" s="220" t="s">
        <v>1357</v>
      </c>
      <c r="F199" s="221" t="s">
        <v>1358</v>
      </c>
      <c r="G199" s="222" t="s">
        <v>206</v>
      </c>
      <c r="H199" s="223">
        <v>77</v>
      </c>
      <c r="I199" s="224"/>
      <c r="J199" s="225">
        <f>ROUND(I199*H199,2)</f>
        <v>0</v>
      </c>
      <c r="K199" s="221" t="s">
        <v>150</v>
      </c>
      <c r="L199" s="45"/>
      <c r="M199" s="226" t="s">
        <v>1</v>
      </c>
      <c r="N199" s="227" t="s">
        <v>38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151</v>
      </c>
      <c r="AT199" s="230" t="s">
        <v>146</v>
      </c>
      <c r="AU199" s="230" t="s">
        <v>83</v>
      </c>
      <c r="AY199" s="18" t="s">
        <v>144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81</v>
      </c>
      <c r="BK199" s="231">
        <f>ROUND(I199*H199,2)</f>
        <v>0</v>
      </c>
      <c r="BL199" s="18" t="s">
        <v>151</v>
      </c>
      <c r="BM199" s="230" t="s">
        <v>558</v>
      </c>
    </row>
    <row r="200" s="2" customFormat="1">
      <c r="A200" s="39"/>
      <c r="B200" s="40"/>
      <c r="C200" s="41"/>
      <c r="D200" s="232" t="s">
        <v>153</v>
      </c>
      <c r="E200" s="41"/>
      <c r="F200" s="233" t="s">
        <v>1358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153</v>
      </c>
      <c r="AU200" s="18" t="s">
        <v>83</v>
      </c>
    </row>
    <row r="201" s="2" customFormat="1" ht="37.8" customHeight="1">
      <c r="A201" s="39"/>
      <c r="B201" s="40"/>
      <c r="C201" s="219" t="s">
        <v>361</v>
      </c>
      <c r="D201" s="219" t="s">
        <v>146</v>
      </c>
      <c r="E201" s="220" t="s">
        <v>1359</v>
      </c>
      <c r="F201" s="221" t="s">
        <v>1360</v>
      </c>
      <c r="G201" s="222" t="s">
        <v>206</v>
      </c>
      <c r="H201" s="223">
        <v>150</v>
      </c>
      <c r="I201" s="224"/>
      <c r="J201" s="225">
        <f>ROUND(I201*H201,2)</f>
        <v>0</v>
      </c>
      <c r="K201" s="221" t="s">
        <v>150</v>
      </c>
      <c r="L201" s="45"/>
      <c r="M201" s="226" t="s">
        <v>1</v>
      </c>
      <c r="N201" s="227" t="s">
        <v>38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151</v>
      </c>
      <c r="AT201" s="230" t="s">
        <v>146</v>
      </c>
      <c r="AU201" s="230" t="s">
        <v>83</v>
      </c>
      <c r="AY201" s="18" t="s">
        <v>144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81</v>
      </c>
      <c r="BK201" s="231">
        <f>ROUND(I201*H201,2)</f>
        <v>0</v>
      </c>
      <c r="BL201" s="18" t="s">
        <v>151</v>
      </c>
      <c r="BM201" s="230" t="s">
        <v>571</v>
      </c>
    </row>
    <row r="202" s="2" customFormat="1">
      <c r="A202" s="39"/>
      <c r="B202" s="40"/>
      <c r="C202" s="41"/>
      <c r="D202" s="232" t="s">
        <v>153</v>
      </c>
      <c r="E202" s="41"/>
      <c r="F202" s="233" t="s">
        <v>1360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153</v>
      </c>
      <c r="AU202" s="18" t="s">
        <v>83</v>
      </c>
    </row>
    <row r="203" s="12" customFormat="1" ht="22.8" customHeight="1">
      <c r="A203" s="12"/>
      <c r="B203" s="203"/>
      <c r="C203" s="204"/>
      <c r="D203" s="205" t="s">
        <v>72</v>
      </c>
      <c r="E203" s="217" t="s">
        <v>1361</v>
      </c>
      <c r="F203" s="217" t="s">
        <v>1362</v>
      </c>
      <c r="G203" s="204"/>
      <c r="H203" s="204"/>
      <c r="I203" s="207"/>
      <c r="J203" s="218">
        <f>BK203</f>
        <v>0</v>
      </c>
      <c r="K203" s="204"/>
      <c r="L203" s="209"/>
      <c r="M203" s="210"/>
      <c r="N203" s="211"/>
      <c r="O203" s="211"/>
      <c r="P203" s="212">
        <f>SUM(P204:P205)</f>
        <v>0</v>
      </c>
      <c r="Q203" s="211"/>
      <c r="R203" s="212">
        <f>SUM(R204:R205)</f>
        <v>0</v>
      </c>
      <c r="S203" s="211"/>
      <c r="T203" s="213">
        <f>SUM(T204:T205)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81</v>
      </c>
      <c r="AT203" s="215" t="s">
        <v>72</v>
      </c>
      <c r="AU203" s="215" t="s">
        <v>81</v>
      </c>
      <c r="AY203" s="214" t="s">
        <v>144</v>
      </c>
      <c r="BK203" s="216">
        <f>SUM(BK204:BK205)</f>
        <v>0</v>
      </c>
    </row>
    <row r="204" s="2" customFormat="1" ht="44.25" customHeight="1">
      <c r="A204" s="39"/>
      <c r="B204" s="40"/>
      <c r="C204" s="219" t="s">
        <v>368</v>
      </c>
      <c r="D204" s="219" t="s">
        <v>146</v>
      </c>
      <c r="E204" s="220" t="s">
        <v>1363</v>
      </c>
      <c r="F204" s="221" t="s">
        <v>1364</v>
      </c>
      <c r="G204" s="222" t="s">
        <v>206</v>
      </c>
      <c r="H204" s="223">
        <v>61</v>
      </c>
      <c r="I204" s="224"/>
      <c r="J204" s="225">
        <f>ROUND(I204*H204,2)</f>
        <v>0</v>
      </c>
      <c r="K204" s="221" t="s">
        <v>150</v>
      </c>
      <c r="L204" s="45"/>
      <c r="M204" s="226" t="s">
        <v>1</v>
      </c>
      <c r="N204" s="227" t="s">
        <v>38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151</v>
      </c>
      <c r="AT204" s="230" t="s">
        <v>146</v>
      </c>
      <c r="AU204" s="230" t="s">
        <v>83</v>
      </c>
      <c r="AY204" s="18" t="s">
        <v>144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81</v>
      </c>
      <c r="BK204" s="231">
        <f>ROUND(I204*H204,2)</f>
        <v>0</v>
      </c>
      <c r="BL204" s="18" t="s">
        <v>151</v>
      </c>
      <c r="BM204" s="230" t="s">
        <v>585</v>
      </c>
    </row>
    <row r="205" s="2" customFormat="1">
      <c r="A205" s="39"/>
      <c r="B205" s="40"/>
      <c r="C205" s="41"/>
      <c r="D205" s="232" t="s">
        <v>153</v>
      </c>
      <c r="E205" s="41"/>
      <c r="F205" s="233" t="s">
        <v>1364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153</v>
      </c>
      <c r="AU205" s="18" t="s">
        <v>83</v>
      </c>
    </row>
    <row r="206" s="12" customFormat="1" ht="22.8" customHeight="1">
      <c r="A206" s="12"/>
      <c r="B206" s="203"/>
      <c r="C206" s="204"/>
      <c r="D206" s="205" t="s">
        <v>72</v>
      </c>
      <c r="E206" s="217" t="s">
        <v>1365</v>
      </c>
      <c r="F206" s="217" t="s">
        <v>1366</v>
      </c>
      <c r="G206" s="204"/>
      <c r="H206" s="204"/>
      <c r="I206" s="207"/>
      <c r="J206" s="218">
        <f>BK206</f>
        <v>0</v>
      </c>
      <c r="K206" s="204"/>
      <c r="L206" s="209"/>
      <c r="M206" s="210"/>
      <c r="N206" s="211"/>
      <c r="O206" s="211"/>
      <c r="P206" s="212">
        <f>SUM(P207:P214)</f>
        <v>0</v>
      </c>
      <c r="Q206" s="211"/>
      <c r="R206" s="212">
        <f>SUM(R207:R214)</f>
        <v>0</v>
      </c>
      <c r="S206" s="211"/>
      <c r="T206" s="213">
        <f>SUM(T207:T214)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4" t="s">
        <v>81</v>
      </c>
      <c r="AT206" s="215" t="s">
        <v>72</v>
      </c>
      <c r="AU206" s="215" t="s">
        <v>81</v>
      </c>
      <c r="AY206" s="214" t="s">
        <v>144</v>
      </c>
      <c r="BK206" s="216">
        <f>SUM(BK207:BK214)</f>
        <v>0</v>
      </c>
    </row>
    <row r="207" s="2" customFormat="1" ht="33" customHeight="1">
      <c r="A207" s="39"/>
      <c r="B207" s="40"/>
      <c r="C207" s="219" t="s">
        <v>375</v>
      </c>
      <c r="D207" s="219" t="s">
        <v>146</v>
      </c>
      <c r="E207" s="220" t="s">
        <v>1367</v>
      </c>
      <c r="F207" s="221" t="s">
        <v>1368</v>
      </c>
      <c r="G207" s="222" t="s">
        <v>484</v>
      </c>
      <c r="H207" s="223">
        <v>2</v>
      </c>
      <c r="I207" s="224"/>
      <c r="J207" s="225">
        <f>ROUND(I207*H207,2)</f>
        <v>0</v>
      </c>
      <c r="K207" s="221" t="s">
        <v>150</v>
      </c>
      <c r="L207" s="45"/>
      <c r="M207" s="226" t="s">
        <v>1</v>
      </c>
      <c r="N207" s="227" t="s">
        <v>38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151</v>
      </c>
      <c r="AT207" s="230" t="s">
        <v>146</v>
      </c>
      <c r="AU207" s="230" t="s">
        <v>83</v>
      </c>
      <c r="AY207" s="18" t="s">
        <v>144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81</v>
      </c>
      <c r="BK207" s="231">
        <f>ROUND(I207*H207,2)</f>
        <v>0</v>
      </c>
      <c r="BL207" s="18" t="s">
        <v>151</v>
      </c>
      <c r="BM207" s="230" t="s">
        <v>595</v>
      </c>
    </row>
    <row r="208" s="2" customFormat="1">
      <c r="A208" s="39"/>
      <c r="B208" s="40"/>
      <c r="C208" s="41"/>
      <c r="D208" s="232" t="s">
        <v>153</v>
      </c>
      <c r="E208" s="41"/>
      <c r="F208" s="233" t="s">
        <v>1368</v>
      </c>
      <c r="G208" s="41"/>
      <c r="H208" s="41"/>
      <c r="I208" s="234"/>
      <c r="J208" s="41"/>
      <c r="K208" s="41"/>
      <c r="L208" s="45"/>
      <c r="M208" s="235"/>
      <c r="N208" s="236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153</v>
      </c>
      <c r="AU208" s="18" t="s">
        <v>83</v>
      </c>
    </row>
    <row r="209" s="2" customFormat="1" ht="33" customHeight="1">
      <c r="A209" s="39"/>
      <c r="B209" s="40"/>
      <c r="C209" s="219" t="s">
        <v>381</v>
      </c>
      <c r="D209" s="219" t="s">
        <v>146</v>
      </c>
      <c r="E209" s="220" t="s">
        <v>1369</v>
      </c>
      <c r="F209" s="221" t="s">
        <v>1370</v>
      </c>
      <c r="G209" s="222" t="s">
        <v>484</v>
      </c>
      <c r="H209" s="223">
        <v>80</v>
      </c>
      <c r="I209" s="224"/>
      <c r="J209" s="225">
        <f>ROUND(I209*H209,2)</f>
        <v>0</v>
      </c>
      <c r="K209" s="221" t="s">
        <v>150</v>
      </c>
      <c r="L209" s="45"/>
      <c r="M209" s="226" t="s">
        <v>1</v>
      </c>
      <c r="N209" s="227" t="s">
        <v>38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151</v>
      </c>
      <c r="AT209" s="230" t="s">
        <v>146</v>
      </c>
      <c r="AU209" s="230" t="s">
        <v>83</v>
      </c>
      <c r="AY209" s="18" t="s">
        <v>144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81</v>
      </c>
      <c r="BK209" s="231">
        <f>ROUND(I209*H209,2)</f>
        <v>0</v>
      </c>
      <c r="BL209" s="18" t="s">
        <v>151</v>
      </c>
      <c r="BM209" s="230" t="s">
        <v>607</v>
      </c>
    </row>
    <row r="210" s="2" customFormat="1">
      <c r="A210" s="39"/>
      <c r="B210" s="40"/>
      <c r="C210" s="41"/>
      <c r="D210" s="232" t="s">
        <v>153</v>
      </c>
      <c r="E210" s="41"/>
      <c r="F210" s="233" t="s">
        <v>1370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153</v>
      </c>
      <c r="AU210" s="18" t="s">
        <v>83</v>
      </c>
    </row>
    <row r="211" s="2" customFormat="1" ht="33" customHeight="1">
      <c r="A211" s="39"/>
      <c r="B211" s="40"/>
      <c r="C211" s="219" t="s">
        <v>387</v>
      </c>
      <c r="D211" s="219" t="s">
        <v>146</v>
      </c>
      <c r="E211" s="220" t="s">
        <v>1371</v>
      </c>
      <c r="F211" s="221" t="s">
        <v>1372</v>
      </c>
      <c r="G211" s="222" t="s">
        <v>484</v>
      </c>
      <c r="H211" s="223">
        <v>40</v>
      </c>
      <c r="I211" s="224"/>
      <c r="J211" s="225">
        <f>ROUND(I211*H211,2)</f>
        <v>0</v>
      </c>
      <c r="K211" s="221" t="s">
        <v>150</v>
      </c>
      <c r="L211" s="45"/>
      <c r="M211" s="226" t="s">
        <v>1</v>
      </c>
      <c r="N211" s="227" t="s">
        <v>38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151</v>
      </c>
      <c r="AT211" s="230" t="s">
        <v>146</v>
      </c>
      <c r="AU211" s="230" t="s">
        <v>83</v>
      </c>
      <c r="AY211" s="18" t="s">
        <v>144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81</v>
      </c>
      <c r="BK211" s="231">
        <f>ROUND(I211*H211,2)</f>
        <v>0</v>
      </c>
      <c r="BL211" s="18" t="s">
        <v>151</v>
      </c>
      <c r="BM211" s="230" t="s">
        <v>617</v>
      </c>
    </row>
    <row r="212" s="2" customFormat="1">
      <c r="A212" s="39"/>
      <c r="B212" s="40"/>
      <c r="C212" s="41"/>
      <c r="D212" s="232" t="s">
        <v>153</v>
      </c>
      <c r="E212" s="41"/>
      <c r="F212" s="233" t="s">
        <v>1372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153</v>
      </c>
      <c r="AU212" s="18" t="s">
        <v>83</v>
      </c>
    </row>
    <row r="213" s="2" customFormat="1" ht="24.15" customHeight="1">
      <c r="A213" s="39"/>
      <c r="B213" s="40"/>
      <c r="C213" s="219" t="s">
        <v>393</v>
      </c>
      <c r="D213" s="219" t="s">
        <v>146</v>
      </c>
      <c r="E213" s="220" t="s">
        <v>1373</v>
      </c>
      <c r="F213" s="221" t="s">
        <v>1374</v>
      </c>
      <c r="G213" s="222" t="s">
        <v>206</v>
      </c>
      <c r="H213" s="223">
        <v>55</v>
      </c>
      <c r="I213" s="224"/>
      <c r="J213" s="225">
        <f>ROUND(I213*H213,2)</f>
        <v>0</v>
      </c>
      <c r="K213" s="221" t="s">
        <v>150</v>
      </c>
      <c r="L213" s="45"/>
      <c r="M213" s="226" t="s">
        <v>1</v>
      </c>
      <c r="N213" s="227" t="s">
        <v>38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151</v>
      </c>
      <c r="AT213" s="230" t="s">
        <v>146</v>
      </c>
      <c r="AU213" s="230" t="s">
        <v>83</v>
      </c>
      <c r="AY213" s="18" t="s">
        <v>144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81</v>
      </c>
      <c r="BK213" s="231">
        <f>ROUND(I213*H213,2)</f>
        <v>0</v>
      </c>
      <c r="BL213" s="18" t="s">
        <v>151</v>
      </c>
      <c r="BM213" s="230" t="s">
        <v>632</v>
      </c>
    </row>
    <row r="214" s="2" customFormat="1">
      <c r="A214" s="39"/>
      <c r="B214" s="40"/>
      <c r="C214" s="41"/>
      <c r="D214" s="232" t="s">
        <v>153</v>
      </c>
      <c r="E214" s="41"/>
      <c r="F214" s="233" t="s">
        <v>1374</v>
      </c>
      <c r="G214" s="41"/>
      <c r="H214" s="41"/>
      <c r="I214" s="234"/>
      <c r="J214" s="41"/>
      <c r="K214" s="41"/>
      <c r="L214" s="45"/>
      <c r="M214" s="235"/>
      <c r="N214" s="236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153</v>
      </c>
      <c r="AU214" s="18" t="s">
        <v>83</v>
      </c>
    </row>
    <row r="215" s="12" customFormat="1" ht="22.8" customHeight="1">
      <c r="A215" s="12"/>
      <c r="B215" s="203"/>
      <c r="C215" s="204"/>
      <c r="D215" s="205" t="s">
        <v>72</v>
      </c>
      <c r="E215" s="217" t="s">
        <v>1375</v>
      </c>
      <c r="F215" s="217" t="s">
        <v>1376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SUM(P216:P219)</f>
        <v>0</v>
      </c>
      <c r="Q215" s="211"/>
      <c r="R215" s="212">
        <f>SUM(R216:R219)</f>
        <v>0</v>
      </c>
      <c r="S215" s="211"/>
      <c r="T215" s="213">
        <f>SUM(T216:T219)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81</v>
      </c>
      <c r="AT215" s="215" t="s">
        <v>72</v>
      </c>
      <c r="AU215" s="215" t="s">
        <v>81</v>
      </c>
      <c r="AY215" s="214" t="s">
        <v>144</v>
      </c>
      <c r="BK215" s="216">
        <f>SUM(BK216:BK219)</f>
        <v>0</v>
      </c>
    </row>
    <row r="216" s="2" customFormat="1" ht="16.5" customHeight="1">
      <c r="A216" s="39"/>
      <c r="B216" s="40"/>
      <c r="C216" s="219" t="s">
        <v>411</v>
      </c>
      <c r="D216" s="219" t="s">
        <v>146</v>
      </c>
      <c r="E216" s="220" t="s">
        <v>1377</v>
      </c>
      <c r="F216" s="221" t="s">
        <v>1378</v>
      </c>
      <c r="G216" s="222" t="s">
        <v>894</v>
      </c>
      <c r="H216" s="223">
        <v>20</v>
      </c>
      <c r="I216" s="224"/>
      <c r="J216" s="225">
        <f>ROUND(I216*H216,2)</f>
        <v>0</v>
      </c>
      <c r="K216" s="221" t="s">
        <v>889</v>
      </c>
      <c r="L216" s="45"/>
      <c r="M216" s="226" t="s">
        <v>1</v>
      </c>
      <c r="N216" s="227" t="s">
        <v>38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151</v>
      </c>
      <c r="AT216" s="230" t="s">
        <v>146</v>
      </c>
      <c r="AU216" s="230" t="s">
        <v>83</v>
      </c>
      <c r="AY216" s="18" t="s">
        <v>144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81</v>
      </c>
      <c r="BK216" s="231">
        <f>ROUND(I216*H216,2)</f>
        <v>0</v>
      </c>
      <c r="BL216" s="18" t="s">
        <v>151</v>
      </c>
      <c r="BM216" s="230" t="s">
        <v>642</v>
      </c>
    </row>
    <row r="217" s="2" customFormat="1">
      <c r="A217" s="39"/>
      <c r="B217" s="40"/>
      <c r="C217" s="41"/>
      <c r="D217" s="232" t="s">
        <v>153</v>
      </c>
      <c r="E217" s="41"/>
      <c r="F217" s="233" t="s">
        <v>1378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153</v>
      </c>
      <c r="AU217" s="18" t="s">
        <v>83</v>
      </c>
    </row>
    <row r="218" s="2" customFormat="1" ht="16.5" customHeight="1">
      <c r="A218" s="39"/>
      <c r="B218" s="40"/>
      <c r="C218" s="219" t="s">
        <v>420</v>
      </c>
      <c r="D218" s="219" t="s">
        <v>146</v>
      </c>
      <c r="E218" s="220" t="s">
        <v>1379</v>
      </c>
      <c r="F218" s="221" t="s">
        <v>1380</v>
      </c>
      <c r="G218" s="222" t="s">
        <v>894</v>
      </c>
      <c r="H218" s="223">
        <v>10</v>
      </c>
      <c r="I218" s="224"/>
      <c r="J218" s="225">
        <f>ROUND(I218*H218,2)</f>
        <v>0</v>
      </c>
      <c r="K218" s="221" t="s">
        <v>889</v>
      </c>
      <c r="L218" s="45"/>
      <c r="M218" s="226" t="s">
        <v>1</v>
      </c>
      <c r="N218" s="227" t="s">
        <v>38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151</v>
      </c>
      <c r="AT218" s="230" t="s">
        <v>146</v>
      </c>
      <c r="AU218" s="230" t="s">
        <v>83</v>
      </c>
      <c r="AY218" s="18" t="s">
        <v>144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81</v>
      </c>
      <c r="BK218" s="231">
        <f>ROUND(I218*H218,2)</f>
        <v>0</v>
      </c>
      <c r="BL218" s="18" t="s">
        <v>151</v>
      </c>
      <c r="BM218" s="230" t="s">
        <v>654</v>
      </c>
    </row>
    <row r="219" s="2" customFormat="1">
      <c r="A219" s="39"/>
      <c r="B219" s="40"/>
      <c r="C219" s="41"/>
      <c r="D219" s="232" t="s">
        <v>153</v>
      </c>
      <c r="E219" s="41"/>
      <c r="F219" s="233" t="s">
        <v>1380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153</v>
      </c>
      <c r="AU219" s="18" t="s">
        <v>83</v>
      </c>
    </row>
    <row r="220" s="12" customFormat="1" ht="22.8" customHeight="1">
      <c r="A220" s="12"/>
      <c r="B220" s="203"/>
      <c r="C220" s="204"/>
      <c r="D220" s="205" t="s">
        <v>72</v>
      </c>
      <c r="E220" s="217" t="s">
        <v>1381</v>
      </c>
      <c r="F220" s="217" t="s">
        <v>1382</v>
      </c>
      <c r="G220" s="204"/>
      <c r="H220" s="204"/>
      <c r="I220" s="207"/>
      <c r="J220" s="218">
        <f>BK220</f>
        <v>0</v>
      </c>
      <c r="K220" s="204"/>
      <c r="L220" s="209"/>
      <c r="M220" s="210"/>
      <c r="N220" s="211"/>
      <c r="O220" s="211"/>
      <c r="P220" s="212">
        <f>SUM(P221:P234)</f>
        <v>0</v>
      </c>
      <c r="Q220" s="211"/>
      <c r="R220" s="212">
        <f>SUM(R221:R234)</f>
        <v>0</v>
      </c>
      <c r="S220" s="211"/>
      <c r="T220" s="213">
        <f>SUM(T221:T234)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4" t="s">
        <v>81</v>
      </c>
      <c r="AT220" s="215" t="s">
        <v>72</v>
      </c>
      <c r="AU220" s="215" t="s">
        <v>81</v>
      </c>
      <c r="AY220" s="214" t="s">
        <v>144</v>
      </c>
      <c r="BK220" s="216">
        <f>SUM(BK221:BK234)</f>
        <v>0</v>
      </c>
    </row>
    <row r="221" s="2" customFormat="1" ht="16.5" customHeight="1">
      <c r="A221" s="39"/>
      <c r="B221" s="40"/>
      <c r="C221" s="219" t="s">
        <v>429</v>
      </c>
      <c r="D221" s="219" t="s">
        <v>146</v>
      </c>
      <c r="E221" s="220" t="s">
        <v>1383</v>
      </c>
      <c r="F221" s="221" t="s">
        <v>1384</v>
      </c>
      <c r="G221" s="222" t="s">
        <v>894</v>
      </c>
      <c r="H221" s="223">
        <v>8</v>
      </c>
      <c r="I221" s="224"/>
      <c r="J221" s="225">
        <f>ROUND(I221*H221,2)</f>
        <v>0</v>
      </c>
      <c r="K221" s="221" t="s">
        <v>889</v>
      </c>
      <c r="L221" s="45"/>
      <c r="M221" s="226" t="s">
        <v>1</v>
      </c>
      <c r="N221" s="227" t="s">
        <v>38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151</v>
      </c>
      <c r="AT221" s="230" t="s">
        <v>146</v>
      </c>
      <c r="AU221" s="230" t="s">
        <v>83</v>
      </c>
      <c r="AY221" s="18" t="s">
        <v>144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81</v>
      </c>
      <c r="BK221" s="231">
        <f>ROUND(I221*H221,2)</f>
        <v>0</v>
      </c>
      <c r="BL221" s="18" t="s">
        <v>151</v>
      </c>
      <c r="BM221" s="230" t="s">
        <v>664</v>
      </c>
    </row>
    <row r="222" s="2" customFormat="1">
      <c r="A222" s="39"/>
      <c r="B222" s="40"/>
      <c r="C222" s="41"/>
      <c r="D222" s="232" t="s">
        <v>153</v>
      </c>
      <c r="E222" s="41"/>
      <c r="F222" s="233" t="s">
        <v>1384</v>
      </c>
      <c r="G222" s="41"/>
      <c r="H222" s="41"/>
      <c r="I222" s="234"/>
      <c r="J222" s="41"/>
      <c r="K222" s="41"/>
      <c r="L222" s="45"/>
      <c r="M222" s="235"/>
      <c r="N222" s="236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153</v>
      </c>
      <c r="AU222" s="18" t="s">
        <v>83</v>
      </c>
    </row>
    <row r="223" s="2" customFormat="1" ht="37.8" customHeight="1">
      <c r="A223" s="39"/>
      <c r="B223" s="40"/>
      <c r="C223" s="219" t="s">
        <v>436</v>
      </c>
      <c r="D223" s="219" t="s">
        <v>146</v>
      </c>
      <c r="E223" s="220" t="s">
        <v>1385</v>
      </c>
      <c r="F223" s="221" t="s">
        <v>1386</v>
      </c>
      <c r="G223" s="222" t="s">
        <v>894</v>
      </c>
      <c r="H223" s="223">
        <v>24</v>
      </c>
      <c r="I223" s="224"/>
      <c r="J223" s="225">
        <f>ROUND(I223*H223,2)</f>
        <v>0</v>
      </c>
      <c r="K223" s="221" t="s">
        <v>889</v>
      </c>
      <c r="L223" s="45"/>
      <c r="M223" s="226" t="s">
        <v>1</v>
      </c>
      <c r="N223" s="227" t="s">
        <v>38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151</v>
      </c>
      <c r="AT223" s="230" t="s">
        <v>146</v>
      </c>
      <c r="AU223" s="230" t="s">
        <v>83</v>
      </c>
      <c r="AY223" s="18" t="s">
        <v>144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81</v>
      </c>
      <c r="BK223" s="231">
        <f>ROUND(I223*H223,2)</f>
        <v>0</v>
      </c>
      <c r="BL223" s="18" t="s">
        <v>151</v>
      </c>
      <c r="BM223" s="230" t="s">
        <v>672</v>
      </c>
    </row>
    <row r="224" s="2" customFormat="1">
      <c r="A224" s="39"/>
      <c r="B224" s="40"/>
      <c r="C224" s="41"/>
      <c r="D224" s="232" t="s">
        <v>153</v>
      </c>
      <c r="E224" s="41"/>
      <c r="F224" s="233" t="s">
        <v>1386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153</v>
      </c>
      <c r="AU224" s="18" t="s">
        <v>83</v>
      </c>
    </row>
    <row r="225" s="2" customFormat="1" ht="16.5" customHeight="1">
      <c r="A225" s="39"/>
      <c r="B225" s="40"/>
      <c r="C225" s="219" t="s">
        <v>443</v>
      </c>
      <c r="D225" s="219" t="s">
        <v>146</v>
      </c>
      <c r="E225" s="220" t="s">
        <v>1387</v>
      </c>
      <c r="F225" s="221" t="s">
        <v>1388</v>
      </c>
      <c r="G225" s="222" t="s">
        <v>894</v>
      </c>
      <c r="H225" s="223">
        <v>4</v>
      </c>
      <c r="I225" s="224"/>
      <c r="J225" s="225">
        <f>ROUND(I225*H225,2)</f>
        <v>0</v>
      </c>
      <c r="K225" s="221" t="s">
        <v>889</v>
      </c>
      <c r="L225" s="45"/>
      <c r="M225" s="226" t="s">
        <v>1</v>
      </c>
      <c r="N225" s="227" t="s">
        <v>38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151</v>
      </c>
      <c r="AT225" s="230" t="s">
        <v>146</v>
      </c>
      <c r="AU225" s="230" t="s">
        <v>83</v>
      </c>
      <c r="AY225" s="18" t="s">
        <v>144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81</v>
      </c>
      <c r="BK225" s="231">
        <f>ROUND(I225*H225,2)</f>
        <v>0</v>
      </c>
      <c r="BL225" s="18" t="s">
        <v>151</v>
      </c>
      <c r="BM225" s="230" t="s">
        <v>680</v>
      </c>
    </row>
    <row r="226" s="2" customFormat="1">
      <c r="A226" s="39"/>
      <c r="B226" s="40"/>
      <c r="C226" s="41"/>
      <c r="D226" s="232" t="s">
        <v>153</v>
      </c>
      <c r="E226" s="41"/>
      <c r="F226" s="233" t="s">
        <v>1388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153</v>
      </c>
      <c r="AU226" s="18" t="s">
        <v>83</v>
      </c>
    </row>
    <row r="227" s="2" customFormat="1" ht="24.15" customHeight="1">
      <c r="A227" s="39"/>
      <c r="B227" s="40"/>
      <c r="C227" s="219" t="s">
        <v>450</v>
      </c>
      <c r="D227" s="219" t="s">
        <v>146</v>
      </c>
      <c r="E227" s="220" t="s">
        <v>1389</v>
      </c>
      <c r="F227" s="221" t="s">
        <v>1390</v>
      </c>
      <c r="G227" s="222" t="s">
        <v>894</v>
      </c>
      <c r="H227" s="223">
        <v>17</v>
      </c>
      <c r="I227" s="224"/>
      <c r="J227" s="225">
        <f>ROUND(I227*H227,2)</f>
        <v>0</v>
      </c>
      <c r="K227" s="221" t="s">
        <v>889</v>
      </c>
      <c r="L227" s="45"/>
      <c r="M227" s="226" t="s">
        <v>1</v>
      </c>
      <c r="N227" s="227" t="s">
        <v>38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151</v>
      </c>
      <c r="AT227" s="230" t="s">
        <v>146</v>
      </c>
      <c r="AU227" s="230" t="s">
        <v>83</v>
      </c>
      <c r="AY227" s="18" t="s">
        <v>144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81</v>
      </c>
      <c r="BK227" s="231">
        <f>ROUND(I227*H227,2)</f>
        <v>0</v>
      </c>
      <c r="BL227" s="18" t="s">
        <v>151</v>
      </c>
      <c r="BM227" s="230" t="s">
        <v>688</v>
      </c>
    </row>
    <row r="228" s="2" customFormat="1">
      <c r="A228" s="39"/>
      <c r="B228" s="40"/>
      <c r="C228" s="41"/>
      <c r="D228" s="232" t="s">
        <v>153</v>
      </c>
      <c r="E228" s="41"/>
      <c r="F228" s="233" t="s">
        <v>1390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153</v>
      </c>
      <c r="AU228" s="18" t="s">
        <v>83</v>
      </c>
    </row>
    <row r="229" s="2" customFormat="1" ht="44.25" customHeight="1">
      <c r="A229" s="39"/>
      <c r="B229" s="40"/>
      <c r="C229" s="219" t="s">
        <v>456</v>
      </c>
      <c r="D229" s="219" t="s">
        <v>146</v>
      </c>
      <c r="E229" s="220" t="s">
        <v>1391</v>
      </c>
      <c r="F229" s="221" t="s">
        <v>1392</v>
      </c>
      <c r="G229" s="222" t="s">
        <v>206</v>
      </c>
      <c r="H229" s="223">
        <v>1</v>
      </c>
      <c r="I229" s="224"/>
      <c r="J229" s="225">
        <f>ROUND(I229*H229,2)</f>
        <v>0</v>
      </c>
      <c r="K229" s="221" t="s">
        <v>150</v>
      </c>
      <c r="L229" s="45"/>
      <c r="M229" s="226" t="s">
        <v>1</v>
      </c>
      <c r="N229" s="227" t="s">
        <v>38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151</v>
      </c>
      <c r="AT229" s="230" t="s">
        <v>146</v>
      </c>
      <c r="AU229" s="230" t="s">
        <v>83</v>
      </c>
      <c r="AY229" s="18" t="s">
        <v>144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81</v>
      </c>
      <c r="BK229" s="231">
        <f>ROUND(I229*H229,2)</f>
        <v>0</v>
      </c>
      <c r="BL229" s="18" t="s">
        <v>151</v>
      </c>
      <c r="BM229" s="230" t="s">
        <v>696</v>
      </c>
    </row>
    <row r="230" s="2" customFormat="1">
      <c r="A230" s="39"/>
      <c r="B230" s="40"/>
      <c r="C230" s="41"/>
      <c r="D230" s="232" t="s">
        <v>153</v>
      </c>
      <c r="E230" s="41"/>
      <c r="F230" s="233" t="s">
        <v>1392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153</v>
      </c>
      <c r="AU230" s="18" t="s">
        <v>83</v>
      </c>
    </row>
    <row r="231" s="2" customFormat="1" ht="24.15" customHeight="1">
      <c r="A231" s="39"/>
      <c r="B231" s="40"/>
      <c r="C231" s="219" t="s">
        <v>461</v>
      </c>
      <c r="D231" s="219" t="s">
        <v>146</v>
      </c>
      <c r="E231" s="220" t="s">
        <v>1393</v>
      </c>
      <c r="F231" s="221" t="s">
        <v>1394</v>
      </c>
      <c r="G231" s="222" t="s">
        <v>206</v>
      </c>
      <c r="H231" s="223">
        <v>2</v>
      </c>
      <c r="I231" s="224"/>
      <c r="J231" s="225">
        <f>ROUND(I231*H231,2)</f>
        <v>0</v>
      </c>
      <c r="K231" s="221" t="s">
        <v>150</v>
      </c>
      <c r="L231" s="45"/>
      <c r="M231" s="226" t="s">
        <v>1</v>
      </c>
      <c r="N231" s="227" t="s">
        <v>38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151</v>
      </c>
      <c r="AT231" s="230" t="s">
        <v>146</v>
      </c>
      <c r="AU231" s="230" t="s">
        <v>83</v>
      </c>
      <c r="AY231" s="18" t="s">
        <v>144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81</v>
      </c>
      <c r="BK231" s="231">
        <f>ROUND(I231*H231,2)</f>
        <v>0</v>
      </c>
      <c r="BL231" s="18" t="s">
        <v>151</v>
      </c>
      <c r="BM231" s="230" t="s">
        <v>705</v>
      </c>
    </row>
    <row r="232" s="2" customFormat="1">
      <c r="A232" s="39"/>
      <c r="B232" s="40"/>
      <c r="C232" s="41"/>
      <c r="D232" s="232" t="s">
        <v>153</v>
      </c>
      <c r="E232" s="41"/>
      <c r="F232" s="233" t="s">
        <v>1394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153</v>
      </c>
      <c r="AU232" s="18" t="s">
        <v>83</v>
      </c>
    </row>
    <row r="233" s="2" customFormat="1" ht="16.5" customHeight="1">
      <c r="A233" s="39"/>
      <c r="B233" s="40"/>
      <c r="C233" s="219" t="s">
        <v>467</v>
      </c>
      <c r="D233" s="219" t="s">
        <v>146</v>
      </c>
      <c r="E233" s="220" t="s">
        <v>1395</v>
      </c>
      <c r="F233" s="221" t="s">
        <v>1396</v>
      </c>
      <c r="G233" s="222" t="s">
        <v>206</v>
      </c>
      <c r="H233" s="223">
        <v>1</v>
      </c>
      <c r="I233" s="224"/>
      <c r="J233" s="225">
        <f>ROUND(I233*H233,2)</f>
        <v>0</v>
      </c>
      <c r="K233" s="221" t="s">
        <v>1</v>
      </c>
      <c r="L233" s="45"/>
      <c r="M233" s="226" t="s">
        <v>1</v>
      </c>
      <c r="N233" s="227" t="s">
        <v>38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151</v>
      </c>
      <c r="AT233" s="230" t="s">
        <v>146</v>
      </c>
      <c r="AU233" s="230" t="s">
        <v>83</v>
      </c>
      <c r="AY233" s="18" t="s">
        <v>144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81</v>
      </c>
      <c r="BK233" s="231">
        <f>ROUND(I233*H233,2)</f>
        <v>0</v>
      </c>
      <c r="BL233" s="18" t="s">
        <v>151</v>
      </c>
      <c r="BM233" s="230" t="s">
        <v>715</v>
      </c>
    </row>
    <row r="234" s="2" customFormat="1">
      <c r="A234" s="39"/>
      <c r="B234" s="40"/>
      <c r="C234" s="41"/>
      <c r="D234" s="232" t="s">
        <v>153</v>
      </c>
      <c r="E234" s="41"/>
      <c r="F234" s="233" t="s">
        <v>1396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153</v>
      </c>
      <c r="AU234" s="18" t="s">
        <v>83</v>
      </c>
    </row>
    <row r="235" s="12" customFormat="1" ht="25.92" customHeight="1">
      <c r="A235" s="12"/>
      <c r="B235" s="203"/>
      <c r="C235" s="204"/>
      <c r="D235" s="205" t="s">
        <v>72</v>
      </c>
      <c r="E235" s="206" t="s">
        <v>1397</v>
      </c>
      <c r="F235" s="206" t="s">
        <v>1398</v>
      </c>
      <c r="G235" s="204"/>
      <c r="H235" s="204"/>
      <c r="I235" s="207"/>
      <c r="J235" s="208">
        <f>BK235</f>
        <v>0</v>
      </c>
      <c r="K235" s="204"/>
      <c r="L235" s="209"/>
      <c r="M235" s="210"/>
      <c r="N235" s="211"/>
      <c r="O235" s="211"/>
      <c r="P235" s="212">
        <f>P236+P279+P292+P317+P324+P339+P356</f>
        <v>0</v>
      </c>
      <c r="Q235" s="211"/>
      <c r="R235" s="212">
        <f>R236+R279+R292+R317+R324+R339+R356</f>
        <v>0</v>
      </c>
      <c r="S235" s="211"/>
      <c r="T235" s="213">
        <f>T236+T279+T292+T317+T324+T339+T356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4" t="s">
        <v>81</v>
      </c>
      <c r="AT235" s="215" t="s">
        <v>72</v>
      </c>
      <c r="AU235" s="215" t="s">
        <v>73</v>
      </c>
      <c r="AY235" s="214" t="s">
        <v>144</v>
      </c>
      <c r="BK235" s="216">
        <f>BK236+BK279+BK292+BK317+BK324+BK339+BK356</f>
        <v>0</v>
      </c>
    </row>
    <row r="236" s="12" customFormat="1" ht="22.8" customHeight="1">
      <c r="A236" s="12"/>
      <c r="B236" s="203"/>
      <c r="C236" s="204"/>
      <c r="D236" s="205" t="s">
        <v>72</v>
      </c>
      <c r="E236" s="217" t="s">
        <v>934</v>
      </c>
      <c r="F236" s="217" t="s">
        <v>1294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SUM(P237:P278)</f>
        <v>0</v>
      </c>
      <c r="Q236" s="211"/>
      <c r="R236" s="212">
        <f>SUM(R237:R278)</f>
        <v>0</v>
      </c>
      <c r="S236" s="211"/>
      <c r="T236" s="213">
        <f>SUM(T237:T278)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81</v>
      </c>
      <c r="AT236" s="215" t="s">
        <v>72</v>
      </c>
      <c r="AU236" s="215" t="s">
        <v>81</v>
      </c>
      <c r="AY236" s="214" t="s">
        <v>144</v>
      </c>
      <c r="BK236" s="216">
        <f>SUM(BK237:BK278)</f>
        <v>0</v>
      </c>
    </row>
    <row r="237" s="2" customFormat="1" ht="16.5" customHeight="1">
      <c r="A237" s="39"/>
      <c r="B237" s="40"/>
      <c r="C237" s="280" t="s">
        <v>474</v>
      </c>
      <c r="D237" s="280" t="s">
        <v>559</v>
      </c>
      <c r="E237" s="281" t="s">
        <v>1399</v>
      </c>
      <c r="F237" s="282" t="s">
        <v>1400</v>
      </c>
      <c r="G237" s="283" t="s">
        <v>206</v>
      </c>
      <c r="H237" s="284">
        <v>1</v>
      </c>
      <c r="I237" s="285"/>
      <c r="J237" s="286">
        <f>ROUND(I237*H237,2)</f>
        <v>0</v>
      </c>
      <c r="K237" s="282" t="s">
        <v>1401</v>
      </c>
      <c r="L237" s="287"/>
      <c r="M237" s="288" t="s">
        <v>1</v>
      </c>
      <c r="N237" s="289" t="s">
        <v>38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192</v>
      </c>
      <c r="AT237" s="230" t="s">
        <v>559</v>
      </c>
      <c r="AU237" s="230" t="s">
        <v>83</v>
      </c>
      <c r="AY237" s="18" t="s">
        <v>144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81</v>
      </c>
      <c r="BK237" s="231">
        <f>ROUND(I237*H237,2)</f>
        <v>0</v>
      </c>
      <c r="BL237" s="18" t="s">
        <v>151</v>
      </c>
      <c r="BM237" s="230" t="s">
        <v>728</v>
      </c>
    </row>
    <row r="238" s="2" customFormat="1">
      <c r="A238" s="39"/>
      <c r="B238" s="40"/>
      <c r="C238" s="41"/>
      <c r="D238" s="232" t="s">
        <v>153</v>
      </c>
      <c r="E238" s="41"/>
      <c r="F238" s="233" t="s">
        <v>1400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153</v>
      </c>
      <c r="AU238" s="18" t="s">
        <v>83</v>
      </c>
    </row>
    <row r="239" s="2" customFormat="1" ht="16.5" customHeight="1">
      <c r="A239" s="39"/>
      <c r="B239" s="40"/>
      <c r="C239" s="280" t="s">
        <v>481</v>
      </c>
      <c r="D239" s="280" t="s">
        <v>559</v>
      </c>
      <c r="E239" s="281" t="s">
        <v>1402</v>
      </c>
      <c r="F239" s="282" t="s">
        <v>1403</v>
      </c>
      <c r="G239" s="283" t="s">
        <v>206</v>
      </c>
      <c r="H239" s="284">
        <v>3</v>
      </c>
      <c r="I239" s="285"/>
      <c r="J239" s="286">
        <f>ROUND(I239*H239,2)</f>
        <v>0</v>
      </c>
      <c r="K239" s="282" t="s">
        <v>1401</v>
      </c>
      <c r="L239" s="287"/>
      <c r="M239" s="288" t="s">
        <v>1</v>
      </c>
      <c r="N239" s="289" t="s">
        <v>38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192</v>
      </c>
      <c r="AT239" s="230" t="s">
        <v>559</v>
      </c>
      <c r="AU239" s="230" t="s">
        <v>83</v>
      </c>
      <c r="AY239" s="18" t="s">
        <v>144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81</v>
      </c>
      <c r="BK239" s="231">
        <f>ROUND(I239*H239,2)</f>
        <v>0</v>
      </c>
      <c r="BL239" s="18" t="s">
        <v>151</v>
      </c>
      <c r="BM239" s="230" t="s">
        <v>739</v>
      </c>
    </row>
    <row r="240" s="2" customFormat="1">
      <c r="A240" s="39"/>
      <c r="B240" s="40"/>
      <c r="C240" s="41"/>
      <c r="D240" s="232" t="s">
        <v>153</v>
      </c>
      <c r="E240" s="41"/>
      <c r="F240" s="233" t="s">
        <v>1403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153</v>
      </c>
      <c r="AU240" s="18" t="s">
        <v>83</v>
      </c>
    </row>
    <row r="241" s="2" customFormat="1" ht="16.5" customHeight="1">
      <c r="A241" s="39"/>
      <c r="B241" s="40"/>
      <c r="C241" s="280" t="s">
        <v>488</v>
      </c>
      <c r="D241" s="280" t="s">
        <v>559</v>
      </c>
      <c r="E241" s="281" t="s">
        <v>1404</v>
      </c>
      <c r="F241" s="282" t="s">
        <v>1405</v>
      </c>
      <c r="G241" s="283" t="s">
        <v>206</v>
      </c>
      <c r="H241" s="284">
        <v>8</v>
      </c>
      <c r="I241" s="285"/>
      <c r="J241" s="286">
        <f>ROUND(I241*H241,2)</f>
        <v>0</v>
      </c>
      <c r="K241" s="282" t="s">
        <v>1401</v>
      </c>
      <c r="L241" s="287"/>
      <c r="M241" s="288" t="s">
        <v>1</v>
      </c>
      <c r="N241" s="289" t="s">
        <v>38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192</v>
      </c>
      <c r="AT241" s="230" t="s">
        <v>559</v>
      </c>
      <c r="AU241" s="230" t="s">
        <v>83</v>
      </c>
      <c r="AY241" s="18" t="s">
        <v>144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81</v>
      </c>
      <c r="BK241" s="231">
        <f>ROUND(I241*H241,2)</f>
        <v>0</v>
      </c>
      <c r="BL241" s="18" t="s">
        <v>151</v>
      </c>
      <c r="BM241" s="230" t="s">
        <v>749</v>
      </c>
    </row>
    <row r="242" s="2" customFormat="1">
      <c r="A242" s="39"/>
      <c r="B242" s="40"/>
      <c r="C242" s="41"/>
      <c r="D242" s="232" t="s">
        <v>153</v>
      </c>
      <c r="E242" s="41"/>
      <c r="F242" s="233" t="s">
        <v>1405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153</v>
      </c>
      <c r="AU242" s="18" t="s">
        <v>83</v>
      </c>
    </row>
    <row r="243" s="2" customFormat="1" ht="16.5" customHeight="1">
      <c r="A243" s="39"/>
      <c r="B243" s="40"/>
      <c r="C243" s="280" t="s">
        <v>494</v>
      </c>
      <c r="D243" s="280" t="s">
        <v>559</v>
      </c>
      <c r="E243" s="281" t="s">
        <v>1406</v>
      </c>
      <c r="F243" s="282" t="s">
        <v>1407</v>
      </c>
      <c r="G243" s="283" t="s">
        <v>206</v>
      </c>
      <c r="H243" s="284">
        <v>2</v>
      </c>
      <c r="I243" s="285"/>
      <c r="J243" s="286">
        <f>ROUND(I243*H243,2)</f>
        <v>0</v>
      </c>
      <c r="K243" s="282" t="s">
        <v>1401</v>
      </c>
      <c r="L243" s="287"/>
      <c r="M243" s="288" t="s">
        <v>1</v>
      </c>
      <c r="N243" s="289" t="s">
        <v>38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192</v>
      </c>
      <c r="AT243" s="230" t="s">
        <v>559</v>
      </c>
      <c r="AU243" s="230" t="s">
        <v>83</v>
      </c>
      <c r="AY243" s="18" t="s">
        <v>144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81</v>
      </c>
      <c r="BK243" s="231">
        <f>ROUND(I243*H243,2)</f>
        <v>0</v>
      </c>
      <c r="BL243" s="18" t="s">
        <v>151</v>
      </c>
      <c r="BM243" s="230" t="s">
        <v>761</v>
      </c>
    </row>
    <row r="244" s="2" customFormat="1">
      <c r="A244" s="39"/>
      <c r="B244" s="40"/>
      <c r="C244" s="41"/>
      <c r="D244" s="232" t="s">
        <v>153</v>
      </c>
      <c r="E244" s="41"/>
      <c r="F244" s="233" t="s">
        <v>1407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153</v>
      </c>
      <c r="AU244" s="18" t="s">
        <v>83</v>
      </c>
    </row>
    <row r="245" s="2" customFormat="1" ht="16.5" customHeight="1">
      <c r="A245" s="39"/>
      <c r="B245" s="40"/>
      <c r="C245" s="280" t="s">
        <v>501</v>
      </c>
      <c r="D245" s="280" t="s">
        <v>559</v>
      </c>
      <c r="E245" s="281" t="s">
        <v>1408</v>
      </c>
      <c r="F245" s="282" t="s">
        <v>1409</v>
      </c>
      <c r="G245" s="283" t="s">
        <v>206</v>
      </c>
      <c r="H245" s="284">
        <v>4</v>
      </c>
      <c r="I245" s="285"/>
      <c r="J245" s="286">
        <f>ROUND(I245*H245,2)</f>
        <v>0</v>
      </c>
      <c r="K245" s="282" t="s">
        <v>1401</v>
      </c>
      <c r="L245" s="287"/>
      <c r="M245" s="288" t="s">
        <v>1</v>
      </c>
      <c r="N245" s="289" t="s">
        <v>38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192</v>
      </c>
      <c r="AT245" s="230" t="s">
        <v>559</v>
      </c>
      <c r="AU245" s="230" t="s">
        <v>83</v>
      </c>
      <c r="AY245" s="18" t="s">
        <v>144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81</v>
      </c>
      <c r="BK245" s="231">
        <f>ROUND(I245*H245,2)</f>
        <v>0</v>
      </c>
      <c r="BL245" s="18" t="s">
        <v>151</v>
      </c>
      <c r="BM245" s="230" t="s">
        <v>771</v>
      </c>
    </row>
    <row r="246" s="2" customFormat="1">
      <c r="A246" s="39"/>
      <c r="B246" s="40"/>
      <c r="C246" s="41"/>
      <c r="D246" s="232" t="s">
        <v>153</v>
      </c>
      <c r="E246" s="41"/>
      <c r="F246" s="233" t="s">
        <v>1409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153</v>
      </c>
      <c r="AU246" s="18" t="s">
        <v>83</v>
      </c>
    </row>
    <row r="247" s="2" customFormat="1" ht="16.5" customHeight="1">
      <c r="A247" s="39"/>
      <c r="B247" s="40"/>
      <c r="C247" s="280" t="s">
        <v>507</v>
      </c>
      <c r="D247" s="280" t="s">
        <v>559</v>
      </c>
      <c r="E247" s="281" t="s">
        <v>1410</v>
      </c>
      <c r="F247" s="282" t="s">
        <v>1411</v>
      </c>
      <c r="G247" s="283" t="s">
        <v>206</v>
      </c>
      <c r="H247" s="284">
        <v>3</v>
      </c>
      <c r="I247" s="285"/>
      <c r="J247" s="286">
        <f>ROUND(I247*H247,2)</f>
        <v>0</v>
      </c>
      <c r="K247" s="282" t="s">
        <v>1401</v>
      </c>
      <c r="L247" s="287"/>
      <c r="M247" s="288" t="s">
        <v>1</v>
      </c>
      <c r="N247" s="289" t="s">
        <v>38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192</v>
      </c>
      <c r="AT247" s="230" t="s">
        <v>559</v>
      </c>
      <c r="AU247" s="230" t="s">
        <v>83</v>
      </c>
      <c r="AY247" s="18" t="s">
        <v>144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81</v>
      </c>
      <c r="BK247" s="231">
        <f>ROUND(I247*H247,2)</f>
        <v>0</v>
      </c>
      <c r="BL247" s="18" t="s">
        <v>151</v>
      </c>
      <c r="BM247" s="230" t="s">
        <v>781</v>
      </c>
    </row>
    <row r="248" s="2" customFormat="1">
      <c r="A248" s="39"/>
      <c r="B248" s="40"/>
      <c r="C248" s="41"/>
      <c r="D248" s="232" t="s">
        <v>153</v>
      </c>
      <c r="E248" s="41"/>
      <c r="F248" s="233" t="s">
        <v>1411</v>
      </c>
      <c r="G248" s="41"/>
      <c r="H248" s="41"/>
      <c r="I248" s="234"/>
      <c r="J248" s="41"/>
      <c r="K248" s="41"/>
      <c r="L248" s="45"/>
      <c r="M248" s="235"/>
      <c r="N248" s="236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153</v>
      </c>
      <c r="AU248" s="18" t="s">
        <v>83</v>
      </c>
    </row>
    <row r="249" s="2" customFormat="1" ht="16.5" customHeight="1">
      <c r="A249" s="39"/>
      <c r="B249" s="40"/>
      <c r="C249" s="280" t="s">
        <v>513</v>
      </c>
      <c r="D249" s="280" t="s">
        <v>559</v>
      </c>
      <c r="E249" s="281" t="s">
        <v>1412</v>
      </c>
      <c r="F249" s="282" t="s">
        <v>1413</v>
      </c>
      <c r="G249" s="283" t="s">
        <v>206</v>
      </c>
      <c r="H249" s="284">
        <v>5</v>
      </c>
      <c r="I249" s="285"/>
      <c r="J249" s="286">
        <f>ROUND(I249*H249,2)</f>
        <v>0</v>
      </c>
      <c r="K249" s="282" t="s">
        <v>1401</v>
      </c>
      <c r="L249" s="287"/>
      <c r="M249" s="288" t="s">
        <v>1</v>
      </c>
      <c r="N249" s="289" t="s">
        <v>38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192</v>
      </c>
      <c r="AT249" s="230" t="s">
        <v>559</v>
      </c>
      <c r="AU249" s="230" t="s">
        <v>83</v>
      </c>
      <c r="AY249" s="18" t="s">
        <v>144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81</v>
      </c>
      <c r="BK249" s="231">
        <f>ROUND(I249*H249,2)</f>
        <v>0</v>
      </c>
      <c r="BL249" s="18" t="s">
        <v>151</v>
      </c>
      <c r="BM249" s="230" t="s">
        <v>792</v>
      </c>
    </row>
    <row r="250" s="2" customFormat="1">
      <c r="A250" s="39"/>
      <c r="B250" s="40"/>
      <c r="C250" s="41"/>
      <c r="D250" s="232" t="s">
        <v>153</v>
      </c>
      <c r="E250" s="41"/>
      <c r="F250" s="233" t="s">
        <v>1413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153</v>
      </c>
      <c r="AU250" s="18" t="s">
        <v>83</v>
      </c>
    </row>
    <row r="251" s="2" customFormat="1" ht="16.5" customHeight="1">
      <c r="A251" s="39"/>
      <c r="B251" s="40"/>
      <c r="C251" s="280" t="s">
        <v>521</v>
      </c>
      <c r="D251" s="280" t="s">
        <v>559</v>
      </c>
      <c r="E251" s="281" t="s">
        <v>1414</v>
      </c>
      <c r="F251" s="282" t="s">
        <v>1415</v>
      </c>
      <c r="G251" s="283" t="s">
        <v>206</v>
      </c>
      <c r="H251" s="284">
        <v>2</v>
      </c>
      <c r="I251" s="285"/>
      <c r="J251" s="286">
        <f>ROUND(I251*H251,2)</f>
        <v>0</v>
      </c>
      <c r="K251" s="282" t="s">
        <v>1401</v>
      </c>
      <c r="L251" s="287"/>
      <c r="M251" s="288" t="s">
        <v>1</v>
      </c>
      <c r="N251" s="289" t="s">
        <v>38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192</v>
      </c>
      <c r="AT251" s="230" t="s">
        <v>559</v>
      </c>
      <c r="AU251" s="230" t="s">
        <v>83</v>
      </c>
      <c r="AY251" s="18" t="s">
        <v>144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81</v>
      </c>
      <c r="BK251" s="231">
        <f>ROUND(I251*H251,2)</f>
        <v>0</v>
      </c>
      <c r="BL251" s="18" t="s">
        <v>151</v>
      </c>
      <c r="BM251" s="230" t="s">
        <v>803</v>
      </c>
    </row>
    <row r="252" s="2" customFormat="1">
      <c r="A252" s="39"/>
      <c r="B252" s="40"/>
      <c r="C252" s="41"/>
      <c r="D252" s="232" t="s">
        <v>153</v>
      </c>
      <c r="E252" s="41"/>
      <c r="F252" s="233" t="s">
        <v>1415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153</v>
      </c>
      <c r="AU252" s="18" t="s">
        <v>83</v>
      </c>
    </row>
    <row r="253" s="2" customFormat="1" ht="16.5" customHeight="1">
      <c r="A253" s="39"/>
      <c r="B253" s="40"/>
      <c r="C253" s="280" t="s">
        <v>526</v>
      </c>
      <c r="D253" s="280" t="s">
        <v>559</v>
      </c>
      <c r="E253" s="281" t="s">
        <v>1416</v>
      </c>
      <c r="F253" s="282" t="s">
        <v>1417</v>
      </c>
      <c r="G253" s="283" t="s">
        <v>206</v>
      </c>
      <c r="H253" s="284">
        <v>2</v>
      </c>
      <c r="I253" s="285"/>
      <c r="J253" s="286">
        <f>ROUND(I253*H253,2)</f>
        <v>0</v>
      </c>
      <c r="K253" s="282" t="s">
        <v>1401</v>
      </c>
      <c r="L253" s="287"/>
      <c r="M253" s="288" t="s">
        <v>1</v>
      </c>
      <c r="N253" s="289" t="s">
        <v>38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192</v>
      </c>
      <c r="AT253" s="230" t="s">
        <v>559</v>
      </c>
      <c r="AU253" s="230" t="s">
        <v>83</v>
      </c>
      <c r="AY253" s="18" t="s">
        <v>144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81</v>
      </c>
      <c r="BK253" s="231">
        <f>ROUND(I253*H253,2)</f>
        <v>0</v>
      </c>
      <c r="BL253" s="18" t="s">
        <v>151</v>
      </c>
      <c r="BM253" s="230" t="s">
        <v>821</v>
      </c>
    </row>
    <row r="254" s="2" customFormat="1">
      <c r="A254" s="39"/>
      <c r="B254" s="40"/>
      <c r="C254" s="41"/>
      <c r="D254" s="232" t="s">
        <v>153</v>
      </c>
      <c r="E254" s="41"/>
      <c r="F254" s="233" t="s">
        <v>1417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153</v>
      </c>
      <c r="AU254" s="18" t="s">
        <v>83</v>
      </c>
    </row>
    <row r="255" s="2" customFormat="1" ht="24.15" customHeight="1">
      <c r="A255" s="39"/>
      <c r="B255" s="40"/>
      <c r="C255" s="280" t="s">
        <v>531</v>
      </c>
      <c r="D255" s="280" t="s">
        <v>559</v>
      </c>
      <c r="E255" s="281" t="s">
        <v>1418</v>
      </c>
      <c r="F255" s="282" t="s">
        <v>1419</v>
      </c>
      <c r="G255" s="283" t="s">
        <v>206</v>
      </c>
      <c r="H255" s="284">
        <v>1</v>
      </c>
      <c r="I255" s="285"/>
      <c r="J255" s="286">
        <f>ROUND(I255*H255,2)</f>
        <v>0</v>
      </c>
      <c r="K255" s="282" t="s">
        <v>1401</v>
      </c>
      <c r="L255" s="287"/>
      <c r="M255" s="288" t="s">
        <v>1</v>
      </c>
      <c r="N255" s="289" t="s">
        <v>38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192</v>
      </c>
      <c r="AT255" s="230" t="s">
        <v>559</v>
      </c>
      <c r="AU255" s="230" t="s">
        <v>83</v>
      </c>
      <c r="AY255" s="18" t="s">
        <v>144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81</v>
      </c>
      <c r="BK255" s="231">
        <f>ROUND(I255*H255,2)</f>
        <v>0</v>
      </c>
      <c r="BL255" s="18" t="s">
        <v>151</v>
      </c>
      <c r="BM255" s="230" t="s">
        <v>831</v>
      </c>
    </row>
    <row r="256" s="2" customFormat="1">
      <c r="A256" s="39"/>
      <c r="B256" s="40"/>
      <c r="C256" s="41"/>
      <c r="D256" s="232" t="s">
        <v>153</v>
      </c>
      <c r="E256" s="41"/>
      <c r="F256" s="233" t="s">
        <v>1419</v>
      </c>
      <c r="G256" s="41"/>
      <c r="H256" s="41"/>
      <c r="I256" s="234"/>
      <c r="J256" s="41"/>
      <c r="K256" s="41"/>
      <c r="L256" s="45"/>
      <c r="M256" s="235"/>
      <c r="N256" s="236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153</v>
      </c>
      <c r="AU256" s="18" t="s">
        <v>83</v>
      </c>
    </row>
    <row r="257" s="2" customFormat="1" ht="24.15" customHeight="1">
      <c r="A257" s="39"/>
      <c r="B257" s="40"/>
      <c r="C257" s="280" t="s">
        <v>537</v>
      </c>
      <c r="D257" s="280" t="s">
        <v>559</v>
      </c>
      <c r="E257" s="281" t="s">
        <v>1420</v>
      </c>
      <c r="F257" s="282" t="s">
        <v>1421</v>
      </c>
      <c r="G257" s="283" t="s">
        <v>206</v>
      </c>
      <c r="H257" s="284">
        <v>5</v>
      </c>
      <c r="I257" s="285"/>
      <c r="J257" s="286">
        <f>ROUND(I257*H257,2)</f>
        <v>0</v>
      </c>
      <c r="K257" s="282" t="s">
        <v>1401</v>
      </c>
      <c r="L257" s="287"/>
      <c r="M257" s="288" t="s">
        <v>1</v>
      </c>
      <c r="N257" s="289" t="s">
        <v>38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192</v>
      </c>
      <c r="AT257" s="230" t="s">
        <v>559</v>
      </c>
      <c r="AU257" s="230" t="s">
        <v>83</v>
      </c>
      <c r="AY257" s="18" t="s">
        <v>144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81</v>
      </c>
      <c r="BK257" s="231">
        <f>ROUND(I257*H257,2)</f>
        <v>0</v>
      </c>
      <c r="BL257" s="18" t="s">
        <v>151</v>
      </c>
      <c r="BM257" s="230" t="s">
        <v>844</v>
      </c>
    </row>
    <row r="258" s="2" customFormat="1">
      <c r="A258" s="39"/>
      <c r="B258" s="40"/>
      <c r="C258" s="41"/>
      <c r="D258" s="232" t="s">
        <v>153</v>
      </c>
      <c r="E258" s="41"/>
      <c r="F258" s="233" t="s">
        <v>1421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153</v>
      </c>
      <c r="AU258" s="18" t="s">
        <v>83</v>
      </c>
    </row>
    <row r="259" s="2" customFormat="1" ht="16.5" customHeight="1">
      <c r="A259" s="39"/>
      <c r="B259" s="40"/>
      <c r="C259" s="280" t="s">
        <v>544</v>
      </c>
      <c r="D259" s="280" t="s">
        <v>559</v>
      </c>
      <c r="E259" s="281" t="s">
        <v>1422</v>
      </c>
      <c r="F259" s="282" t="s">
        <v>1423</v>
      </c>
      <c r="G259" s="283" t="s">
        <v>206</v>
      </c>
      <c r="H259" s="284">
        <v>1</v>
      </c>
      <c r="I259" s="285"/>
      <c r="J259" s="286">
        <f>ROUND(I259*H259,2)</f>
        <v>0</v>
      </c>
      <c r="K259" s="282" t="s">
        <v>1401</v>
      </c>
      <c r="L259" s="287"/>
      <c r="M259" s="288" t="s">
        <v>1</v>
      </c>
      <c r="N259" s="289" t="s">
        <v>38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192</v>
      </c>
      <c r="AT259" s="230" t="s">
        <v>559</v>
      </c>
      <c r="AU259" s="230" t="s">
        <v>83</v>
      </c>
      <c r="AY259" s="18" t="s">
        <v>144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81</v>
      </c>
      <c r="BK259" s="231">
        <f>ROUND(I259*H259,2)</f>
        <v>0</v>
      </c>
      <c r="BL259" s="18" t="s">
        <v>151</v>
      </c>
      <c r="BM259" s="230" t="s">
        <v>857</v>
      </c>
    </row>
    <row r="260" s="2" customFormat="1">
      <c r="A260" s="39"/>
      <c r="B260" s="40"/>
      <c r="C260" s="41"/>
      <c r="D260" s="232" t="s">
        <v>153</v>
      </c>
      <c r="E260" s="41"/>
      <c r="F260" s="233" t="s">
        <v>1423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153</v>
      </c>
      <c r="AU260" s="18" t="s">
        <v>83</v>
      </c>
    </row>
    <row r="261" s="2" customFormat="1" ht="16.5" customHeight="1">
      <c r="A261" s="39"/>
      <c r="B261" s="40"/>
      <c r="C261" s="280" t="s">
        <v>553</v>
      </c>
      <c r="D261" s="280" t="s">
        <v>559</v>
      </c>
      <c r="E261" s="281" t="s">
        <v>1424</v>
      </c>
      <c r="F261" s="282" t="s">
        <v>1425</v>
      </c>
      <c r="G261" s="283" t="s">
        <v>206</v>
      </c>
      <c r="H261" s="284">
        <v>1</v>
      </c>
      <c r="I261" s="285"/>
      <c r="J261" s="286">
        <f>ROUND(I261*H261,2)</f>
        <v>0</v>
      </c>
      <c r="K261" s="282" t="s">
        <v>1401</v>
      </c>
      <c r="L261" s="287"/>
      <c r="M261" s="288" t="s">
        <v>1</v>
      </c>
      <c r="N261" s="289" t="s">
        <v>38</v>
      </c>
      <c r="O261" s="92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192</v>
      </c>
      <c r="AT261" s="230" t="s">
        <v>559</v>
      </c>
      <c r="AU261" s="230" t="s">
        <v>83</v>
      </c>
      <c r="AY261" s="18" t="s">
        <v>144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81</v>
      </c>
      <c r="BK261" s="231">
        <f>ROUND(I261*H261,2)</f>
        <v>0</v>
      </c>
      <c r="BL261" s="18" t="s">
        <v>151</v>
      </c>
      <c r="BM261" s="230" t="s">
        <v>868</v>
      </c>
    </row>
    <row r="262" s="2" customFormat="1">
      <c r="A262" s="39"/>
      <c r="B262" s="40"/>
      <c r="C262" s="41"/>
      <c r="D262" s="232" t="s">
        <v>153</v>
      </c>
      <c r="E262" s="41"/>
      <c r="F262" s="233" t="s">
        <v>1425</v>
      </c>
      <c r="G262" s="41"/>
      <c r="H262" s="41"/>
      <c r="I262" s="234"/>
      <c r="J262" s="41"/>
      <c r="K262" s="41"/>
      <c r="L262" s="45"/>
      <c r="M262" s="235"/>
      <c r="N262" s="236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153</v>
      </c>
      <c r="AU262" s="18" t="s">
        <v>83</v>
      </c>
    </row>
    <row r="263" s="2" customFormat="1" ht="16.5" customHeight="1">
      <c r="A263" s="39"/>
      <c r="B263" s="40"/>
      <c r="C263" s="280" t="s">
        <v>558</v>
      </c>
      <c r="D263" s="280" t="s">
        <v>559</v>
      </c>
      <c r="E263" s="281" t="s">
        <v>1426</v>
      </c>
      <c r="F263" s="282" t="s">
        <v>1427</v>
      </c>
      <c r="G263" s="283" t="s">
        <v>206</v>
      </c>
      <c r="H263" s="284">
        <v>3</v>
      </c>
      <c r="I263" s="285"/>
      <c r="J263" s="286">
        <f>ROUND(I263*H263,2)</f>
        <v>0</v>
      </c>
      <c r="K263" s="282" t="s">
        <v>1401</v>
      </c>
      <c r="L263" s="287"/>
      <c r="M263" s="288" t="s">
        <v>1</v>
      </c>
      <c r="N263" s="289" t="s">
        <v>38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192</v>
      </c>
      <c r="AT263" s="230" t="s">
        <v>559</v>
      </c>
      <c r="AU263" s="230" t="s">
        <v>83</v>
      </c>
      <c r="AY263" s="18" t="s">
        <v>144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81</v>
      </c>
      <c r="BK263" s="231">
        <f>ROUND(I263*H263,2)</f>
        <v>0</v>
      </c>
      <c r="BL263" s="18" t="s">
        <v>151</v>
      </c>
      <c r="BM263" s="230" t="s">
        <v>884</v>
      </c>
    </row>
    <row r="264" s="2" customFormat="1">
      <c r="A264" s="39"/>
      <c r="B264" s="40"/>
      <c r="C264" s="41"/>
      <c r="D264" s="232" t="s">
        <v>153</v>
      </c>
      <c r="E264" s="41"/>
      <c r="F264" s="233" t="s">
        <v>1427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153</v>
      </c>
      <c r="AU264" s="18" t="s">
        <v>83</v>
      </c>
    </row>
    <row r="265" s="2" customFormat="1" ht="16.5" customHeight="1">
      <c r="A265" s="39"/>
      <c r="B265" s="40"/>
      <c r="C265" s="280" t="s">
        <v>564</v>
      </c>
      <c r="D265" s="280" t="s">
        <v>559</v>
      </c>
      <c r="E265" s="281" t="s">
        <v>1428</v>
      </c>
      <c r="F265" s="282" t="s">
        <v>1429</v>
      </c>
      <c r="G265" s="283" t="s">
        <v>206</v>
      </c>
      <c r="H265" s="284">
        <v>4</v>
      </c>
      <c r="I265" s="285"/>
      <c r="J265" s="286">
        <f>ROUND(I265*H265,2)</f>
        <v>0</v>
      </c>
      <c r="K265" s="282" t="s">
        <v>1401</v>
      </c>
      <c r="L265" s="287"/>
      <c r="M265" s="288" t="s">
        <v>1</v>
      </c>
      <c r="N265" s="289" t="s">
        <v>38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192</v>
      </c>
      <c r="AT265" s="230" t="s">
        <v>559</v>
      </c>
      <c r="AU265" s="230" t="s">
        <v>83</v>
      </c>
      <c r="AY265" s="18" t="s">
        <v>144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81</v>
      </c>
      <c r="BK265" s="231">
        <f>ROUND(I265*H265,2)</f>
        <v>0</v>
      </c>
      <c r="BL265" s="18" t="s">
        <v>151</v>
      </c>
      <c r="BM265" s="230" t="s">
        <v>1430</v>
      </c>
    </row>
    <row r="266" s="2" customFormat="1">
      <c r="A266" s="39"/>
      <c r="B266" s="40"/>
      <c r="C266" s="41"/>
      <c r="D266" s="232" t="s">
        <v>153</v>
      </c>
      <c r="E266" s="41"/>
      <c r="F266" s="233" t="s">
        <v>1429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153</v>
      </c>
      <c r="AU266" s="18" t="s">
        <v>83</v>
      </c>
    </row>
    <row r="267" s="2" customFormat="1" ht="16.5" customHeight="1">
      <c r="A267" s="39"/>
      <c r="B267" s="40"/>
      <c r="C267" s="280" t="s">
        <v>571</v>
      </c>
      <c r="D267" s="280" t="s">
        <v>559</v>
      </c>
      <c r="E267" s="281" t="s">
        <v>1431</v>
      </c>
      <c r="F267" s="282" t="s">
        <v>1432</v>
      </c>
      <c r="G267" s="283" t="s">
        <v>206</v>
      </c>
      <c r="H267" s="284">
        <v>2</v>
      </c>
      <c r="I267" s="285"/>
      <c r="J267" s="286">
        <f>ROUND(I267*H267,2)</f>
        <v>0</v>
      </c>
      <c r="K267" s="282" t="s">
        <v>1401</v>
      </c>
      <c r="L267" s="287"/>
      <c r="M267" s="288" t="s">
        <v>1</v>
      </c>
      <c r="N267" s="289" t="s">
        <v>38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192</v>
      </c>
      <c r="AT267" s="230" t="s">
        <v>559</v>
      </c>
      <c r="AU267" s="230" t="s">
        <v>83</v>
      </c>
      <c r="AY267" s="18" t="s">
        <v>144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81</v>
      </c>
      <c r="BK267" s="231">
        <f>ROUND(I267*H267,2)</f>
        <v>0</v>
      </c>
      <c r="BL267" s="18" t="s">
        <v>151</v>
      </c>
      <c r="BM267" s="230" t="s">
        <v>1433</v>
      </c>
    </row>
    <row r="268" s="2" customFormat="1">
      <c r="A268" s="39"/>
      <c r="B268" s="40"/>
      <c r="C268" s="41"/>
      <c r="D268" s="232" t="s">
        <v>153</v>
      </c>
      <c r="E268" s="41"/>
      <c r="F268" s="233" t="s">
        <v>1432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153</v>
      </c>
      <c r="AU268" s="18" t="s">
        <v>83</v>
      </c>
    </row>
    <row r="269" s="2" customFormat="1" ht="16.5" customHeight="1">
      <c r="A269" s="39"/>
      <c r="B269" s="40"/>
      <c r="C269" s="280" t="s">
        <v>579</v>
      </c>
      <c r="D269" s="280" t="s">
        <v>559</v>
      </c>
      <c r="E269" s="281" t="s">
        <v>1434</v>
      </c>
      <c r="F269" s="282" t="s">
        <v>1435</v>
      </c>
      <c r="G269" s="283" t="s">
        <v>206</v>
      </c>
      <c r="H269" s="284">
        <v>1</v>
      </c>
      <c r="I269" s="285"/>
      <c r="J269" s="286">
        <f>ROUND(I269*H269,2)</f>
        <v>0</v>
      </c>
      <c r="K269" s="282" t="s">
        <v>1401</v>
      </c>
      <c r="L269" s="287"/>
      <c r="M269" s="288" t="s">
        <v>1</v>
      </c>
      <c r="N269" s="289" t="s">
        <v>38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192</v>
      </c>
      <c r="AT269" s="230" t="s">
        <v>559</v>
      </c>
      <c r="AU269" s="230" t="s">
        <v>83</v>
      </c>
      <c r="AY269" s="18" t="s">
        <v>144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81</v>
      </c>
      <c r="BK269" s="231">
        <f>ROUND(I269*H269,2)</f>
        <v>0</v>
      </c>
      <c r="BL269" s="18" t="s">
        <v>151</v>
      </c>
      <c r="BM269" s="230" t="s">
        <v>1436</v>
      </c>
    </row>
    <row r="270" s="2" customFormat="1">
      <c r="A270" s="39"/>
      <c r="B270" s="40"/>
      <c r="C270" s="41"/>
      <c r="D270" s="232" t="s">
        <v>153</v>
      </c>
      <c r="E270" s="41"/>
      <c r="F270" s="233" t="s">
        <v>1435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153</v>
      </c>
      <c r="AU270" s="18" t="s">
        <v>83</v>
      </c>
    </row>
    <row r="271" s="2" customFormat="1" ht="16.5" customHeight="1">
      <c r="A271" s="39"/>
      <c r="B271" s="40"/>
      <c r="C271" s="280" t="s">
        <v>585</v>
      </c>
      <c r="D271" s="280" t="s">
        <v>559</v>
      </c>
      <c r="E271" s="281" t="s">
        <v>1437</v>
      </c>
      <c r="F271" s="282" t="s">
        <v>1438</v>
      </c>
      <c r="G271" s="283" t="s">
        <v>206</v>
      </c>
      <c r="H271" s="284">
        <v>3</v>
      </c>
      <c r="I271" s="285"/>
      <c r="J271" s="286">
        <f>ROUND(I271*H271,2)</f>
        <v>0</v>
      </c>
      <c r="K271" s="282" t="s">
        <v>1401</v>
      </c>
      <c r="L271" s="287"/>
      <c r="M271" s="288" t="s">
        <v>1</v>
      </c>
      <c r="N271" s="289" t="s">
        <v>38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192</v>
      </c>
      <c r="AT271" s="230" t="s">
        <v>559</v>
      </c>
      <c r="AU271" s="230" t="s">
        <v>83</v>
      </c>
      <c r="AY271" s="18" t="s">
        <v>144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81</v>
      </c>
      <c r="BK271" s="231">
        <f>ROUND(I271*H271,2)</f>
        <v>0</v>
      </c>
      <c r="BL271" s="18" t="s">
        <v>151</v>
      </c>
      <c r="BM271" s="230" t="s">
        <v>1439</v>
      </c>
    </row>
    <row r="272" s="2" customFormat="1">
      <c r="A272" s="39"/>
      <c r="B272" s="40"/>
      <c r="C272" s="41"/>
      <c r="D272" s="232" t="s">
        <v>153</v>
      </c>
      <c r="E272" s="41"/>
      <c r="F272" s="233" t="s">
        <v>1438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153</v>
      </c>
      <c r="AU272" s="18" t="s">
        <v>83</v>
      </c>
    </row>
    <row r="273" s="2" customFormat="1" ht="16.5" customHeight="1">
      <c r="A273" s="39"/>
      <c r="B273" s="40"/>
      <c r="C273" s="280" t="s">
        <v>590</v>
      </c>
      <c r="D273" s="280" t="s">
        <v>559</v>
      </c>
      <c r="E273" s="281" t="s">
        <v>1440</v>
      </c>
      <c r="F273" s="282" t="s">
        <v>1441</v>
      </c>
      <c r="G273" s="283" t="s">
        <v>206</v>
      </c>
      <c r="H273" s="284">
        <v>2</v>
      </c>
      <c r="I273" s="285"/>
      <c r="J273" s="286">
        <f>ROUND(I273*H273,2)</f>
        <v>0</v>
      </c>
      <c r="K273" s="282" t="s">
        <v>1401</v>
      </c>
      <c r="L273" s="287"/>
      <c r="M273" s="288" t="s">
        <v>1</v>
      </c>
      <c r="N273" s="289" t="s">
        <v>38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192</v>
      </c>
      <c r="AT273" s="230" t="s">
        <v>559</v>
      </c>
      <c r="AU273" s="230" t="s">
        <v>83</v>
      </c>
      <c r="AY273" s="18" t="s">
        <v>144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81</v>
      </c>
      <c r="BK273" s="231">
        <f>ROUND(I273*H273,2)</f>
        <v>0</v>
      </c>
      <c r="BL273" s="18" t="s">
        <v>151</v>
      </c>
      <c r="BM273" s="230" t="s">
        <v>1442</v>
      </c>
    </row>
    <row r="274" s="2" customFormat="1">
      <c r="A274" s="39"/>
      <c r="B274" s="40"/>
      <c r="C274" s="41"/>
      <c r="D274" s="232" t="s">
        <v>153</v>
      </c>
      <c r="E274" s="41"/>
      <c r="F274" s="233" t="s">
        <v>1441</v>
      </c>
      <c r="G274" s="41"/>
      <c r="H274" s="41"/>
      <c r="I274" s="234"/>
      <c r="J274" s="41"/>
      <c r="K274" s="41"/>
      <c r="L274" s="45"/>
      <c r="M274" s="235"/>
      <c r="N274" s="236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153</v>
      </c>
      <c r="AU274" s="18" t="s">
        <v>83</v>
      </c>
    </row>
    <row r="275" s="2" customFormat="1" ht="16.5" customHeight="1">
      <c r="A275" s="39"/>
      <c r="B275" s="40"/>
      <c r="C275" s="280" t="s">
        <v>595</v>
      </c>
      <c r="D275" s="280" t="s">
        <v>559</v>
      </c>
      <c r="E275" s="281" t="s">
        <v>1443</v>
      </c>
      <c r="F275" s="282" t="s">
        <v>1444</v>
      </c>
      <c r="G275" s="283" t="s">
        <v>206</v>
      </c>
      <c r="H275" s="284">
        <v>1</v>
      </c>
      <c r="I275" s="285"/>
      <c r="J275" s="286">
        <f>ROUND(I275*H275,2)</f>
        <v>0</v>
      </c>
      <c r="K275" s="282" t="s">
        <v>1401</v>
      </c>
      <c r="L275" s="287"/>
      <c r="M275" s="288" t="s">
        <v>1</v>
      </c>
      <c r="N275" s="289" t="s">
        <v>38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192</v>
      </c>
      <c r="AT275" s="230" t="s">
        <v>559</v>
      </c>
      <c r="AU275" s="230" t="s">
        <v>83</v>
      </c>
      <c r="AY275" s="18" t="s">
        <v>144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81</v>
      </c>
      <c r="BK275" s="231">
        <f>ROUND(I275*H275,2)</f>
        <v>0</v>
      </c>
      <c r="BL275" s="18" t="s">
        <v>151</v>
      </c>
      <c r="BM275" s="230" t="s">
        <v>1445</v>
      </c>
    </row>
    <row r="276" s="2" customFormat="1">
      <c r="A276" s="39"/>
      <c r="B276" s="40"/>
      <c r="C276" s="41"/>
      <c r="D276" s="232" t="s">
        <v>153</v>
      </c>
      <c r="E276" s="41"/>
      <c r="F276" s="233" t="s">
        <v>1444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153</v>
      </c>
      <c r="AU276" s="18" t="s">
        <v>83</v>
      </c>
    </row>
    <row r="277" s="2" customFormat="1" ht="16.5" customHeight="1">
      <c r="A277" s="39"/>
      <c r="B277" s="40"/>
      <c r="C277" s="280" t="s">
        <v>602</v>
      </c>
      <c r="D277" s="280" t="s">
        <v>559</v>
      </c>
      <c r="E277" s="281" t="s">
        <v>1446</v>
      </c>
      <c r="F277" s="282" t="s">
        <v>1447</v>
      </c>
      <c r="G277" s="283" t="s">
        <v>206</v>
      </c>
      <c r="H277" s="284">
        <v>1</v>
      </c>
      <c r="I277" s="285"/>
      <c r="J277" s="286">
        <f>ROUND(I277*H277,2)</f>
        <v>0</v>
      </c>
      <c r="K277" s="282" t="s">
        <v>1401</v>
      </c>
      <c r="L277" s="287"/>
      <c r="M277" s="288" t="s">
        <v>1</v>
      </c>
      <c r="N277" s="289" t="s">
        <v>38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192</v>
      </c>
      <c r="AT277" s="230" t="s">
        <v>559</v>
      </c>
      <c r="AU277" s="230" t="s">
        <v>83</v>
      </c>
      <c r="AY277" s="18" t="s">
        <v>144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81</v>
      </c>
      <c r="BK277" s="231">
        <f>ROUND(I277*H277,2)</f>
        <v>0</v>
      </c>
      <c r="BL277" s="18" t="s">
        <v>151</v>
      </c>
      <c r="BM277" s="230" t="s">
        <v>1448</v>
      </c>
    </row>
    <row r="278" s="2" customFormat="1">
      <c r="A278" s="39"/>
      <c r="B278" s="40"/>
      <c r="C278" s="41"/>
      <c r="D278" s="232" t="s">
        <v>153</v>
      </c>
      <c r="E278" s="41"/>
      <c r="F278" s="233" t="s">
        <v>1447</v>
      </c>
      <c r="G278" s="41"/>
      <c r="H278" s="41"/>
      <c r="I278" s="234"/>
      <c r="J278" s="41"/>
      <c r="K278" s="41"/>
      <c r="L278" s="45"/>
      <c r="M278" s="235"/>
      <c r="N278" s="236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153</v>
      </c>
      <c r="AU278" s="18" t="s">
        <v>83</v>
      </c>
    </row>
    <row r="279" s="12" customFormat="1" ht="22.8" customHeight="1">
      <c r="A279" s="12"/>
      <c r="B279" s="203"/>
      <c r="C279" s="204"/>
      <c r="D279" s="205" t="s">
        <v>72</v>
      </c>
      <c r="E279" s="217" t="s">
        <v>939</v>
      </c>
      <c r="F279" s="217" t="s">
        <v>1321</v>
      </c>
      <c r="G279" s="204"/>
      <c r="H279" s="204"/>
      <c r="I279" s="207"/>
      <c r="J279" s="218">
        <f>BK279</f>
        <v>0</v>
      </c>
      <c r="K279" s="204"/>
      <c r="L279" s="209"/>
      <c r="M279" s="210"/>
      <c r="N279" s="211"/>
      <c r="O279" s="211"/>
      <c r="P279" s="212">
        <f>SUM(P280:P291)</f>
        <v>0</v>
      </c>
      <c r="Q279" s="211"/>
      <c r="R279" s="212">
        <f>SUM(R280:R291)</f>
        <v>0</v>
      </c>
      <c r="S279" s="211"/>
      <c r="T279" s="213">
        <f>SUM(T280:T291)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4" t="s">
        <v>81</v>
      </c>
      <c r="AT279" s="215" t="s">
        <v>72</v>
      </c>
      <c r="AU279" s="215" t="s">
        <v>81</v>
      </c>
      <c r="AY279" s="214" t="s">
        <v>144</v>
      </c>
      <c r="BK279" s="216">
        <f>SUM(BK280:BK291)</f>
        <v>0</v>
      </c>
    </row>
    <row r="280" s="2" customFormat="1" ht="37.8" customHeight="1">
      <c r="A280" s="39"/>
      <c r="B280" s="40"/>
      <c r="C280" s="280" t="s">
        <v>607</v>
      </c>
      <c r="D280" s="280" t="s">
        <v>559</v>
      </c>
      <c r="E280" s="281" t="s">
        <v>1449</v>
      </c>
      <c r="F280" s="282" t="s">
        <v>1450</v>
      </c>
      <c r="G280" s="283" t="s">
        <v>484</v>
      </c>
      <c r="H280" s="284">
        <v>30</v>
      </c>
      <c r="I280" s="285"/>
      <c r="J280" s="286">
        <f>ROUND(I280*H280,2)</f>
        <v>0</v>
      </c>
      <c r="K280" s="282" t="s">
        <v>1401</v>
      </c>
      <c r="L280" s="287"/>
      <c r="M280" s="288" t="s">
        <v>1</v>
      </c>
      <c r="N280" s="289" t="s">
        <v>38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192</v>
      </c>
      <c r="AT280" s="230" t="s">
        <v>559</v>
      </c>
      <c r="AU280" s="230" t="s">
        <v>83</v>
      </c>
      <c r="AY280" s="18" t="s">
        <v>144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81</v>
      </c>
      <c r="BK280" s="231">
        <f>ROUND(I280*H280,2)</f>
        <v>0</v>
      </c>
      <c r="BL280" s="18" t="s">
        <v>151</v>
      </c>
      <c r="BM280" s="230" t="s">
        <v>1451</v>
      </c>
    </row>
    <row r="281" s="2" customFormat="1">
      <c r="A281" s="39"/>
      <c r="B281" s="40"/>
      <c r="C281" s="41"/>
      <c r="D281" s="232" t="s">
        <v>153</v>
      </c>
      <c r="E281" s="41"/>
      <c r="F281" s="233" t="s">
        <v>1450</v>
      </c>
      <c r="G281" s="41"/>
      <c r="H281" s="41"/>
      <c r="I281" s="234"/>
      <c r="J281" s="41"/>
      <c r="K281" s="41"/>
      <c r="L281" s="45"/>
      <c r="M281" s="235"/>
      <c r="N281" s="236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153</v>
      </c>
      <c r="AU281" s="18" t="s">
        <v>83</v>
      </c>
    </row>
    <row r="282" s="2" customFormat="1" ht="37.8" customHeight="1">
      <c r="A282" s="39"/>
      <c r="B282" s="40"/>
      <c r="C282" s="280" t="s">
        <v>612</v>
      </c>
      <c r="D282" s="280" t="s">
        <v>559</v>
      </c>
      <c r="E282" s="281" t="s">
        <v>1452</v>
      </c>
      <c r="F282" s="282" t="s">
        <v>1453</v>
      </c>
      <c r="G282" s="283" t="s">
        <v>484</v>
      </c>
      <c r="H282" s="284">
        <v>550</v>
      </c>
      <c r="I282" s="285"/>
      <c r="J282" s="286">
        <f>ROUND(I282*H282,2)</f>
        <v>0</v>
      </c>
      <c r="K282" s="282" t="s">
        <v>1401</v>
      </c>
      <c r="L282" s="287"/>
      <c r="M282" s="288" t="s">
        <v>1</v>
      </c>
      <c r="N282" s="289" t="s">
        <v>38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192</v>
      </c>
      <c r="AT282" s="230" t="s">
        <v>559</v>
      </c>
      <c r="AU282" s="230" t="s">
        <v>83</v>
      </c>
      <c r="AY282" s="18" t="s">
        <v>144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81</v>
      </c>
      <c r="BK282" s="231">
        <f>ROUND(I282*H282,2)</f>
        <v>0</v>
      </c>
      <c r="BL282" s="18" t="s">
        <v>151</v>
      </c>
      <c r="BM282" s="230" t="s">
        <v>1454</v>
      </c>
    </row>
    <row r="283" s="2" customFormat="1">
      <c r="A283" s="39"/>
      <c r="B283" s="40"/>
      <c r="C283" s="41"/>
      <c r="D283" s="232" t="s">
        <v>153</v>
      </c>
      <c r="E283" s="41"/>
      <c r="F283" s="233" t="s">
        <v>1453</v>
      </c>
      <c r="G283" s="41"/>
      <c r="H283" s="41"/>
      <c r="I283" s="234"/>
      <c r="J283" s="41"/>
      <c r="K283" s="41"/>
      <c r="L283" s="45"/>
      <c r="M283" s="235"/>
      <c r="N283" s="236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153</v>
      </c>
      <c r="AU283" s="18" t="s">
        <v>83</v>
      </c>
    </row>
    <row r="284" s="2" customFormat="1" ht="37.8" customHeight="1">
      <c r="A284" s="39"/>
      <c r="B284" s="40"/>
      <c r="C284" s="280" t="s">
        <v>617</v>
      </c>
      <c r="D284" s="280" t="s">
        <v>559</v>
      </c>
      <c r="E284" s="281" t="s">
        <v>1455</v>
      </c>
      <c r="F284" s="282" t="s">
        <v>1456</v>
      </c>
      <c r="G284" s="283" t="s">
        <v>484</v>
      </c>
      <c r="H284" s="284">
        <v>1180</v>
      </c>
      <c r="I284" s="285"/>
      <c r="J284" s="286">
        <f>ROUND(I284*H284,2)</f>
        <v>0</v>
      </c>
      <c r="K284" s="282" t="s">
        <v>1401</v>
      </c>
      <c r="L284" s="287"/>
      <c r="M284" s="288" t="s">
        <v>1</v>
      </c>
      <c r="N284" s="289" t="s">
        <v>38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192</v>
      </c>
      <c r="AT284" s="230" t="s">
        <v>559</v>
      </c>
      <c r="AU284" s="230" t="s">
        <v>83</v>
      </c>
      <c r="AY284" s="18" t="s">
        <v>144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81</v>
      </c>
      <c r="BK284" s="231">
        <f>ROUND(I284*H284,2)</f>
        <v>0</v>
      </c>
      <c r="BL284" s="18" t="s">
        <v>151</v>
      </c>
      <c r="BM284" s="230" t="s">
        <v>1457</v>
      </c>
    </row>
    <row r="285" s="2" customFormat="1">
      <c r="A285" s="39"/>
      <c r="B285" s="40"/>
      <c r="C285" s="41"/>
      <c r="D285" s="232" t="s">
        <v>153</v>
      </c>
      <c r="E285" s="41"/>
      <c r="F285" s="233" t="s">
        <v>1456</v>
      </c>
      <c r="G285" s="41"/>
      <c r="H285" s="41"/>
      <c r="I285" s="234"/>
      <c r="J285" s="41"/>
      <c r="K285" s="41"/>
      <c r="L285" s="45"/>
      <c r="M285" s="235"/>
      <c r="N285" s="236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153</v>
      </c>
      <c r="AU285" s="18" t="s">
        <v>83</v>
      </c>
    </row>
    <row r="286" s="2" customFormat="1" ht="37.8" customHeight="1">
      <c r="A286" s="39"/>
      <c r="B286" s="40"/>
      <c r="C286" s="280" t="s">
        <v>624</v>
      </c>
      <c r="D286" s="280" t="s">
        <v>559</v>
      </c>
      <c r="E286" s="281" t="s">
        <v>1458</v>
      </c>
      <c r="F286" s="282" t="s">
        <v>1459</v>
      </c>
      <c r="G286" s="283" t="s">
        <v>484</v>
      </c>
      <c r="H286" s="284">
        <v>210</v>
      </c>
      <c r="I286" s="285"/>
      <c r="J286" s="286">
        <f>ROUND(I286*H286,2)</f>
        <v>0</v>
      </c>
      <c r="K286" s="282" t="s">
        <v>1401</v>
      </c>
      <c r="L286" s="287"/>
      <c r="M286" s="288" t="s">
        <v>1</v>
      </c>
      <c r="N286" s="289" t="s">
        <v>38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192</v>
      </c>
      <c r="AT286" s="230" t="s">
        <v>559</v>
      </c>
      <c r="AU286" s="230" t="s">
        <v>83</v>
      </c>
      <c r="AY286" s="18" t="s">
        <v>144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81</v>
      </c>
      <c r="BK286" s="231">
        <f>ROUND(I286*H286,2)</f>
        <v>0</v>
      </c>
      <c r="BL286" s="18" t="s">
        <v>151</v>
      </c>
      <c r="BM286" s="230" t="s">
        <v>1460</v>
      </c>
    </row>
    <row r="287" s="2" customFormat="1">
      <c r="A287" s="39"/>
      <c r="B287" s="40"/>
      <c r="C287" s="41"/>
      <c r="D287" s="232" t="s">
        <v>153</v>
      </c>
      <c r="E287" s="41"/>
      <c r="F287" s="233" t="s">
        <v>1459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153</v>
      </c>
      <c r="AU287" s="18" t="s">
        <v>83</v>
      </c>
    </row>
    <row r="288" s="2" customFormat="1" ht="24.15" customHeight="1">
      <c r="A288" s="39"/>
      <c r="B288" s="40"/>
      <c r="C288" s="280" t="s">
        <v>632</v>
      </c>
      <c r="D288" s="280" t="s">
        <v>559</v>
      </c>
      <c r="E288" s="281" t="s">
        <v>1461</v>
      </c>
      <c r="F288" s="282" t="s">
        <v>1462</v>
      </c>
      <c r="G288" s="283" t="s">
        <v>484</v>
      </c>
      <c r="H288" s="284">
        <v>40</v>
      </c>
      <c r="I288" s="285"/>
      <c r="J288" s="286">
        <f>ROUND(I288*H288,2)</f>
        <v>0</v>
      </c>
      <c r="K288" s="282" t="s">
        <v>1401</v>
      </c>
      <c r="L288" s="287"/>
      <c r="M288" s="288" t="s">
        <v>1</v>
      </c>
      <c r="N288" s="289" t="s">
        <v>38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192</v>
      </c>
      <c r="AT288" s="230" t="s">
        <v>559</v>
      </c>
      <c r="AU288" s="230" t="s">
        <v>83</v>
      </c>
      <c r="AY288" s="18" t="s">
        <v>144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81</v>
      </c>
      <c r="BK288" s="231">
        <f>ROUND(I288*H288,2)</f>
        <v>0</v>
      </c>
      <c r="BL288" s="18" t="s">
        <v>151</v>
      </c>
      <c r="BM288" s="230" t="s">
        <v>1463</v>
      </c>
    </row>
    <row r="289" s="2" customFormat="1">
      <c r="A289" s="39"/>
      <c r="B289" s="40"/>
      <c r="C289" s="41"/>
      <c r="D289" s="232" t="s">
        <v>153</v>
      </c>
      <c r="E289" s="41"/>
      <c r="F289" s="233" t="s">
        <v>1462</v>
      </c>
      <c r="G289" s="41"/>
      <c r="H289" s="41"/>
      <c r="I289" s="234"/>
      <c r="J289" s="41"/>
      <c r="K289" s="41"/>
      <c r="L289" s="45"/>
      <c r="M289" s="235"/>
      <c r="N289" s="236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153</v>
      </c>
      <c r="AU289" s="18" t="s">
        <v>83</v>
      </c>
    </row>
    <row r="290" s="2" customFormat="1" ht="24.15" customHeight="1">
      <c r="A290" s="39"/>
      <c r="B290" s="40"/>
      <c r="C290" s="280" t="s">
        <v>637</v>
      </c>
      <c r="D290" s="280" t="s">
        <v>559</v>
      </c>
      <c r="E290" s="281" t="s">
        <v>1464</v>
      </c>
      <c r="F290" s="282" t="s">
        <v>1465</v>
      </c>
      <c r="G290" s="283" t="s">
        <v>484</v>
      </c>
      <c r="H290" s="284">
        <v>230</v>
      </c>
      <c r="I290" s="285"/>
      <c r="J290" s="286">
        <f>ROUND(I290*H290,2)</f>
        <v>0</v>
      </c>
      <c r="K290" s="282" t="s">
        <v>1401</v>
      </c>
      <c r="L290" s="287"/>
      <c r="M290" s="288" t="s">
        <v>1</v>
      </c>
      <c r="N290" s="289" t="s">
        <v>38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192</v>
      </c>
      <c r="AT290" s="230" t="s">
        <v>559</v>
      </c>
      <c r="AU290" s="230" t="s">
        <v>83</v>
      </c>
      <c r="AY290" s="18" t="s">
        <v>144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81</v>
      </c>
      <c r="BK290" s="231">
        <f>ROUND(I290*H290,2)</f>
        <v>0</v>
      </c>
      <c r="BL290" s="18" t="s">
        <v>151</v>
      </c>
      <c r="BM290" s="230" t="s">
        <v>1466</v>
      </c>
    </row>
    <row r="291" s="2" customFormat="1">
      <c r="A291" s="39"/>
      <c r="B291" s="40"/>
      <c r="C291" s="41"/>
      <c r="D291" s="232" t="s">
        <v>153</v>
      </c>
      <c r="E291" s="41"/>
      <c r="F291" s="233" t="s">
        <v>1465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153</v>
      </c>
      <c r="AU291" s="18" t="s">
        <v>83</v>
      </c>
    </row>
    <row r="292" s="12" customFormat="1" ht="22.8" customHeight="1">
      <c r="A292" s="12"/>
      <c r="B292" s="203"/>
      <c r="C292" s="204"/>
      <c r="D292" s="205" t="s">
        <v>72</v>
      </c>
      <c r="E292" s="217" t="s">
        <v>1333</v>
      </c>
      <c r="F292" s="217" t="s">
        <v>1334</v>
      </c>
      <c r="G292" s="204"/>
      <c r="H292" s="204"/>
      <c r="I292" s="207"/>
      <c r="J292" s="218">
        <f>BK292</f>
        <v>0</v>
      </c>
      <c r="K292" s="204"/>
      <c r="L292" s="209"/>
      <c r="M292" s="210"/>
      <c r="N292" s="211"/>
      <c r="O292" s="211"/>
      <c r="P292" s="212">
        <f>SUM(P293:P316)</f>
        <v>0</v>
      </c>
      <c r="Q292" s="211"/>
      <c r="R292" s="212">
        <f>SUM(R293:R316)</f>
        <v>0</v>
      </c>
      <c r="S292" s="211"/>
      <c r="T292" s="213">
        <f>SUM(T293:T316)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4" t="s">
        <v>81</v>
      </c>
      <c r="AT292" s="215" t="s">
        <v>72</v>
      </c>
      <c r="AU292" s="215" t="s">
        <v>81</v>
      </c>
      <c r="AY292" s="214" t="s">
        <v>144</v>
      </c>
      <c r="BK292" s="216">
        <f>SUM(BK293:BK316)</f>
        <v>0</v>
      </c>
    </row>
    <row r="293" s="2" customFormat="1" ht="21.75" customHeight="1">
      <c r="A293" s="39"/>
      <c r="B293" s="40"/>
      <c r="C293" s="280" t="s">
        <v>642</v>
      </c>
      <c r="D293" s="280" t="s">
        <v>559</v>
      </c>
      <c r="E293" s="281" t="s">
        <v>1467</v>
      </c>
      <c r="F293" s="282" t="s">
        <v>1468</v>
      </c>
      <c r="G293" s="283" t="s">
        <v>206</v>
      </c>
      <c r="H293" s="284">
        <v>9</v>
      </c>
      <c r="I293" s="285"/>
      <c r="J293" s="286">
        <f>ROUND(I293*H293,2)</f>
        <v>0</v>
      </c>
      <c r="K293" s="282" t="s">
        <v>1401</v>
      </c>
      <c r="L293" s="287"/>
      <c r="M293" s="288" t="s">
        <v>1</v>
      </c>
      <c r="N293" s="289" t="s">
        <v>38</v>
      </c>
      <c r="O293" s="92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192</v>
      </c>
      <c r="AT293" s="230" t="s">
        <v>559</v>
      </c>
      <c r="AU293" s="230" t="s">
        <v>83</v>
      </c>
      <c r="AY293" s="18" t="s">
        <v>144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81</v>
      </c>
      <c r="BK293" s="231">
        <f>ROUND(I293*H293,2)</f>
        <v>0</v>
      </c>
      <c r="BL293" s="18" t="s">
        <v>151</v>
      </c>
      <c r="BM293" s="230" t="s">
        <v>1469</v>
      </c>
    </row>
    <row r="294" s="2" customFormat="1">
      <c r="A294" s="39"/>
      <c r="B294" s="40"/>
      <c r="C294" s="41"/>
      <c r="D294" s="232" t="s">
        <v>153</v>
      </c>
      <c r="E294" s="41"/>
      <c r="F294" s="233" t="s">
        <v>1468</v>
      </c>
      <c r="G294" s="41"/>
      <c r="H294" s="41"/>
      <c r="I294" s="234"/>
      <c r="J294" s="41"/>
      <c r="K294" s="41"/>
      <c r="L294" s="45"/>
      <c r="M294" s="235"/>
      <c r="N294" s="236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153</v>
      </c>
      <c r="AU294" s="18" t="s">
        <v>83</v>
      </c>
    </row>
    <row r="295" s="2" customFormat="1" ht="16.5" customHeight="1">
      <c r="A295" s="39"/>
      <c r="B295" s="40"/>
      <c r="C295" s="280" t="s">
        <v>647</v>
      </c>
      <c r="D295" s="280" t="s">
        <v>559</v>
      </c>
      <c r="E295" s="281" t="s">
        <v>1470</v>
      </c>
      <c r="F295" s="282" t="s">
        <v>1471</v>
      </c>
      <c r="G295" s="283" t="s">
        <v>206</v>
      </c>
      <c r="H295" s="284">
        <v>9</v>
      </c>
      <c r="I295" s="285"/>
      <c r="J295" s="286">
        <f>ROUND(I295*H295,2)</f>
        <v>0</v>
      </c>
      <c r="K295" s="282" t="s">
        <v>1401</v>
      </c>
      <c r="L295" s="287"/>
      <c r="M295" s="288" t="s">
        <v>1</v>
      </c>
      <c r="N295" s="289" t="s">
        <v>38</v>
      </c>
      <c r="O295" s="92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192</v>
      </c>
      <c r="AT295" s="230" t="s">
        <v>559</v>
      </c>
      <c r="AU295" s="230" t="s">
        <v>83</v>
      </c>
      <c r="AY295" s="18" t="s">
        <v>144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81</v>
      </c>
      <c r="BK295" s="231">
        <f>ROUND(I295*H295,2)</f>
        <v>0</v>
      </c>
      <c r="BL295" s="18" t="s">
        <v>151</v>
      </c>
      <c r="BM295" s="230" t="s">
        <v>1472</v>
      </c>
    </row>
    <row r="296" s="2" customFormat="1">
      <c r="A296" s="39"/>
      <c r="B296" s="40"/>
      <c r="C296" s="41"/>
      <c r="D296" s="232" t="s">
        <v>153</v>
      </c>
      <c r="E296" s="41"/>
      <c r="F296" s="233" t="s">
        <v>1471</v>
      </c>
      <c r="G296" s="41"/>
      <c r="H296" s="41"/>
      <c r="I296" s="234"/>
      <c r="J296" s="41"/>
      <c r="K296" s="41"/>
      <c r="L296" s="45"/>
      <c r="M296" s="235"/>
      <c r="N296" s="236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153</v>
      </c>
      <c r="AU296" s="18" t="s">
        <v>83</v>
      </c>
    </row>
    <row r="297" s="2" customFormat="1" ht="16.5" customHeight="1">
      <c r="A297" s="39"/>
      <c r="B297" s="40"/>
      <c r="C297" s="280" t="s">
        <v>654</v>
      </c>
      <c r="D297" s="280" t="s">
        <v>559</v>
      </c>
      <c r="E297" s="281" t="s">
        <v>1473</v>
      </c>
      <c r="F297" s="282" t="s">
        <v>1474</v>
      </c>
      <c r="G297" s="283" t="s">
        <v>206</v>
      </c>
      <c r="H297" s="284">
        <v>9</v>
      </c>
      <c r="I297" s="285"/>
      <c r="J297" s="286">
        <f>ROUND(I297*H297,2)</f>
        <v>0</v>
      </c>
      <c r="K297" s="282" t="s">
        <v>1401</v>
      </c>
      <c r="L297" s="287"/>
      <c r="M297" s="288" t="s">
        <v>1</v>
      </c>
      <c r="N297" s="289" t="s">
        <v>38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192</v>
      </c>
      <c r="AT297" s="230" t="s">
        <v>559</v>
      </c>
      <c r="AU297" s="230" t="s">
        <v>83</v>
      </c>
      <c r="AY297" s="18" t="s">
        <v>144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81</v>
      </c>
      <c r="BK297" s="231">
        <f>ROUND(I297*H297,2)</f>
        <v>0</v>
      </c>
      <c r="BL297" s="18" t="s">
        <v>151</v>
      </c>
      <c r="BM297" s="230" t="s">
        <v>1475</v>
      </c>
    </row>
    <row r="298" s="2" customFormat="1">
      <c r="A298" s="39"/>
      <c r="B298" s="40"/>
      <c r="C298" s="41"/>
      <c r="D298" s="232" t="s">
        <v>153</v>
      </c>
      <c r="E298" s="41"/>
      <c r="F298" s="233" t="s">
        <v>1474</v>
      </c>
      <c r="G298" s="41"/>
      <c r="H298" s="41"/>
      <c r="I298" s="234"/>
      <c r="J298" s="41"/>
      <c r="K298" s="41"/>
      <c r="L298" s="45"/>
      <c r="M298" s="235"/>
      <c r="N298" s="236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153</v>
      </c>
      <c r="AU298" s="18" t="s">
        <v>83</v>
      </c>
    </row>
    <row r="299" s="2" customFormat="1" ht="21.75" customHeight="1">
      <c r="A299" s="39"/>
      <c r="B299" s="40"/>
      <c r="C299" s="280" t="s">
        <v>660</v>
      </c>
      <c r="D299" s="280" t="s">
        <v>559</v>
      </c>
      <c r="E299" s="281" t="s">
        <v>1476</v>
      </c>
      <c r="F299" s="282" t="s">
        <v>1477</v>
      </c>
      <c r="G299" s="283" t="s">
        <v>206</v>
      </c>
      <c r="H299" s="284">
        <v>4</v>
      </c>
      <c r="I299" s="285"/>
      <c r="J299" s="286">
        <f>ROUND(I299*H299,2)</f>
        <v>0</v>
      </c>
      <c r="K299" s="282" t="s">
        <v>1401</v>
      </c>
      <c r="L299" s="287"/>
      <c r="M299" s="288" t="s">
        <v>1</v>
      </c>
      <c r="N299" s="289" t="s">
        <v>38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192</v>
      </c>
      <c r="AT299" s="230" t="s">
        <v>559</v>
      </c>
      <c r="AU299" s="230" t="s">
        <v>83</v>
      </c>
      <c r="AY299" s="18" t="s">
        <v>144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81</v>
      </c>
      <c r="BK299" s="231">
        <f>ROUND(I299*H299,2)</f>
        <v>0</v>
      </c>
      <c r="BL299" s="18" t="s">
        <v>151</v>
      </c>
      <c r="BM299" s="230" t="s">
        <v>1478</v>
      </c>
    </row>
    <row r="300" s="2" customFormat="1">
      <c r="A300" s="39"/>
      <c r="B300" s="40"/>
      <c r="C300" s="41"/>
      <c r="D300" s="232" t="s">
        <v>153</v>
      </c>
      <c r="E300" s="41"/>
      <c r="F300" s="233" t="s">
        <v>1477</v>
      </c>
      <c r="G300" s="41"/>
      <c r="H300" s="41"/>
      <c r="I300" s="234"/>
      <c r="J300" s="41"/>
      <c r="K300" s="41"/>
      <c r="L300" s="45"/>
      <c r="M300" s="235"/>
      <c r="N300" s="236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153</v>
      </c>
      <c r="AU300" s="18" t="s">
        <v>83</v>
      </c>
    </row>
    <row r="301" s="2" customFormat="1" ht="16.5" customHeight="1">
      <c r="A301" s="39"/>
      <c r="B301" s="40"/>
      <c r="C301" s="280" t="s">
        <v>664</v>
      </c>
      <c r="D301" s="280" t="s">
        <v>559</v>
      </c>
      <c r="E301" s="281" t="s">
        <v>1479</v>
      </c>
      <c r="F301" s="282" t="s">
        <v>1471</v>
      </c>
      <c r="G301" s="283" t="s">
        <v>206</v>
      </c>
      <c r="H301" s="284">
        <v>4</v>
      </c>
      <c r="I301" s="285"/>
      <c r="J301" s="286">
        <f>ROUND(I301*H301,2)</f>
        <v>0</v>
      </c>
      <c r="K301" s="282" t="s">
        <v>1401</v>
      </c>
      <c r="L301" s="287"/>
      <c r="M301" s="288" t="s">
        <v>1</v>
      </c>
      <c r="N301" s="289" t="s">
        <v>38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192</v>
      </c>
      <c r="AT301" s="230" t="s">
        <v>559</v>
      </c>
      <c r="AU301" s="230" t="s">
        <v>83</v>
      </c>
      <c r="AY301" s="18" t="s">
        <v>144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81</v>
      </c>
      <c r="BK301" s="231">
        <f>ROUND(I301*H301,2)</f>
        <v>0</v>
      </c>
      <c r="BL301" s="18" t="s">
        <v>151</v>
      </c>
      <c r="BM301" s="230" t="s">
        <v>1480</v>
      </c>
    </row>
    <row r="302" s="2" customFormat="1">
      <c r="A302" s="39"/>
      <c r="B302" s="40"/>
      <c r="C302" s="41"/>
      <c r="D302" s="232" t="s">
        <v>153</v>
      </c>
      <c r="E302" s="41"/>
      <c r="F302" s="233" t="s">
        <v>1471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153</v>
      </c>
      <c r="AU302" s="18" t="s">
        <v>83</v>
      </c>
    </row>
    <row r="303" s="2" customFormat="1" ht="16.5" customHeight="1">
      <c r="A303" s="39"/>
      <c r="B303" s="40"/>
      <c r="C303" s="280" t="s">
        <v>668</v>
      </c>
      <c r="D303" s="280" t="s">
        <v>559</v>
      </c>
      <c r="E303" s="281" t="s">
        <v>1473</v>
      </c>
      <c r="F303" s="282" t="s">
        <v>1474</v>
      </c>
      <c r="G303" s="283" t="s">
        <v>206</v>
      </c>
      <c r="H303" s="284">
        <v>4</v>
      </c>
      <c r="I303" s="285"/>
      <c r="J303" s="286">
        <f>ROUND(I303*H303,2)</f>
        <v>0</v>
      </c>
      <c r="K303" s="282" t="s">
        <v>1401</v>
      </c>
      <c r="L303" s="287"/>
      <c r="M303" s="288" t="s">
        <v>1</v>
      </c>
      <c r="N303" s="289" t="s">
        <v>38</v>
      </c>
      <c r="O303" s="92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192</v>
      </c>
      <c r="AT303" s="230" t="s">
        <v>559</v>
      </c>
      <c r="AU303" s="230" t="s">
        <v>83</v>
      </c>
      <c r="AY303" s="18" t="s">
        <v>144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81</v>
      </c>
      <c r="BK303" s="231">
        <f>ROUND(I303*H303,2)</f>
        <v>0</v>
      </c>
      <c r="BL303" s="18" t="s">
        <v>151</v>
      </c>
      <c r="BM303" s="230" t="s">
        <v>1481</v>
      </c>
    </row>
    <row r="304" s="2" customFormat="1">
      <c r="A304" s="39"/>
      <c r="B304" s="40"/>
      <c r="C304" s="41"/>
      <c r="D304" s="232" t="s">
        <v>153</v>
      </c>
      <c r="E304" s="41"/>
      <c r="F304" s="233" t="s">
        <v>1474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153</v>
      </c>
      <c r="AU304" s="18" t="s">
        <v>83</v>
      </c>
    </row>
    <row r="305" s="2" customFormat="1" ht="21.75" customHeight="1">
      <c r="A305" s="39"/>
      <c r="B305" s="40"/>
      <c r="C305" s="280" t="s">
        <v>672</v>
      </c>
      <c r="D305" s="280" t="s">
        <v>559</v>
      </c>
      <c r="E305" s="281" t="s">
        <v>1482</v>
      </c>
      <c r="F305" s="282" t="s">
        <v>1483</v>
      </c>
      <c r="G305" s="283" t="s">
        <v>206</v>
      </c>
      <c r="H305" s="284">
        <v>12</v>
      </c>
      <c r="I305" s="285"/>
      <c r="J305" s="286">
        <f>ROUND(I305*H305,2)</f>
        <v>0</v>
      </c>
      <c r="K305" s="282" t="s">
        <v>1401</v>
      </c>
      <c r="L305" s="287"/>
      <c r="M305" s="288" t="s">
        <v>1</v>
      </c>
      <c r="N305" s="289" t="s">
        <v>38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192</v>
      </c>
      <c r="AT305" s="230" t="s">
        <v>559</v>
      </c>
      <c r="AU305" s="230" t="s">
        <v>83</v>
      </c>
      <c r="AY305" s="18" t="s">
        <v>144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81</v>
      </c>
      <c r="BK305" s="231">
        <f>ROUND(I305*H305,2)</f>
        <v>0</v>
      </c>
      <c r="BL305" s="18" t="s">
        <v>151</v>
      </c>
      <c r="BM305" s="230" t="s">
        <v>1484</v>
      </c>
    </row>
    <row r="306" s="2" customFormat="1">
      <c r="A306" s="39"/>
      <c r="B306" s="40"/>
      <c r="C306" s="41"/>
      <c r="D306" s="232" t="s">
        <v>153</v>
      </c>
      <c r="E306" s="41"/>
      <c r="F306" s="233" t="s">
        <v>1483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153</v>
      </c>
      <c r="AU306" s="18" t="s">
        <v>83</v>
      </c>
    </row>
    <row r="307" s="2" customFormat="1" ht="16.5" customHeight="1">
      <c r="A307" s="39"/>
      <c r="B307" s="40"/>
      <c r="C307" s="280" t="s">
        <v>676</v>
      </c>
      <c r="D307" s="280" t="s">
        <v>559</v>
      </c>
      <c r="E307" s="281" t="s">
        <v>1485</v>
      </c>
      <c r="F307" s="282" t="s">
        <v>1471</v>
      </c>
      <c r="G307" s="283" t="s">
        <v>206</v>
      </c>
      <c r="H307" s="284">
        <v>12</v>
      </c>
      <c r="I307" s="285"/>
      <c r="J307" s="286">
        <f>ROUND(I307*H307,2)</f>
        <v>0</v>
      </c>
      <c r="K307" s="282" t="s">
        <v>1401</v>
      </c>
      <c r="L307" s="287"/>
      <c r="M307" s="288" t="s">
        <v>1</v>
      </c>
      <c r="N307" s="289" t="s">
        <v>38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192</v>
      </c>
      <c r="AT307" s="230" t="s">
        <v>559</v>
      </c>
      <c r="AU307" s="230" t="s">
        <v>83</v>
      </c>
      <c r="AY307" s="18" t="s">
        <v>144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81</v>
      </c>
      <c r="BK307" s="231">
        <f>ROUND(I307*H307,2)</f>
        <v>0</v>
      </c>
      <c r="BL307" s="18" t="s">
        <v>151</v>
      </c>
      <c r="BM307" s="230" t="s">
        <v>1486</v>
      </c>
    </row>
    <row r="308" s="2" customFormat="1">
      <c r="A308" s="39"/>
      <c r="B308" s="40"/>
      <c r="C308" s="41"/>
      <c r="D308" s="232" t="s">
        <v>153</v>
      </c>
      <c r="E308" s="41"/>
      <c r="F308" s="233" t="s">
        <v>1471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153</v>
      </c>
      <c r="AU308" s="18" t="s">
        <v>83</v>
      </c>
    </row>
    <row r="309" s="2" customFormat="1" ht="16.5" customHeight="1">
      <c r="A309" s="39"/>
      <c r="B309" s="40"/>
      <c r="C309" s="280" t="s">
        <v>680</v>
      </c>
      <c r="D309" s="280" t="s">
        <v>559</v>
      </c>
      <c r="E309" s="281" t="s">
        <v>1487</v>
      </c>
      <c r="F309" s="282" t="s">
        <v>1474</v>
      </c>
      <c r="G309" s="283" t="s">
        <v>206</v>
      </c>
      <c r="H309" s="284">
        <v>12</v>
      </c>
      <c r="I309" s="285"/>
      <c r="J309" s="286">
        <f>ROUND(I309*H309,2)</f>
        <v>0</v>
      </c>
      <c r="K309" s="282" t="s">
        <v>1401</v>
      </c>
      <c r="L309" s="287"/>
      <c r="M309" s="288" t="s">
        <v>1</v>
      </c>
      <c r="N309" s="289" t="s">
        <v>38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192</v>
      </c>
      <c r="AT309" s="230" t="s">
        <v>559</v>
      </c>
      <c r="AU309" s="230" t="s">
        <v>83</v>
      </c>
      <c r="AY309" s="18" t="s">
        <v>144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81</v>
      </c>
      <c r="BK309" s="231">
        <f>ROUND(I309*H309,2)</f>
        <v>0</v>
      </c>
      <c r="BL309" s="18" t="s">
        <v>151</v>
      </c>
      <c r="BM309" s="230" t="s">
        <v>1488</v>
      </c>
    </row>
    <row r="310" s="2" customFormat="1">
      <c r="A310" s="39"/>
      <c r="B310" s="40"/>
      <c r="C310" s="41"/>
      <c r="D310" s="232" t="s">
        <v>153</v>
      </c>
      <c r="E310" s="41"/>
      <c r="F310" s="233" t="s">
        <v>1474</v>
      </c>
      <c r="G310" s="41"/>
      <c r="H310" s="41"/>
      <c r="I310" s="234"/>
      <c r="J310" s="41"/>
      <c r="K310" s="41"/>
      <c r="L310" s="45"/>
      <c r="M310" s="235"/>
      <c r="N310" s="236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153</v>
      </c>
      <c r="AU310" s="18" t="s">
        <v>83</v>
      </c>
    </row>
    <row r="311" s="2" customFormat="1" ht="16.5" customHeight="1">
      <c r="A311" s="39"/>
      <c r="B311" s="40"/>
      <c r="C311" s="280" t="s">
        <v>684</v>
      </c>
      <c r="D311" s="280" t="s">
        <v>559</v>
      </c>
      <c r="E311" s="281" t="s">
        <v>1489</v>
      </c>
      <c r="F311" s="282" t="s">
        <v>1490</v>
      </c>
      <c r="G311" s="283" t="s">
        <v>206</v>
      </c>
      <c r="H311" s="284">
        <v>1</v>
      </c>
      <c r="I311" s="285"/>
      <c r="J311" s="286">
        <f>ROUND(I311*H311,2)</f>
        <v>0</v>
      </c>
      <c r="K311" s="282" t="s">
        <v>1401</v>
      </c>
      <c r="L311" s="287"/>
      <c r="M311" s="288" t="s">
        <v>1</v>
      </c>
      <c r="N311" s="289" t="s">
        <v>38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192</v>
      </c>
      <c r="AT311" s="230" t="s">
        <v>559</v>
      </c>
      <c r="AU311" s="230" t="s">
        <v>83</v>
      </c>
      <c r="AY311" s="18" t="s">
        <v>144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81</v>
      </c>
      <c r="BK311" s="231">
        <f>ROUND(I311*H311,2)</f>
        <v>0</v>
      </c>
      <c r="BL311" s="18" t="s">
        <v>151</v>
      </c>
      <c r="BM311" s="230" t="s">
        <v>1491</v>
      </c>
    </row>
    <row r="312" s="2" customFormat="1">
      <c r="A312" s="39"/>
      <c r="B312" s="40"/>
      <c r="C312" s="41"/>
      <c r="D312" s="232" t="s">
        <v>153</v>
      </c>
      <c r="E312" s="41"/>
      <c r="F312" s="233" t="s">
        <v>1490</v>
      </c>
      <c r="G312" s="41"/>
      <c r="H312" s="41"/>
      <c r="I312" s="234"/>
      <c r="J312" s="41"/>
      <c r="K312" s="41"/>
      <c r="L312" s="45"/>
      <c r="M312" s="235"/>
      <c r="N312" s="236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153</v>
      </c>
      <c r="AU312" s="18" t="s">
        <v>83</v>
      </c>
    </row>
    <row r="313" s="2" customFormat="1" ht="24.15" customHeight="1">
      <c r="A313" s="39"/>
      <c r="B313" s="40"/>
      <c r="C313" s="280" t="s">
        <v>688</v>
      </c>
      <c r="D313" s="280" t="s">
        <v>559</v>
      </c>
      <c r="E313" s="281" t="s">
        <v>1492</v>
      </c>
      <c r="F313" s="282" t="s">
        <v>1493</v>
      </c>
      <c r="G313" s="283" t="s">
        <v>206</v>
      </c>
      <c r="H313" s="284">
        <v>7</v>
      </c>
      <c r="I313" s="285"/>
      <c r="J313" s="286">
        <f>ROUND(I313*H313,2)</f>
        <v>0</v>
      </c>
      <c r="K313" s="282" t="s">
        <v>1401</v>
      </c>
      <c r="L313" s="287"/>
      <c r="M313" s="288" t="s">
        <v>1</v>
      </c>
      <c r="N313" s="289" t="s">
        <v>38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192</v>
      </c>
      <c r="AT313" s="230" t="s">
        <v>559</v>
      </c>
      <c r="AU313" s="230" t="s">
        <v>83</v>
      </c>
      <c r="AY313" s="18" t="s">
        <v>144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81</v>
      </c>
      <c r="BK313" s="231">
        <f>ROUND(I313*H313,2)</f>
        <v>0</v>
      </c>
      <c r="BL313" s="18" t="s">
        <v>151</v>
      </c>
      <c r="BM313" s="230" t="s">
        <v>1494</v>
      </c>
    </row>
    <row r="314" s="2" customFormat="1">
      <c r="A314" s="39"/>
      <c r="B314" s="40"/>
      <c r="C314" s="41"/>
      <c r="D314" s="232" t="s">
        <v>153</v>
      </c>
      <c r="E314" s="41"/>
      <c r="F314" s="233" t="s">
        <v>1493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153</v>
      </c>
      <c r="AU314" s="18" t="s">
        <v>83</v>
      </c>
    </row>
    <row r="315" s="2" customFormat="1" ht="24.15" customHeight="1">
      <c r="A315" s="39"/>
      <c r="B315" s="40"/>
      <c r="C315" s="280" t="s">
        <v>692</v>
      </c>
      <c r="D315" s="280" t="s">
        <v>559</v>
      </c>
      <c r="E315" s="281" t="s">
        <v>1495</v>
      </c>
      <c r="F315" s="282" t="s">
        <v>1496</v>
      </c>
      <c r="G315" s="283" t="s">
        <v>206</v>
      </c>
      <c r="H315" s="284">
        <v>1</v>
      </c>
      <c r="I315" s="285"/>
      <c r="J315" s="286">
        <f>ROUND(I315*H315,2)</f>
        <v>0</v>
      </c>
      <c r="K315" s="282" t="s">
        <v>1401</v>
      </c>
      <c r="L315" s="287"/>
      <c r="M315" s="288" t="s">
        <v>1</v>
      </c>
      <c r="N315" s="289" t="s">
        <v>38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192</v>
      </c>
      <c r="AT315" s="230" t="s">
        <v>559</v>
      </c>
      <c r="AU315" s="230" t="s">
        <v>83</v>
      </c>
      <c r="AY315" s="18" t="s">
        <v>144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81</v>
      </c>
      <c r="BK315" s="231">
        <f>ROUND(I315*H315,2)</f>
        <v>0</v>
      </c>
      <c r="BL315" s="18" t="s">
        <v>151</v>
      </c>
      <c r="BM315" s="230" t="s">
        <v>1497</v>
      </c>
    </row>
    <row r="316" s="2" customFormat="1">
      <c r="A316" s="39"/>
      <c r="B316" s="40"/>
      <c r="C316" s="41"/>
      <c r="D316" s="232" t="s">
        <v>153</v>
      </c>
      <c r="E316" s="41"/>
      <c r="F316" s="233" t="s">
        <v>1496</v>
      </c>
      <c r="G316" s="41"/>
      <c r="H316" s="41"/>
      <c r="I316" s="234"/>
      <c r="J316" s="41"/>
      <c r="K316" s="41"/>
      <c r="L316" s="45"/>
      <c r="M316" s="235"/>
      <c r="N316" s="236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153</v>
      </c>
      <c r="AU316" s="18" t="s">
        <v>83</v>
      </c>
    </row>
    <row r="317" s="12" customFormat="1" ht="22.8" customHeight="1">
      <c r="A317" s="12"/>
      <c r="B317" s="203"/>
      <c r="C317" s="204"/>
      <c r="D317" s="205" t="s">
        <v>72</v>
      </c>
      <c r="E317" s="217" t="s">
        <v>1343</v>
      </c>
      <c r="F317" s="217" t="s">
        <v>1344</v>
      </c>
      <c r="G317" s="204"/>
      <c r="H317" s="204"/>
      <c r="I317" s="207"/>
      <c r="J317" s="218">
        <f>BK317</f>
        <v>0</v>
      </c>
      <c r="K317" s="204"/>
      <c r="L317" s="209"/>
      <c r="M317" s="210"/>
      <c r="N317" s="211"/>
      <c r="O317" s="211"/>
      <c r="P317" s="212">
        <f>SUM(P318:P323)</f>
        <v>0</v>
      </c>
      <c r="Q317" s="211"/>
      <c r="R317" s="212">
        <f>SUM(R318:R323)</f>
        <v>0</v>
      </c>
      <c r="S317" s="211"/>
      <c r="T317" s="213">
        <f>SUM(T318:T323)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4" t="s">
        <v>81</v>
      </c>
      <c r="AT317" s="215" t="s">
        <v>72</v>
      </c>
      <c r="AU317" s="215" t="s">
        <v>81</v>
      </c>
      <c r="AY317" s="214" t="s">
        <v>144</v>
      </c>
      <c r="BK317" s="216">
        <f>SUM(BK318:BK323)</f>
        <v>0</v>
      </c>
    </row>
    <row r="318" s="2" customFormat="1" ht="24.15" customHeight="1">
      <c r="A318" s="39"/>
      <c r="B318" s="40"/>
      <c r="C318" s="280" t="s">
        <v>696</v>
      </c>
      <c r="D318" s="280" t="s">
        <v>559</v>
      </c>
      <c r="E318" s="281" t="s">
        <v>1498</v>
      </c>
      <c r="F318" s="282" t="s">
        <v>1499</v>
      </c>
      <c r="G318" s="283" t="s">
        <v>206</v>
      </c>
      <c r="H318" s="284">
        <v>7</v>
      </c>
      <c r="I318" s="285"/>
      <c r="J318" s="286">
        <f>ROUND(I318*H318,2)</f>
        <v>0</v>
      </c>
      <c r="K318" s="282" t="s">
        <v>1500</v>
      </c>
      <c r="L318" s="287"/>
      <c r="M318" s="288" t="s">
        <v>1</v>
      </c>
      <c r="N318" s="289" t="s">
        <v>38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192</v>
      </c>
      <c r="AT318" s="230" t="s">
        <v>559</v>
      </c>
      <c r="AU318" s="230" t="s">
        <v>83</v>
      </c>
      <c r="AY318" s="18" t="s">
        <v>144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81</v>
      </c>
      <c r="BK318" s="231">
        <f>ROUND(I318*H318,2)</f>
        <v>0</v>
      </c>
      <c r="BL318" s="18" t="s">
        <v>151</v>
      </c>
      <c r="BM318" s="230" t="s">
        <v>1501</v>
      </c>
    </row>
    <row r="319" s="2" customFormat="1">
      <c r="A319" s="39"/>
      <c r="B319" s="40"/>
      <c r="C319" s="41"/>
      <c r="D319" s="232" t="s">
        <v>153</v>
      </c>
      <c r="E319" s="41"/>
      <c r="F319" s="233" t="s">
        <v>1499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153</v>
      </c>
      <c r="AU319" s="18" t="s">
        <v>83</v>
      </c>
    </row>
    <row r="320" s="2" customFormat="1" ht="16.5" customHeight="1">
      <c r="A320" s="39"/>
      <c r="B320" s="40"/>
      <c r="C320" s="280" t="s">
        <v>700</v>
      </c>
      <c r="D320" s="280" t="s">
        <v>559</v>
      </c>
      <c r="E320" s="281" t="s">
        <v>1473</v>
      </c>
      <c r="F320" s="282" t="s">
        <v>1474</v>
      </c>
      <c r="G320" s="283" t="s">
        <v>206</v>
      </c>
      <c r="H320" s="284">
        <v>7</v>
      </c>
      <c r="I320" s="285"/>
      <c r="J320" s="286">
        <f>ROUND(I320*H320,2)</f>
        <v>0</v>
      </c>
      <c r="K320" s="282" t="s">
        <v>1401</v>
      </c>
      <c r="L320" s="287"/>
      <c r="M320" s="288" t="s">
        <v>1</v>
      </c>
      <c r="N320" s="289" t="s">
        <v>38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192</v>
      </c>
      <c r="AT320" s="230" t="s">
        <v>559</v>
      </c>
      <c r="AU320" s="230" t="s">
        <v>83</v>
      </c>
      <c r="AY320" s="18" t="s">
        <v>144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81</v>
      </c>
      <c r="BK320" s="231">
        <f>ROUND(I320*H320,2)</f>
        <v>0</v>
      </c>
      <c r="BL320" s="18" t="s">
        <v>151</v>
      </c>
      <c r="BM320" s="230" t="s">
        <v>1502</v>
      </c>
    </row>
    <row r="321" s="2" customFormat="1">
      <c r="A321" s="39"/>
      <c r="B321" s="40"/>
      <c r="C321" s="41"/>
      <c r="D321" s="232" t="s">
        <v>153</v>
      </c>
      <c r="E321" s="41"/>
      <c r="F321" s="233" t="s">
        <v>1474</v>
      </c>
      <c r="G321" s="41"/>
      <c r="H321" s="41"/>
      <c r="I321" s="234"/>
      <c r="J321" s="41"/>
      <c r="K321" s="41"/>
      <c r="L321" s="45"/>
      <c r="M321" s="235"/>
      <c r="N321" s="236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153</v>
      </c>
      <c r="AU321" s="18" t="s">
        <v>83</v>
      </c>
    </row>
    <row r="322" s="2" customFormat="1" ht="24.15" customHeight="1">
      <c r="A322" s="39"/>
      <c r="B322" s="40"/>
      <c r="C322" s="280" t="s">
        <v>705</v>
      </c>
      <c r="D322" s="280" t="s">
        <v>559</v>
      </c>
      <c r="E322" s="281" t="s">
        <v>1503</v>
      </c>
      <c r="F322" s="282" t="s">
        <v>1504</v>
      </c>
      <c r="G322" s="283" t="s">
        <v>206</v>
      </c>
      <c r="H322" s="284">
        <v>23</v>
      </c>
      <c r="I322" s="285"/>
      <c r="J322" s="286">
        <f>ROUND(I322*H322,2)</f>
        <v>0</v>
      </c>
      <c r="K322" s="282" t="s">
        <v>1401</v>
      </c>
      <c r="L322" s="287"/>
      <c r="M322" s="288" t="s">
        <v>1</v>
      </c>
      <c r="N322" s="289" t="s">
        <v>38</v>
      </c>
      <c r="O322" s="92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192</v>
      </c>
      <c r="AT322" s="230" t="s">
        <v>559</v>
      </c>
      <c r="AU322" s="230" t="s">
        <v>83</v>
      </c>
      <c r="AY322" s="18" t="s">
        <v>144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81</v>
      </c>
      <c r="BK322" s="231">
        <f>ROUND(I322*H322,2)</f>
        <v>0</v>
      </c>
      <c r="BL322" s="18" t="s">
        <v>151</v>
      </c>
      <c r="BM322" s="230" t="s">
        <v>1505</v>
      </c>
    </row>
    <row r="323" s="2" customFormat="1">
      <c r="A323" s="39"/>
      <c r="B323" s="40"/>
      <c r="C323" s="41"/>
      <c r="D323" s="232" t="s">
        <v>153</v>
      </c>
      <c r="E323" s="41"/>
      <c r="F323" s="233" t="s">
        <v>1504</v>
      </c>
      <c r="G323" s="41"/>
      <c r="H323" s="41"/>
      <c r="I323" s="234"/>
      <c r="J323" s="41"/>
      <c r="K323" s="41"/>
      <c r="L323" s="45"/>
      <c r="M323" s="235"/>
      <c r="N323" s="236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153</v>
      </c>
      <c r="AU323" s="18" t="s">
        <v>83</v>
      </c>
    </row>
    <row r="324" s="12" customFormat="1" ht="22.8" customHeight="1">
      <c r="A324" s="12"/>
      <c r="B324" s="203"/>
      <c r="C324" s="204"/>
      <c r="D324" s="205" t="s">
        <v>72</v>
      </c>
      <c r="E324" s="217" t="s">
        <v>1349</v>
      </c>
      <c r="F324" s="217" t="s">
        <v>1350</v>
      </c>
      <c r="G324" s="204"/>
      <c r="H324" s="204"/>
      <c r="I324" s="207"/>
      <c r="J324" s="218">
        <f>BK324</f>
        <v>0</v>
      </c>
      <c r="K324" s="204"/>
      <c r="L324" s="209"/>
      <c r="M324" s="210"/>
      <c r="N324" s="211"/>
      <c r="O324" s="211"/>
      <c r="P324" s="212">
        <f>SUM(P325:P338)</f>
        <v>0</v>
      </c>
      <c r="Q324" s="211"/>
      <c r="R324" s="212">
        <f>SUM(R325:R338)</f>
        <v>0</v>
      </c>
      <c r="S324" s="211"/>
      <c r="T324" s="213">
        <f>SUM(T325:T338)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4" t="s">
        <v>81</v>
      </c>
      <c r="AT324" s="215" t="s">
        <v>72</v>
      </c>
      <c r="AU324" s="215" t="s">
        <v>81</v>
      </c>
      <c r="AY324" s="214" t="s">
        <v>144</v>
      </c>
      <c r="BK324" s="216">
        <f>SUM(BK325:BK338)</f>
        <v>0</v>
      </c>
    </row>
    <row r="325" s="2" customFormat="1" ht="16.5" customHeight="1">
      <c r="A325" s="39"/>
      <c r="B325" s="40"/>
      <c r="C325" s="280" t="s">
        <v>709</v>
      </c>
      <c r="D325" s="280" t="s">
        <v>559</v>
      </c>
      <c r="E325" s="281" t="s">
        <v>1506</v>
      </c>
      <c r="F325" s="282" t="s">
        <v>1507</v>
      </c>
      <c r="G325" s="283" t="s">
        <v>206</v>
      </c>
      <c r="H325" s="284">
        <v>4</v>
      </c>
      <c r="I325" s="285"/>
      <c r="J325" s="286">
        <f>ROUND(I325*H325,2)</f>
        <v>0</v>
      </c>
      <c r="K325" s="282" t="s">
        <v>1401</v>
      </c>
      <c r="L325" s="287"/>
      <c r="M325" s="288" t="s">
        <v>1</v>
      </c>
      <c r="N325" s="289" t="s">
        <v>38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192</v>
      </c>
      <c r="AT325" s="230" t="s">
        <v>559</v>
      </c>
      <c r="AU325" s="230" t="s">
        <v>83</v>
      </c>
      <c r="AY325" s="18" t="s">
        <v>144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81</v>
      </c>
      <c r="BK325" s="231">
        <f>ROUND(I325*H325,2)</f>
        <v>0</v>
      </c>
      <c r="BL325" s="18" t="s">
        <v>151</v>
      </c>
      <c r="BM325" s="230" t="s">
        <v>1508</v>
      </c>
    </row>
    <row r="326" s="2" customFormat="1">
      <c r="A326" s="39"/>
      <c r="B326" s="40"/>
      <c r="C326" s="41"/>
      <c r="D326" s="232" t="s">
        <v>153</v>
      </c>
      <c r="E326" s="41"/>
      <c r="F326" s="233" t="s">
        <v>1507</v>
      </c>
      <c r="G326" s="41"/>
      <c r="H326" s="41"/>
      <c r="I326" s="234"/>
      <c r="J326" s="41"/>
      <c r="K326" s="41"/>
      <c r="L326" s="45"/>
      <c r="M326" s="235"/>
      <c r="N326" s="236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153</v>
      </c>
      <c r="AU326" s="18" t="s">
        <v>83</v>
      </c>
    </row>
    <row r="327" s="2" customFormat="1" ht="16.5" customHeight="1">
      <c r="A327" s="39"/>
      <c r="B327" s="40"/>
      <c r="C327" s="280" t="s">
        <v>715</v>
      </c>
      <c r="D327" s="280" t="s">
        <v>559</v>
      </c>
      <c r="E327" s="281" t="s">
        <v>1509</v>
      </c>
      <c r="F327" s="282" t="s">
        <v>1510</v>
      </c>
      <c r="G327" s="283" t="s">
        <v>206</v>
      </c>
      <c r="H327" s="284">
        <v>15</v>
      </c>
      <c r="I327" s="285"/>
      <c r="J327" s="286">
        <f>ROUND(I327*H327,2)</f>
        <v>0</v>
      </c>
      <c r="K327" s="282" t="s">
        <v>1401</v>
      </c>
      <c r="L327" s="287"/>
      <c r="M327" s="288" t="s">
        <v>1</v>
      </c>
      <c r="N327" s="289" t="s">
        <v>38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192</v>
      </c>
      <c r="AT327" s="230" t="s">
        <v>559</v>
      </c>
      <c r="AU327" s="230" t="s">
        <v>83</v>
      </c>
      <c r="AY327" s="18" t="s">
        <v>144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81</v>
      </c>
      <c r="BK327" s="231">
        <f>ROUND(I327*H327,2)</f>
        <v>0</v>
      </c>
      <c r="BL327" s="18" t="s">
        <v>151</v>
      </c>
      <c r="BM327" s="230" t="s">
        <v>1511</v>
      </c>
    </row>
    <row r="328" s="2" customFormat="1">
      <c r="A328" s="39"/>
      <c r="B328" s="40"/>
      <c r="C328" s="41"/>
      <c r="D328" s="232" t="s">
        <v>153</v>
      </c>
      <c r="E328" s="41"/>
      <c r="F328" s="233" t="s">
        <v>1510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153</v>
      </c>
      <c r="AU328" s="18" t="s">
        <v>83</v>
      </c>
    </row>
    <row r="329" s="2" customFormat="1" ht="16.5" customHeight="1">
      <c r="A329" s="39"/>
      <c r="B329" s="40"/>
      <c r="C329" s="280" t="s">
        <v>723</v>
      </c>
      <c r="D329" s="280" t="s">
        <v>559</v>
      </c>
      <c r="E329" s="281" t="s">
        <v>1512</v>
      </c>
      <c r="F329" s="282" t="s">
        <v>1513</v>
      </c>
      <c r="G329" s="283" t="s">
        <v>484</v>
      </c>
      <c r="H329" s="284">
        <v>50</v>
      </c>
      <c r="I329" s="285"/>
      <c r="J329" s="286">
        <f>ROUND(I329*H329,2)</f>
        <v>0</v>
      </c>
      <c r="K329" s="282" t="s">
        <v>1401</v>
      </c>
      <c r="L329" s="287"/>
      <c r="M329" s="288" t="s">
        <v>1</v>
      </c>
      <c r="N329" s="289" t="s">
        <v>38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192</v>
      </c>
      <c r="AT329" s="230" t="s">
        <v>559</v>
      </c>
      <c r="AU329" s="230" t="s">
        <v>83</v>
      </c>
      <c r="AY329" s="18" t="s">
        <v>144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81</v>
      </c>
      <c r="BK329" s="231">
        <f>ROUND(I329*H329,2)</f>
        <v>0</v>
      </c>
      <c r="BL329" s="18" t="s">
        <v>151</v>
      </c>
      <c r="BM329" s="230" t="s">
        <v>1514</v>
      </c>
    </row>
    <row r="330" s="2" customFormat="1">
      <c r="A330" s="39"/>
      <c r="B330" s="40"/>
      <c r="C330" s="41"/>
      <c r="D330" s="232" t="s">
        <v>153</v>
      </c>
      <c r="E330" s="41"/>
      <c r="F330" s="233" t="s">
        <v>1513</v>
      </c>
      <c r="G330" s="41"/>
      <c r="H330" s="41"/>
      <c r="I330" s="234"/>
      <c r="J330" s="41"/>
      <c r="K330" s="41"/>
      <c r="L330" s="45"/>
      <c r="M330" s="235"/>
      <c r="N330" s="236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153</v>
      </c>
      <c r="AU330" s="18" t="s">
        <v>83</v>
      </c>
    </row>
    <row r="331" s="2" customFormat="1" ht="16.5" customHeight="1">
      <c r="A331" s="39"/>
      <c r="B331" s="40"/>
      <c r="C331" s="280" t="s">
        <v>728</v>
      </c>
      <c r="D331" s="280" t="s">
        <v>559</v>
      </c>
      <c r="E331" s="281" t="s">
        <v>1515</v>
      </c>
      <c r="F331" s="282" t="s">
        <v>1516</v>
      </c>
      <c r="G331" s="283" t="s">
        <v>206</v>
      </c>
      <c r="H331" s="284">
        <v>50</v>
      </c>
      <c r="I331" s="285"/>
      <c r="J331" s="286">
        <f>ROUND(I331*H331,2)</f>
        <v>0</v>
      </c>
      <c r="K331" s="282" t="s">
        <v>1401</v>
      </c>
      <c r="L331" s="287"/>
      <c r="M331" s="288" t="s">
        <v>1</v>
      </c>
      <c r="N331" s="289" t="s">
        <v>38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192</v>
      </c>
      <c r="AT331" s="230" t="s">
        <v>559</v>
      </c>
      <c r="AU331" s="230" t="s">
        <v>83</v>
      </c>
      <c r="AY331" s="18" t="s">
        <v>144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81</v>
      </c>
      <c r="BK331" s="231">
        <f>ROUND(I331*H331,2)</f>
        <v>0</v>
      </c>
      <c r="BL331" s="18" t="s">
        <v>151</v>
      </c>
      <c r="BM331" s="230" t="s">
        <v>1517</v>
      </c>
    </row>
    <row r="332" s="2" customFormat="1">
      <c r="A332" s="39"/>
      <c r="B332" s="40"/>
      <c r="C332" s="41"/>
      <c r="D332" s="232" t="s">
        <v>153</v>
      </c>
      <c r="E332" s="41"/>
      <c r="F332" s="233" t="s">
        <v>1516</v>
      </c>
      <c r="G332" s="41"/>
      <c r="H332" s="41"/>
      <c r="I332" s="234"/>
      <c r="J332" s="41"/>
      <c r="K332" s="41"/>
      <c r="L332" s="45"/>
      <c r="M332" s="235"/>
      <c r="N332" s="236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153</v>
      </c>
      <c r="AU332" s="18" t="s">
        <v>83</v>
      </c>
    </row>
    <row r="333" s="2" customFormat="1" ht="16.5" customHeight="1">
      <c r="A333" s="39"/>
      <c r="B333" s="40"/>
      <c r="C333" s="280" t="s">
        <v>733</v>
      </c>
      <c r="D333" s="280" t="s">
        <v>559</v>
      </c>
      <c r="E333" s="281" t="s">
        <v>1518</v>
      </c>
      <c r="F333" s="282" t="s">
        <v>1519</v>
      </c>
      <c r="G333" s="283" t="s">
        <v>206</v>
      </c>
      <c r="H333" s="284">
        <v>75</v>
      </c>
      <c r="I333" s="285"/>
      <c r="J333" s="286">
        <f>ROUND(I333*H333,2)</f>
        <v>0</v>
      </c>
      <c r="K333" s="282" t="s">
        <v>1401</v>
      </c>
      <c r="L333" s="287"/>
      <c r="M333" s="288" t="s">
        <v>1</v>
      </c>
      <c r="N333" s="289" t="s">
        <v>38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192</v>
      </c>
      <c r="AT333" s="230" t="s">
        <v>559</v>
      </c>
      <c r="AU333" s="230" t="s">
        <v>83</v>
      </c>
      <c r="AY333" s="18" t="s">
        <v>144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81</v>
      </c>
      <c r="BK333" s="231">
        <f>ROUND(I333*H333,2)</f>
        <v>0</v>
      </c>
      <c r="BL333" s="18" t="s">
        <v>151</v>
      </c>
      <c r="BM333" s="230" t="s">
        <v>1520</v>
      </c>
    </row>
    <row r="334" s="2" customFormat="1">
      <c r="A334" s="39"/>
      <c r="B334" s="40"/>
      <c r="C334" s="41"/>
      <c r="D334" s="232" t="s">
        <v>153</v>
      </c>
      <c r="E334" s="41"/>
      <c r="F334" s="233" t="s">
        <v>1519</v>
      </c>
      <c r="G334" s="41"/>
      <c r="H334" s="41"/>
      <c r="I334" s="234"/>
      <c r="J334" s="41"/>
      <c r="K334" s="41"/>
      <c r="L334" s="45"/>
      <c r="M334" s="235"/>
      <c r="N334" s="236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153</v>
      </c>
      <c r="AU334" s="18" t="s">
        <v>83</v>
      </c>
    </row>
    <row r="335" s="2" customFormat="1" ht="16.5" customHeight="1">
      <c r="A335" s="39"/>
      <c r="B335" s="40"/>
      <c r="C335" s="280" t="s">
        <v>739</v>
      </c>
      <c r="D335" s="280" t="s">
        <v>559</v>
      </c>
      <c r="E335" s="281" t="s">
        <v>1521</v>
      </c>
      <c r="F335" s="282" t="s">
        <v>1522</v>
      </c>
      <c r="G335" s="283" t="s">
        <v>206</v>
      </c>
      <c r="H335" s="284">
        <v>2</v>
      </c>
      <c r="I335" s="285"/>
      <c r="J335" s="286">
        <f>ROUND(I335*H335,2)</f>
        <v>0</v>
      </c>
      <c r="K335" s="282" t="s">
        <v>1401</v>
      </c>
      <c r="L335" s="287"/>
      <c r="M335" s="288" t="s">
        <v>1</v>
      </c>
      <c r="N335" s="289" t="s">
        <v>38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192</v>
      </c>
      <c r="AT335" s="230" t="s">
        <v>559</v>
      </c>
      <c r="AU335" s="230" t="s">
        <v>83</v>
      </c>
      <c r="AY335" s="18" t="s">
        <v>144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81</v>
      </c>
      <c r="BK335" s="231">
        <f>ROUND(I335*H335,2)</f>
        <v>0</v>
      </c>
      <c r="BL335" s="18" t="s">
        <v>151</v>
      </c>
      <c r="BM335" s="230" t="s">
        <v>1523</v>
      </c>
    </row>
    <row r="336" s="2" customFormat="1">
      <c r="A336" s="39"/>
      <c r="B336" s="40"/>
      <c r="C336" s="41"/>
      <c r="D336" s="232" t="s">
        <v>153</v>
      </c>
      <c r="E336" s="41"/>
      <c r="F336" s="233" t="s">
        <v>1522</v>
      </c>
      <c r="G336" s="41"/>
      <c r="H336" s="41"/>
      <c r="I336" s="234"/>
      <c r="J336" s="41"/>
      <c r="K336" s="41"/>
      <c r="L336" s="45"/>
      <c r="M336" s="235"/>
      <c r="N336" s="236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153</v>
      </c>
      <c r="AU336" s="18" t="s">
        <v>83</v>
      </c>
    </row>
    <row r="337" s="2" customFormat="1" ht="16.5" customHeight="1">
      <c r="A337" s="39"/>
      <c r="B337" s="40"/>
      <c r="C337" s="280" t="s">
        <v>744</v>
      </c>
      <c r="D337" s="280" t="s">
        <v>559</v>
      </c>
      <c r="E337" s="281" t="s">
        <v>1524</v>
      </c>
      <c r="F337" s="282" t="s">
        <v>1525</v>
      </c>
      <c r="G337" s="283" t="s">
        <v>206</v>
      </c>
      <c r="H337" s="284">
        <v>150</v>
      </c>
      <c r="I337" s="285"/>
      <c r="J337" s="286">
        <f>ROUND(I337*H337,2)</f>
        <v>0</v>
      </c>
      <c r="K337" s="282" t="s">
        <v>1401</v>
      </c>
      <c r="L337" s="287"/>
      <c r="M337" s="288" t="s">
        <v>1</v>
      </c>
      <c r="N337" s="289" t="s">
        <v>38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192</v>
      </c>
      <c r="AT337" s="230" t="s">
        <v>559</v>
      </c>
      <c r="AU337" s="230" t="s">
        <v>83</v>
      </c>
      <c r="AY337" s="18" t="s">
        <v>144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81</v>
      </c>
      <c r="BK337" s="231">
        <f>ROUND(I337*H337,2)</f>
        <v>0</v>
      </c>
      <c r="BL337" s="18" t="s">
        <v>151</v>
      </c>
      <c r="BM337" s="230" t="s">
        <v>1526</v>
      </c>
    </row>
    <row r="338" s="2" customFormat="1">
      <c r="A338" s="39"/>
      <c r="B338" s="40"/>
      <c r="C338" s="41"/>
      <c r="D338" s="232" t="s">
        <v>153</v>
      </c>
      <c r="E338" s="41"/>
      <c r="F338" s="233" t="s">
        <v>1525</v>
      </c>
      <c r="G338" s="41"/>
      <c r="H338" s="41"/>
      <c r="I338" s="234"/>
      <c r="J338" s="41"/>
      <c r="K338" s="41"/>
      <c r="L338" s="45"/>
      <c r="M338" s="235"/>
      <c r="N338" s="236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153</v>
      </c>
      <c r="AU338" s="18" t="s">
        <v>83</v>
      </c>
    </row>
    <row r="339" s="12" customFormat="1" ht="22.8" customHeight="1">
      <c r="A339" s="12"/>
      <c r="B339" s="203"/>
      <c r="C339" s="204"/>
      <c r="D339" s="205" t="s">
        <v>72</v>
      </c>
      <c r="E339" s="217" t="s">
        <v>1361</v>
      </c>
      <c r="F339" s="217" t="s">
        <v>1362</v>
      </c>
      <c r="G339" s="204"/>
      <c r="H339" s="204"/>
      <c r="I339" s="207"/>
      <c r="J339" s="218">
        <f>BK339</f>
        <v>0</v>
      </c>
      <c r="K339" s="204"/>
      <c r="L339" s="209"/>
      <c r="M339" s="210"/>
      <c r="N339" s="211"/>
      <c r="O339" s="211"/>
      <c r="P339" s="212">
        <f>SUM(P340:P355)</f>
        <v>0</v>
      </c>
      <c r="Q339" s="211"/>
      <c r="R339" s="212">
        <f>SUM(R340:R355)</f>
        <v>0</v>
      </c>
      <c r="S339" s="211"/>
      <c r="T339" s="213">
        <f>SUM(T340:T355)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14" t="s">
        <v>81</v>
      </c>
      <c r="AT339" s="215" t="s">
        <v>72</v>
      </c>
      <c r="AU339" s="215" t="s">
        <v>81</v>
      </c>
      <c r="AY339" s="214" t="s">
        <v>144</v>
      </c>
      <c r="BK339" s="216">
        <f>SUM(BK340:BK355)</f>
        <v>0</v>
      </c>
    </row>
    <row r="340" s="2" customFormat="1" ht="16.5" customHeight="1">
      <c r="A340" s="39"/>
      <c r="B340" s="40"/>
      <c r="C340" s="280" t="s">
        <v>749</v>
      </c>
      <c r="D340" s="280" t="s">
        <v>559</v>
      </c>
      <c r="E340" s="281" t="s">
        <v>1527</v>
      </c>
      <c r="F340" s="282" t="s">
        <v>1528</v>
      </c>
      <c r="G340" s="283" t="s">
        <v>206</v>
      </c>
      <c r="H340" s="284">
        <v>1</v>
      </c>
      <c r="I340" s="285"/>
      <c r="J340" s="286">
        <f>ROUND(I340*H340,2)</f>
        <v>0</v>
      </c>
      <c r="K340" s="282" t="s">
        <v>1401</v>
      </c>
      <c r="L340" s="287"/>
      <c r="M340" s="288" t="s">
        <v>1</v>
      </c>
      <c r="N340" s="289" t="s">
        <v>38</v>
      </c>
      <c r="O340" s="92"/>
      <c r="P340" s="228">
        <f>O340*H340</f>
        <v>0</v>
      </c>
      <c r="Q340" s="228">
        <v>0</v>
      </c>
      <c r="R340" s="228">
        <f>Q340*H340</f>
        <v>0</v>
      </c>
      <c r="S340" s="228">
        <v>0</v>
      </c>
      <c r="T340" s="22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0" t="s">
        <v>192</v>
      </c>
      <c r="AT340" s="230" t="s">
        <v>559</v>
      </c>
      <c r="AU340" s="230" t="s">
        <v>83</v>
      </c>
      <c r="AY340" s="18" t="s">
        <v>144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8" t="s">
        <v>81</v>
      </c>
      <c r="BK340" s="231">
        <f>ROUND(I340*H340,2)</f>
        <v>0</v>
      </c>
      <c r="BL340" s="18" t="s">
        <v>151</v>
      </c>
      <c r="BM340" s="230" t="s">
        <v>1529</v>
      </c>
    </row>
    <row r="341" s="2" customFormat="1">
      <c r="A341" s="39"/>
      <c r="B341" s="40"/>
      <c r="C341" s="41"/>
      <c r="D341" s="232" t="s">
        <v>153</v>
      </c>
      <c r="E341" s="41"/>
      <c r="F341" s="233" t="s">
        <v>1528</v>
      </c>
      <c r="G341" s="41"/>
      <c r="H341" s="41"/>
      <c r="I341" s="234"/>
      <c r="J341" s="41"/>
      <c r="K341" s="41"/>
      <c r="L341" s="45"/>
      <c r="M341" s="235"/>
      <c r="N341" s="236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153</v>
      </c>
      <c r="AU341" s="18" t="s">
        <v>83</v>
      </c>
    </row>
    <row r="342" s="2" customFormat="1" ht="21.75" customHeight="1">
      <c r="A342" s="39"/>
      <c r="B342" s="40"/>
      <c r="C342" s="280" t="s">
        <v>756</v>
      </c>
      <c r="D342" s="280" t="s">
        <v>559</v>
      </c>
      <c r="E342" s="281" t="s">
        <v>1530</v>
      </c>
      <c r="F342" s="282" t="s">
        <v>1531</v>
      </c>
      <c r="G342" s="283" t="s">
        <v>206</v>
      </c>
      <c r="H342" s="284">
        <v>19</v>
      </c>
      <c r="I342" s="285"/>
      <c r="J342" s="286">
        <f>ROUND(I342*H342,2)</f>
        <v>0</v>
      </c>
      <c r="K342" s="282" t="s">
        <v>1401</v>
      </c>
      <c r="L342" s="287"/>
      <c r="M342" s="288" t="s">
        <v>1</v>
      </c>
      <c r="N342" s="289" t="s">
        <v>38</v>
      </c>
      <c r="O342" s="92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192</v>
      </c>
      <c r="AT342" s="230" t="s">
        <v>559</v>
      </c>
      <c r="AU342" s="230" t="s">
        <v>83</v>
      </c>
      <c r="AY342" s="18" t="s">
        <v>144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81</v>
      </c>
      <c r="BK342" s="231">
        <f>ROUND(I342*H342,2)</f>
        <v>0</v>
      </c>
      <c r="BL342" s="18" t="s">
        <v>151</v>
      </c>
      <c r="BM342" s="230" t="s">
        <v>1532</v>
      </c>
    </row>
    <row r="343" s="2" customFormat="1">
      <c r="A343" s="39"/>
      <c r="B343" s="40"/>
      <c r="C343" s="41"/>
      <c r="D343" s="232" t="s">
        <v>153</v>
      </c>
      <c r="E343" s="41"/>
      <c r="F343" s="233" t="s">
        <v>1531</v>
      </c>
      <c r="G343" s="41"/>
      <c r="H343" s="41"/>
      <c r="I343" s="234"/>
      <c r="J343" s="41"/>
      <c r="K343" s="41"/>
      <c r="L343" s="45"/>
      <c r="M343" s="235"/>
      <c r="N343" s="236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153</v>
      </c>
      <c r="AU343" s="18" t="s">
        <v>83</v>
      </c>
    </row>
    <row r="344" s="2" customFormat="1" ht="21.75" customHeight="1">
      <c r="A344" s="39"/>
      <c r="B344" s="40"/>
      <c r="C344" s="280" t="s">
        <v>761</v>
      </c>
      <c r="D344" s="280" t="s">
        <v>559</v>
      </c>
      <c r="E344" s="281" t="s">
        <v>1533</v>
      </c>
      <c r="F344" s="282" t="s">
        <v>1534</v>
      </c>
      <c r="G344" s="283" t="s">
        <v>206</v>
      </c>
      <c r="H344" s="284">
        <v>5</v>
      </c>
      <c r="I344" s="285"/>
      <c r="J344" s="286">
        <f>ROUND(I344*H344,2)</f>
        <v>0</v>
      </c>
      <c r="K344" s="282" t="s">
        <v>1401</v>
      </c>
      <c r="L344" s="287"/>
      <c r="M344" s="288" t="s">
        <v>1</v>
      </c>
      <c r="N344" s="289" t="s">
        <v>38</v>
      </c>
      <c r="O344" s="92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192</v>
      </c>
      <c r="AT344" s="230" t="s">
        <v>559</v>
      </c>
      <c r="AU344" s="230" t="s">
        <v>83</v>
      </c>
      <c r="AY344" s="18" t="s">
        <v>144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81</v>
      </c>
      <c r="BK344" s="231">
        <f>ROUND(I344*H344,2)</f>
        <v>0</v>
      </c>
      <c r="BL344" s="18" t="s">
        <v>151</v>
      </c>
      <c r="BM344" s="230" t="s">
        <v>1535</v>
      </c>
    </row>
    <row r="345" s="2" customFormat="1">
      <c r="A345" s="39"/>
      <c r="B345" s="40"/>
      <c r="C345" s="41"/>
      <c r="D345" s="232" t="s">
        <v>153</v>
      </c>
      <c r="E345" s="41"/>
      <c r="F345" s="233" t="s">
        <v>1534</v>
      </c>
      <c r="G345" s="41"/>
      <c r="H345" s="41"/>
      <c r="I345" s="234"/>
      <c r="J345" s="41"/>
      <c r="K345" s="41"/>
      <c r="L345" s="45"/>
      <c r="M345" s="235"/>
      <c r="N345" s="236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153</v>
      </c>
      <c r="AU345" s="18" t="s">
        <v>83</v>
      </c>
    </row>
    <row r="346" s="2" customFormat="1" ht="21.75" customHeight="1">
      <c r="A346" s="39"/>
      <c r="B346" s="40"/>
      <c r="C346" s="280" t="s">
        <v>766</v>
      </c>
      <c r="D346" s="280" t="s">
        <v>559</v>
      </c>
      <c r="E346" s="281" t="s">
        <v>1536</v>
      </c>
      <c r="F346" s="282" t="s">
        <v>1537</v>
      </c>
      <c r="G346" s="283" t="s">
        <v>206</v>
      </c>
      <c r="H346" s="284">
        <v>8</v>
      </c>
      <c r="I346" s="285"/>
      <c r="J346" s="286">
        <f>ROUND(I346*H346,2)</f>
        <v>0</v>
      </c>
      <c r="K346" s="282" t="s">
        <v>1401</v>
      </c>
      <c r="L346" s="287"/>
      <c r="M346" s="288" t="s">
        <v>1</v>
      </c>
      <c r="N346" s="289" t="s">
        <v>38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192</v>
      </c>
      <c r="AT346" s="230" t="s">
        <v>559</v>
      </c>
      <c r="AU346" s="230" t="s">
        <v>83</v>
      </c>
      <c r="AY346" s="18" t="s">
        <v>144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81</v>
      </c>
      <c r="BK346" s="231">
        <f>ROUND(I346*H346,2)</f>
        <v>0</v>
      </c>
      <c r="BL346" s="18" t="s">
        <v>151</v>
      </c>
      <c r="BM346" s="230" t="s">
        <v>1538</v>
      </c>
    </row>
    <row r="347" s="2" customFormat="1">
      <c r="A347" s="39"/>
      <c r="B347" s="40"/>
      <c r="C347" s="41"/>
      <c r="D347" s="232" t="s">
        <v>153</v>
      </c>
      <c r="E347" s="41"/>
      <c r="F347" s="233" t="s">
        <v>1537</v>
      </c>
      <c r="G347" s="41"/>
      <c r="H347" s="41"/>
      <c r="I347" s="234"/>
      <c r="J347" s="41"/>
      <c r="K347" s="41"/>
      <c r="L347" s="45"/>
      <c r="M347" s="235"/>
      <c r="N347" s="236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153</v>
      </c>
      <c r="AU347" s="18" t="s">
        <v>83</v>
      </c>
    </row>
    <row r="348" s="2" customFormat="1" ht="21.75" customHeight="1">
      <c r="A348" s="39"/>
      <c r="B348" s="40"/>
      <c r="C348" s="280" t="s">
        <v>771</v>
      </c>
      <c r="D348" s="280" t="s">
        <v>559</v>
      </c>
      <c r="E348" s="281" t="s">
        <v>1539</v>
      </c>
      <c r="F348" s="282" t="s">
        <v>1540</v>
      </c>
      <c r="G348" s="283" t="s">
        <v>206</v>
      </c>
      <c r="H348" s="284">
        <v>5</v>
      </c>
      <c r="I348" s="285"/>
      <c r="J348" s="286">
        <f>ROUND(I348*H348,2)</f>
        <v>0</v>
      </c>
      <c r="K348" s="282" t="s">
        <v>1401</v>
      </c>
      <c r="L348" s="287"/>
      <c r="M348" s="288" t="s">
        <v>1</v>
      </c>
      <c r="N348" s="289" t="s">
        <v>38</v>
      </c>
      <c r="O348" s="92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192</v>
      </c>
      <c r="AT348" s="230" t="s">
        <v>559</v>
      </c>
      <c r="AU348" s="230" t="s">
        <v>83</v>
      </c>
      <c r="AY348" s="18" t="s">
        <v>144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81</v>
      </c>
      <c r="BK348" s="231">
        <f>ROUND(I348*H348,2)</f>
        <v>0</v>
      </c>
      <c r="BL348" s="18" t="s">
        <v>151</v>
      </c>
      <c r="BM348" s="230" t="s">
        <v>1541</v>
      </c>
    </row>
    <row r="349" s="2" customFormat="1">
      <c r="A349" s="39"/>
      <c r="B349" s="40"/>
      <c r="C349" s="41"/>
      <c r="D349" s="232" t="s">
        <v>153</v>
      </c>
      <c r="E349" s="41"/>
      <c r="F349" s="233" t="s">
        <v>1540</v>
      </c>
      <c r="G349" s="41"/>
      <c r="H349" s="41"/>
      <c r="I349" s="234"/>
      <c r="J349" s="41"/>
      <c r="K349" s="41"/>
      <c r="L349" s="45"/>
      <c r="M349" s="235"/>
      <c r="N349" s="236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153</v>
      </c>
      <c r="AU349" s="18" t="s">
        <v>83</v>
      </c>
    </row>
    <row r="350" s="2" customFormat="1" ht="21.75" customHeight="1">
      <c r="A350" s="39"/>
      <c r="B350" s="40"/>
      <c r="C350" s="280" t="s">
        <v>776</v>
      </c>
      <c r="D350" s="280" t="s">
        <v>559</v>
      </c>
      <c r="E350" s="281" t="s">
        <v>1542</v>
      </c>
      <c r="F350" s="282" t="s">
        <v>1543</v>
      </c>
      <c r="G350" s="283" t="s">
        <v>206</v>
      </c>
      <c r="H350" s="284">
        <v>7</v>
      </c>
      <c r="I350" s="285"/>
      <c r="J350" s="286">
        <f>ROUND(I350*H350,2)</f>
        <v>0</v>
      </c>
      <c r="K350" s="282" t="s">
        <v>1401</v>
      </c>
      <c r="L350" s="287"/>
      <c r="M350" s="288" t="s">
        <v>1</v>
      </c>
      <c r="N350" s="289" t="s">
        <v>38</v>
      </c>
      <c r="O350" s="92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192</v>
      </c>
      <c r="AT350" s="230" t="s">
        <v>559</v>
      </c>
      <c r="AU350" s="230" t="s">
        <v>83</v>
      </c>
      <c r="AY350" s="18" t="s">
        <v>144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81</v>
      </c>
      <c r="BK350" s="231">
        <f>ROUND(I350*H350,2)</f>
        <v>0</v>
      </c>
      <c r="BL350" s="18" t="s">
        <v>151</v>
      </c>
      <c r="BM350" s="230" t="s">
        <v>1544</v>
      </c>
    </row>
    <row r="351" s="2" customFormat="1">
      <c r="A351" s="39"/>
      <c r="B351" s="40"/>
      <c r="C351" s="41"/>
      <c r="D351" s="232" t="s">
        <v>153</v>
      </c>
      <c r="E351" s="41"/>
      <c r="F351" s="233" t="s">
        <v>1543</v>
      </c>
      <c r="G351" s="41"/>
      <c r="H351" s="41"/>
      <c r="I351" s="234"/>
      <c r="J351" s="41"/>
      <c r="K351" s="41"/>
      <c r="L351" s="45"/>
      <c r="M351" s="235"/>
      <c r="N351" s="236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153</v>
      </c>
      <c r="AU351" s="18" t="s">
        <v>83</v>
      </c>
    </row>
    <row r="352" s="2" customFormat="1" ht="33" customHeight="1">
      <c r="A352" s="39"/>
      <c r="B352" s="40"/>
      <c r="C352" s="280" t="s">
        <v>781</v>
      </c>
      <c r="D352" s="280" t="s">
        <v>559</v>
      </c>
      <c r="E352" s="281" t="s">
        <v>1545</v>
      </c>
      <c r="F352" s="282" t="s">
        <v>1546</v>
      </c>
      <c r="G352" s="283" t="s">
        <v>206</v>
      </c>
      <c r="H352" s="284">
        <v>16</v>
      </c>
      <c r="I352" s="285"/>
      <c r="J352" s="286">
        <f>ROUND(I352*H352,2)</f>
        <v>0</v>
      </c>
      <c r="K352" s="282" t="s">
        <v>1401</v>
      </c>
      <c r="L352" s="287"/>
      <c r="M352" s="288" t="s">
        <v>1</v>
      </c>
      <c r="N352" s="289" t="s">
        <v>38</v>
      </c>
      <c r="O352" s="92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192</v>
      </c>
      <c r="AT352" s="230" t="s">
        <v>559</v>
      </c>
      <c r="AU352" s="230" t="s">
        <v>83</v>
      </c>
      <c r="AY352" s="18" t="s">
        <v>144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81</v>
      </c>
      <c r="BK352" s="231">
        <f>ROUND(I352*H352,2)</f>
        <v>0</v>
      </c>
      <c r="BL352" s="18" t="s">
        <v>151</v>
      </c>
      <c r="BM352" s="230" t="s">
        <v>1547</v>
      </c>
    </row>
    <row r="353" s="2" customFormat="1">
      <c r="A353" s="39"/>
      <c r="B353" s="40"/>
      <c r="C353" s="41"/>
      <c r="D353" s="232" t="s">
        <v>153</v>
      </c>
      <c r="E353" s="41"/>
      <c r="F353" s="233" t="s">
        <v>1546</v>
      </c>
      <c r="G353" s="41"/>
      <c r="H353" s="41"/>
      <c r="I353" s="234"/>
      <c r="J353" s="41"/>
      <c r="K353" s="41"/>
      <c r="L353" s="45"/>
      <c r="M353" s="235"/>
      <c r="N353" s="236"/>
      <c r="O353" s="92"/>
      <c r="P353" s="92"/>
      <c r="Q353" s="92"/>
      <c r="R353" s="92"/>
      <c r="S353" s="92"/>
      <c r="T353" s="93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153</v>
      </c>
      <c r="AU353" s="18" t="s">
        <v>83</v>
      </c>
    </row>
    <row r="354" s="2" customFormat="1" ht="16.5" customHeight="1">
      <c r="A354" s="39"/>
      <c r="B354" s="40"/>
      <c r="C354" s="280" t="s">
        <v>787</v>
      </c>
      <c r="D354" s="280" t="s">
        <v>559</v>
      </c>
      <c r="E354" s="281" t="s">
        <v>1548</v>
      </c>
      <c r="F354" s="282" t="s">
        <v>1549</v>
      </c>
      <c r="G354" s="283" t="s">
        <v>206</v>
      </c>
      <c r="H354" s="284">
        <v>61</v>
      </c>
      <c r="I354" s="285"/>
      <c r="J354" s="286">
        <f>ROUND(I354*H354,2)</f>
        <v>0</v>
      </c>
      <c r="K354" s="282" t="s">
        <v>1401</v>
      </c>
      <c r="L354" s="287"/>
      <c r="M354" s="288" t="s">
        <v>1</v>
      </c>
      <c r="N354" s="289" t="s">
        <v>38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192</v>
      </c>
      <c r="AT354" s="230" t="s">
        <v>559</v>
      </c>
      <c r="AU354" s="230" t="s">
        <v>83</v>
      </c>
      <c r="AY354" s="18" t="s">
        <v>144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81</v>
      </c>
      <c r="BK354" s="231">
        <f>ROUND(I354*H354,2)</f>
        <v>0</v>
      </c>
      <c r="BL354" s="18" t="s">
        <v>151</v>
      </c>
      <c r="BM354" s="230" t="s">
        <v>1550</v>
      </c>
    </row>
    <row r="355" s="2" customFormat="1">
      <c r="A355" s="39"/>
      <c r="B355" s="40"/>
      <c r="C355" s="41"/>
      <c r="D355" s="232" t="s">
        <v>153</v>
      </c>
      <c r="E355" s="41"/>
      <c r="F355" s="233" t="s">
        <v>1549</v>
      </c>
      <c r="G355" s="41"/>
      <c r="H355" s="41"/>
      <c r="I355" s="234"/>
      <c r="J355" s="41"/>
      <c r="K355" s="41"/>
      <c r="L355" s="45"/>
      <c r="M355" s="235"/>
      <c r="N355" s="236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153</v>
      </c>
      <c r="AU355" s="18" t="s">
        <v>83</v>
      </c>
    </row>
    <row r="356" s="12" customFormat="1" ht="22.8" customHeight="1">
      <c r="A356" s="12"/>
      <c r="B356" s="203"/>
      <c r="C356" s="204"/>
      <c r="D356" s="205" t="s">
        <v>72</v>
      </c>
      <c r="E356" s="217" t="s">
        <v>1381</v>
      </c>
      <c r="F356" s="217" t="s">
        <v>1382</v>
      </c>
      <c r="G356" s="204"/>
      <c r="H356" s="204"/>
      <c r="I356" s="207"/>
      <c r="J356" s="218">
        <f>BK356</f>
        <v>0</v>
      </c>
      <c r="K356" s="204"/>
      <c r="L356" s="209"/>
      <c r="M356" s="210"/>
      <c r="N356" s="211"/>
      <c r="O356" s="211"/>
      <c r="P356" s="212">
        <f>SUM(P357:P358)</f>
        <v>0</v>
      </c>
      <c r="Q356" s="211"/>
      <c r="R356" s="212">
        <f>SUM(R357:R358)</f>
        <v>0</v>
      </c>
      <c r="S356" s="211"/>
      <c r="T356" s="213">
        <f>SUM(T357:T358)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14" t="s">
        <v>81</v>
      </c>
      <c r="AT356" s="215" t="s">
        <v>72</v>
      </c>
      <c r="AU356" s="215" t="s">
        <v>81</v>
      </c>
      <c r="AY356" s="214" t="s">
        <v>144</v>
      </c>
      <c r="BK356" s="216">
        <f>SUM(BK357:BK358)</f>
        <v>0</v>
      </c>
    </row>
    <row r="357" s="2" customFormat="1" ht="66.75" customHeight="1">
      <c r="A357" s="39"/>
      <c r="B357" s="40"/>
      <c r="C357" s="280" t="s">
        <v>792</v>
      </c>
      <c r="D357" s="280" t="s">
        <v>559</v>
      </c>
      <c r="E357" s="281" t="s">
        <v>1551</v>
      </c>
      <c r="F357" s="282" t="s">
        <v>1552</v>
      </c>
      <c r="G357" s="283" t="s">
        <v>206</v>
      </c>
      <c r="H357" s="284">
        <v>1</v>
      </c>
      <c r="I357" s="285"/>
      <c r="J357" s="286">
        <f>ROUND(I357*H357,2)</f>
        <v>0</v>
      </c>
      <c r="K357" s="282" t="s">
        <v>1500</v>
      </c>
      <c r="L357" s="287"/>
      <c r="M357" s="288" t="s">
        <v>1</v>
      </c>
      <c r="N357" s="289" t="s">
        <v>38</v>
      </c>
      <c r="O357" s="92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192</v>
      </c>
      <c r="AT357" s="230" t="s">
        <v>559</v>
      </c>
      <c r="AU357" s="230" t="s">
        <v>83</v>
      </c>
      <c r="AY357" s="18" t="s">
        <v>144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81</v>
      </c>
      <c r="BK357" s="231">
        <f>ROUND(I357*H357,2)</f>
        <v>0</v>
      </c>
      <c r="BL357" s="18" t="s">
        <v>151</v>
      </c>
      <c r="BM357" s="230" t="s">
        <v>1553</v>
      </c>
    </row>
    <row r="358" s="2" customFormat="1">
      <c r="A358" s="39"/>
      <c r="B358" s="40"/>
      <c r="C358" s="41"/>
      <c r="D358" s="232" t="s">
        <v>153</v>
      </c>
      <c r="E358" s="41"/>
      <c r="F358" s="233" t="s">
        <v>1554</v>
      </c>
      <c r="G358" s="41"/>
      <c r="H358" s="41"/>
      <c r="I358" s="234"/>
      <c r="J358" s="41"/>
      <c r="K358" s="41"/>
      <c r="L358" s="45"/>
      <c r="M358" s="295"/>
      <c r="N358" s="296"/>
      <c r="O358" s="297"/>
      <c r="P358" s="297"/>
      <c r="Q358" s="297"/>
      <c r="R358" s="297"/>
      <c r="S358" s="297"/>
      <c r="T358" s="298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153</v>
      </c>
      <c r="AU358" s="18" t="s">
        <v>83</v>
      </c>
    </row>
    <row r="359" s="2" customFormat="1" ht="6.96" customHeight="1">
      <c r="A359" s="39"/>
      <c r="B359" s="67"/>
      <c r="C359" s="68"/>
      <c r="D359" s="68"/>
      <c r="E359" s="68"/>
      <c r="F359" s="68"/>
      <c r="G359" s="68"/>
      <c r="H359" s="68"/>
      <c r="I359" s="68"/>
      <c r="J359" s="68"/>
      <c r="K359" s="68"/>
      <c r="L359" s="45"/>
      <c r="M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</row>
  </sheetData>
  <sheetProtection sheet="1" autoFilter="0" formatColumns="0" formatRows="0" objects="1" scenarios="1" spinCount="100000" saltValue="KOcVA3GbOtn60mTOFqFmaYSQ2KbbsyRW9+5/o98Y53YD779+rdU3NcgZQDLe1Nf4kj4ezNzzQHUdn3QEdHEo7Q==" hashValue="2uqS5yKtKrcKr/qLbJgG6JsZZwoW+LkMk8Zbo9ogYBKqIvwDRDJe0aVfZtLTA+5nPV1W8itQxJxFa8QDEvix6A==" algorithmName="SHA-512" password="CC35"/>
  <autoFilter ref="C134:K358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Kralovice SÚSPK stavební úpravy šaten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1555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2. 5. 2023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ROUND((SUM(BE122:BE186)),  2)</f>
        <v>0</v>
      </c>
      <c r="G33" s="39"/>
      <c r="H33" s="39"/>
      <c r="I33" s="156">
        <v>0.20999999999999999</v>
      </c>
      <c r="J33" s="155">
        <f>ROUND(((SUM(BE122:BE186))*I33),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ROUND((SUM(BF122:BF186)),  2)</f>
        <v>0</v>
      </c>
      <c r="G34" s="39"/>
      <c r="H34" s="39"/>
      <c r="I34" s="156">
        <v>0.14999999999999999</v>
      </c>
      <c r="J34" s="155">
        <f>ROUND(((SUM(BF122:BF186))*I34),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ROUND((SUM(BG122:BG186)),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ROUND((SUM(BH122:BH186)),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ROUND((SUM(BI122:BI186)),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Kralovice SÚSPK stavební úpravy šaten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006 -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2. 5. 2023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1556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1557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1558</v>
      </c>
      <c r="E99" s="189"/>
      <c r="F99" s="189"/>
      <c r="G99" s="189"/>
      <c r="H99" s="189"/>
      <c r="I99" s="189"/>
      <c r="J99" s="190">
        <f>J131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1559</v>
      </c>
      <c r="E100" s="189"/>
      <c r="F100" s="189"/>
      <c r="G100" s="189"/>
      <c r="H100" s="189"/>
      <c r="I100" s="189"/>
      <c r="J100" s="190">
        <f>J152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1560</v>
      </c>
      <c r="E101" s="189"/>
      <c r="F101" s="189"/>
      <c r="G101" s="189"/>
      <c r="H101" s="189"/>
      <c r="I101" s="189"/>
      <c r="J101" s="190">
        <f>J177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1561</v>
      </c>
      <c r="E102" s="189"/>
      <c r="F102" s="189"/>
      <c r="G102" s="189"/>
      <c r="H102" s="189"/>
      <c r="I102" s="189"/>
      <c r="J102" s="190">
        <f>J180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129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Kralovice SÚSPK stavební úpravy šaten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103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006 - Vytápění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 xml:space="preserve"> </v>
      </c>
      <c r="G116" s="41"/>
      <c r="H116" s="41"/>
      <c r="I116" s="33" t="s">
        <v>22</v>
      </c>
      <c r="J116" s="80" t="str">
        <f>IF(J12="","",J12)</f>
        <v>2. 5. 2023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 xml:space="preserve"> </v>
      </c>
      <c r="G118" s="41"/>
      <c r="H118" s="41"/>
      <c r="I118" s="33" t="s">
        <v>29</v>
      </c>
      <c r="J118" s="37" t="str">
        <f>E21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31</v>
      </c>
      <c r="J119" s="37" t="str">
        <f>E24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130</v>
      </c>
      <c r="D121" s="195" t="s">
        <v>58</v>
      </c>
      <c r="E121" s="195" t="s">
        <v>54</v>
      </c>
      <c r="F121" s="195" t="s">
        <v>55</v>
      </c>
      <c r="G121" s="195" t="s">
        <v>131</v>
      </c>
      <c r="H121" s="195" t="s">
        <v>132</v>
      </c>
      <c r="I121" s="195" t="s">
        <v>133</v>
      </c>
      <c r="J121" s="195" t="s">
        <v>107</v>
      </c>
      <c r="K121" s="196" t="s">
        <v>134</v>
      </c>
      <c r="L121" s="197"/>
      <c r="M121" s="101" t="s">
        <v>1</v>
      </c>
      <c r="N121" s="102" t="s">
        <v>37</v>
      </c>
      <c r="O121" s="102" t="s">
        <v>135</v>
      </c>
      <c r="P121" s="102" t="s">
        <v>136</v>
      </c>
      <c r="Q121" s="102" t="s">
        <v>137</v>
      </c>
      <c r="R121" s="102" t="s">
        <v>138</v>
      </c>
      <c r="S121" s="102" t="s">
        <v>139</v>
      </c>
      <c r="T121" s="103" t="s">
        <v>140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141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0</v>
      </c>
      <c r="S122" s="105"/>
      <c r="T122" s="201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72</v>
      </c>
      <c r="AU122" s="18" t="s">
        <v>109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72</v>
      </c>
      <c r="E123" s="206" t="s">
        <v>549</v>
      </c>
      <c r="F123" s="206" t="s">
        <v>97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P124+P131+P152+P177+P180</f>
        <v>0</v>
      </c>
      <c r="Q123" s="211"/>
      <c r="R123" s="212">
        <f>R124+R131+R152+R177+R180</f>
        <v>0</v>
      </c>
      <c r="S123" s="211"/>
      <c r="T123" s="213">
        <f>T124+T131+T152+T177+T180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83</v>
      </c>
      <c r="AT123" s="215" t="s">
        <v>72</v>
      </c>
      <c r="AU123" s="215" t="s">
        <v>73</v>
      </c>
      <c r="AY123" s="214" t="s">
        <v>144</v>
      </c>
      <c r="BK123" s="216">
        <f>BK124+BK131+BK152+BK177+BK180</f>
        <v>0</v>
      </c>
    </row>
    <row r="124" s="12" customFormat="1" ht="22.8" customHeight="1">
      <c r="A124" s="12"/>
      <c r="B124" s="203"/>
      <c r="C124" s="204"/>
      <c r="D124" s="205" t="s">
        <v>72</v>
      </c>
      <c r="E124" s="217" t="s">
        <v>1562</v>
      </c>
      <c r="F124" s="217" t="s">
        <v>1563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SUM(P125:P130)</f>
        <v>0</v>
      </c>
      <c r="Q124" s="211"/>
      <c r="R124" s="212">
        <f>SUM(R125:R130)</f>
        <v>0</v>
      </c>
      <c r="S124" s="211"/>
      <c r="T124" s="213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83</v>
      </c>
      <c r="AT124" s="215" t="s">
        <v>72</v>
      </c>
      <c r="AU124" s="215" t="s">
        <v>81</v>
      </c>
      <c r="AY124" s="214" t="s">
        <v>144</v>
      </c>
      <c r="BK124" s="216">
        <f>SUM(BK125:BK130)</f>
        <v>0</v>
      </c>
    </row>
    <row r="125" s="2" customFormat="1" ht="21.75" customHeight="1">
      <c r="A125" s="39"/>
      <c r="B125" s="40"/>
      <c r="C125" s="219" t="s">
        <v>81</v>
      </c>
      <c r="D125" s="219" t="s">
        <v>146</v>
      </c>
      <c r="E125" s="220" t="s">
        <v>1564</v>
      </c>
      <c r="F125" s="221" t="s">
        <v>1565</v>
      </c>
      <c r="G125" s="222" t="s">
        <v>484</v>
      </c>
      <c r="H125" s="223">
        <v>10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38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246</v>
      </c>
      <c r="AT125" s="230" t="s">
        <v>146</v>
      </c>
      <c r="AU125" s="230" t="s">
        <v>83</v>
      </c>
      <c r="AY125" s="18" t="s">
        <v>144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81</v>
      </c>
      <c r="BK125" s="231">
        <f>ROUND(I125*H125,2)</f>
        <v>0</v>
      </c>
      <c r="BL125" s="18" t="s">
        <v>246</v>
      </c>
      <c r="BM125" s="230" t="s">
        <v>83</v>
      </c>
    </row>
    <row r="126" s="2" customFormat="1">
      <c r="A126" s="39"/>
      <c r="B126" s="40"/>
      <c r="C126" s="41"/>
      <c r="D126" s="232" t="s">
        <v>153</v>
      </c>
      <c r="E126" s="41"/>
      <c r="F126" s="233" t="s">
        <v>1565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153</v>
      </c>
      <c r="AU126" s="18" t="s">
        <v>83</v>
      </c>
    </row>
    <row r="127" s="2" customFormat="1" ht="21.75" customHeight="1">
      <c r="A127" s="39"/>
      <c r="B127" s="40"/>
      <c r="C127" s="219" t="s">
        <v>83</v>
      </c>
      <c r="D127" s="219" t="s">
        <v>146</v>
      </c>
      <c r="E127" s="220" t="s">
        <v>1566</v>
      </c>
      <c r="F127" s="221" t="s">
        <v>1567</v>
      </c>
      <c r="G127" s="222" t="s">
        <v>484</v>
      </c>
      <c r="H127" s="223">
        <v>80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38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246</v>
      </c>
      <c r="AT127" s="230" t="s">
        <v>146</v>
      </c>
      <c r="AU127" s="230" t="s">
        <v>83</v>
      </c>
      <c r="AY127" s="18" t="s">
        <v>144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81</v>
      </c>
      <c r="BK127" s="231">
        <f>ROUND(I127*H127,2)</f>
        <v>0</v>
      </c>
      <c r="BL127" s="18" t="s">
        <v>246</v>
      </c>
      <c r="BM127" s="230" t="s">
        <v>151</v>
      </c>
    </row>
    <row r="128" s="2" customFormat="1">
      <c r="A128" s="39"/>
      <c r="B128" s="40"/>
      <c r="C128" s="41"/>
      <c r="D128" s="232" t="s">
        <v>153</v>
      </c>
      <c r="E128" s="41"/>
      <c r="F128" s="233" t="s">
        <v>1567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153</v>
      </c>
      <c r="AU128" s="18" t="s">
        <v>83</v>
      </c>
    </row>
    <row r="129" s="2" customFormat="1" ht="21.75" customHeight="1">
      <c r="A129" s="39"/>
      <c r="B129" s="40"/>
      <c r="C129" s="219" t="s">
        <v>162</v>
      </c>
      <c r="D129" s="219" t="s">
        <v>146</v>
      </c>
      <c r="E129" s="220" t="s">
        <v>1568</v>
      </c>
      <c r="F129" s="221" t="s">
        <v>1569</v>
      </c>
      <c r="G129" s="222" t="s">
        <v>484</v>
      </c>
      <c r="H129" s="223">
        <v>6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38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246</v>
      </c>
      <c r="AT129" s="230" t="s">
        <v>146</v>
      </c>
      <c r="AU129" s="230" t="s">
        <v>83</v>
      </c>
      <c r="AY129" s="18" t="s">
        <v>144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81</v>
      </c>
      <c r="BK129" s="231">
        <f>ROUND(I129*H129,2)</f>
        <v>0</v>
      </c>
      <c r="BL129" s="18" t="s">
        <v>246</v>
      </c>
      <c r="BM129" s="230" t="s">
        <v>178</v>
      </c>
    </row>
    <row r="130" s="2" customFormat="1">
      <c r="A130" s="39"/>
      <c r="B130" s="40"/>
      <c r="C130" s="41"/>
      <c r="D130" s="232" t="s">
        <v>153</v>
      </c>
      <c r="E130" s="41"/>
      <c r="F130" s="233" t="s">
        <v>1569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153</v>
      </c>
      <c r="AU130" s="18" t="s">
        <v>83</v>
      </c>
    </row>
    <row r="131" s="12" customFormat="1" ht="22.8" customHeight="1">
      <c r="A131" s="12"/>
      <c r="B131" s="203"/>
      <c r="C131" s="204"/>
      <c r="D131" s="205" t="s">
        <v>72</v>
      </c>
      <c r="E131" s="217" t="s">
        <v>904</v>
      </c>
      <c r="F131" s="217" t="s">
        <v>1570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SUM(P132:P151)</f>
        <v>0</v>
      </c>
      <c r="Q131" s="211"/>
      <c r="R131" s="212">
        <f>SUM(R132:R151)</f>
        <v>0</v>
      </c>
      <c r="S131" s="211"/>
      <c r="T131" s="213">
        <f>SUM(T132:T151)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81</v>
      </c>
      <c r="AT131" s="215" t="s">
        <v>72</v>
      </c>
      <c r="AU131" s="215" t="s">
        <v>81</v>
      </c>
      <c r="AY131" s="214" t="s">
        <v>144</v>
      </c>
      <c r="BK131" s="216">
        <f>SUM(BK132:BK151)</f>
        <v>0</v>
      </c>
    </row>
    <row r="132" s="2" customFormat="1" ht="16.5" customHeight="1">
      <c r="A132" s="39"/>
      <c r="B132" s="40"/>
      <c r="C132" s="219" t="s">
        <v>151</v>
      </c>
      <c r="D132" s="219" t="s">
        <v>146</v>
      </c>
      <c r="E132" s="220" t="s">
        <v>1571</v>
      </c>
      <c r="F132" s="221" t="s">
        <v>1572</v>
      </c>
      <c r="G132" s="222" t="s">
        <v>206</v>
      </c>
      <c r="H132" s="223">
        <v>4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38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151</v>
      </c>
      <c r="AT132" s="230" t="s">
        <v>146</v>
      </c>
      <c r="AU132" s="230" t="s">
        <v>83</v>
      </c>
      <c r="AY132" s="18" t="s">
        <v>144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81</v>
      </c>
      <c r="BK132" s="231">
        <f>ROUND(I132*H132,2)</f>
        <v>0</v>
      </c>
      <c r="BL132" s="18" t="s">
        <v>151</v>
      </c>
      <c r="BM132" s="230" t="s">
        <v>192</v>
      </c>
    </row>
    <row r="133" s="2" customFormat="1">
      <c r="A133" s="39"/>
      <c r="B133" s="40"/>
      <c r="C133" s="41"/>
      <c r="D133" s="232" t="s">
        <v>153</v>
      </c>
      <c r="E133" s="41"/>
      <c r="F133" s="233" t="s">
        <v>1572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153</v>
      </c>
      <c r="AU133" s="18" t="s">
        <v>83</v>
      </c>
    </row>
    <row r="134" s="2" customFormat="1" ht="24.15" customHeight="1">
      <c r="A134" s="39"/>
      <c r="B134" s="40"/>
      <c r="C134" s="219" t="s">
        <v>172</v>
      </c>
      <c r="D134" s="219" t="s">
        <v>146</v>
      </c>
      <c r="E134" s="220" t="s">
        <v>1573</v>
      </c>
      <c r="F134" s="221" t="s">
        <v>1574</v>
      </c>
      <c r="G134" s="222" t="s">
        <v>206</v>
      </c>
      <c r="H134" s="223">
        <v>4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38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151</v>
      </c>
      <c r="AT134" s="230" t="s">
        <v>146</v>
      </c>
      <c r="AU134" s="230" t="s">
        <v>83</v>
      </c>
      <c r="AY134" s="18" t="s">
        <v>144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81</v>
      </c>
      <c r="BK134" s="231">
        <f>ROUND(I134*H134,2)</f>
        <v>0</v>
      </c>
      <c r="BL134" s="18" t="s">
        <v>151</v>
      </c>
      <c r="BM134" s="230" t="s">
        <v>209</v>
      </c>
    </row>
    <row r="135" s="2" customFormat="1">
      <c r="A135" s="39"/>
      <c r="B135" s="40"/>
      <c r="C135" s="41"/>
      <c r="D135" s="232" t="s">
        <v>153</v>
      </c>
      <c r="E135" s="41"/>
      <c r="F135" s="233" t="s">
        <v>1574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153</v>
      </c>
      <c r="AU135" s="18" t="s">
        <v>83</v>
      </c>
    </row>
    <row r="136" s="2" customFormat="1" ht="24.15" customHeight="1">
      <c r="A136" s="39"/>
      <c r="B136" s="40"/>
      <c r="C136" s="219" t="s">
        <v>178</v>
      </c>
      <c r="D136" s="219" t="s">
        <v>146</v>
      </c>
      <c r="E136" s="220" t="s">
        <v>1575</v>
      </c>
      <c r="F136" s="221" t="s">
        <v>1576</v>
      </c>
      <c r="G136" s="222" t="s">
        <v>206</v>
      </c>
      <c r="H136" s="223">
        <v>18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38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151</v>
      </c>
      <c r="AT136" s="230" t="s">
        <v>146</v>
      </c>
      <c r="AU136" s="230" t="s">
        <v>83</v>
      </c>
      <c r="AY136" s="18" t="s">
        <v>144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81</v>
      </c>
      <c r="BK136" s="231">
        <f>ROUND(I136*H136,2)</f>
        <v>0</v>
      </c>
      <c r="BL136" s="18" t="s">
        <v>151</v>
      </c>
      <c r="BM136" s="230" t="s">
        <v>219</v>
      </c>
    </row>
    <row r="137" s="2" customFormat="1">
      <c r="A137" s="39"/>
      <c r="B137" s="40"/>
      <c r="C137" s="41"/>
      <c r="D137" s="232" t="s">
        <v>153</v>
      </c>
      <c r="E137" s="41"/>
      <c r="F137" s="233" t="s">
        <v>1576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153</v>
      </c>
      <c r="AU137" s="18" t="s">
        <v>83</v>
      </c>
    </row>
    <row r="138" s="2" customFormat="1" ht="24.15" customHeight="1">
      <c r="A138" s="39"/>
      <c r="B138" s="40"/>
      <c r="C138" s="219" t="s">
        <v>185</v>
      </c>
      <c r="D138" s="219" t="s">
        <v>146</v>
      </c>
      <c r="E138" s="220" t="s">
        <v>1577</v>
      </c>
      <c r="F138" s="221" t="s">
        <v>1578</v>
      </c>
      <c r="G138" s="222" t="s">
        <v>206</v>
      </c>
      <c r="H138" s="223">
        <v>1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38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151</v>
      </c>
      <c r="AT138" s="230" t="s">
        <v>146</v>
      </c>
      <c r="AU138" s="230" t="s">
        <v>83</v>
      </c>
      <c r="AY138" s="18" t="s">
        <v>144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81</v>
      </c>
      <c r="BK138" s="231">
        <f>ROUND(I138*H138,2)</f>
        <v>0</v>
      </c>
      <c r="BL138" s="18" t="s">
        <v>151</v>
      </c>
      <c r="BM138" s="230" t="s">
        <v>233</v>
      </c>
    </row>
    <row r="139" s="2" customFormat="1">
      <c r="A139" s="39"/>
      <c r="B139" s="40"/>
      <c r="C139" s="41"/>
      <c r="D139" s="232" t="s">
        <v>153</v>
      </c>
      <c r="E139" s="41"/>
      <c r="F139" s="233" t="s">
        <v>1578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153</v>
      </c>
      <c r="AU139" s="18" t="s">
        <v>83</v>
      </c>
    </row>
    <row r="140" s="2" customFormat="1" ht="16.5" customHeight="1">
      <c r="A140" s="39"/>
      <c r="B140" s="40"/>
      <c r="C140" s="219" t="s">
        <v>192</v>
      </c>
      <c r="D140" s="219" t="s">
        <v>146</v>
      </c>
      <c r="E140" s="220" t="s">
        <v>1579</v>
      </c>
      <c r="F140" s="221" t="s">
        <v>1580</v>
      </c>
      <c r="G140" s="222" t="s">
        <v>206</v>
      </c>
      <c r="H140" s="223">
        <v>14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38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151</v>
      </c>
      <c r="AT140" s="230" t="s">
        <v>146</v>
      </c>
      <c r="AU140" s="230" t="s">
        <v>83</v>
      </c>
      <c r="AY140" s="18" t="s">
        <v>144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81</v>
      </c>
      <c r="BK140" s="231">
        <f>ROUND(I140*H140,2)</f>
        <v>0</v>
      </c>
      <c r="BL140" s="18" t="s">
        <v>151</v>
      </c>
      <c r="BM140" s="230" t="s">
        <v>246</v>
      </c>
    </row>
    <row r="141" s="2" customFormat="1">
      <c r="A141" s="39"/>
      <c r="B141" s="40"/>
      <c r="C141" s="41"/>
      <c r="D141" s="232" t="s">
        <v>153</v>
      </c>
      <c r="E141" s="41"/>
      <c r="F141" s="233" t="s">
        <v>1580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153</v>
      </c>
      <c r="AU141" s="18" t="s">
        <v>83</v>
      </c>
    </row>
    <row r="142" s="2" customFormat="1" ht="16.5" customHeight="1">
      <c r="A142" s="39"/>
      <c r="B142" s="40"/>
      <c r="C142" s="219" t="s">
        <v>203</v>
      </c>
      <c r="D142" s="219" t="s">
        <v>146</v>
      </c>
      <c r="E142" s="220" t="s">
        <v>1581</v>
      </c>
      <c r="F142" s="221" t="s">
        <v>1582</v>
      </c>
      <c r="G142" s="222" t="s">
        <v>206</v>
      </c>
      <c r="H142" s="223">
        <v>1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38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151</v>
      </c>
      <c r="AT142" s="230" t="s">
        <v>146</v>
      </c>
      <c r="AU142" s="230" t="s">
        <v>83</v>
      </c>
      <c r="AY142" s="18" t="s">
        <v>144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81</v>
      </c>
      <c r="BK142" s="231">
        <f>ROUND(I142*H142,2)</f>
        <v>0</v>
      </c>
      <c r="BL142" s="18" t="s">
        <v>151</v>
      </c>
      <c r="BM142" s="230" t="s">
        <v>261</v>
      </c>
    </row>
    <row r="143" s="2" customFormat="1">
      <c r="A143" s="39"/>
      <c r="B143" s="40"/>
      <c r="C143" s="41"/>
      <c r="D143" s="232" t="s">
        <v>153</v>
      </c>
      <c r="E143" s="41"/>
      <c r="F143" s="233" t="s">
        <v>1582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153</v>
      </c>
      <c r="AU143" s="18" t="s">
        <v>83</v>
      </c>
    </row>
    <row r="144" s="2" customFormat="1" ht="16.5" customHeight="1">
      <c r="A144" s="39"/>
      <c r="B144" s="40"/>
      <c r="C144" s="219" t="s">
        <v>209</v>
      </c>
      <c r="D144" s="219" t="s">
        <v>146</v>
      </c>
      <c r="E144" s="220" t="s">
        <v>1583</v>
      </c>
      <c r="F144" s="221" t="s">
        <v>1584</v>
      </c>
      <c r="G144" s="222" t="s">
        <v>206</v>
      </c>
      <c r="H144" s="223">
        <v>4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38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151</v>
      </c>
      <c r="AT144" s="230" t="s">
        <v>146</v>
      </c>
      <c r="AU144" s="230" t="s">
        <v>83</v>
      </c>
      <c r="AY144" s="18" t="s">
        <v>144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81</v>
      </c>
      <c r="BK144" s="231">
        <f>ROUND(I144*H144,2)</f>
        <v>0</v>
      </c>
      <c r="BL144" s="18" t="s">
        <v>151</v>
      </c>
      <c r="BM144" s="230" t="s">
        <v>273</v>
      </c>
    </row>
    <row r="145" s="2" customFormat="1">
      <c r="A145" s="39"/>
      <c r="B145" s="40"/>
      <c r="C145" s="41"/>
      <c r="D145" s="232" t="s">
        <v>153</v>
      </c>
      <c r="E145" s="41"/>
      <c r="F145" s="233" t="s">
        <v>1584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153</v>
      </c>
      <c r="AU145" s="18" t="s">
        <v>83</v>
      </c>
    </row>
    <row r="146" s="2" customFormat="1" ht="16.5" customHeight="1">
      <c r="A146" s="39"/>
      <c r="B146" s="40"/>
      <c r="C146" s="219" t="s">
        <v>214</v>
      </c>
      <c r="D146" s="219" t="s">
        <v>146</v>
      </c>
      <c r="E146" s="220" t="s">
        <v>1585</v>
      </c>
      <c r="F146" s="221" t="s">
        <v>1586</v>
      </c>
      <c r="G146" s="222" t="s">
        <v>206</v>
      </c>
      <c r="H146" s="223">
        <v>2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38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151</v>
      </c>
      <c r="AT146" s="230" t="s">
        <v>146</v>
      </c>
      <c r="AU146" s="230" t="s">
        <v>83</v>
      </c>
      <c r="AY146" s="18" t="s">
        <v>144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81</v>
      </c>
      <c r="BK146" s="231">
        <f>ROUND(I146*H146,2)</f>
        <v>0</v>
      </c>
      <c r="BL146" s="18" t="s">
        <v>151</v>
      </c>
      <c r="BM146" s="230" t="s">
        <v>295</v>
      </c>
    </row>
    <row r="147" s="2" customFormat="1">
      <c r="A147" s="39"/>
      <c r="B147" s="40"/>
      <c r="C147" s="41"/>
      <c r="D147" s="232" t="s">
        <v>153</v>
      </c>
      <c r="E147" s="41"/>
      <c r="F147" s="233" t="s">
        <v>1586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153</v>
      </c>
      <c r="AU147" s="18" t="s">
        <v>83</v>
      </c>
    </row>
    <row r="148" s="2" customFormat="1" ht="16.5" customHeight="1">
      <c r="A148" s="39"/>
      <c r="B148" s="40"/>
      <c r="C148" s="219" t="s">
        <v>219</v>
      </c>
      <c r="D148" s="219" t="s">
        <v>146</v>
      </c>
      <c r="E148" s="220" t="s">
        <v>1587</v>
      </c>
      <c r="F148" s="221" t="s">
        <v>1588</v>
      </c>
      <c r="G148" s="222" t="s">
        <v>206</v>
      </c>
      <c r="H148" s="223">
        <v>36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38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151</v>
      </c>
      <c r="AT148" s="230" t="s">
        <v>146</v>
      </c>
      <c r="AU148" s="230" t="s">
        <v>83</v>
      </c>
      <c r="AY148" s="18" t="s">
        <v>144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81</v>
      </c>
      <c r="BK148" s="231">
        <f>ROUND(I148*H148,2)</f>
        <v>0</v>
      </c>
      <c r="BL148" s="18" t="s">
        <v>151</v>
      </c>
      <c r="BM148" s="230" t="s">
        <v>319</v>
      </c>
    </row>
    <row r="149" s="2" customFormat="1">
      <c r="A149" s="39"/>
      <c r="B149" s="40"/>
      <c r="C149" s="41"/>
      <c r="D149" s="232" t="s">
        <v>153</v>
      </c>
      <c r="E149" s="41"/>
      <c r="F149" s="233" t="s">
        <v>1588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153</v>
      </c>
      <c r="AU149" s="18" t="s">
        <v>83</v>
      </c>
    </row>
    <row r="150" s="2" customFormat="1" ht="24.15" customHeight="1">
      <c r="A150" s="39"/>
      <c r="B150" s="40"/>
      <c r="C150" s="219" t="s">
        <v>227</v>
      </c>
      <c r="D150" s="219" t="s">
        <v>146</v>
      </c>
      <c r="E150" s="220" t="s">
        <v>1589</v>
      </c>
      <c r="F150" s="221" t="s">
        <v>1590</v>
      </c>
      <c r="G150" s="222" t="s">
        <v>206</v>
      </c>
      <c r="H150" s="223">
        <v>19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38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151</v>
      </c>
      <c r="AT150" s="230" t="s">
        <v>146</v>
      </c>
      <c r="AU150" s="230" t="s">
        <v>83</v>
      </c>
      <c r="AY150" s="18" t="s">
        <v>144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81</v>
      </c>
      <c r="BK150" s="231">
        <f>ROUND(I150*H150,2)</f>
        <v>0</v>
      </c>
      <c r="BL150" s="18" t="s">
        <v>151</v>
      </c>
      <c r="BM150" s="230" t="s">
        <v>336</v>
      </c>
    </row>
    <row r="151" s="2" customFormat="1">
      <c r="A151" s="39"/>
      <c r="B151" s="40"/>
      <c r="C151" s="41"/>
      <c r="D151" s="232" t="s">
        <v>153</v>
      </c>
      <c r="E151" s="41"/>
      <c r="F151" s="233" t="s">
        <v>1590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153</v>
      </c>
      <c r="AU151" s="18" t="s">
        <v>83</v>
      </c>
    </row>
    <row r="152" s="12" customFormat="1" ht="22.8" customHeight="1">
      <c r="A152" s="12"/>
      <c r="B152" s="203"/>
      <c r="C152" s="204"/>
      <c r="D152" s="205" t="s">
        <v>72</v>
      </c>
      <c r="E152" s="217" t="s">
        <v>934</v>
      </c>
      <c r="F152" s="217" t="s">
        <v>1591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SUM(P153:P176)</f>
        <v>0</v>
      </c>
      <c r="Q152" s="211"/>
      <c r="R152" s="212">
        <f>SUM(R153:R176)</f>
        <v>0</v>
      </c>
      <c r="S152" s="211"/>
      <c r="T152" s="213">
        <f>SUM(T153:T176)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81</v>
      </c>
      <c r="AT152" s="215" t="s">
        <v>72</v>
      </c>
      <c r="AU152" s="215" t="s">
        <v>81</v>
      </c>
      <c r="AY152" s="214" t="s">
        <v>144</v>
      </c>
      <c r="BK152" s="216">
        <f>SUM(BK153:BK176)</f>
        <v>0</v>
      </c>
    </row>
    <row r="153" s="2" customFormat="1" ht="44.25" customHeight="1">
      <c r="A153" s="39"/>
      <c r="B153" s="40"/>
      <c r="C153" s="219" t="s">
        <v>233</v>
      </c>
      <c r="D153" s="219" t="s">
        <v>146</v>
      </c>
      <c r="E153" s="220" t="s">
        <v>1592</v>
      </c>
      <c r="F153" s="221" t="s">
        <v>1593</v>
      </c>
      <c r="G153" s="222" t="s">
        <v>206</v>
      </c>
      <c r="H153" s="223">
        <v>1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38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151</v>
      </c>
      <c r="AT153" s="230" t="s">
        <v>146</v>
      </c>
      <c r="AU153" s="230" t="s">
        <v>83</v>
      </c>
      <c r="AY153" s="18" t="s">
        <v>144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81</v>
      </c>
      <c r="BK153" s="231">
        <f>ROUND(I153*H153,2)</f>
        <v>0</v>
      </c>
      <c r="BL153" s="18" t="s">
        <v>151</v>
      </c>
      <c r="BM153" s="230" t="s">
        <v>346</v>
      </c>
    </row>
    <row r="154" s="2" customFormat="1">
      <c r="A154" s="39"/>
      <c r="B154" s="40"/>
      <c r="C154" s="41"/>
      <c r="D154" s="232" t="s">
        <v>153</v>
      </c>
      <c r="E154" s="41"/>
      <c r="F154" s="233" t="s">
        <v>1593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153</v>
      </c>
      <c r="AU154" s="18" t="s">
        <v>83</v>
      </c>
    </row>
    <row r="155" s="2" customFormat="1" ht="44.25" customHeight="1">
      <c r="A155" s="39"/>
      <c r="B155" s="40"/>
      <c r="C155" s="219" t="s">
        <v>8</v>
      </c>
      <c r="D155" s="219" t="s">
        <v>146</v>
      </c>
      <c r="E155" s="220" t="s">
        <v>1594</v>
      </c>
      <c r="F155" s="221" t="s">
        <v>1595</v>
      </c>
      <c r="G155" s="222" t="s">
        <v>206</v>
      </c>
      <c r="H155" s="223">
        <v>1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38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151</v>
      </c>
      <c r="AT155" s="230" t="s">
        <v>146</v>
      </c>
      <c r="AU155" s="230" t="s">
        <v>83</v>
      </c>
      <c r="AY155" s="18" t="s">
        <v>144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81</v>
      </c>
      <c r="BK155" s="231">
        <f>ROUND(I155*H155,2)</f>
        <v>0</v>
      </c>
      <c r="BL155" s="18" t="s">
        <v>151</v>
      </c>
      <c r="BM155" s="230" t="s">
        <v>361</v>
      </c>
    </row>
    <row r="156" s="2" customFormat="1">
      <c r="A156" s="39"/>
      <c r="B156" s="40"/>
      <c r="C156" s="41"/>
      <c r="D156" s="232" t="s">
        <v>153</v>
      </c>
      <c r="E156" s="41"/>
      <c r="F156" s="233" t="s">
        <v>1595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153</v>
      </c>
      <c r="AU156" s="18" t="s">
        <v>83</v>
      </c>
    </row>
    <row r="157" s="2" customFormat="1" ht="44.25" customHeight="1">
      <c r="A157" s="39"/>
      <c r="B157" s="40"/>
      <c r="C157" s="219" t="s">
        <v>246</v>
      </c>
      <c r="D157" s="219" t="s">
        <v>146</v>
      </c>
      <c r="E157" s="220" t="s">
        <v>1596</v>
      </c>
      <c r="F157" s="221" t="s">
        <v>1597</v>
      </c>
      <c r="G157" s="222" t="s">
        <v>206</v>
      </c>
      <c r="H157" s="223">
        <v>1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38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151</v>
      </c>
      <c r="AT157" s="230" t="s">
        <v>146</v>
      </c>
      <c r="AU157" s="230" t="s">
        <v>83</v>
      </c>
      <c r="AY157" s="18" t="s">
        <v>144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81</v>
      </c>
      <c r="BK157" s="231">
        <f>ROUND(I157*H157,2)</f>
        <v>0</v>
      </c>
      <c r="BL157" s="18" t="s">
        <v>151</v>
      </c>
      <c r="BM157" s="230" t="s">
        <v>375</v>
      </c>
    </row>
    <row r="158" s="2" customFormat="1">
      <c r="A158" s="39"/>
      <c r="B158" s="40"/>
      <c r="C158" s="41"/>
      <c r="D158" s="232" t="s">
        <v>153</v>
      </c>
      <c r="E158" s="41"/>
      <c r="F158" s="233" t="s">
        <v>1597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153</v>
      </c>
      <c r="AU158" s="18" t="s">
        <v>83</v>
      </c>
    </row>
    <row r="159" s="2" customFormat="1" ht="44.25" customHeight="1">
      <c r="A159" s="39"/>
      <c r="B159" s="40"/>
      <c r="C159" s="219" t="s">
        <v>254</v>
      </c>
      <c r="D159" s="219" t="s">
        <v>146</v>
      </c>
      <c r="E159" s="220" t="s">
        <v>1598</v>
      </c>
      <c r="F159" s="221" t="s">
        <v>1599</v>
      </c>
      <c r="G159" s="222" t="s">
        <v>206</v>
      </c>
      <c r="H159" s="223">
        <v>1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38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151</v>
      </c>
      <c r="AT159" s="230" t="s">
        <v>146</v>
      </c>
      <c r="AU159" s="230" t="s">
        <v>83</v>
      </c>
      <c r="AY159" s="18" t="s">
        <v>144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81</v>
      </c>
      <c r="BK159" s="231">
        <f>ROUND(I159*H159,2)</f>
        <v>0</v>
      </c>
      <c r="BL159" s="18" t="s">
        <v>151</v>
      </c>
      <c r="BM159" s="230" t="s">
        <v>387</v>
      </c>
    </row>
    <row r="160" s="2" customFormat="1">
      <c r="A160" s="39"/>
      <c r="B160" s="40"/>
      <c r="C160" s="41"/>
      <c r="D160" s="232" t="s">
        <v>153</v>
      </c>
      <c r="E160" s="41"/>
      <c r="F160" s="233" t="s">
        <v>1599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153</v>
      </c>
      <c r="AU160" s="18" t="s">
        <v>83</v>
      </c>
    </row>
    <row r="161" s="2" customFormat="1" ht="44.25" customHeight="1">
      <c r="A161" s="39"/>
      <c r="B161" s="40"/>
      <c r="C161" s="219" t="s">
        <v>261</v>
      </c>
      <c r="D161" s="219" t="s">
        <v>146</v>
      </c>
      <c r="E161" s="220" t="s">
        <v>1600</v>
      </c>
      <c r="F161" s="221" t="s">
        <v>1601</v>
      </c>
      <c r="G161" s="222" t="s">
        <v>206</v>
      </c>
      <c r="H161" s="223">
        <v>2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38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151</v>
      </c>
      <c r="AT161" s="230" t="s">
        <v>146</v>
      </c>
      <c r="AU161" s="230" t="s">
        <v>83</v>
      </c>
      <c r="AY161" s="18" t="s">
        <v>144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81</v>
      </c>
      <c r="BK161" s="231">
        <f>ROUND(I161*H161,2)</f>
        <v>0</v>
      </c>
      <c r="BL161" s="18" t="s">
        <v>151</v>
      </c>
      <c r="BM161" s="230" t="s">
        <v>411</v>
      </c>
    </row>
    <row r="162" s="2" customFormat="1">
      <c r="A162" s="39"/>
      <c r="B162" s="40"/>
      <c r="C162" s="41"/>
      <c r="D162" s="232" t="s">
        <v>153</v>
      </c>
      <c r="E162" s="41"/>
      <c r="F162" s="233" t="s">
        <v>1601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153</v>
      </c>
      <c r="AU162" s="18" t="s">
        <v>83</v>
      </c>
    </row>
    <row r="163" s="2" customFormat="1" ht="44.25" customHeight="1">
      <c r="A163" s="39"/>
      <c r="B163" s="40"/>
      <c r="C163" s="219" t="s">
        <v>267</v>
      </c>
      <c r="D163" s="219" t="s">
        <v>146</v>
      </c>
      <c r="E163" s="220" t="s">
        <v>1602</v>
      </c>
      <c r="F163" s="221" t="s">
        <v>1603</v>
      </c>
      <c r="G163" s="222" t="s">
        <v>206</v>
      </c>
      <c r="H163" s="223">
        <v>2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38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151</v>
      </c>
      <c r="AT163" s="230" t="s">
        <v>146</v>
      </c>
      <c r="AU163" s="230" t="s">
        <v>83</v>
      </c>
      <c r="AY163" s="18" t="s">
        <v>144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81</v>
      </c>
      <c r="BK163" s="231">
        <f>ROUND(I163*H163,2)</f>
        <v>0</v>
      </c>
      <c r="BL163" s="18" t="s">
        <v>151</v>
      </c>
      <c r="BM163" s="230" t="s">
        <v>429</v>
      </c>
    </row>
    <row r="164" s="2" customFormat="1">
      <c r="A164" s="39"/>
      <c r="B164" s="40"/>
      <c r="C164" s="41"/>
      <c r="D164" s="232" t="s">
        <v>153</v>
      </c>
      <c r="E164" s="41"/>
      <c r="F164" s="233" t="s">
        <v>1603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153</v>
      </c>
      <c r="AU164" s="18" t="s">
        <v>83</v>
      </c>
    </row>
    <row r="165" s="2" customFormat="1" ht="44.25" customHeight="1">
      <c r="A165" s="39"/>
      <c r="B165" s="40"/>
      <c r="C165" s="219" t="s">
        <v>273</v>
      </c>
      <c r="D165" s="219" t="s">
        <v>146</v>
      </c>
      <c r="E165" s="220" t="s">
        <v>1604</v>
      </c>
      <c r="F165" s="221" t="s">
        <v>1605</v>
      </c>
      <c r="G165" s="222" t="s">
        <v>206</v>
      </c>
      <c r="H165" s="223">
        <v>4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38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151</v>
      </c>
      <c r="AT165" s="230" t="s">
        <v>146</v>
      </c>
      <c r="AU165" s="230" t="s">
        <v>83</v>
      </c>
      <c r="AY165" s="18" t="s">
        <v>144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81</v>
      </c>
      <c r="BK165" s="231">
        <f>ROUND(I165*H165,2)</f>
        <v>0</v>
      </c>
      <c r="BL165" s="18" t="s">
        <v>151</v>
      </c>
      <c r="BM165" s="230" t="s">
        <v>443</v>
      </c>
    </row>
    <row r="166" s="2" customFormat="1">
      <c r="A166" s="39"/>
      <c r="B166" s="40"/>
      <c r="C166" s="41"/>
      <c r="D166" s="232" t="s">
        <v>153</v>
      </c>
      <c r="E166" s="41"/>
      <c r="F166" s="233" t="s">
        <v>1605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153</v>
      </c>
      <c r="AU166" s="18" t="s">
        <v>83</v>
      </c>
    </row>
    <row r="167" s="2" customFormat="1" ht="44.25" customHeight="1">
      <c r="A167" s="39"/>
      <c r="B167" s="40"/>
      <c r="C167" s="219" t="s">
        <v>7</v>
      </c>
      <c r="D167" s="219" t="s">
        <v>146</v>
      </c>
      <c r="E167" s="220" t="s">
        <v>1606</v>
      </c>
      <c r="F167" s="221" t="s">
        <v>1607</v>
      </c>
      <c r="G167" s="222" t="s">
        <v>206</v>
      </c>
      <c r="H167" s="223">
        <v>1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38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151</v>
      </c>
      <c r="AT167" s="230" t="s">
        <v>146</v>
      </c>
      <c r="AU167" s="230" t="s">
        <v>83</v>
      </c>
      <c r="AY167" s="18" t="s">
        <v>144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81</v>
      </c>
      <c r="BK167" s="231">
        <f>ROUND(I167*H167,2)</f>
        <v>0</v>
      </c>
      <c r="BL167" s="18" t="s">
        <v>151</v>
      </c>
      <c r="BM167" s="230" t="s">
        <v>456</v>
      </c>
    </row>
    <row r="168" s="2" customFormat="1">
      <c r="A168" s="39"/>
      <c r="B168" s="40"/>
      <c r="C168" s="41"/>
      <c r="D168" s="232" t="s">
        <v>153</v>
      </c>
      <c r="E168" s="41"/>
      <c r="F168" s="233" t="s">
        <v>1607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153</v>
      </c>
      <c r="AU168" s="18" t="s">
        <v>83</v>
      </c>
    </row>
    <row r="169" s="2" customFormat="1" ht="44.25" customHeight="1">
      <c r="A169" s="39"/>
      <c r="B169" s="40"/>
      <c r="C169" s="219" t="s">
        <v>295</v>
      </c>
      <c r="D169" s="219" t="s">
        <v>146</v>
      </c>
      <c r="E169" s="220" t="s">
        <v>1608</v>
      </c>
      <c r="F169" s="221" t="s">
        <v>1609</v>
      </c>
      <c r="G169" s="222" t="s">
        <v>206</v>
      </c>
      <c r="H169" s="223">
        <v>1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38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151</v>
      </c>
      <c r="AT169" s="230" t="s">
        <v>146</v>
      </c>
      <c r="AU169" s="230" t="s">
        <v>83</v>
      </c>
      <c r="AY169" s="18" t="s">
        <v>144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81</v>
      </c>
      <c r="BK169" s="231">
        <f>ROUND(I169*H169,2)</f>
        <v>0</v>
      </c>
      <c r="BL169" s="18" t="s">
        <v>151</v>
      </c>
      <c r="BM169" s="230" t="s">
        <v>467</v>
      </c>
    </row>
    <row r="170" s="2" customFormat="1">
      <c r="A170" s="39"/>
      <c r="B170" s="40"/>
      <c r="C170" s="41"/>
      <c r="D170" s="232" t="s">
        <v>153</v>
      </c>
      <c r="E170" s="41"/>
      <c r="F170" s="233" t="s">
        <v>1609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153</v>
      </c>
      <c r="AU170" s="18" t="s">
        <v>83</v>
      </c>
    </row>
    <row r="171" s="2" customFormat="1" ht="44.25" customHeight="1">
      <c r="A171" s="39"/>
      <c r="B171" s="40"/>
      <c r="C171" s="219" t="s">
        <v>307</v>
      </c>
      <c r="D171" s="219" t="s">
        <v>146</v>
      </c>
      <c r="E171" s="220" t="s">
        <v>1610</v>
      </c>
      <c r="F171" s="221" t="s">
        <v>1611</v>
      </c>
      <c r="G171" s="222" t="s">
        <v>206</v>
      </c>
      <c r="H171" s="223">
        <v>1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38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151</v>
      </c>
      <c r="AT171" s="230" t="s">
        <v>146</v>
      </c>
      <c r="AU171" s="230" t="s">
        <v>83</v>
      </c>
      <c r="AY171" s="18" t="s">
        <v>144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81</v>
      </c>
      <c r="BK171" s="231">
        <f>ROUND(I171*H171,2)</f>
        <v>0</v>
      </c>
      <c r="BL171" s="18" t="s">
        <v>151</v>
      </c>
      <c r="BM171" s="230" t="s">
        <v>481</v>
      </c>
    </row>
    <row r="172" s="2" customFormat="1">
      <c r="A172" s="39"/>
      <c r="B172" s="40"/>
      <c r="C172" s="41"/>
      <c r="D172" s="232" t="s">
        <v>153</v>
      </c>
      <c r="E172" s="41"/>
      <c r="F172" s="233" t="s">
        <v>1611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153</v>
      </c>
      <c r="AU172" s="18" t="s">
        <v>83</v>
      </c>
    </row>
    <row r="173" s="2" customFormat="1" ht="37.8" customHeight="1">
      <c r="A173" s="39"/>
      <c r="B173" s="40"/>
      <c r="C173" s="219" t="s">
        <v>319</v>
      </c>
      <c r="D173" s="219" t="s">
        <v>146</v>
      </c>
      <c r="E173" s="220" t="s">
        <v>1612</v>
      </c>
      <c r="F173" s="221" t="s">
        <v>1613</v>
      </c>
      <c r="G173" s="222" t="s">
        <v>206</v>
      </c>
      <c r="H173" s="223">
        <v>4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38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151</v>
      </c>
      <c r="AT173" s="230" t="s">
        <v>146</v>
      </c>
      <c r="AU173" s="230" t="s">
        <v>83</v>
      </c>
      <c r="AY173" s="18" t="s">
        <v>144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81</v>
      </c>
      <c r="BK173" s="231">
        <f>ROUND(I173*H173,2)</f>
        <v>0</v>
      </c>
      <c r="BL173" s="18" t="s">
        <v>151</v>
      </c>
      <c r="BM173" s="230" t="s">
        <v>494</v>
      </c>
    </row>
    <row r="174" s="2" customFormat="1">
      <c r="A174" s="39"/>
      <c r="B174" s="40"/>
      <c r="C174" s="41"/>
      <c r="D174" s="232" t="s">
        <v>153</v>
      </c>
      <c r="E174" s="41"/>
      <c r="F174" s="233" t="s">
        <v>1613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153</v>
      </c>
      <c r="AU174" s="18" t="s">
        <v>83</v>
      </c>
    </row>
    <row r="175" s="2" customFormat="1" ht="37.8" customHeight="1">
      <c r="A175" s="39"/>
      <c r="B175" s="40"/>
      <c r="C175" s="219" t="s">
        <v>331</v>
      </c>
      <c r="D175" s="219" t="s">
        <v>146</v>
      </c>
      <c r="E175" s="220" t="s">
        <v>1614</v>
      </c>
      <c r="F175" s="221" t="s">
        <v>1615</v>
      </c>
      <c r="G175" s="222" t="s">
        <v>206</v>
      </c>
      <c r="H175" s="223">
        <v>4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38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151</v>
      </c>
      <c r="AT175" s="230" t="s">
        <v>146</v>
      </c>
      <c r="AU175" s="230" t="s">
        <v>83</v>
      </c>
      <c r="AY175" s="18" t="s">
        <v>144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81</v>
      </c>
      <c r="BK175" s="231">
        <f>ROUND(I175*H175,2)</f>
        <v>0</v>
      </c>
      <c r="BL175" s="18" t="s">
        <v>151</v>
      </c>
      <c r="BM175" s="230" t="s">
        <v>507</v>
      </c>
    </row>
    <row r="176" s="2" customFormat="1">
      <c r="A176" s="39"/>
      <c r="B176" s="40"/>
      <c r="C176" s="41"/>
      <c r="D176" s="232" t="s">
        <v>153</v>
      </c>
      <c r="E176" s="41"/>
      <c r="F176" s="233" t="s">
        <v>1615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153</v>
      </c>
      <c r="AU176" s="18" t="s">
        <v>83</v>
      </c>
    </row>
    <row r="177" s="12" customFormat="1" ht="22.8" customHeight="1">
      <c r="A177" s="12"/>
      <c r="B177" s="203"/>
      <c r="C177" s="204"/>
      <c r="D177" s="205" t="s">
        <v>72</v>
      </c>
      <c r="E177" s="217" t="s">
        <v>600</v>
      </c>
      <c r="F177" s="217" t="s">
        <v>1616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SUM(P178:P179)</f>
        <v>0</v>
      </c>
      <c r="Q177" s="211"/>
      <c r="R177" s="212">
        <f>SUM(R178:R179)</f>
        <v>0</v>
      </c>
      <c r="S177" s="211"/>
      <c r="T177" s="213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83</v>
      </c>
      <c r="AT177" s="215" t="s">
        <v>72</v>
      </c>
      <c r="AU177" s="215" t="s">
        <v>81</v>
      </c>
      <c r="AY177" s="214" t="s">
        <v>144</v>
      </c>
      <c r="BK177" s="216">
        <f>SUM(BK178:BK179)</f>
        <v>0</v>
      </c>
    </row>
    <row r="178" s="2" customFormat="1" ht="24.15" customHeight="1">
      <c r="A178" s="39"/>
      <c r="B178" s="40"/>
      <c r="C178" s="219" t="s">
        <v>336</v>
      </c>
      <c r="D178" s="219" t="s">
        <v>146</v>
      </c>
      <c r="E178" s="220" t="s">
        <v>1617</v>
      </c>
      <c r="F178" s="221" t="s">
        <v>1618</v>
      </c>
      <c r="G178" s="222" t="s">
        <v>484</v>
      </c>
      <c r="H178" s="223">
        <v>40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38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246</v>
      </c>
      <c r="AT178" s="230" t="s">
        <v>146</v>
      </c>
      <c r="AU178" s="230" t="s">
        <v>83</v>
      </c>
      <c r="AY178" s="18" t="s">
        <v>144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81</v>
      </c>
      <c r="BK178" s="231">
        <f>ROUND(I178*H178,2)</f>
        <v>0</v>
      </c>
      <c r="BL178" s="18" t="s">
        <v>246</v>
      </c>
      <c r="BM178" s="230" t="s">
        <v>521</v>
      </c>
    </row>
    <row r="179" s="2" customFormat="1">
      <c r="A179" s="39"/>
      <c r="B179" s="40"/>
      <c r="C179" s="41"/>
      <c r="D179" s="232" t="s">
        <v>153</v>
      </c>
      <c r="E179" s="41"/>
      <c r="F179" s="233" t="s">
        <v>1618</v>
      </c>
      <c r="G179" s="41"/>
      <c r="H179" s="41"/>
      <c r="I179" s="234"/>
      <c r="J179" s="41"/>
      <c r="K179" s="41"/>
      <c r="L179" s="45"/>
      <c r="M179" s="235"/>
      <c r="N179" s="236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153</v>
      </c>
      <c r="AU179" s="18" t="s">
        <v>83</v>
      </c>
    </row>
    <row r="180" s="12" customFormat="1" ht="22.8" customHeight="1">
      <c r="A180" s="12"/>
      <c r="B180" s="203"/>
      <c r="C180" s="204"/>
      <c r="D180" s="205" t="s">
        <v>72</v>
      </c>
      <c r="E180" s="217" t="s">
        <v>939</v>
      </c>
      <c r="F180" s="217" t="s">
        <v>1619</v>
      </c>
      <c r="G180" s="204"/>
      <c r="H180" s="204"/>
      <c r="I180" s="207"/>
      <c r="J180" s="218">
        <f>BK180</f>
        <v>0</v>
      </c>
      <c r="K180" s="204"/>
      <c r="L180" s="209"/>
      <c r="M180" s="210"/>
      <c r="N180" s="211"/>
      <c r="O180" s="211"/>
      <c r="P180" s="212">
        <f>SUM(P181:P186)</f>
        <v>0</v>
      </c>
      <c r="Q180" s="211"/>
      <c r="R180" s="212">
        <f>SUM(R181:R186)</f>
        <v>0</v>
      </c>
      <c r="S180" s="211"/>
      <c r="T180" s="213">
        <f>SUM(T181:T186)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4" t="s">
        <v>81</v>
      </c>
      <c r="AT180" s="215" t="s">
        <v>72</v>
      </c>
      <c r="AU180" s="215" t="s">
        <v>81</v>
      </c>
      <c r="AY180" s="214" t="s">
        <v>144</v>
      </c>
      <c r="BK180" s="216">
        <f>SUM(BK181:BK186)</f>
        <v>0</v>
      </c>
    </row>
    <row r="181" s="2" customFormat="1" ht="16.5" customHeight="1">
      <c r="A181" s="39"/>
      <c r="B181" s="40"/>
      <c r="C181" s="219" t="s">
        <v>341</v>
      </c>
      <c r="D181" s="219" t="s">
        <v>146</v>
      </c>
      <c r="E181" s="220" t="s">
        <v>1620</v>
      </c>
      <c r="F181" s="221" t="s">
        <v>1621</v>
      </c>
      <c r="G181" s="222" t="s">
        <v>206</v>
      </c>
      <c r="H181" s="223">
        <v>1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38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151</v>
      </c>
      <c r="AT181" s="230" t="s">
        <v>146</v>
      </c>
      <c r="AU181" s="230" t="s">
        <v>83</v>
      </c>
      <c r="AY181" s="18" t="s">
        <v>144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81</v>
      </c>
      <c r="BK181" s="231">
        <f>ROUND(I181*H181,2)</f>
        <v>0</v>
      </c>
      <c r="BL181" s="18" t="s">
        <v>151</v>
      </c>
      <c r="BM181" s="230" t="s">
        <v>531</v>
      </c>
    </row>
    <row r="182" s="2" customFormat="1">
      <c r="A182" s="39"/>
      <c r="B182" s="40"/>
      <c r="C182" s="41"/>
      <c r="D182" s="232" t="s">
        <v>153</v>
      </c>
      <c r="E182" s="41"/>
      <c r="F182" s="233" t="s">
        <v>1621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153</v>
      </c>
      <c r="AU182" s="18" t="s">
        <v>83</v>
      </c>
    </row>
    <row r="183" s="2" customFormat="1" ht="37.8" customHeight="1">
      <c r="A183" s="39"/>
      <c r="B183" s="40"/>
      <c r="C183" s="219" t="s">
        <v>346</v>
      </c>
      <c r="D183" s="219" t="s">
        <v>146</v>
      </c>
      <c r="E183" s="220" t="s">
        <v>1622</v>
      </c>
      <c r="F183" s="221" t="s">
        <v>1623</v>
      </c>
      <c r="G183" s="222" t="s">
        <v>894</v>
      </c>
      <c r="H183" s="223">
        <v>80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38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151</v>
      </c>
      <c r="AT183" s="230" t="s">
        <v>146</v>
      </c>
      <c r="AU183" s="230" t="s">
        <v>83</v>
      </c>
      <c r="AY183" s="18" t="s">
        <v>144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81</v>
      </c>
      <c r="BK183" s="231">
        <f>ROUND(I183*H183,2)</f>
        <v>0</v>
      </c>
      <c r="BL183" s="18" t="s">
        <v>151</v>
      </c>
      <c r="BM183" s="230" t="s">
        <v>544</v>
      </c>
    </row>
    <row r="184" s="2" customFormat="1">
      <c r="A184" s="39"/>
      <c r="B184" s="40"/>
      <c r="C184" s="41"/>
      <c r="D184" s="232" t="s">
        <v>153</v>
      </c>
      <c r="E184" s="41"/>
      <c r="F184" s="233" t="s">
        <v>1623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153</v>
      </c>
      <c r="AU184" s="18" t="s">
        <v>83</v>
      </c>
    </row>
    <row r="185" s="2" customFormat="1" ht="21.75" customHeight="1">
      <c r="A185" s="39"/>
      <c r="B185" s="40"/>
      <c r="C185" s="219" t="s">
        <v>352</v>
      </c>
      <c r="D185" s="219" t="s">
        <v>146</v>
      </c>
      <c r="E185" s="220" t="s">
        <v>1624</v>
      </c>
      <c r="F185" s="221" t="s">
        <v>1625</v>
      </c>
      <c r="G185" s="222" t="s">
        <v>894</v>
      </c>
      <c r="H185" s="223">
        <v>72</v>
      </c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38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151</v>
      </c>
      <c r="AT185" s="230" t="s">
        <v>146</v>
      </c>
      <c r="AU185" s="230" t="s">
        <v>83</v>
      </c>
      <c r="AY185" s="18" t="s">
        <v>144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81</v>
      </c>
      <c r="BK185" s="231">
        <f>ROUND(I185*H185,2)</f>
        <v>0</v>
      </c>
      <c r="BL185" s="18" t="s">
        <v>151</v>
      </c>
      <c r="BM185" s="230" t="s">
        <v>558</v>
      </c>
    </row>
    <row r="186" s="2" customFormat="1">
      <c r="A186" s="39"/>
      <c r="B186" s="40"/>
      <c r="C186" s="41"/>
      <c r="D186" s="232" t="s">
        <v>153</v>
      </c>
      <c r="E186" s="41"/>
      <c r="F186" s="233" t="s">
        <v>1625</v>
      </c>
      <c r="G186" s="41"/>
      <c r="H186" s="41"/>
      <c r="I186" s="234"/>
      <c r="J186" s="41"/>
      <c r="K186" s="41"/>
      <c r="L186" s="45"/>
      <c r="M186" s="295"/>
      <c r="N186" s="296"/>
      <c r="O186" s="297"/>
      <c r="P186" s="297"/>
      <c r="Q186" s="297"/>
      <c r="R186" s="297"/>
      <c r="S186" s="297"/>
      <c r="T186" s="298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153</v>
      </c>
      <c r="AU186" s="18" t="s">
        <v>83</v>
      </c>
    </row>
    <row r="187" s="2" customFormat="1" ht="6.96" customHeight="1">
      <c r="A187" s="39"/>
      <c r="B187" s="67"/>
      <c r="C187" s="68"/>
      <c r="D187" s="68"/>
      <c r="E187" s="68"/>
      <c r="F187" s="68"/>
      <c r="G187" s="68"/>
      <c r="H187" s="68"/>
      <c r="I187" s="68"/>
      <c r="J187" s="68"/>
      <c r="K187" s="68"/>
      <c r="L187" s="45"/>
      <c r="M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</row>
  </sheetData>
  <sheetProtection sheet="1" autoFilter="0" formatColumns="0" formatRows="0" objects="1" scenarios="1" spinCount="100000" saltValue="rdKwiCmrgN54npFSB5G/sVDQz4/nDSLKz4PfqQxe8ibH8aqWbOVCXOQNN1CM6ot10xPtowKAyTYiBT23wl6S6g==" hashValue="ZZNkQTIB4Rpvd/TgazLLlk6G96IJx6KtCS04aKq7pgZ6uJefBcWK3CJY8dBNd0Il9jzQgTIw9NMY0vlRjyR+nA==" algorithmName="SHA-512" password="CC35"/>
  <autoFilter ref="C121:K18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Kralovice SÚSPK stavební úpravy šaten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1626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2. 5. 2023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ROUND((SUM(BE119:BE127)),  2)</f>
        <v>0</v>
      </c>
      <c r="G33" s="39"/>
      <c r="H33" s="39"/>
      <c r="I33" s="156">
        <v>0.20999999999999999</v>
      </c>
      <c r="J33" s="155">
        <f>ROUND(((SUM(BE119:BE127))*I33),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ROUND((SUM(BF119:BF127)),  2)</f>
        <v>0</v>
      </c>
      <c r="G34" s="39"/>
      <c r="H34" s="39"/>
      <c r="I34" s="156">
        <v>0.14999999999999999</v>
      </c>
      <c r="J34" s="155">
        <f>ROUND(((SUM(BF119:BF127))*I34),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ROUND((SUM(BG119:BG127)),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ROUND((SUM(BH119:BH127)),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ROUND((SUM(BI119:BI127)),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Kralovice SÚSPK stavební úpravy šaten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040 - VON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2. 5. 2023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106</v>
      </c>
      <c r="D94" s="177"/>
      <c r="E94" s="177"/>
      <c r="F94" s="177"/>
      <c r="G94" s="177"/>
      <c r="H94" s="177"/>
      <c r="I94" s="177"/>
      <c r="J94" s="178" t="s">
        <v>107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108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s="9" customFormat="1" ht="24.96" customHeight="1">
      <c r="A97" s="9"/>
      <c r="B97" s="180"/>
      <c r="C97" s="181"/>
      <c r="D97" s="182" t="s">
        <v>1627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1628</v>
      </c>
      <c r="E98" s="189"/>
      <c r="F98" s="189"/>
      <c r="G98" s="189"/>
      <c r="H98" s="189"/>
      <c r="I98" s="189"/>
      <c r="J98" s="190">
        <f>J121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1629</v>
      </c>
      <c r="E99" s="189"/>
      <c r="F99" s="189"/>
      <c r="G99" s="189"/>
      <c r="H99" s="189"/>
      <c r="I99" s="189"/>
      <c r="J99" s="190">
        <f>J125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129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5" t="str">
        <f>E7</f>
        <v>Kralovice SÚSPK stavební úpravy šaten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103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040 - VON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 xml:space="preserve"> </v>
      </c>
      <c r="G113" s="41"/>
      <c r="H113" s="41"/>
      <c r="I113" s="33" t="s">
        <v>22</v>
      </c>
      <c r="J113" s="80" t="str">
        <f>IF(J12="","",J12)</f>
        <v>2. 5. 2023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24</v>
      </c>
      <c r="D115" s="41"/>
      <c r="E115" s="41"/>
      <c r="F115" s="28" t="str">
        <f>E15</f>
        <v xml:space="preserve"> </v>
      </c>
      <c r="G115" s="41"/>
      <c r="H115" s="41"/>
      <c r="I115" s="33" t="s">
        <v>29</v>
      </c>
      <c r="J115" s="37" t="str">
        <f>E21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31</v>
      </c>
      <c r="J116" s="37" t="str">
        <f>E24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2"/>
      <c r="B118" s="193"/>
      <c r="C118" s="194" t="s">
        <v>130</v>
      </c>
      <c r="D118" s="195" t="s">
        <v>58</v>
      </c>
      <c r="E118" s="195" t="s">
        <v>54</v>
      </c>
      <c r="F118" s="195" t="s">
        <v>55</v>
      </c>
      <c r="G118" s="195" t="s">
        <v>131</v>
      </c>
      <c r="H118" s="195" t="s">
        <v>132</v>
      </c>
      <c r="I118" s="195" t="s">
        <v>133</v>
      </c>
      <c r="J118" s="195" t="s">
        <v>107</v>
      </c>
      <c r="K118" s="196" t="s">
        <v>134</v>
      </c>
      <c r="L118" s="197"/>
      <c r="M118" s="101" t="s">
        <v>1</v>
      </c>
      <c r="N118" s="102" t="s">
        <v>37</v>
      </c>
      <c r="O118" s="102" t="s">
        <v>135</v>
      </c>
      <c r="P118" s="102" t="s">
        <v>136</v>
      </c>
      <c r="Q118" s="102" t="s">
        <v>137</v>
      </c>
      <c r="R118" s="102" t="s">
        <v>138</v>
      </c>
      <c r="S118" s="102" t="s">
        <v>139</v>
      </c>
      <c r="T118" s="103" t="s">
        <v>140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9"/>
      <c r="B119" s="40"/>
      <c r="C119" s="108" t="s">
        <v>141</v>
      </c>
      <c r="D119" s="41"/>
      <c r="E119" s="41"/>
      <c r="F119" s="41"/>
      <c r="G119" s="41"/>
      <c r="H119" s="41"/>
      <c r="I119" s="41"/>
      <c r="J119" s="198">
        <f>BK119</f>
        <v>0</v>
      </c>
      <c r="K119" s="41"/>
      <c r="L119" s="45"/>
      <c r="M119" s="104"/>
      <c r="N119" s="199"/>
      <c r="O119" s="105"/>
      <c r="P119" s="200">
        <f>P120</f>
        <v>0</v>
      </c>
      <c r="Q119" s="105"/>
      <c r="R119" s="200">
        <f>R120</f>
        <v>0</v>
      </c>
      <c r="S119" s="105"/>
      <c r="T119" s="201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72</v>
      </c>
      <c r="AU119" s="18" t="s">
        <v>109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72</v>
      </c>
      <c r="E120" s="206" t="s">
        <v>1630</v>
      </c>
      <c r="F120" s="206" t="s">
        <v>1631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P121+P125</f>
        <v>0</v>
      </c>
      <c r="Q120" s="211"/>
      <c r="R120" s="212">
        <f>R121+R125</f>
        <v>0</v>
      </c>
      <c r="S120" s="211"/>
      <c r="T120" s="213">
        <f>T121+T125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172</v>
      </c>
      <c r="AT120" s="215" t="s">
        <v>72</v>
      </c>
      <c r="AU120" s="215" t="s">
        <v>73</v>
      </c>
      <c r="AY120" s="214" t="s">
        <v>144</v>
      </c>
      <c r="BK120" s="216">
        <f>BK121+BK125</f>
        <v>0</v>
      </c>
    </row>
    <row r="121" s="12" customFormat="1" ht="22.8" customHeight="1">
      <c r="A121" s="12"/>
      <c r="B121" s="203"/>
      <c r="C121" s="204"/>
      <c r="D121" s="205" t="s">
        <v>72</v>
      </c>
      <c r="E121" s="217" t="s">
        <v>1632</v>
      </c>
      <c r="F121" s="217" t="s">
        <v>1633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SUM(P122:P124)</f>
        <v>0</v>
      </c>
      <c r="Q121" s="211"/>
      <c r="R121" s="212">
        <f>SUM(R122:R124)</f>
        <v>0</v>
      </c>
      <c r="S121" s="211"/>
      <c r="T121" s="213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172</v>
      </c>
      <c r="AT121" s="215" t="s">
        <v>72</v>
      </c>
      <c r="AU121" s="215" t="s">
        <v>81</v>
      </c>
      <c r="AY121" s="214" t="s">
        <v>144</v>
      </c>
      <c r="BK121" s="216">
        <f>SUM(BK122:BK124)</f>
        <v>0</v>
      </c>
    </row>
    <row r="122" s="2" customFormat="1" ht="16.5" customHeight="1">
      <c r="A122" s="39"/>
      <c r="B122" s="40"/>
      <c r="C122" s="219" t="s">
        <v>81</v>
      </c>
      <c r="D122" s="219" t="s">
        <v>146</v>
      </c>
      <c r="E122" s="220" t="s">
        <v>1634</v>
      </c>
      <c r="F122" s="221" t="s">
        <v>1633</v>
      </c>
      <c r="G122" s="222" t="s">
        <v>390</v>
      </c>
      <c r="H122" s="223">
        <v>1</v>
      </c>
      <c r="I122" s="224"/>
      <c r="J122" s="225">
        <f>ROUND(I122*H122,2)</f>
        <v>0</v>
      </c>
      <c r="K122" s="221" t="s">
        <v>150</v>
      </c>
      <c r="L122" s="45"/>
      <c r="M122" s="226" t="s">
        <v>1</v>
      </c>
      <c r="N122" s="227" t="s">
        <v>38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1635</v>
      </c>
      <c r="AT122" s="230" t="s">
        <v>146</v>
      </c>
      <c r="AU122" s="230" t="s">
        <v>83</v>
      </c>
      <c r="AY122" s="18" t="s">
        <v>144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81</v>
      </c>
      <c r="BK122" s="231">
        <f>ROUND(I122*H122,2)</f>
        <v>0</v>
      </c>
      <c r="BL122" s="18" t="s">
        <v>1635</v>
      </c>
      <c r="BM122" s="230" t="s">
        <v>1636</v>
      </c>
    </row>
    <row r="123" s="2" customFormat="1">
      <c r="A123" s="39"/>
      <c r="B123" s="40"/>
      <c r="C123" s="41"/>
      <c r="D123" s="232" t="s">
        <v>153</v>
      </c>
      <c r="E123" s="41"/>
      <c r="F123" s="233" t="s">
        <v>1633</v>
      </c>
      <c r="G123" s="41"/>
      <c r="H123" s="41"/>
      <c r="I123" s="234"/>
      <c r="J123" s="41"/>
      <c r="K123" s="41"/>
      <c r="L123" s="45"/>
      <c r="M123" s="235"/>
      <c r="N123" s="236"/>
      <c r="O123" s="92"/>
      <c r="P123" s="92"/>
      <c r="Q123" s="92"/>
      <c r="R123" s="92"/>
      <c r="S123" s="92"/>
      <c r="T123" s="93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153</v>
      </c>
      <c r="AU123" s="18" t="s">
        <v>83</v>
      </c>
    </row>
    <row r="124" s="2" customFormat="1" ht="16.5" customHeight="1">
      <c r="A124" s="39"/>
      <c r="B124" s="40"/>
      <c r="C124" s="219" t="s">
        <v>83</v>
      </c>
      <c r="D124" s="219" t="s">
        <v>146</v>
      </c>
      <c r="E124" s="220" t="s">
        <v>1637</v>
      </c>
      <c r="F124" s="221" t="s">
        <v>1638</v>
      </c>
      <c r="G124" s="222" t="s">
        <v>390</v>
      </c>
      <c r="H124" s="223">
        <v>1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38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1635</v>
      </c>
      <c r="AT124" s="230" t="s">
        <v>146</v>
      </c>
      <c r="AU124" s="230" t="s">
        <v>83</v>
      </c>
      <c r="AY124" s="18" t="s">
        <v>144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81</v>
      </c>
      <c r="BK124" s="231">
        <f>ROUND(I124*H124,2)</f>
        <v>0</v>
      </c>
      <c r="BL124" s="18" t="s">
        <v>1635</v>
      </c>
      <c r="BM124" s="230" t="s">
        <v>1639</v>
      </c>
    </row>
    <row r="125" s="12" customFormat="1" ht="22.8" customHeight="1">
      <c r="A125" s="12"/>
      <c r="B125" s="203"/>
      <c r="C125" s="204"/>
      <c r="D125" s="205" t="s">
        <v>72</v>
      </c>
      <c r="E125" s="217" t="s">
        <v>1640</v>
      </c>
      <c r="F125" s="217" t="s">
        <v>1641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SUM(P126:P127)</f>
        <v>0</v>
      </c>
      <c r="Q125" s="211"/>
      <c r="R125" s="212">
        <f>SUM(R126:R127)</f>
        <v>0</v>
      </c>
      <c r="S125" s="211"/>
      <c r="T125" s="213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172</v>
      </c>
      <c r="AT125" s="215" t="s">
        <v>72</v>
      </c>
      <c r="AU125" s="215" t="s">
        <v>81</v>
      </c>
      <c r="AY125" s="214" t="s">
        <v>144</v>
      </c>
      <c r="BK125" s="216">
        <f>SUM(BK126:BK127)</f>
        <v>0</v>
      </c>
    </row>
    <row r="126" s="2" customFormat="1" ht="16.5" customHeight="1">
      <c r="A126" s="39"/>
      <c r="B126" s="40"/>
      <c r="C126" s="219" t="s">
        <v>162</v>
      </c>
      <c r="D126" s="219" t="s">
        <v>146</v>
      </c>
      <c r="E126" s="220" t="s">
        <v>1642</v>
      </c>
      <c r="F126" s="221" t="s">
        <v>1643</v>
      </c>
      <c r="G126" s="222" t="s">
        <v>390</v>
      </c>
      <c r="H126" s="223">
        <v>1</v>
      </c>
      <c r="I126" s="224"/>
      <c r="J126" s="225">
        <f>ROUND(I126*H126,2)</f>
        <v>0</v>
      </c>
      <c r="K126" s="221" t="s">
        <v>150</v>
      </c>
      <c r="L126" s="45"/>
      <c r="M126" s="226" t="s">
        <v>1</v>
      </c>
      <c r="N126" s="227" t="s">
        <v>38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1635</v>
      </c>
      <c r="AT126" s="230" t="s">
        <v>146</v>
      </c>
      <c r="AU126" s="230" t="s">
        <v>83</v>
      </c>
      <c r="AY126" s="18" t="s">
        <v>144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81</v>
      </c>
      <c r="BK126" s="231">
        <f>ROUND(I126*H126,2)</f>
        <v>0</v>
      </c>
      <c r="BL126" s="18" t="s">
        <v>1635</v>
      </c>
      <c r="BM126" s="230" t="s">
        <v>1644</v>
      </c>
    </row>
    <row r="127" s="2" customFormat="1">
      <c r="A127" s="39"/>
      <c r="B127" s="40"/>
      <c r="C127" s="41"/>
      <c r="D127" s="232" t="s">
        <v>153</v>
      </c>
      <c r="E127" s="41"/>
      <c r="F127" s="233" t="s">
        <v>1643</v>
      </c>
      <c r="G127" s="41"/>
      <c r="H127" s="41"/>
      <c r="I127" s="234"/>
      <c r="J127" s="41"/>
      <c r="K127" s="41"/>
      <c r="L127" s="45"/>
      <c r="M127" s="295"/>
      <c r="N127" s="296"/>
      <c r="O127" s="297"/>
      <c r="P127" s="297"/>
      <c r="Q127" s="297"/>
      <c r="R127" s="297"/>
      <c r="S127" s="297"/>
      <c r="T127" s="298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153</v>
      </c>
      <c r="AU127" s="18" t="s">
        <v>83</v>
      </c>
    </row>
    <row r="128" s="2" customFormat="1" ht="6.96" customHeight="1">
      <c r="A128" s="39"/>
      <c r="B128" s="67"/>
      <c r="C128" s="68"/>
      <c r="D128" s="68"/>
      <c r="E128" s="68"/>
      <c r="F128" s="68"/>
      <c r="G128" s="68"/>
      <c r="H128" s="68"/>
      <c r="I128" s="68"/>
      <c r="J128" s="68"/>
      <c r="K128" s="68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8Oc7Cc0g/d47W9FqNRSwe5/Q6I8mfOfrEZx8p5i45yfyidwTA7MkbTFLOiiFkpIKe2k/xQbuv9RpK9jbySIo5Q==" hashValue="ew5PuzWv+uIm/AAHuOWhGS7TJutuZebxfIYrl0Y6qPZa/vqXrL3oRJ/ipWF1edzcnEAeVIFBYsCkf7EzynIzgQ==" algorithmName="SHA-512" password="CC35"/>
  <autoFilter ref="C118:K12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DESKTOP-IK1IEJH\Hartman</dc:creator>
  <cp:lastModifiedBy>DESKTOP-IK1IEJH\Hartman</cp:lastModifiedBy>
  <dcterms:created xsi:type="dcterms:W3CDTF">2023-05-16T19:18:34Z</dcterms:created>
  <dcterms:modified xsi:type="dcterms:W3CDTF">2023-05-16T19:18:49Z</dcterms:modified>
</cp:coreProperties>
</file>